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H:\Téléchargements\"/>
    </mc:Choice>
  </mc:AlternateContent>
  <xr:revisionPtr revIDLastSave="0" documentId="13_ncr:1_{A819F03D-3FCA-470B-AE14-0053E0A39085}" xr6:coauthVersionLast="47" xr6:coauthVersionMax="47" xr10:uidLastSave="{00000000-0000-0000-0000-000000000000}"/>
  <bookViews>
    <workbookView xWindow="-120" yWindow="-120" windowWidth="24240" windowHeight="13140" tabRatio="601" activeTab="2" xr2:uid="{00000000-000D-0000-FFFF-FFFF00000000}"/>
  </bookViews>
  <sheets>
    <sheet name="Saisie" sheetId="1" r:id="rId1"/>
    <sheet name="Facturation Comptable" sheetId="3" r:id="rId2"/>
    <sheet name="Facture Comptable" sheetId="4" r:id="rId3"/>
    <sheet name="Témoin" sheetId="2" r:id="rId4"/>
  </sheets>
  <definedNames>
    <definedName name="_xlnm._FilterDatabase" localSheetId="1" hidden="1">'Facturation Comptable'!$A$2:$D$2</definedName>
    <definedName name="_xlnm._FilterDatabase" localSheetId="0" hidden="1">Saisie!$A$3:$X$3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4" l="1" a="1"/>
  <c r="D32" i="4" s="1"/>
  <c r="D33" i="4" a="1"/>
  <c r="D33" i="4" s="1"/>
  <c r="D34" i="4" a="1"/>
  <c r="D34" i="4" s="1"/>
  <c r="D35" i="4" a="1"/>
  <c r="D35" i="4" s="1"/>
  <c r="A32" i="4"/>
  <c r="B14" i="4"/>
  <c r="B15" i="4" s="1"/>
  <c r="A167" i="4"/>
  <c r="A168" i="4"/>
  <c r="A169" i="4"/>
  <c r="A170" i="4"/>
  <c r="A159" i="4"/>
  <c r="A160" i="4"/>
  <c r="A161" i="4"/>
  <c r="A162" i="4"/>
  <c r="A163" i="4"/>
  <c r="A164" i="4"/>
  <c r="A165" i="4"/>
  <c r="A166" i="4"/>
  <c r="A22" i="4"/>
  <c r="A23" i="4"/>
  <c r="A24" i="4"/>
  <c r="A25" i="4"/>
  <c r="A26" i="4"/>
  <c r="A27" i="4"/>
  <c r="A28" i="4"/>
  <c r="A29" i="4"/>
  <c r="A30" i="4"/>
  <c r="A31"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21" i="4"/>
  <c r="B4770" i="3"/>
  <c r="B4787" i="3" s="1"/>
  <c r="B4738" i="3"/>
  <c r="B4706" i="3"/>
  <c r="B4674" i="3"/>
  <c r="E4693" i="3" s="1"/>
  <c r="B4642" i="3"/>
  <c r="B4610" i="3"/>
  <c r="B4578" i="3"/>
  <c r="E4594" i="3" s="1"/>
  <c r="B4546" i="3"/>
  <c r="B4560" i="3" s="1"/>
  <c r="B4514" i="3"/>
  <c r="B4535" i="3" s="1"/>
  <c r="B4482" i="3"/>
  <c r="B4499" i="3" s="1"/>
  <c r="B4450" i="3"/>
  <c r="E4464" i="3" s="1"/>
  <c r="B4418" i="3"/>
  <c r="E4436" i="3" s="1"/>
  <c r="B4386" i="3"/>
  <c r="B4354" i="3"/>
  <c r="E4371" i="3" s="1"/>
  <c r="B4322" i="3"/>
  <c r="B4290" i="3"/>
  <c r="E4308" i="3" s="1"/>
  <c r="B4258" i="3"/>
  <c r="B4226" i="3"/>
  <c r="B4194" i="3"/>
  <c r="B4162" i="3"/>
  <c r="E4180" i="3" s="1"/>
  <c r="B4130" i="3"/>
  <c r="B4098" i="3"/>
  <c r="E4115" i="3" s="1"/>
  <c r="B4066" i="3"/>
  <c r="B4034" i="3"/>
  <c r="B4051" i="3" s="1"/>
  <c r="B4002" i="3"/>
  <c r="E4018" i="3" s="1"/>
  <c r="B3970" i="3"/>
  <c r="B3938" i="3"/>
  <c r="B3906" i="3"/>
  <c r="B3921" i="3" s="1"/>
  <c r="B3874" i="3"/>
  <c r="E3892" i="3" s="1"/>
  <c r="B3842" i="3"/>
  <c r="B3810" i="3"/>
  <c r="B3778" i="3"/>
  <c r="B3799" i="3" s="1"/>
  <c r="B3746" i="3"/>
  <c r="E3763" i="3" s="1"/>
  <c r="B3714" i="3"/>
  <c r="B3733" i="3" s="1"/>
  <c r="B3682" i="3"/>
  <c r="B3650" i="3"/>
  <c r="B3669" i="3" s="1"/>
  <c r="D3669" i="3" s="1"/>
  <c r="B3618" i="3"/>
  <c r="B3586" i="3"/>
  <c r="B3554" i="3"/>
  <c r="B3522" i="3"/>
  <c r="E3544" i="3" s="1"/>
  <c r="B3490" i="3"/>
  <c r="B3458" i="3"/>
  <c r="B3426" i="3"/>
  <c r="B3394" i="3"/>
  <c r="E3413" i="3" s="1"/>
  <c r="B3362" i="3"/>
  <c r="B3330" i="3"/>
  <c r="E3352" i="3" s="1"/>
  <c r="B3298" i="3"/>
  <c r="B3266" i="3"/>
  <c r="E3281" i="3" s="1"/>
  <c r="B3234" i="3"/>
  <c r="B3250" i="3" s="1"/>
  <c r="D3250" i="3" s="1"/>
  <c r="B3202" i="3"/>
  <c r="B3170" i="3"/>
  <c r="B3138" i="3"/>
  <c r="B3159" i="3" s="1"/>
  <c r="B3106" i="3"/>
  <c r="B3125" i="3" s="1"/>
  <c r="B3074" i="3"/>
  <c r="B3042" i="3"/>
  <c r="B3010" i="3"/>
  <c r="B3013" i="3" s="1"/>
  <c r="B2978" i="3"/>
  <c r="E3000" i="3" s="1"/>
  <c r="B2946" i="3"/>
  <c r="B2964" i="3" s="1"/>
  <c r="B2914" i="3"/>
  <c r="B2929" i="3" s="1"/>
  <c r="B2882" i="3"/>
  <c r="B2896" i="3" s="1"/>
  <c r="B2850" i="3"/>
  <c r="B2818" i="3"/>
  <c r="B2786" i="3"/>
  <c r="B2754" i="3"/>
  <c r="E2772" i="3" s="1"/>
  <c r="B2722" i="3"/>
  <c r="E2739" i="3" s="1"/>
  <c r="B2690" i="3"/>
  <c r="B2658" i="3"/>
  <c r="B2626" i="3"/>
  <c r="B2636" i="3" s="1"/>
  <c r="D2636" i="3" s="1"/>
  <c r="B2594" i="3"/>
  <c r="B2562" i="3"/>
  <c r="B2580" i="3" s="1"/>
  <c r="B2530" i="3"/>
  <c r="B2545" i="3" s="1"/>
  <c r="B2498" i="3"/>
  <c r="B2515" i="3" s="1"/>
  <c r="B2466" i="3"/>
  <c r="B2482" i="3" s="1"/>
  <c r="B2434" i="3"/>
  <c r="B2402" i="3"/>
  <c r="B2370" i="3"/>
  <c r="E2381" i="3" s="1"/>
  <c r="B2338" i="3"/>
  <c r="B2354" i="3" s="1"/>
  <c r="B2306" i="3"/>
  <c r="B2274" i="3"/>
  <c r="B2242" i="3"/>
  <c r="E2264" i="3" s="1"/>
  <c r="B2210" i="3"/>
  <c r="B2231" i="3" s="1"/>
  <c r="D2231" i="3" s="1"/>
  <c r="B2178" i="3"/>
  <c r="E2196" i="3" s="1"/>
  <c r="B2146" i="3"/>
  <c r="B2156" i="3" s="1"/>
  <c r="B2114" i="3"/>
  <c r="B2082" i="3"/>
  <c r="B2050" i="3"/>
  <c r="B2018" i="3"/>
  <c r="B1986" i="3"/>
  <c r="B2007" i="3" s="1"/>
  <c r="B1954" i="3"/>
  <c r="B1922" i="3"/>
  <c r="B1890" i="3"/>
  <c r="B1908" i="3" s="1"/>
  <c r="B1858" i="3"/>
  <c r="B1876" i="3" s="1"/>
  <c r="B1826" i="3"/>
  <c r="B1794" i="3"/>
  <c r="A1796" i="3" s="1"/>
  <c r="B1802" i="3" s="1"/>
  <c r="B1762" i="3"/>
  <c r="E1773" i="3" s="1"/>
  <c r="B1730" i="3"/>
  <c r="B1751" i="3" s="1"/>
  <c r="B1698" i="3"/>
  <c r="B1708" i="3" s="1"/>
  <c r="B1666" i="3"/>
  <c r="B1634" i="3"/>
  <c r="B1602" i="3"/>
  <c r="A1604" i="3" s="1"/>
  <c r="B1610" i="3" s="1"/>
  <c r="B1570" i="3"/>
  <c r="E1592" i="3" s="1"/>
  <c r="B1538" i="3"/>
  <c r="B1506" i="3"/>
  <c r="B1474" i="3"/>
  <c r="E1495" i="3" s="1"/>
  <c r="B1442" i="3"/>
  <c r="B1463" i="3" s="1"/>
  <c r="B1410" i="3"/>
  <c r="B1424" i="3" s="1"/>
  <c r="B1378" i="3"/>
  <c r="B1388" i="3" s="1"/>
  <c r="B1346" i="3"/>
  <c r="E1367" i="3" s="1"/>
  <c r="B1314" i="3"/>
  <c r="B1282" i="3"/>
  <c r="B1250" i="3"/>
  <c r="B1218" i="3"/>
  <c r="E1236" i="3" s="1"/>
  <c r="B1186" i="3"/>
  <c r="B1154" i="3"/>
  <c r="B1122" i="3"/>
  <c r="B1090" i="3"/>
  <c r="E1107" i="3" s="1"/>
  <c r="B1058" i="3"/>
  <c r="B1026" i="3"/>
  <c r="E1048" i="3" s="1"/>
  <c r="B994" i="3"/>
  <c r="B962" i="3"/>
  <c r="B977" i="3" s="1"/>
  <c r="B930" i="3"/>
  <c r="E944" i="3" s="1"/>
  <c r="B898" i="3"/>
  <c r="B919" i="3" s="1"/>
  <c r="B866" i="3"/>
  <c r="B834" i="3"/>
  <c r="B853" i="3" s="1"/>
  <c r="B802" i="3"/>
  <c r="E819" i="3" s="1"/>
  <c r="B770" i="3"/>
  <c r="B738" i="3"/>
  <c r="B706" i="3"/>
  <c r="E724" i="3" s="1"/>
  <c r="B674" i="3"/>
  <c r="E693" i="3" s="1"/>
  <c r="B642" i="3"/>
  <c r="B663" i="3" s="1"/>
  <c r="B610" i="3"/>
  <c r="B578" i="3"/>
  <c r="B595" i="3" s="1"/>
  <c r="B546" i="3"/>
  <c r="B514" i="3"/>
  <c r="E536" i="3" s="1"/>
  <c r="B482" i="3"/>
  <c r="B450" i="3"/>
  <c r="B465" i="3" s="1"/>
  <c r="B418" i="3"/>
  <c r="E429" i="3" s="1"/>
  <c r="B386" i="3"/>
  <c r="B354" i="3"/>
  <c r="B322" i="3"/>
  <c r="B340" i="3" s="1"/>
  <c r="B290" i="3"/>
  <c r="B258" i="3"/>
  <c r="B279" i="3" s="1"/>
  <c r="B226" i="3"/>
  <c r="B241" i="3" s="1"/>
  <c r="B194" i="3"/>
  <c r="B205" i="3" s="1"/>
  <c r="B162" i="3"/>
  <c r="B172" i="3" s="1"/>
  <c r="B130" i="3"/>
  <c r="B148" i="3" s="1"/>
  <c r="B98" i="3"/>
  <c r="B66" i="3"/>
  <c r="E87" i="3" s="1"/>
  <c r="B34" i="3"/>
  <c r="B44" i="3" s="1"/>
  <c r="D4797" i="3"/>
  <c r="D4796" i="3"/>
  <c r="D4795" i="3"/>
  <c r="D4794" i="3"/>
  <c r="D4793" i="3"/>
  <c r="C4791" i="3"/>
  <c r="C4790" i="3"/>
  <c r="D4790" i="3" s="1"/>
  <c r="C4789" i="3"/>
  <c r="C4788" i="3"/>
  <c r="C4787" i="3"/>
  <c r="C4786" i="3"/>
  <c r="C4785" i="3"/>
  <c r="C4784" i="3"/>
  <c r="C4781" i="3"/>
  <c r="C4780" i="3"/>
  <c r="C4778" i="3"/>
  <c r="C4777" i="3"/>
  <c r="C4776" i="3"/>
  <c r="C4775" i="3"/>
  <c r="C4774" i="3"/>
  <c r="C4773" i="3"/>
  <c r="D4765" i="3"/>
  <c r="D4764" i="3"/>
  <c r="D4763" i="3"/>
  <c r="D4762" i="3"/>
  <c r="D4761" i="3"/>
  <c r="E4759" i="3"/>
  <c r="C4759" i="3"/>
  <c r="C4758" i="3"/>
  <c r="D4758" i="3" s="1"/>
  <c r="C4757" i="3"/>
  <c r="C4756" i="3"/>
  <c r="C4755" i="3"/>
  <c r="C4754" i="3"/>
  <c r="C4753" i="3"/>
  <c r="C4752" i="3"/>
  <c r="C4749" i="3"/>
  <c r="C4748" i="3"/>
  <c r="C4746" i="3"/>
  <c r="C4745" i="3"/>
  <c r="C4744" i="3"/>
  <c r="C4743" i="3"/>
  <c r="C4742" i="3"/>
  <c r="C4741" i="3"/>
  <c r="B4741" i="3"/>
  <c r="D4733" i="3"/>
  <c r="D4732" i="3"/>
  <c r="D4731" i="3"/>
  <c r="D4730" i="3"/>
  <c r="D4729" i="3"/>
  <c r="E4728" i="3"/>
  <c r="C4727" i="3"/>
  <c r="C4726" i="3"/>
  <c r="D4726" i="3" s="1"/>
  <c r="E4725" i="3"/>
  <c r="C4725" i="3"/>
  <c r="C4724" i="3"/>
  <c r="B4724" i="3"/>
  <c r="E4723" i="3"/>
  <c r="C4723" i="3"/>
  <c r="E4722" i="3"/>
  <c r="C4722" i="3"/>
  <c r="C4721" i="3"/>
  <c r="B4721" i="3"/>
  <c r="E4720" i="3"/>
  <c r="C4720" i="3"/>
  <c r="B4720" i="3"/>
  <c r="E4717" i="3"/>
  <c r="C4717" i="3"/>
  <c r="C4716" i="3"/>
  <c r="B4716" i="3"/>
  <c r="C4714" i="3"/>
  <c r="C4713" i="3"/>
  <c r="C4712" i="3"/>
  <c r="C4711" i="3"/>
  <c r="C4710" i="3"/>
  <c r="E4709" i="3"/>
  <c r="C4709" i="3"/>
  <c r="A4708" i="3"/>
  <c r="E4710" i="3"/>
  <c r="D4701" i="3"/>
  <c r="D4700" i="3"/>
  <c r="D4699" i="3"/>
  <c r="D4698" i="3"/>
  <c r="D4697" i="3"/>
  <c r="C4695" i="3"/>
  <c r="C4694" i="3"/>
  <c r="D4694" i="3" s="1"/>
  <c r="C4693" i="3"/>
  <c r="C4692" i="3"/>
  <c r="C4691" i="3"/>
  <c r="C4690" i="3"/>
  <c r="C4689" i="3"/>
  <c r="C4688" i="3"/>
  <c r="C4685" i="3"/>
  <c r="C4684" i="3"/>
  <c r="C4682" i="3"/>
  <c r="C4681" i="3"/>
  <c r="C4680" i="3"/>
  <c r="C4679" i="3"/>
  <c r="C4678" i="3"/>
  <c r="C4677" i="3"/>
  <c r="D4669" i="3"/>
  <c r="D4668" i="3"/>
  <c r="D4667" i="3"/>
  <c r="D4666" i="3"/>
  <c r="D4665" i="3"/>
  <c r="C4663" i="3"/>
  <c r="C4662" i="3"/>
  <c r="D4662" i="3" s="1"/>
  <c r="C4661" i="3"/>
  <c r="C4660" i="3"/>
  <c r="C4659" i="3"/>
  <c r="C4658" i="3"/>
  <c r="C4657" i="3"/>
  <c r="C4656" i="3"/>
  <c r="C4653" i="3"/>
  <c r="C4652" i="3"/>
  <c r="C4650" i="3"/>
  <c r="C4649" i="3"/>
  <c r="C4648" i="3"/>
  <c r="C4647" i="3"/>
  <c r="C4646" i="3"/>
  <c r="C4645" i="3"/>
  <c r="D4637" i="3"/>
  <c r="D4636" i="3"/>
  <c r="D4635" i="3"/>
  <c r="D4634" i="3"/>
  <c r="D4633" i="3"/>
  <c r="C4631" i="3"/>
  <c r="C4630" i="3"/>
  <c r="D4630" i="3" s="1"/>
  <c r="E4629" i="3"/>
  <c r="C4629" i="3"/>
  <c r="C4628" i="3"/>
  <c r="E4627" i="3"/>
  <c r="C4627" i="3"/>
  <c r="E4626" i="3"/>
  <c r="C4626" i="3"/>
  <c r="B4626" i="3"/>
  <c r="C4625" i="3"/>
  <c r="E4624" i="3"/>
  <c r="C4624" i="3"/>
  <c r="C4621" i="3"/>
  <c r="B4621" i="3"/>
  <c r="E4620" i="3"/>
  <c r="C4620" i="3"/>
  <c r="C4618" i="3"/>
  <c r="C4617" i="3"/>
  <c r="C4616" i="3"/>
  <c r="C4615" i="3"/>
  <c r="E4614" i="3"/>
  <c r="C4614" i="3"/>
  <c r="C4613" i="3"/>
  <c r="B4613" i="3"/>
  <c r="A4612" i="3"/>
  <c r="D4605" i="3"/>
  <c r="D4604" i="3"/>
  <c r="D4603" i="3"/>
  <c r="D4602" i="3"/>
  <c r="D4601" i="3"/>
  <c r="C4599" i="3"/>
  <c r="B4599" i="3"/>
  <c r="C4598" i="3"/>
  <c r="D4598" i="3" s="1"/>
  <c r="C4597" i="3"/>
  <c r="C4596" i="3"/>
  <c r="C4595" i="3"/>
  <c r="C4594" i="3"/>
  <c r="C4593" i="3"/>
  <c r="C4592" i="3"/>
  <c r="C4589" i="3"/>
  <c r="E4588" i="3"/>
  <c r="C4588" i="3"/>
  <c r="C4586" i="3"/>
  <c r="C4585" i="3"/>
  <c r="C4584" i="3"/>
  <c r="C4583" i="3"/>
  <c r="C4582" i="3"/>
  <c r="C4581" i="3"/>
  <c r="D4573" i="3"/>
  <c r="D4572" i="3"/>
  <c r="D4571" i="3"/>
  <c r="D4570" i="3"/>
  <c r="D4569" i="3"/>
  <c r="C4567" i="3"/>
  <c r="C4566" i="3"/>
  <c r="D4566" i="3" s="1"/>
  <c r="C4565" i="3"/>
  <c r="C4564" i="3"/>
  <c r="C4563" i="3"/>
  <c r="C4562" i="3"/>
  <c r="C4561" i="3"/>
  <c r="C4560" i="3"/>
  <c r="C4557" i="3"/>
  <c r="C4556" i="3"/>
  <c r="C4554" i="3"/>
  <c r="C4553" i="3"/>
  <c r="C4552" i="3"/>
  <c r="C4551" i="3"/>
  <c r="E4550" i="3"/>
  <c r="C4550" i="3"/>
  <c r="C4549" i="3"/>
  <c r="D4541" i="3"/>
  <c r="D4540" i="3"/>
  <c r="D4539" i="3"/>
  <c r="D4538" i="3"/>
  <c r="D4537" i="3"/>
  <c r="C4535" i="3"/>
  <c r="C4534" i="3"/>
  <c r="D4534" i="3" s="1"/>
  <c r="C4533" i="3"/>
  <c r="C4532" i="3"/>
  <c r="C4531" i="3"/>
  <c r="C4530" i="3"/>
  <c r="C4529" i="3"/>
  <c r="C4528" i="3"/>
  <c r="C4525" i="3"/>
  <c r="C4524" i="3"/>
  <c r="C4522" i="3"/>
  <c r="C4521" i="3"/>
  <c r="C4520" i="3"/>
  <c r="C4519" i="3"/>
  <c r="C4518" i="3"/>
  <c r="C4517" i="3"/>
  <c r="D4509" i="3"/>
  <c r="D4508" i="3"/>
  <c r="D4507" i="3"/>
  <c r="D4506" i="3"/>
  <c r="D4505" i="3"/>
  <c r="C4503" i="3"/>
  <c r="C4502" i="3"/>
  <c r="D4502" i="3" s="1"/>
  <c r="C4501" i="3"/>
  <c r="C4500" i="3"/>
  <c r="C4499" i="3"/>
  <c r="C4498" i="3"/>
  <c r="C4497" i="3"/>
  <c r="C4496" i="3"/>
  <c r="C4493" i="3"/>
  <c r="C4492" i="3"/>
  <c r="C4490" i="3"/>
  <c r="C4489" i="3"/>
  <c r="C4488" i="3"/>
  <c r="C4487" i="3"/>
  <c r="C4486" i="3"/>
  <c r="C4485" i="3"/>
  <c r="D4477" i="3"/>
  <c r="D4476" i="3"/>
  <c r="D4475" i="3"/>
  <c r="D4474" i="3"/>
  <c r="D4473" i="3"/>
  <c r="C4471" i="3"/>
  <c r="C4470" i="3"/>
  <c r="D4470" i="3" s="1"/>
  <c r="C4469" i="3"/>
  <c r="C4468" i="3"/>
  <c r="C4467" i="3"/>
  <c r="C4466" i="3"/>
  <c r="C4465" i="3"/>
  <c r="C4464" i="3"/>
  <c r="C4461" i="3"/>
  <c r="C4460" i="3"/>
  <c r="C4458" i="3"/>
  <c r="C4457" i="3"/>
  <c r="C4456" i="3"/>
  <c r="C4455" i="3"/>
  <c r="C4454" i="3"/>
  <c r="C4453" i="3"/>
  <c r="D4445" i="3"/>
  <c r="D4444" i="3"/>
  <c r="D4443" i="3"/>
  <c r="D4442" i="3"/>
  <c r="D4441" i="3"/>
  <c r="C4439" i="3"/>
  <c r="C4438" i="3"/>
  <c r="D4438" i="3" s="1"/>
  <c r="C4437" i="3"/>
  <c r="C4436" i="3"/>
  <c r="C4435" i="3"/>
  <c r="B4435" i="3"/>
  <c r="C4434" i="3"/>
  <c r="C4433" i="3"/>
  <c r="C4432" i="3"/>
  <c r="C4429" i="3"/>
  <c r="E4428" i="3"/>
  <c r="C4428" i="3"/>
  <c r="C4426" i="3"/>
  <c r="C4425" i="3"/>
  <c r="C4424" i="3"/>
  <c r="C4423" i="3"/>
  <c r="C4422" i="3"/>
  <c r="C4421" i="3"/>
  <c r="E4437" i="3"/>
  <c r="D4413" i="3"/>
  <c r="D4412" i="3"/>
  <c r="D4411" i="3"/>
  <c r="D4410" i="3"/>
  <c r="D4409" i="3"/>
  <c r="C4407" i="3"/>
  <c r="C4406" i="3"/>
  <c r="D4406" i="3" s="1"/>
  <c r="C4405" i="3"/>
  <c r="C4404" i="3"/>
  <c r="C4403" i="3"/>
  <c r="C4402" i="3"/>
  <c r="C4401" i="3"/>
  <c r="C4400" i="3"/>
  <c r="C4397" i="3"/>
  <c r="C4396" i="3"/>
  <c r="C4394" i="3"/>
  <c r="C4393" i="3"/>
  <c r="C4392" i="3"/>
  <c r="C4391" i="3"/>
  <c r="C4390" i="3"/>
  <c r="C4389" i="3"/>
  <c r="D4381" i="3"/>
  <c r="D4380" i="3"/>
  <c r="D4379" i="3"/>
  <c r="D4378" i="3"/>
  <c r="D4377" i="3"/>
  <c r="C4375" i="3"/>
  <c r="C4374" i="3"/>
  <c r="D4374" i="3" s="1"/>
  <c r="C4373" i="3"/>
  <c r="C4372" i="3"/>
  <c r="C4371" i="3"/>
  <c r="C4370" i="3"/>
  <c r="C4369" i="3"/>
  <c r="C4368" i="3"/>
  <c r="C4365" i="3"/>
  <c r="C4364" i="3"/>
  <c r="C4362" i="3"/>
  <c r="C4361" i="3"/>
  <c r="C4360" i="3"/>
  <c r="C4359" i="3"/>
  <c r="C4358" i="3"/>
  <c r="C4357" i="3"/>
  <c r="D4349" i="3"/>
  <c r="D4348" i="3"/>
  <c r="D4347" i="3"/>
  <c r="D4346" i="3"/>
  <c r="D4345" i="3"/>
  <c r="C4343" i="3"/>
  <c r="C4342" i="3"/>
  <c r="D4342" i="3" s="1"/>
  <c r="E4341" i="3"/>
  <c r="C4341" i="3"/>
  <c r="C4340" i="3"/>
  <c r="C4339" i="3"/>
  <c r="C4338" i="3"/>
  <c r="C4337" i="3"/>
  <c r="C4336" i="3"/>
  <c r="C4333" i="3"/>
  <c r="E4332" i="3"/>
  <c r="C4332" i="3"/>
  <c r="C4330" i="3"/>
  <c r="C4329" i="3"/>
  <c r="C4328" i="3"/>
  <c r="C4327" i="3"/>
  <c r="C4326" i="3"/>
  <c r="E4325" i="3"/>
  <c r="C4325" i="3"/>
  <c r="A4324" i="3"/>
  <c r="B4328" i="3" s="1"/>
  <c r="D4317" i="3"/>
  <c r="D4316" i="3"/>
  <c r="D4315" i="3"/>
  <c r="D4314" i="3"/>
  <c r="D4313" i="3"/>
  <c r="C4311" i="3"/>
  <c r="C4310" i="3"/>
  <c r="D4310" i="3" s="1"/>
  <c r="C4309" i="3"/>
  <c r="C4308" i="3"/>
  <c r="C4307" i="3"/>
  <c r="C4306" i="3"/>
  <c r="C4305" i="3"/>
  <c r="C4304" i="3"/>
  <c r="C4301" i="3"/>
  <c r="C4300" i="3"/>
  <c r="C4298" i="3"/>
  <c r="C4297" i="3"/>
  <c r="C4296" i="3"/>
  <c r="C4295" i="3"/>
  <c r="C4294" i="3"/>
  <c r="C4293" i="3"/>
  <c r="D4285" i="3"/>
  <c r="D4284" i="3"/>
  <c r="D4283" i="3"/>
  <c r="D4282" i="3"/>
  <c r="D4281" i="3"/>
  <c r="C4279" i="3"/>
  <c r="C4278" i="3"/>
  <c r="D4278" i="3" s="1"/>
  <c r="C4277" i="3"/>
  <c r="C4276" i="3"/>
  <c r="C4275" i="3"/>
  <c r="C4274" i="3"/>
  <c r="C4273" i="3"/>
  <c r="C4272" i="3"/>
  <c r="C4269" i="3"/>
  <c r="C4268" i="3"/>
  <c r="C4266" i="3"/>
  <c r="C4265" i="3"/>
  <c r="C4264" i="3"/>
  <c r="C4263" i="3"/>
  <c r="C4262" i="3"/>
  <c r="C4261" i="3"/>
  <c r="D4253" i="3"/>
  <c r="D4252" i="3"/>
  <c r="D4251" i="3"/>
  <c r="D4250" i="3"/>
  <c r="D4249" i="3"/>
  <c r="E4248" i="3"/>
  <c r="C4247" i="3"/>
  <c r="B4247" i="3"/>
  <c r="C4246" i="3"/>
  <c r="D4246" i="3" s="1"/>
  <c r="C4245" i="3"/>
  <c r="B4245" i="3"/>
  <c r="E4244" i="3"/>
  <c r="C4244" i="3"/>
  <c r="B4244" i="3"/>
  <c r="E4243" i="3"/>
  <c r="C4243" i="3"/>
  <c r="B4243" i="3"/>
  <c r="C4242" i="3"/>
  <c r="B4242" i="3"/>
  <c r="E4241" i="3"/>
  <c r="C4241" i="3"/>
  <c r="B4241" i="3"/>
  <c r="D4241" i="3" s="1"/>
  <c r="E4240" i="3"/>
  <c r="C4240" i="3"/>
  <c r="B4240" i="3"/>
  <c r="E4237" i="3"/>
  <c r="C4237" i="3"/>
  <c r="B4237" i="3"/>
  <c r="E4236" i="3"/>
  <c r="C4236" i="3"/>
  <c r="B4236" i="3"/>
  <c r="C4234" i="3"/>
  <c r="C4233" i="3"/>
  <c r="C4232" i="3"/>
  <c r="C4231" i="3"/>
  <c r="E4230" i="3"/>
  <c r="C4230" i="3"/>
  <c r="E4229" i="3"/>
  <c r="C4229" i="3"/>
  <c r="B4229" i="3"/>
  <c r="A4228" i="3"/>
  <c r="B4234" i="3" s="1"/>
  <c r="E4247" i="3"/>
  <c r="D4221" i="3"/>
  <c r="D4220" i="3"/>
  <c r="D4219" i="3"/>
  <c r="D4218" i="3"/>
  <c r="D4217" i="3"/>
  <c r="E4216" i="3"/>
  <c r="E4215" i="3"/>
  <c r="C4215" i="3"/>
  <c r="C4214" i="3"/>
  <c r="D4214" i="3" s="1"/>
  <c r="E4213" i="3"/>
  <c r="C4213" i="3"/>
  <c r="C4212" i="3"/>
  <c r="C4211" i="3"/>
  <c r="B4211" i="3"/>
  <c r="E4210" i="3"/>
  <c r="C4210" i="3"/>
  <c r="C4209" i="3"/>
  <c r="B4209" i="3"/>
  <c r="C4208" i="3"/>
  <c r="B4208" i="3"/>
  <c r="C4205" i="3"/>
  <c r="E4204" i="3"/>
  <c r="C4204" i="3"/>
  <c r="C4202" i="3"/>
  <c r="C4201" i="3"/>
  <c r="C4200" i="3"/>
  <c r="C4199" i="3"/>
  <c r="C4198" i="3"/>
  <c r="E4197" i="3"/>
  <c r="C4197" i="3"/>
  <c r="A4196" i="3"/>
  <c r="B4202" i="3" s="1"/>
  <c r="D4189" i="3"/>
  <c r="D4188" i="3"/>
  <c r="D4187" i="3"/>
  <c r="D4186" i="3"/>
  <c r="D4185" i="3"/>
  <c r="C4183" i="3"/>
  <c r="C4182" i="3"/>
  <c r="D4182" i="3" s="1"/>
  <c r="C4181" i="3"/>
  <c r="C4180" i="3"/>
  <c r="E4179" i="3"/>
  <c r="C4179" i="3"/>
  <c r="C4178" i="3"/>
  <c r="C4177" i="3"/>
  <c r="C4176" i="3"/>
  <c r="C4173" i="3"/>
  <c r="C4172" i="3"/>
  <c r="C4170" i="3"/>
  <c r="C4169" i="3"/>
  <c r="C4168" i="3"/>
  <c r="C4167" i="3"/>
  <c r="C4166" i="3"/>
  <c r="C4165" i="3"/>
  <c r="B4165" i="3"/>
  <c r="D4157" i="3"/>
  <c r="D4156" i="3"/>
  <c r="D4155" i="3"/>
  <c r="D4154" i="3"/>
  <c r="D4153" i="3"/>
  <c r="E4152" i="3"/>
  <c r="E4151" i="3"/>
  <c r="C4151" i="3"/>
  <c r="C4150" i="3"/>
  <c r="D4150" i="3" s="1"/>
  <c r="E4149" i="3"/>
  <c r="C4149" i="3"/>
  <c r="E4148" i="3"/>
  <c r="C4148" i="3"/>
  <c r="B4148" i="3"/>
  <c r="C4147" i="3"/>
  <c r="B4147" i="3"/>
  <c r="E4146" i="3"/>
  <c r="C4146" i="3"/>
  <c r="E4145" i="3"/>
  <c r="C4145" i="3"/>
  <c r="B4145" i="3"/>
  <c r="C4144" i="3"/>
  <c r="E4141" i="3"/>
  <c r="C4141" i="3"/>
  <c r="B4141" i="3"/>
  <c r="C4140" i="3"/>
  <c r="C4138" i="3"/>
  <c r="C4137" i="3"/>
  <c r="C4136" i="3"/>
  <c r="C4135" i="3"/>
  <c r="C4134" i="3"/>
  <c r="E4133" i="3"/>
  <c r="C4133" i="3"/>
  <c r="B4133" i="3"/>
  <c r="A4132" i="3"/>
  <c r="B4138" i="3" s="1"/>
  <c r="B4144" i="3"/>
  <c r="D4125" i="3"/>
  <c r="D4124" i="3"/>
  <c r="D4123" i="3"/>
  <c r="D4122" i="3"/>
  <c r="D4121" i="3"/>
  <c r="C4119" i="3"/>
  <c r="C4118" i="3"/>
  <c r="D4118" i="3" s="1"/>
  <c r="C4117" i="3"/>
  <c r="C4116" i="3"/>
  <c r="C4115" i="3"/>
  <c r="C4114" i="3"/>
  <c r="B4114" i="3"/>
  <c r="D4114" i="3" s="1"/>
  <c r="C4113" i="3"/>
  <c r="C4112" i="3"/>
  <c r="C4109" i="3"/>
  <c r="C4108" i="3"/>
  <c r="B4108" i="3"/>
  <c r="C4106" i="3"/>
  <c r="C4105" i="3"/>
  <c r="C4104" i="3"/>
  <c r="C4103" i="3"/>
  <c r="C4102" i="3"/>
  <c r="C4101" i="3"/>
  <c r="D4093" i="3"/>
  <c r="D4092" i="3"/>
  <c r="D4091" i="3"/>
  <c r="D4090" i="3"/>
  <c r="D4089" i="3"/>
  <c r="C4087" i="3"/>
  <c r="C4086" i="3"/>
  <c r="D4086" i="3" s="1"/>
  <c r="C4085" i="3"/>
  <c r="C4084" i="3"/>
  <c r="C4083" i="3"/>
  <c r="C4082" i="3"/>
  <c r="C4081" i="3"/>
  <c r="C4080" i="3"/>
  <c r="C4077" i="3"/>
  <c r="C4076" i="3"/>
  <c r="C4074" i="3"/>
  <c r="C4073" i="3"/>
  <c r="C4072" i="3"/>
  <c r="C4071" i="3"/>
  <c r="C4070" i="3"/>
  <c r="C4069" i="3"/>
  <c r="D4061" i="3"/>
  <c r="D4060" i="3"/>
  <c r="D4059" i="3"/>
  <c r="D4058" i="3"/>
  <c r="D4057" i="3"/>
  <c r="C4055" i="3"/>
  <c r="B4055" i="3"/>
  <c r="D4054" i="3"/>
  <c r="C4054" i="3"/>
  <c r="C4053" i="3"/>
  <c r="B4053" i="3"/>
  <c r="D4053" i="3" s="1"/>
  <c r="E4052" i="3"/>
  <c r="C4052" i="3"/>
  <c r="E4051" i="3"/>
  <c r="C4051" i="3"/>
  <c r="C4050" i="3"/>
  <c r="B4050" i="3"/>
  <c r="D4050" i="3" s="1"/>
  <c r="E4049" i="3"/>
  <c r="C4049" i="3"/>
  <c r="E4048" i="3"/>
  <c r="C4048" i="3"/>
  <c r="C4045" i="3"/>
  <c r="B4045" i="3"/>
  <c r="C4044" i="3"/>
  <c r="B4044" i="3"/>
  <c r="C4042" i="3"/>
  <c r="C4041" i="3"/>
  <c r="C4040" i="3"/>
  <c r="C4039" i="3"/>
  <c r="E4038" i="3"/>
  <c r="C4038" i="3"/>
  <c r="C4037" i="3"/>
  <c r="D4029" i="3"/>
  <c r="D4028" i="3"/>
  <c r="D4027" i="3"/>
  <c r="D4026" i="3"/>
  <c r="D4025" i="3"/>
  <c r="C4023" i="3"/>
  <c r="C4022" i="3"/>
  <c r="D4022" i="3" s="1"/>
  <c r="C4021" i="3"/>
  <c r="E4020" i="3"/>
  <c r="C4020" i="3"/>
  <c r="C4019" i="3"/>
  <c r="C4018" i="3"/>
  <c r="C4017" i="3"/>
  <c r="C4016" i="3"/>
  <c r="C4013" i="3"/>
  <c r="C4012" i="3"/>
  <c r="B4012" i="3"/>
  <c r="C4010" i="3"/>
  <c r="C4009" i="3"/>
  <c r="C4008" i="3"/>
  <c r="C4007" i="3"/>
  <c r="C4006" i="3"/>
  <c r="C4005" i="3"/>
  <c r="A4004" i="3"/>
  <c r="B4008" i="3" s="1"/>
  <c r="D3997" i="3"/>
  <c r="D3996" i="3"/>
  <c r="D3995" i="3"/>
  <c r="D3994" i="3"/>
  <c r="D3993" i="3"/>
  <c r="E3992" i="3"/>
  <c r="C3991" i="3"/>
  <c r="B3991" i="3"/>
  <c r="C3990" i="3"/>
  <c r="D3990" i="3" s="1"/>
  <c r="C3989" i="3"/>
  <c r="B3989" i="3"/>
  <c r="E3988" i="3"/>
  <c r="C3988" i="3"/>
  <c r="B3988" i="3"/>
  <c r="E3987" i="3"/>
  <c r="C3987" i="3"/>
  <c r="B3987" i="3"/>
  <c r="C3986" i="3"/>
  <c r="B3986" i="3"/>
  <c r="E3985" i="3"/>
  <c r="C3985" i="3"/>
  <c r="B3985" i="3"/>
  <c r="E3984" i="3"/>
  <c r="C3984" i="3"/>
  <c r="B3984" i="3"/>
  <c r="E3981" i="3"/>
  <c r="C3981" i="3"/>
  <c r="B3981" i="3"/>
  <c r="E3980" i="3"/>
  <c r="C3980" i="3"/>
  <c r="B3980" i="3"/>
  <c r="C3978" i="3"/>
  <c r="C3977" i="3"/>
  <c r="C3976" i="3"/>
  <c r="C3975" i="3"/>
  <c r="E3974" i="3"/>
  <c r="C3974" i="3"/>
  <c r="E3973" i="3"/>
  <c r="C3973" i="3"/>
  <c r="B3973" i="3"/>
  <c r="A3972" i="3"/>
  <c r="B3978" i="3" s="1"/>
  <c r="E3991" i="3"/>
  <c r="D3965" i="3"/>
  <c r="D3964" i="3"/>
  <c r="D3963" i="3"/>
  <c r="D3962" i="3"/>
  <c r="D3961" i="3"/>
  <c r="E3960" i="3"/>
  <c r="E3959" i="3"/>
  <c r="C3959" i="3"/>
  <c r="C3958" i="3"/>
  <c r="D3958" i="3" s="1"/>
  <c r="E3957" i="3"/>
  <c r="C3957" i="3"/>
  <c r="C3956" i="3"/>
  <c r="B3956" i="3"/>
  <c r="E3955" i="3"/>
  <c r="C3955" i="3"/>
  <c r="C3954" i="3"/>
  <c r="E3953" i="3"/>
  <c r="C3953" i="3"/>
  <c r="C3952" i="3"/>
  <c r="B3952" i="3"/>
  <c r="C3949" i="3"/>
  <c r="B3949" i="3"/>
  <c r="E3948" i="3"/>
  <c r="C3948" i="3"/>
  <c r="C3946" i="3"/>
  <c r="C3945" i="3"/>
  <c r="C3944" i="3"/>
  <c r="C3943" i="3"/>
  <c r="C3942" i="3"/>
  <c r="E3941" i="3"/>
  <c r="C3941" i="3"/>
  <c r="D3933" i="3"/>
  <c r="D3932" i="3"/>
  <c r="D3931" i="3"/>
  <c r="D3930" i="3"/>
  <c r="D3929" i="3"/>
  <c r="C3927" i="3"/>
  <c r="C3926" i="3"/>
  <c r="D3926" i="3" s="1"/>
  <c r="C3925" i="3"/>
  <c r="C3924" i="3"/>
  <c r="C3923" i="3"/>
  <c r="C3922" i="3"/>
  <c r="C3921" i="3"/>
  <c r="C3920" i="3"/>
  <c r="C3917" i="3"/>
  <c r="C3916" i="3"/>
  <c r="C3914" i="3"/>
  <c r="C3913" i="3"/>
  <c r="C3912" i="3"/>
  <c r="C3911" i="3"/>
  <c r="C3910" i="3"/>
  <c r="E3909" i="3"/>
  <c r="C3909" i="3"/>
  <c r="D3901" i="3"/>
  <c r="D3900" i="3"/>
  <c r="D3899" i="3"/>
  <c r="D3898" i="3"/>
  <c r="D3897" i="3"/>
  <c r="C3895" i="3"/>
  <c r="C3894" i="3"/>
  <c r="D3894" i="3" s="1"/>
  <c r="C3893" i="3"/>
  <c r="C3892" i="3"/>
  <c r="C3891" i="3"/>
  <c r="C3890" i="3"/>
  <c r="C3889" i="3"/>
  <c r="C3888" i="3"/>
  <c r="C3885" i="3"/>
  <c r="C3884" i="3"/>
  <c r="C3882" i="3"/>
  <c r="C3881" i="3"/>
  <c r="C3880" i="3"/>
  <c r="C3879" i="3"/>
  <c r="C3878" i="3"/>
  <c r="C3877" i="3"/>
  <c r="D3869" i="3"/>
  <c r="D3868" i="3"/>
  <c r="D3867" i="3"/>
  <c r="D3866" i="3"/>
  <c r="D3865" i="3"/>
  <c r="E3864" i="3"/>
  <c r="C3863" i="3"/>
  <c r="B3863" i="3"/>
  <c r="C3862" i="3"/>
  <c r="D3862" i="3" s="1"/>
  <c r="C3861" i="3"/>
  <c r="B3861" i="3"/>
  <c r="E3860" i="3"/>
  <c r="C3860" i="3"/>
  <c r="B3860" i="3"/>
  <c r="E3859" i="3"/>
  <c r="C3859" i="3"/>
  <c r="B3859" i="3"/>
  <c r="C3858" i="3"/>
  <c r="B3858" i="3"/>
  <c r="E3857" i="3"/>
  <c r="C3857" i="3"/>
  <c r="B3857" i="3"/>
  <c r="E3856" i="3"/>
  <c r="C3856" i="3"/>
  <c r="B3856" i="3"/>
  <c r="E3853" i="3"/>
  <c r="C3853" i="3"/>
  <c r="B3853" i="3"/>
  <c r="D3853" i="3" s="1"/>
  <c r="E3852" i="3"/>
  <c r="C3852" i="3"/>
  <c r="B3852" i="3"/>
  <c r="C3850" i="3"/>
  <c r="C3849" i="3"/>
  <c r="C3848" i="3"/>
  <c r="C3847" i="3"/>
  <c r="E3846" i="3"/>
  <c r="C3846" i="3"/>
  <c r="E3845" i="3"/>
  <c r="C3845" i="3"/>
  <c r="B3845" i="3"/>
  <c r="A3844" i="3"/>
  <c r="B3846" i="3" s="1"/>
  <c r="E3863" i="3"/>
  <c r="D3837" i="3"/>
  <c r="D3836" i="3"/>
  <c r="D3835" i="3"/>
  <c r="D3834" i="3"/>
  <c r="D3833" i="3"/>
  <c r="C3831" i="3"/>
  <c r="C3830" i="3"/>
  <c r="D3830" i="3" s="1"/>
  <c r="C3829" i="3"/>
  <c r="C3828" i="3"/>
  <c r="B3828" i="3"/>
  <c r="E3827" i="3"/>
  <c r="C3827" i="3"/>
  <c r="C3826" i="3"/>
  <c r="C3825" i="3"/>
  <c r="B3825" i="3"/>
  <c r="E3824" i="3"/>
  <c r="C3824" i="3"/>
  <c r="E3821" i="3"/>
  <c r="C3821" i="3"/>
  <c r="C3820" i="3"/>
  <c r="B3820" i="3"/>
  <c r="C3818" i="3"/>
  <c r="C3817" i="3"/>
  <c r="C3816" i="3"/>
  <c r="C3815" i="3"/>
  <c r="C3814" i="3"/>
  <c r="E3813" i="3"/>
  <c r="C3813" i="3"/>
  <c r="E3828" i="3"/>
  <c r="D3805" i="3"/>
  <c r="D3804" i="3"/>
  <c r="D3803" i="3"/>
  <c r="D3802" i="3"/>
  <c r="D3801" i="3"/>
  <c r="E3800" i="3"/>
  <c r="C3799" i="3"/>
  <c r="C3798" i="3"/>
  <c r="D3798" i="3" s="1"/>
  <c r="C3797" i="3"/>
  <c r="B3797" i="3"/>
  <c r="C3796" i="3"/>
  <c r="C3795" i="3"/>
  <c r="C3794" i="3"/>
  <c r="E3793" i="3"/>
  <c r="C3793" i="3"/>
  <c r="C3792" i="3"/>
  <c r="C3789" i="3"/>
  <c r="C3788" i="3"/>
  <c r="C3786" i="3"/>
  <c r="C3785" i="3"/>
  <c r="C3784" i="3"/>
  <c r="C3783" i="3"/>
  <c r="E3782" i="3"/>
  <c r="C3782" i="3"/>
  <c r="C3781" i="3"/>
  <c r="A3780" i="3"/>
  <c r="B3786" i="3" s="1"/>
  <c r="B3796" i="3"/>
  <c r="D3773" i="3"/>
  <c r="D3772" i="3"/>
  <c r="D3771" i="3"/>
  <c r="D3770" i="3"/>
  <c r="D3769" i="3"/>
  <c r="C3767" i="3"/>
  <c r="C3766" i="3"/>
  <c r="D3766" i="3" s="1"/>
  <c r="C3765" i="3"/>
  <c r="C3764" i="3"/>
  <c r="C3763" i="3"/>
  <c r="C3762" i="3"/>
  <c r="C3761" i="3"/>
  <c r="C3760" i="3"/>
  <c r="C3757" i="3"/>
  <c r="C3756" i="3"/>
  <c r="C3754" i="3"/>
  <c r="C3753" i="3"/>
  <c r="C3752" i="3"/>
  <c r="C3751" i="3"/>
  <c r="C3750" i="3"/>
  <c r="C3749" i="3"/>
  <c r="D3741" i="3"/>
  <c r="D3740" i="3"/>
  <c r="D3739" i="3"/>
  <c r="D3738" i="3"/>
  <c r="D3737" i="3"/>
  <c r="C3735" i="3"/>
  <c r="C3734" i="3"/>
  <c r="D3734" i="3" s="1"/>
  <c r="C3733" i="3"/>
  <c r="C3732" i="3"/>
  <c r="C3731" i="3"/>
  <c r="C3730" i="3"/>
  <c r="C3729" i="3"/>
  <c r="C3728" i="3"/>
  <c r="C3725" i="3"/>
  <c r="C3724" i="3"/>
  <c r="C3722" i="3"/>
  <c r="C3721" i="3"/>
  <c r="C3720" i="3"/>
  <c r="C3719" i="3"/>
  <c r="C3718" i="3"/>
  <c r="C3717" i="3"/>
  <c r="B3717" i="3"/>
  <c r="D3709" i="3"/>
  <c r="D3708" i="3"/>
  <c r="D3707" i="3"/>
  <c r="D3706" i="3"/>
  <c r="D3705" i="3"/>
  <c r="C3703" i="3"/>
  <c r="C3702" i="3"/>
  <c r="D3702" i="3" s="1"/>
  <c r="C3701" i="3"/>
  <c r="C3700" i="3"/>
  <c r="C3699" i="3"/>
  <c r="C3698" i="3"/>
  <c r="C3697" i="3"/>
  <c r="C3696" i="3"/>
  <c r="C3693" i="3"/>
  <c r="C3692" i="3"/>
  <c r="C3690" i="3"/>
  <c r="C3689" i="3"/>
  <c r="C3688" i="3"/>
  <c r="C3687" i="3"/>
  <c r="C3686" i="3"/>
  <c r="C3685" i="3"/>
  <c r="D3677" i="3"/>
  <c r="D3676" i="3"/>
  <c r="D3675" i="3"/>
  <c r="D3674" i="3"/>
  <c r="D3673" i="3"/>
  <c r="E3672" i="3"/>
  <c r="C3671" i="3"/>
  <c r="C3670" i="3"/>
  <c r="D3670" i="3" s="1"/>
  <c r="C3669" i="3"/>
  <c r="C3668" i="3"/>
  <c r="C3667" i="3"/>
  <c r="C3666" i="3"/>
  <c r="B3666" i="3"/>
  <c r="D3666" i="3" s="1"/>
  <c r="C3665" i="3"/>
  <c r="C3664" i="3"/>
  <c r="B3664" i="3"/>
  <c r="C3661" i="3"/>
  <c r="C3660" i="3"/>
  <c r="C3658" i="3"/>
  <c r="C3657" i="3"/>
  <c r="C3656" i="3"/>
  <c r="C3655" i="3"/>
  <c r="E3654" i="3"/>
  <c r="C3654" i="3"/>
  <c r="C3653" i="3"/>
  <c r="B3653" i="3"/>
  <c r="D3645" i="3"/>
  <c r="D3644" i="3"/>
  <c r="D3643" i="3"/>
  <c r="D3642" i="3"/>
  <c r="D3641" i="3"/>
  <c r="C3639" i="3"/>
  <c r="C3638" i="3"/>
  <c r="D3638" i="3" s="1"/>
  <c r="C3637" i="3"/>
  <c r="C3636" i="3"/>
  <c r="B3636" i="3"/>
  <c r="C3635" i="3"/>
  <c r="C3634" i="3"/>
  <c r="C3633" i="3"/>
  <c r="C3632" i="3"/>
  <c r="C3629" i="3"/>
  <c r="C3628" i="3"/>
  <c r="C3626" i="3"/>
  <c r="C3625" i="3"/>
  <c r="C3624" i="3"/>
  <c r="C3623" i="3"/>
  <c r="C3622" i="3"/>
  <c r="C3621" i="3"/>
  <c r="D3613" i="3"/>
  <c r="D3612" i="3"/>
  <c r="D3611" i="3"/>
  <c r="D3610" i="3"/>
  <c r="D3609" i="3"/>
  <c r="E3608" i="3"/>
  <c r="C3607" i="3"/>
  <c r="B3607" i="3"/>
  <c r="D3607" i="3" s="1"/>
  <c r="C3606" i="3"/>
  <c r="D3606" i="3" s="1"/>
  <c r="C3605" i="3"/>
  <c r="B3605" i="3"/>
  <c r="D3605" i="3" s="1"/>
  <c r="E3604" i="3"/>
  <c r="C3604" i="3"/>
  <c r="C3603" i="3"/>
  <c r="B3603" i="3"/>
  <c r="D3603" i="3" s="1"/>
  <c r="C3602" i="3"/>
  <c r="B3602" i="3"/>
  <c r="E3601" i="3"/>
  <c r="C3601" i="3"/>
  <c r="C3600" i="3"/>
  <c r="B3600" i="3"/>
  <c r="C3597" i="3"/>
  <c r="B3597" i="3"/>
  <c r="E3596" i="3"/>
  <c r="C3596" i="3"/>
  <c r="C3594" i="3"/>
  <c r="C3593" i="3"/>
  <c r="C3592" i="3"/>
  <c r="C3591" i="3"/>
  <c r="E3590" i="3"/>
  <c r="C3590" i="3"/>
  <c r="C3589" i="3"/>
  <c r="B3589" i="3"/>
  <c r="A3588" i="3"/>
  <c r="B3604" i="3"/>
  <c r="D3581" i="3"/>
  <c r="D3580" i="3"/>
  <c r="D3579" i="3"/>
  <c r="D3578" i="3"/>
  <c r="D3577" i="3"/>
  <c r="E3575" i="3"/>
  <c r="C3575" i="3"/>
  <c r="C3574" i="3"/>
  <c r="D3574" i="3" s="1"/>
  <c r="E3573" i="3"/>
  <c r="C3573" i="3"/>
  <c r="C3572" i="3"/>
  <c r="E3571" i="3"/>
  <c r="C3571" i="3"/>
  <c r="E3570" i="3"/>
  <c r="C3570" i="3"/>
  <c r="C3569" i="3"/>
  <c r="B3569" i="3"/>
  <c r="E3568" i="3"/>
  <c r="C3568" i="3"/>
  <c r="E3565" i="3"/>
  <c r="C3565" i="3"/>
  <c r="C3564" i="3"/>
  <c r="B3564" i="3"/>
  <c r="C3562" i="3"/>
  <c r="C3561" i="3"/>
  <c r="C3560" i="3"/>
  <c r="C3559" i="3"/>
  <c r="C3558" i="3"/>
  <c r="E3557" i="3"/>
  <c r="C3557" i="3"/>
  <c r="D3549" i="3"/>
  <c r="D3548" i="3"/>
  <c r="D3547" i="3"/>
  <c r="D3546" i="3"/>
  <c r="D3545" i="3"/>
  <c r="C3543" i="3"/>
  <c r="C3542" i="3"/>
  <c r="D3542" i="3" s="1"/>
  <c r="C3541" i="3"/>
  <c r="C3540" i="3"/>
  <c r="C3539" i="3"/>
  <c r="C3538" i="3"/>
  <c r="C3537" i="3"/>
  <c r="C3536" i="3"/>
  <c r="C3533" i="3"/>
  <c r="C3532" i="3"/>
  <c r="C3530" i="3"/>
  <c r="C3529" i="3"/>
  <c r="C3528" i="3"/>
  <c r="C3527" i="3"/>
  <c r="C3526" i="3"/>
  <c r="C3525" i="3"/>
  <c r="D3517" i="3"/>
  <c r="D3516" i="3"/>
  <c r="D3515" i="3"/>
  <c r="D3514" i="3"/>
  <c r="D3513" i="3"/>
  <c r="C3511" i="3"/>
  <c r="C3510" i="3"/>
  <c r="D3510" i="3" s="1"/>
  <c r="C3509" i="3"/>
  <c r="C3508" i="3"/>
  <c r="C3507" i="3"/>
  <c r="C3506" i="3"/>
  <c r="C3505" i="3"/>
  <c r="C3504" i="3"/>
  <c r="C3501" i="3"/>
  <c r="C3500" i="3"/>
  <c r="C3498" i="3"/>
  <c r="C3497" i="3"/>
  <c r="C3496" i="3"/>
  <c r="C3495" i="3"/>
  <c r="C3494" i="3"/>
  <c r="C3493" i="3"/>
  <c r="D3485" i="3"/>
  <c r="D3484" i="3"/>
  <c r="D3483" i="3"/>
  <c r="D3482" i="3"/>
  <c r="D3481" i="3"/>
  <c r="C3479" i="3"/>
  <c r="C3478" i="3"/>
  <c r="D3478" i="3" s="1"/>
  <c r="E3477" i="3"/>
  <c r="C3477" i="3"/>
  <c r="B3477" i="3"/>
  <c r="C3476" i="3"/>
  <c r="C3475" i="3"/>
  <c r="C3474" i="3"/>
  <c r="E3473" i="3"/>
  <c r="C3473" i="3"/>
  <c r="C3472" i="3"/>
  <c r="C3469" i="3"/>
  <c r="B3469" i="3"/>
  <c r="C3468" i="3"/>
  <c r="C3466" i="3"/>
  <c r="C3465" i="3"/>
  <c r="C3464" i="3"/>
  <c r="C3463" i="3"/>
  <c r="C3462" i="3"/>
  <c r="C3461" i="3"/>
  <c r="B3461" i="3"/>
  <c r="D3453" i="3"/>
  <c r="D3452" i="3"/>
  <c r="D3451" i="3"/>
  <c r="D3450" i="3"/>
  <c r="D3449" i="3"/>
  <c r="C3447" i="3"/>
  <c r="C3446" i="3"/>
  <c r="D3446" i="3" s="1"/>
  <c r="E3445" i="3"/>
  <c r="C3445" i="3"/>
  <c r="B3445" i="3"/>
  <c r="D3445" i="3" s="1"/>
  <c r="C3444" i="3"/>
  <c r="C3443" i="3"/>
  <c r="E3442" i="3"/>
  <c r="C3442" i="3"/>
  <c r="C3441" i="3"/>
  <c r="C3440" i="3"/>
  <c r="C3437" i="3"/>
  <c r="C3436" i="3"/>
  <c r="C3434" i="3"/>
  <c r="C3433" i="3"/>
  <c r="C3432" i="3"/>
  <c r="C3431" i="3"/>
  <c r="C3430" i="3"/>
  <c r="E3429" i="3"/>
  <c r="C3429" i="3"/>
  <c r="B3444" i="3"/>
  <c r="D3421" i="3"/>
  <c r="D3420" i="3"/>
  <c r="D3419" i="3"/>
  <c r="D3418" i="3"/>
  <c r="D3417" i="3"/>
  <c r="C3415" i="3"/>
  <c r="C3414" i="3"/>
  <c r="D3414" i="3" s="1"/>
  <c r="C3413" i="3"/>
  <c r="C3412" i="3"/>
  <c r="C3411" i="3"/>
  <c r="C3410" i="3"/>
  <c r="E3409" i="3"/>
  <c r="C3409" i="3"/>
  <c r="C3408" i="3"/>
  <c r="C3405" i="3"/>
  <c r="C3404" i="3"/>
  <c r="C3402" i="3"/>
  <c r="C3401" i="3"/>
  <c r="C3400" i="3"/>
  <c r="C3399" i="3"/>
  <c r="C3398" i="3"/>
  <c r="C3397" i="3"/>
  <c r="D3389" i="3"/>
  <c r="D3388" i="3"/>
  <c r="D3387" i="3"/>
  <c r="D3386" i="3"/>
  <c r="D3385" i="3"/>
  <c r="C3383" i="3"/>
  <c r="B3383" i="3"/>
  <c r="C3382" i="3"/>
  <c r="D3382" i="3" s="1"/>
  <c r="E3381" i="3"/>
  <c r="C3381" i="3"/>
  <c r="B3381" i="3"/>
  <c r="D3381" i="3" s="1"/>
  <c r="C3380" i="3"/>
  <c r="C3379" i="3"/>
  <c r="E3378" i="3"/>
  <c r="C3378" i="3"/>
  <c r="C3377" i="3"/>
  <c r="C3376" i="3"/>
  <c r="C3373" i="3"/>
  <c r="C3372" i="3"/>
  <c r="C3370" i="3"/>
  <c r="C3369" i="3"/>
  <c r="C3368" i="3"/>
  <c r="C3367" i="3"/>
  <c r="C3366" i="3"/>
  <c r="E3365" i="3"/>
  <c r="C3365" i="3"/>
  <c r="D3357" i="3"/>
  <c r="D3356" i="3"/>
  <c r="D3355" i="3"/>
  <c r="D3354" i="3"/>
  <c r="D3353" i="3"/>
  <c r="C3351" i="3"/>
  <c r="C3350" i="3"/>
  <c r="D3350" i="3" s="1"/>
  <c r="C3349" i="3"/>
  <c r="C3348" i="3"/>
  <c r="C3347" i="3"/>
  <c r="C3346" i="3"/>
  <c r="C3345" i="3"/>
  <c r="C3344" i="3"/>
  <c r="C3341" i="3"/>
  <c r="C3340" i="3"/>
  <c r="C3338" i="3"/>
  <c r="C3337" i="3"/>
  <c r="C3336" i="3"/>
  <c r="C3335" i="3"/>
  <c r="C3334" i="3"/>
  <c r="C3333" i="3"/>
  <c r="D3325" i="3"/>
  <c r="D3324" i="3"/>
  <c r="D3323" i="3"/>
  <c r="D3322" i="3"/>
  <c r="D3321" i="3"/>
  <c r="C3319" i="3"/>
  <c r="C3318" i="3"/>
  <c r="D3318" i="3" s="1"/>
  <c r="C3317" i="3"/>
  <c r="C3316" i="3"/>
  <c r="C3315" i="3"/>
  <c r="C3314" i="3"/>
  <c r="C3313" i="3"/>
  <c r="C3312" i="3"/>
  <c r="C3309" i="3"/>
  <c r="C3308" i="3"/>
  <c r="C3306" i="3"/>
  <c r="C3305" i="3"/>
  <c r="C3304" i="3"/>
  <c r="C3303" i="3"/>
  <c r="C3302" i="3"/>
  <c r="C3301" i="3"/>
  <c r="D3293" i="3"/>
  <c r="D3292" i="3"/>
  <c r="D3291" i="3"/>
  <c r="D3290" i="3"/>
  <c r="D3289" i="3"/>
  <c r="C3287" i="3"/>
  <c r="B3287" i="3"/>
  <c r="C3286" i="3"/>
  <c r="D3286" i="3" s="1"/>
  <c r="C3285" i="3"/>
  <c r="C3284" i="3"/>
  <c r="C3283" i="3"/>
  <c r="C3282" i="3"/>
  <c r="C3281" i="3"/>
  <c r="E3280" i="3"/>
  <c r="C3280" i="3"/>
  <c r="C3277" i="3"/>
  <c r="C3276" i="3"/>
  <c r="C3274" i="3"/>
  <c r="C3273" i="3"/>
  <c r="C3272" i="3"/>
  <c r="C3271" i="3"/>
  <c r="C3270" i="3"/>
  <c r="C3269" i="3"/>
  <c r="D3261" i="3"/>
  <c r="D3260" i="3"/>
  <c r="D3259" i="3"/>
  <c r="D3258" i="3"/>
  <c r="D3257" i="3"/>
  <c r="C3255" i="3"/>
  <c r="C3254" i="3"/>
  <c r="D3254" i="3" s="1"/>
  <c r="C3253" i="3"/>
  <c r="C3252" i="3"/>
  <c r="C3251" i="3"/>
  <c r="C3250" i="3"/>
  <c r="C3249" i="3"/>
  <c r="C3248" i="3"/>
  <c r="C3245" i="3"/>
  <c r="C3244" i="3"/>
  <c r="C3242" i="3"/>
  <c r="C3241" i="3"/>
  <c r="C3240" i="3"/>
  <c r="C3239" i="3"/>
  <c r="C3238" i="3"/>
  <c r="C3237" i="3"/>
  <c r="D3229" i="3"/>
  <c r="D3228" i="3"/>
  <c r="D3227" i="3"/>
  <c r="D3226" i="3"/>
  <c r="D3225" i="3"/>
  <c r="E3223" i="3"/>
  <c r="C3223" i="3"/>
  <c r="B3223" i="3"/>
  <c r="C3222" i="3"/>
  <c r="D3222" i="3" s="1"/>
  <c r="E3221" i="3"/>
  <c r="C3221" i="3"/>
  <c r="B3221" i="3"/>
  <c r="E3220" i="3"/>
  <c r="C3220" i="3"/>
  <c r="E3219" i="3"/>
  <c r="C3219" i="3"/>
  <c r="E3218" i="3"/>
  <c r="C3218" i="3"/>
  <c r="E3217" i="3"/>
  <c r="C3217" i="3"/>
  <c r="E3216" i="3"/>
  <c r="C3216" i="3"/>
  <c r="C3213" i="3"/>
  <c r="B3213" i="3"/>
  <c r="C3212" i="3"/>
  <c r="C3210" i="3"/>
  <c r="C3209" i="3"/>
  <c r="C3208" i="3"/>
  <c r="C3207" i="3"/>
  <c r="E3206" i="3"/>
  <c r="C3206" i="3"/>
  <c r="C3205" i="3"/>
  <c r="B3205" i="3"/>
  <c r="D3197" i="3"/>
  <c r="D3196" i="3"/>
  <c r="D3195" i="3"/>
  <c r="D3194" i="3"/>
  <c r="D3193" i="3"/>
  <c r="C3191" i="3"/>
  <c r="C3190" i="3"/>
  <c r="D3190" i="3" s="1"/>
  <c r="C3189" i="3"/>
  <c r="B3189" i="3"/>
  <c r="C3188" i="3"/>
  <c r="C3187" i="3"/>
  <c r="B3187" i="3"/>
  <c r="C3186" i="3"/>
  <c r="C3185" i="3"/>
  <c r="C3184" i="3"/>
  <c r="C3181" i="3"/>
  <c r="C3180" i="3"/>
  <c r="C3178" i="3"/>
  <c r="C3177" i="3"/>
  <c r="C3176" i="3"/>
  <c r="C3175" i="3"/>
  <c r="C3174" i="3"/>
  <c r="C3173" i="3"/>
  <c r="D3165" i="3"/>
  <c r="D3164" i="3"/>
  <c r="D3163" i="3"/>
  <c r="D3162" i="3"/>
  <c r="D3161" i="3"/>
  <c r="C3159" i="3"/>
  <c r="C3158" i="3"/>
  <c r="D3158" i="3" s="1"/>
  <c r="C3157" i="3"/>
  <c r="C3156" i="3"/>
  <c r="C3155" i="3"/>
  <c r="C3154" i="3"/>
  <c r="C3153" i="3"/>
  <c r="C3152" i="3"/>
  <c r="C3149" i="3"/>
  <c r="C3148" i="3"/>
  <c r="C3146" i="3"/>
  <c r="C3145" i="3"/>
  <c r="C3144" i="3"/>
  <c r="C3143" i="3"/>
  <c r="C3142" i="3"/>
  <c r="C3141" i="3"/>
  <c r="D3133" i="3"/>
  <c r="D3132" i="3"/>
  <c r="D3131" i="3"/>
  <c r="D3130" i="3"/>
  <c r="D3129" i="3"/>
  <c r="C3127" i="3"/>
  <c r="C3126" i="3"/>
  <c r="D3126" i="3" s="1"/>
  <c r="C3125" i="3"/>
  <c r="C3124" i="3"/>
  <c r="C3123" i="3"/>
  <c r="C3122" i="3"/>
  <c r="C3121" i="3"/>
  <c r="C3120" i="3"/>
  <c r="C3117" i="3"/>
  <c r="C3116" i="3"/>
  <c r="C3114" i="3"/>
  <c r="C3113" i="3"/>
  <c r="C3112" i="3"/>
  <c r="C3111" i="3"/>
  <c r="C3110" i="3"/>
  <c r="C3109" i="3"/>
  <c r="D3101" i="3"/>
  <c r="D3100" i="3"/>
  <c r="D3099" i="3"/>
  <c r="D3098" i="3"/>
  <c r="D3097" i="3"/>
  <c r="C3095" i="3"/>
  <c r="C3094" i="3"/>
  <c r="D3094" i="3" s="1"/>
  <c r="C3093" i="3"/>
  <c r="C3092" i="3"/>
  <c r="C3091" i="3"/>
  <c r="C3090" i="3"/>
  <c r="C3089" i="3"/>
  <c r="C3088" i="3"/>
  <c r="C3085" i="3"/>
  <c r="C3084" i="3"/>
  <c r="C3082" i="3"/>
  <c r="C3081" i="3"/>
  <c r="C3080" i="3"/>
  <c r="C3079" i="3"/>
  <c r="C3078" i="3"/>
  <c r="C3077" i="3"/>
  <c r="D3069" i="3"/>
  <c r="D3068" i="3"/>
  <c r="D3067" i="3"/>
  <c r="D3066" i="3"/>
  <c r="D3065" i="3"/>
  <c r="E3064" i="3"/>
  <c r="C3063" i="3"/>
  <c r="B3063" i="3"/>
  <c r="C3062" i="3"/>
  <c r="D3062" i="3" s="1"/>
  <c r="C3061" i="3"/>
  <c r="B3061" i="3"/>
  <c r="E3060" i="3"/>
  <c r="C3060" i="3"/>
  <c r="B3060" i="3"/>
  <c r="E3059" i="3"/>
  <c r="C3059" i="3"/>
  <c r="B3059" i="3"/>
  <c r="C3058" i="3"/>
  <c r="B3058" i="3"/>
  <c r="E3057" i="3"/>
  <c r="C3057" i="3"/>
  <c r="B3057" i="3"/>
  <c r="D3057" i="3" s="1"/>
  <c r="E3056" i="3"/>
  <c r="C3056" i="3"/>
  <c r="B3056" i="3"/>
  <c r="E3053" i="3"/>
  <c r="C3053" i="3"/>
  <c r="B3053" i="3"/>
  <c r="E3052" i="3"/>
  <c r="C3052" i="3"/>
  <c r="B3052" i="3"/>
  <c r="C3050" i="3"/>
  <c r="C3049" i="3"/>
  <c r="C3048" i="3"/>
  <c r="C3047" i="3"/>
  <c r="E3046" i="3"/>
  <c r="C3046" i="3"/>
  <c r="E3045" i="3"/>
  <c r="C3045" i="3"/>
  <c r="B3045" i="3"/>
  <c r="A3044" i="3"/>
  <c r="B3050" i="3" s="1"/>
  <c r="E3063" i="3"/>
  <c r="D3037" i="3"/>
  <c r="D3036" i="3"/>
  <c r="D3035" i="3"/>
  <c r="D3034" i="3"/>
  <c r="D3033" i="3"/>
  <c r="C3031" i="3"/>
  <c r="C3030" i="3"/>
  <c r="D3030" i="3" s="1"/>
  <c r="C3029" i="3"/>
  <c r="C3028" i="3"/>
  <c r="B3028" i="3"/>
  <c r="C3027" i="3"/>
  <c r="C3026" i="3"/>
  <c r="C3025" i="3"/>
  <c r="E3024" i="3"/>
  <c r="C3024" i="3"/>
  <c r="C3021" i="3"/>
  <c r="C3020" i="3"/>
  <c r="C3018" i="3"/>
  <c r="C3017" i="3"/>
  <c r="C3016" i="3"/>
  <c r="C3015" i="3"/>
  <c r="C3014" i="3"/>
  <c r="C3013" i="3"/>
  <c r="E3028" i="3"/>
  <c r="D3005" i="3"/>
  <c r="D3004" i="3"/>
  <c r="D3003" i="3"/>
  <c r="D3002" i="3"/>
  <c r="D3001" i="3"/>
  <c r="C2999" i="3"/>
  <c r="C2998" i="3"/>
  <c r="D2998" i="3" s="1"/>
  <c r="C2997" i="3"/>
  <c r="C2996" i="3"/>
  <c r="C2995" i="3"/>
  <c r="C2994" i="3"/>
  <c r="C2993" i="3"/>
  <c r="C2992" i="3"/>
  <c r="C2989" i="3"/>
  <c r="C2988" i="3"/>
  <c r="C2986" i="3"/>
  <c r="C2985" i="3"/>
  <c r="C2984" i="3"/>
  <c r="C2983" i="3"/>
  <c r="E2982" i="3"/>
  <c r="C2982" i="3"/>
  <c r="C2981" i="3"/>
  <c r="D2973" i="3"/>
  <c r="D2972" i="3"/>
  <c r="D2971" i="3"/>
  <c r="D2970" i="3"/>
  <c r="D2969" i="3"/>
  <c r="C2967" i="3"/>
  <c r="C2966" i="3"/>
  <c r="D2966" i="3" s="1"/>
  <c r="C2965" i="3"/>
  <c r="C2964" i="3"/>
  <c r="C2963" i="3"/>
  <c r="C2962" i="3"/>
  <c r="C2961" i="3"/>
  <c r="C2960" i="3"/>
  <c r="C2957" i="3"/>
  <c r="C2956" i="3"/>
  <c r="C2954" i="3"/>
  <c r="C2953" i="3"/>
  <c r="C2952" i="3"/>
  <c r="C2951" i="3"/>
  <c r="C2950" i="3"/>
  <c r="C2949" i="3"/>
  <c r="D2941" i="3"/>
  <c r="D2940" i="3"/>
  <c r="D2939" i="3"/>
  <c r="D2938" i="3"/>
  <c r="D2937" i="3"/>
  <c r="C2935" i="3"/>
  <c r="C2934" i="3"/>
  <c r="D2934" i="3" s="1"/>
  <c r="C2933" i="3"/>
  <c r="C2932" i="3"/>
  <c r="C2931" i="3"/>
  <c r="C2930" i="3"/>
  <c r="C2929" i="3"/>
  <c r="C2928" i="3"/>
  <c r="C2925" i="3"/>
  <c r="C2924" i="3"/>
  <c r="C2922" i="3"/>
  <c r="C2921" i="3"/>
  <c r="C2920" i="3"/>
  <c r="C2919" i="3"/>
  <c r="C2918" i="3"/>
  <c r="C2917" i="3"/>
  <c r="D2909" i="3"/>
  <c r="D2908" i="3"/>
  <c r="D2907" i="3"/>
  <c r="D2906" i="3"/>
  <c r="D2905" i="3"/>
  <c r="C2903" i="3"/>
  <c r="C2902" i="3"/>
  <c r="D2902" i="3" s="1"/>
  <c r="E2901" i="3"/>
  <c r="C2901" i="3"/>
  <c r="C2900" i="3"/>
  <c r="B2900" i="3"/>
  <c r="C2899" i="3"/>
  <c r="C2898" i="3"/>
  <c r="C2897" i="3"/>
  <c r="B2897" i="3"/>
  <c r="C2896" i="3"/>
  <c r="C2893" i="3"/>
  <c r="C2892" i="3"/>
  <c r="C2890" i="3"/>
  <c r="C2889" i="3"/>
  <c r="C2888" i="3"/>
  <c r="C2887" i="3"/>
  <c r="C2886" i="3"/>
  <c r="C2885" i="3"/>
  <c r="B2885" i="3"/>
  <c r="D2877" i="3"/>
  <c r="D2876" i="3"/>
  <c r="D2875" i="3"/>
  <c r="D2874" i="3"/>
  <c r="D2873" i="3"/>
  <c r="E2872" i="3"/>
  <c r="C2871" i="3"/>
  <c r="B2871" i="3"/>
  <c r="C2870" i="3"/>
  <c r="D2870" i="3" s="1"/>
  <c r="C2869" i="3"/>
  <c r="B2869" i="3"/>
  <c r="E2868" i="3"/>
  <c r="C2868" i="3"/>
  <c r="B2868" i="3"/>
  <c r="D2868" i="3" s="1"/>
  <c r="E2867" i="3"/>
  <c r="C2867" i="3"/>
  <c r="B2867" i="3"/>
  <c r="D2867" i="3" s="1"/>
  <c r="C2866" i="3"/>
  <c r="B2866" i="3"/>
  <c r="D2866" i="3" s="1"/>
  <c r="E2865" i="3"/>
  <c r="C2865" i="3"/>
  <c r="B2865" i="3"/>
  <c r="E2864" i="3"/>
  <c r="C2864" i="3"/>
  <c r="B2864" i="3"/>
  <c r="D2864" i="3" s="1"/>
  <c r="E2861" i="3"/>
  <c r="C2861" i="3"/>
  <c r="B2861" i="3"/>
  <c r="E2860" i="3"/>
  <c r="C2860" i="3"/>
  <c r="B2860" i="3"/>
  <c r="C2858" i="3"/>
  <c r="C2857" i="3"/>
  <c r="C2856" i="3"/>
  <c r="C2855" i="3"/>
  <c r="E2854" i="3"/>
  <c r="C2854" i="3"/>
  <c r="E2853" i="3"/>
  <c r="C2853" i="3"/>
  <c r="B2853" i="3"/>
  <c r="A2852" i="3"/>
  <c r="B2854" i="3" s="1"/>
  <c r="E2871" i="3"/>
  <c r="D2845" i="3"/>
  <c r="D2844" i="3"/>
  <c r="D2843" i="3"/>
  <c r="D2842" i="3"/>
  <c r="D2841" i="3"/>
  <c r="C2839" i="3"/>
  <c r="C2838" i="3"/>
  <c r="D2838" i="3" s="1"/>
  <c r="C2837" i="3"/>
  <c r="C2836" i="3"/>
  <c r="C2835" i="3"/>
  <c r="C2834" i="3"/>
  <c r="C2833" i="3"/>
  <c r="C2832" i="3"/>
  <c r="C2829" i="3"/>
  <c r="C2828" i="3"/>
  <c r="C2826" i="3"/>
  <c r="C2825" i="3"/>
  <c r="C2824" i="3"/>
  <c r="C2823" i="3"/>
  <c r="C2822" i="3"/>
  <c r="C2821" i="3"/>
  <c r="E2840" i="3"/>
  <c r="D2813" i="3"/>
  <c r="D2812" i="3"/>
  <c r="D2811" i="3"/>
  <c r="D2810" i="3"/>
  <c r="D2809" i="3"/>
  <c r="E2808" i="3"/>
  <c r="C2807" i="3"/>
  <c r="B2807" i="3"/>
  <c r="C2806" i="3"/>
  <c r="D2806" i="3" s="1"/>
  <c r="C2805" i="3"/>
  <c r="B2805" i="3"/>
  <c r="E2804" i="3"/>
  <c r="C2804" i="3"/>
  <c r="B2804" i="3"/>
  <c r="D2804" i="3" s="1"/>
  <c r="E2803" i="3"/>
  <c r="C2803" i="3"/>
  <c r="B2803" i="3"/>
  <c r="C2802" i="3"/>
  <c r="B2802" i="3"/>
  <c r="D2802" i="3" s="1"/>
  <c r="E2801" i="3"/>
  <c r="C2801" i="3"/>
  <c r="B2801" i="3"/>
  <c r="E2800" i="3"/>
  <c r="C2800" i="3"/>
  <c r="B2800" i="3"/>
  <c r="D2800" i="3" s="1"/>
  <c r="E2797" i="3"/>
  <c r="C2797" i="3"/>
  <c r="B2797" i="3"/>
  <c r="E2796" i="3"/>
  <c r="C2796" i="3"/>
  <c r="B2796" i="3"/>
  <c r="C2794" i="3"/>
  <c r="C2793" i="3"/>
  <c r="C2792" i="3"/>
  <c r="C2791" i="3"/>
  <c r="E2790" i="3"/>
  <c r="C2790" i="3"/>
  <c r="E2789" i="3"/>
  <c r="C2789" i="3"/>
  <c r="B2789" i="3"/>
  <c r="A2788" i="3"/>
  <c r="B2790" i="3" s="1"/>
  <c r="E2807" i="3"/>
  <c r="D2781" i="3"/>
  <c r="D2780" i="3"/>
  <c r="D2779" i="3"/>
  <c r="D2778" i="3"/>
  <c r="D2777" i="3"/>
  <c r="C2775" i="3"/>
  <c r="C2774" i="3"/>
  <c r="D2774" i="3" s="1"/>
  <c r="C2773" i="3"/>
  <c r="C2772" i="3"/>
  <c r="C2771" i="3"/>
  <c r="C2770" i="3"/>
  <c r="C2769" i="3"/>
  <c r="C2768" i="3"/>
  <c r="C2765" i="3"/>
  <c r="C2764" i="3"/>
  <c r="C2762" i="3"/>
  <c r="C2761" i="3"/>
  <c r="C2760" i="3"/>
  <c r="C2759" i="3"/>
  <c r="C2758" i="3"/>
  <c r="C2757" i="3"/>
  <c r="D2749" i="3"/>
  <c r="D2748" i="3"/>
  <c r="D2747" i="3"/>
  <c r="D2746" i="3"/>
  <c r="D2745" i="3"/>
  <c r="C2743" i="3"/>
  <c r="C2742" i="3"/>
  <c r="D2742" i="3" s="1"/>
  <c r="C2741" i="3"/>
  <c r="C2740" i="3"/>
  <c r="C2739" i="3"/>
  <c r="C2738" i="3"/>
  <c r="C2737" i="3"/>
  <c r="C2736" i="3"/>
  <c r="C2733" i="3"/>
  <c r="C2732" i="3"/>
  <c r="C2730" i="3"/>
  <c r="C2729" i="3"/>
  <c r="C2728" i="3"/>
  <c r="C2727" i="3"/>
  <c r="C2726" i="3"/>
  <c r="C2725" i="3"/>
  <c r="D2717" i="3"/>
  <c r="D2716" i="3"/>
  <c r="D2715" i="3"/>
  <c r="D2714" i="3"/>
  <c r="D2713" i="3"/>
  <c r="E2712" i="3"/>
  <c r="E2711" i="3"/>
  <c r="C2711" i="3"/>
  <c r="C2710" i="3"/>
  <c r="D2710" i="3" s="1"/>
  <c r="E2709" i="3"/>
  <c r="C2709" i="3"/>
  <c r="E2708" i="3"/>
  <c r="C2708" i="3"/>
  <c r="B2708" i="3"/>
  <c r="D2708" i="3" s="1"/>
  <c r="E2707" i="3"/>
  <c r="C2707" i="3"/>
  <c r="B2707" i="3"/>
  <c r="E2706" i="3"/>
  <c r="C2706" i="3"/>
  <c r="E2705" i="3"/>
  <c r="C2705" i="3"/>
  <c r="B2705" i="3"/>
  <c r="C2704" i="3"/>
  <c r="B2704" i="3"/>
  <c r="E2701" i="3"/>
  <c r="C2701" i="3"/>
  <c r="B2701" i="3"/>
  <c r="E2700" i="3"/>
  <c r="C2700" i="3"/>
  <c r="B2700" i="3"/>
  <c r="D2700" i="3" s="1"/>
  <c r="C2698" i="3"/>
  <c r="C2697" i="3"/>
  <c r="C2696" i="3"/>
  <c r="C2695" i="3"/>
  <c r="C2694" i="3"/>
  <c r="E2693" i="3"/>
  <c r="C2693" i="3"/>
  <c r="B2693" i="3"/>
  <c r="D2693" i="3" s="1"/>
  <c r="A2692" i="3"/>
  <c r="D2685" i="3"/>
  <c r="D2684" i="3"/>
  <c r="D2683" i="3"/>
  <c r="D2682" i="3"/>
  <c r="D2681" i="3"/>
  <c r="E2680" i="3"/>
  <c r="C2679" i="3"/>
  <c r="B2679" i="3"/>
  <c r="C2678" i="3"/>
  <c r="D2678" i="3" s="1"/>
  <c r="C2677" i="3"/>
  <c r="B2677" i="3"/>
  <c r="E2676" i="3"/>
  <c r="C2676" i="3"/>
  <c r="B2676" i="3"/>
  <c r="D2676" i="3" s="1"/>
  <c r="E2675" i="3"/>
  <c r="C2675" i="3"/>
  <c r="B2675" i="3"/>
  <c r="C2674" i="3"/>
  <c r="B2674" i="3"/>
  <c r="E2673" i="3"/>
  <c r="C2673" i="3"/>
  <c r="B2673" i="3"/>
  <c r="D2673" i="3" s="1"/>
  <c r="E2672" i="3"/>
  <c r="C2672" i="3"/>
  <c r="B2672" i="3"/>
  <c r="E2669" i="3"/>
  <c r="C2669" i="3"/>
  <c r="B2669" i="3"/>
  <c r="E2668" i="3"/>
  <c r="C2668" i="3"/>
  <c r="B2668" i="3"/>
  <c r="C2666" i="3"/>
  <c r="C2665" i="3"/>
  <c r="C2664" i="3"/>
  <c r="C2663" i="3"/>
  <c r="E2662" i="3"/>
  <c r="C2662" i="3"/>
  <c r="E2661" i="3"/>
  <c r="C2661" i="3"/>
  <c r="B2661" i="3"/>
  <c r="A2660" i="3"/>
  <c r="B2662" i="3" s="1"/>
  <c r="E2679" i="3"/>
  <c r="D2653" i="3"/>
  <c r="D2652" i="3"/>
  <c r="D2651" i="3"/>
  <c r="D2650" i="3"/>
  <c r="D2649" i="3"/>
  <c r="C2647" i="3"/>
  <c r="C2646" i="3"/>
  <c r="D2646" i="3" s="1"/>
  <c r="C2645" i="3"/>
  <c r="C2644" i="3"/>
  <c r="C2643" i="3"/>
  <c r="C2642" i="3"/>
  <c r="C2641" i="3"/>
  <c r="C2640" i="3"/>
  <c r="C2637" i="3"/>
  <c r="C2636" i="3"/>
  <c r="C2634" i="3"/>
  <c r="C2633" i="3"/>
  <c r="C2632" i="3"/>
  <c r="C2631" i="3"/>
  <c r="C2630" i="3"/>
  <c r="C2629" i="3"/>
  <c r="D2621" i="3"/>
  <c r="D2620" i="3"/>
  <c r="D2619" i="3"/>
  <c r="D2618" i="3"/>
  <c r="D2617" i="3"/>
  <c r="E2616" i="3"/>
  <c r="C2615" i="3"/>
  <c r="B2615" i="3"/>
  <c r="C2614" i="3"/>
  <c r="D2614" i="3" s="1"/>
  <c r="C2613" i="3"/>
  <c r="B2613" i="3"/>
  <c r="E2612" i="3"/>
  <c r="C2612" i="3"/>
  <c r="B2612" i="3"/>
  <c r="E2611" i="3"/>
  <c r="C2611" i="3"/>
  <c r="B2611" i="3"/>
  <c r="C2610" i="3"/>
  <c r="B2610" i="3"/>
  <c r="E2609" i="3"/>
  <c r="C2609" i="3"/>
  <c r="B2609" i="3"/>
  <c r="E2608" i="3"/>
  <c r="C2608" i="3"/>
  <c r="B2608" i="3"/>
  <c r="E2605" i="3"/>
  <c r="C2605" i="3"/>
  <c r="B2605" i="3"/>
  <c r="E2604" i="3"/>
  <c r="C2604" i="3"/>
  <c r="B2604" i="3"/>
  <c r="C2602" i="3"/>
  <c r="C2601" i="3"/>
  <c r="C2600" i="3"/>
  <c r="C2599" i="3"/>
  <c r="E2598" i="3"/>
  <c r="C2598" i="3"/>
  <c r="E2597" i="3"/>
  <c r="C2597" i="3"/>
  <c r="B2597" i="3"/>
  <c r="A2596" i="3"/>
  <c r="B2602" i="3" s="1"/>
  <c r="E2615" i="3"/>
  <c r="D2589" i="3"/>
  <c r="D2588" i="3"/>
  <c r="D2587" i="3"/>
  <c r="D2586" i="3"/>
  <c r="D2585" i="3"/>
  <c r="C2583" i="3"/>
  <c r="C2582" i="3"/>
  <c r="D2582" i="3" s="1"/>
  <c r="C2581" i="3"/>
  <c r="C2580" i="3"/>
  <c r="C2579" i="3"/>
  <c r="C2578" i="3"/>
  <c r="C2577" i="3"/>
  <c r="C2576" i="3"/>
  <c r="C2573" i="3"/>
  <c r="C2572" i="3"/>
  <c r="C2570" i="3"/>
  <c r="C2569" i="3"/>
  <c r="C2568" i="3"/>
  <c r="C2567" i="3"/>
  <c r="C2566" i="3"/>
  <c r="C2565" i="3"/>
  <c r="D2557" i="3"/>
  <c r="D2556" i="3"/>
  <c r="D2555" i="3"/>
  <c r="D2554" i="3"/>
  <c r="D2553" i="3"/>
  <c r="C2551" i="3"/>
  <c r="C2550" i="3"/>
  <c r="D2550" i="3" s="1"/>
  <c r="C2549" i="3"/>
  <c r="C2548" i="3"/>
  <c r="C2547" i="3"/>
  <c r="C2546" i="3"/>
  <c r="C2545" i="3"/>
  <c r="C2544" i="3"/>
  <c r="C2541" i="3"/>
  <c r="C2540" i="3"/>
  <c r="C2538" i="3"/>
  <c r="C2537" i="3"/>
  <c r="C2536" i="3"/>
  <c r="C2535" i="3"/>
  <c r="C2534" i="3"/>
  <c r="C2533" i="3"/>
  <c r="D2525" i="3"/>
  <c r="D2524" i="3"/>
  <c r="D2523" i="3"/>
  <c r="D2522" i="3"/>
  <c r="D2521" i="3"/>
  <c r="E2519" i="3"/>
  <c r="C2519" i="3"/>
  <c r="C2518" i="3"/>
  <c r="D2518" i="3" s="1"/>
  <c r="C2517" i="3"/>
  <c r="E2516" i="3"/>
  <c r="C2516" i="3"/>
  <c r="E2515" i="3"/>
  <c r="C2515" i="3"/>
  <c r="C2514" i="3"/>
  <c r="E2513" i="3"/>
  <c r="C2513" i="3"/>
  <c r="C2512" i="3"/>
  <c r="C2509" i="3"/>
  <c r="B2509" i="3"/>
  <c r="D2509" i="3" s="1"/>
  <c r="E2508" i="3"/>
  <c r="C2508" i="3"/>
  <c r="C2506" i="3"/>
  <c r="C2505" i="3"/>
  <c r="C2504" i="3"/>
  <c r="C2503" i="3"/>
  <c r="C2502" i="3"/>
  <c r="E2501" i="3"/>
  <c r="C2501" i="3"/>
  <c r="A2500" i="3"/>
  <c r="B2506" i="3" s="1"/>
  <c r="D2493" i="3"/>
  <c r="D2492" i="3"/>
  <c r="D2491" i="3"/>
  <c r="D2490" i="3"/>
  <c r="D2489" i="3"/>
  <c r="C2487" i="3"/>
  <c r="C2486" i="3"/>
  <c r="D2486" i="3" s="1"/>
  <c r="C2485" i="3"/>
  <c r="C2484" i="3"/>
  <c r="C2483" i="3"/>
  <c r="C2482" i="3"/>
  <c r="C2481" i="3"/>
  <c r="B2481" i="3"/>
  <c r="C2480" i="3"/>
  <c r="C2477" i="3"/>
  <c r="C2476" i="3"/>
  <c r="C2474" i="3"/>
  <c r="C2473" i="3"/>
  <c r="C2472" i="3"/>
  <c r="C2471" i="3"/>
  <c r="C2470" i="3"/>
  <c r="E2469" i="3"/>
  <c r="C2469" i="3"/>
  <c r="D2461" i="3"/>
  <c r="D2460" i="3"/>
  <c r="D2459" i="3"/>
  <c r="D2458" i="3"/>
  <c r="D2457" i="3"/>
  <c r="E2456" i="3"/>
  <c r="C2455" i="3"/>
  <c r="C2454" i="3"/>
  <c r="D2454" i="3" s="1"/>
  <c r="C2453" i="3"/>
  <c r="E2452" i="3"/>
  <c r="C2452" i="3"/>
  <c r="B2452" i="3"/>
  <c r="E2451" i="3"/>
  <c r="C2451" i="3"/>
  <c r="B2451" i="3"/>
  <c r="C2450" i="3"/>
  <c r="E2449" i="3"/>
  <c r="C2449" i="3"/>
  <c r="B2449" i="3"/>
  <c r="D2449" i="3" s="1"/>
  <c r="E2448" i="3"/>
  <c r="C2448" i="3"/>
  <c r="B2448" i="3"/>
  <c r="E2445" i="3"/>
  <c r="C2445" i="3"/>
  <c r="B2445" i="3"/>
  <c r="E2444" i="3"/>
  <c r="C2444" i="3"/>
  <c r="B2444" i="3"/>
  <c r="C2442" i="3"/>
  <c r="C2441" i="3"/>
  <c r="C2440" i="3"/>
  <c r="C2439" i="3"/>
  <c r="C2438" i="3"/>
  <c r="E2437" i="3"/>
  <c r="C2437" i="3"/>
  <c r="B2437" i="3"/>
  <c r="A2436" i="3"/>
  <c r="B2438" i="3" s="1"/>
  <c r="E2455" i="3"/>
  <c r="D2429" i="3"/>
  <c r="D2428" i="3"/>
  <c r="D2427" i="3"/>
  <c r="D2426" i="3"/>
  <c r="D2425" i="3"/>
  <c r="E2424" i="3"/>
  <c r="C2423" i="3"/>
  <c r="B2423" i="3"/>
  <c r="C2422" i="3"/>
  <c r="D2422" i="3" s="1"/>
  <c r="C2421" i="3"/>
  <c r="B2421" i="3"/>
  <c r="E2420" i="3"/>
  <c r="C2420" i="3"/>
  <c r="B2420" i="3"/>
  <c r="E2419" i="3"/>
  <c r="C2419" i="3"/>
  <c r="B2419" i="3"/>
  <c r="C2418" i="3"/>
  <c r="B2418" i="3"/>
  <c r="E2417" i="3"/>
  <c r="C2417" i="3"/>
  <c r="B2417" i="3"/>
  <c r="E2416" i="3"/>
  <c r="C2416" i="3"/>
  <c r="B2416" i="3"/>
  <c r="E2413" i="3"/>
  <c r="C2413" i="3"/>
  <c r="B2413" i="3"/>
  <c r="E2412" i="3"/>
  <c r="C2412" i="3"/>
  <c r="B2412" i="3"/>
  <c r="C2410" i="3"/>
  <c r="C2409" i="3"/>
  <c r="C2408" i="3"/>
  <c r="C2407" i="3"/>
  <c r="E2406" i="3"/>
  <c r="C2406" i="3"/>
  <c r="E2405" i="3"/>
  <c r="C2405" i="3"/>
  <c r="B2405" i="3"/>
  <c r="A2404" i="3"/>
  <c r="B2406" i="3" s="1"/>
  <c r="E2423" i="3"/>
  <c r="D2397" i="3"/>
  <c r="D2396" i="3"/>
  <c r="D2395" i="3"/>
  <c r="D2394" i="3"/>
  <c r="D2393" i="3"/>
  <c r="C2391" i="3"/>
  <c r="C2390" i="3"/>
  <c r="D2390" i="3" s="1"/>
  <c r="C2389" i="3"/>
  <c r="C2388" i="3"/>
  <c r="C2387" i="3"/>
  <c r="C2386" i="3"/>
  <c r="C2385" i="3"/>
  <c r="C2384" i="3"/>
  <c r="C2381" i="3"/>
  <c r="C2380" i="3"/>
  <c r="C2378" i="3"/>
  <c r="C2377" i="3"/>
  <c r="C2376" i="3"/>
  <c r="C2375" i="3"/>
  <c r="C2374" i="3"/>
  <c r="C2373" i="3"/>
  <c r="D2365" i="3"/>
  <c r="D2364" i="3"/>
  <c r="D2363" i="3"/>
  <c r="D2362" i="3"/>
  <c r="D2361" i="3"/>
  <c r="C2359" i="3"/>
  <c r="C2358" i="3"/>
  <c r="D2358" i="3" s="1"/>
  <c r="C2357" i="3"/>
  <c r="C2356" i="3"/>
  <c r="C2355" i="3"/>
  <c r="C2354" i="3"/>
  <c r="C2353" i="3"/>
  <c r="C2352" i="3"/>
  <c r="C2349" i="3"/>
  <c r="C2348" i="3"/>
  <c r="C2346" i="3"/>
  <c r="C2345" i="3"/>
  <c r="C2344" i="3"/>
  <c r="C2343" i="3"/>
  <c r="C2342" i="3"/>
  <c r="C2341" i="3"/>
  <c r="D2333" i="3"/>
  <c r="D2332" i="3"/>
  <c r="D2331" i="3"/>
  <c r="D2330" i="3"/>
  <c r="D2329" i="3"/>
  <c r="E2328" i="3"/>
  <c r="E2327" i="3"/>
  <c r="C2327" i="3"/>
  <c r="C2326" i="3"/>
  <c r="D2326" i="3" s="1"/>
  <c r="E2325" i="3"/>
  <c r="C2325" i="3"/>
  <c r="E2324" i="3"/>
  <c r="C2324" i="3"/>
  <c r="B2324" i="3"/>
  <c r="E2323" i="3"/>
  <c r="C2323" i="3"/>
  <c r="B2323" i="3"/>
  <c r="E2322" i="3"/>
  <c r="C2322" i="3"/>
  <c r="E2321" i="3"/>
  <c r="C2321" i="3"/>
  <c r="B2321" i="3"/>
  <c r="C2320" i="3"/>
  <c r="B2320" i="3"/>
  <c r="E2317" i="3"/>
  <c r="C2317" i="3"/>
  <c r="B2317" i="3"/>
  <c r="E2316" i="3"/>
  <c r="C2316" i="3"/>
  <c r="B2316" i="3"/>
  <c r="C2314" i="3"/>
  <c r="C2313" i="3"/>
  <c r="C2312" i="3"/>
  <c r="C2311" i="3"/>
  <c r="C2310" i="3"/>
  <c r="E2309" i="3"/>
  <c r="C2309" i="3"/>
  <c r="B2309" i="3"/>
  <c r="A2308" i="3"/>
  <c r="B2312" i="3" s="1"/>
  <c r="D2301" i="3"/>
  <c r="D2300" i="3"/>
  <c r="D2299" i="3"/>
  <c r="D2298" i="3"/>
  <c r="D2297" i="3"/>
  <c r="E2296" i="3"/>
  <c r="C2295" i="3"/>
  <c r="B2295" i="3"/>
  <c r="C2294" i="3"/>
  <c r="D2294" i="3" s="1"/>
  <c r="C2293" i="3"/>
  <c r="B2293" i="3"/>
  <c r="E2292" i="3"/>
  <c r="C2292" i="3"/>
  <c r="B2292" i="3"/>
  <c r="D2292" i="3" s="1"/>
  <c r="E2291" i="3"/>
  <c r="C2291" i="3"/>
  <c r="B2291" i="3"/>
  <c r="C2290" i="3"/>
  <c r="B2290" i="3"/>
  <c r="E2289" i="3"/>
  <c r="C2289" i="3"/>
  <c r="B2289" i="3"/>
  <c r="E2288" i="3"/>
  <c r="C2288" i="3"/>
  <c r="B2288" i="3"/>
  <c r="E2285" i="3"/>
  <c r="C2285" i="3"/>
  <c r="B2285" i="3"/>
  <c r="E2284" i="3"/>
  <c r="C2284" i="3"/>
  <c r="B2284" i="3"/>
  <c r="C2282" i="3"/>
  <c r="C2281" i="3"/>
  <c r="C2280" i="3"/>
  <c r="C2279" i="3"/>
  <c r="E2278" i="3"/>
  <c r="C2278" i="3"/>
  <c r="E2277" i="3"/>
  <c r="C2277" i="3"/>
  <c r="B2277" i="3"/>
  <c r="A2276" i="3"/>
  <c r="B2278" i="3" s="1"/>
  <c r="E2295" i="3"/>
  <c r="D2269" i="3"/>
  <c r="D2268" i="3"/>
  <c r="D2267" i="3"/>
  <c r="D2266" i="3"/>
  <c r="D2265" i="3"/>
  <c r="C2263" i="3"/>
  <c r="C2262" i="3"/>
  <c r="D2262" i="3" s="1"/>
  <c r="C2261" i="3"/>
  <c r="C2260" i="3"/>
  <c r="C2259" i="3"/>
  <c r="C2258" i="3"/>
  <c r="C2257" i="3"/>
  <c r="C2256" i="3"/>
  <c r="C2253" i="3"/>
  <c r="C2252" i="3"/>
  <c r="C2250" i="3"/>
  <c r="C2249" i="3"/>
  <c r="C2248" i="3"/>
  <c r="C2247" i="3"/>
  <c r="C2246" i="3"/>
  <c r="C2245" i="3"/>
  <c r="D2237" i="3"/>
  <c r="D2236" i="3"/>
  <c r="D2235" i="3"/>
  <c r="D2234" i="3"/>
  <c r="D2233" i="3"/>
  <c r="C2231" i="3"/>
  <c r="C2230" i="3"/>
  <c r="D2230" i="3" s="1"/>
  <c r="C2229" i="3"/>
  <c r="B2229" i="3"/>
  <c r="C2228" i="3"/>
  <c r="C2227" i="3"/>
  <c r="C2226" i="3"/>
  <c r="B2226" i="3"/>
  <c r="C2225" i="3"/>
  <c r="C2224" i="3"/>
  <c r="C2221" i="3"/>
  <c r="C2220" i="3"/>
  <c r="C2218" i="3"/>
  <c r="C2217" i="3"/>
  <c r="C2216" i="3"/>
  <c r="C2215" i="3"/>
  <c r="C2214" i="3"/>
  <c r="C2213" i="3"/>
  <c r="D2205" i="3"/>
  <c r="D2204" i="3"/>
  <c r="D2203" i="3"/>
  <c r="D2202" i="3"/>
  <c r="D2201" i="3"/>
  <c r="C2199" i="3"/>
  <c r="C2198" i="3"/>
  <c r="D2198" i="3" s="1"/>
  <c r="C2197" i="3"/>
  <c r="C2196" i="3"/>
  <c r="C2195" i="3"/>
  <c r="C2194" i="3"/>
  <c r="C2193" i="3"/>
  <c r="C2192" i="3"/>
  <c r="C2189" i="3"/>
  <c r="C2188" i="3"/>
  <c r="C2186" i="3"/>
  <c r="C2185" i="3"/>
  <c r="C2184" i="3"/>
  <c r="C2183" i="3"/>
  <c r="C2182" i="3"/>
  <c r="C2181" i="3"/>
  <c r="D2173" i="3"/>
  <c r="D2172" i="3"/>
  <c r="D2171" i="3"/>
  <c r="D2170" i="3"/>
  <c r="D2169" i="3"/>
  <c r="C2167" i="3"/>
  <c r="C2166" i="3"/>
  <c r="D2166" i="3" s="1"/>
  <c r="C2165" i="3"/>
  <c r="C2164" i="3"/>
  <c r="C2163" i="3"/>
  <c r="C2162" i="3"/>
  <c r="C2161" i="3"/>
  <c r="C2160" i="3"/>
  <c r="C2157" i="3"/>
  <c r="C2156" i="3"/>
  <c r="C2154" i="3"/>
  <c r="C2153" i="3"/>
  <c r="C2152" i="3"/>
  <c r="C2151" i="3"/>
  <c r="C2150" i="3"/>
  <c r="C2149" i="3"/>
  <c r="D2141" i="3"/>
  <c r="D2140" i="3"/>
  <c r="D2139" i="3"/>
  <c r="D2138" i="3"/>
  <c r="D2137" i="3"/>
  <c r="C2135" i="3"/>
  <c r="D2134" i="3"/>
  <c r="C2134" i="3"/>
  <c r="C2133" i="3"/>
  <c r="C2132" i="3"/>
  <c r="C2131" i="3"/>
  <c r="C2130" i="3"/>
  <c r="C2129" i="3"/>
  <c r="C2128" i="3"/>
  <c r="C2125" i="3"/>
  <c r="C2124" i="3"/>
  <c r="C2122" i="3"/>
  <c r="C2121" i="3"/>
  <c r="C2120" i="3"/>
  <c r="C2119" i="3"/>
  <c r="C2118" i="3"/>
  <c r="C2117" i="3"/>
  <c r="E2136" i="3"/>
  <c r="D2109" i="3"/>
  <c r="D2108" i="3"/>
  <c r="D2107" i="3"/>
  <c r="D2106" i="3"/>
  <c r="D2105" i="3"/>
  <c r="E2104" i="3"/>
  <c r="C2103" i="3"/>
  <c r="B2103" i="3"/>
  <c r="C2102" i="3"/>
  <c r="D2102" i="3" s="1"/>
  <c r="C2101" i="3"/>
  <c r="B2101" i="3"/>
  <c r="C2100" i="3"/>
  <c r="C2099" i="3"/>
  <c r="B2099" i="3"/>
  <c r="C2098" i="3"/>
  <c r="B2098" i="3"/>
  <c r="C2097" i="3"/>
  <c r="C2096" i="3"/>
  <c r="B2096" i="3"/>
  <c r="D2096" i="3" s="1"/>
  <c r="C2093" i="3"/>
  <c r="E2092" i="3"/>
  <c r="C2092" i="3"/>
  <c r="C2090" i="3"/>
  <c r="C2089" i="3"/>
  <c r="C2088" i="3"/>
  <c r="C2087" i="3"/>
  <c r="E2086" i="3"/>
  <c r="C2086" i="3"/>
  <c r="C2085" i="3"/>
  <c r="A2084" i="3"/>
  <c r="B2090" i="3" s="1"/>
  <c r="E2103" i="3"/>
  <c r="D2077" i="3"/>
  <c r="D2076" i="3"/>
  <c r="D2075" i="3"/>
  <c r="D2074" i="3"/>
  <c r="D2073" i="3"/>
  <c r="C2071" i="3"/>
  <c r="C2070" i="3"/>
  <c r="D2070" i="3" s="1"/>
  <c r="C2069" i="3"/>
  <c r="C2068" i="3"/>
  <c r="C2067" i="3"/>
  <c r="C2066" i="3"/>
  <c r="C2065" i="3"/>
  <c r="C2064" i="3"/>
  <c r="C2061" i="3"/>
  <c r="C2060" i="3"/>
  <c r="C2058" i="3"/>
  <c r="C2057" i="3"/>
  <c r="C2056" i="3"/>
  <c r="C2055" i="3"/>
  <c r="C2054" i="3"/>
  <c r="C2053" i="3"/>
  <c r="E2067" i="3"/>
  <c r="D2045" i="3"/>
  <c r="D2044" i="3"/>
  <c r="D2043" i="3"/>
  <c r="D2042" i="3"/>
  <c r="D2041" i="3"/>
  <c r="E2040" i="3"/>
  <c r="C2039" i="3"/>
  <c r="B2039" i="3"/>
  <c r="C2038" i="3"/>
  <c r="D2038" i="3" s="1"/>
  <c r="C2037" i="3"/>
  <c r="B2037" i="3"/>
  <c r="C2036" i="3"/>
  <c r="C2035" i="3"/>
  <c r="B2035" i="3"/>
  <c r="D2035" i="3" s="1"/>
  <c r="C2034" i="3"/>
  <c r="B2034" i="3"/>
  <c r="C2033" i="3"/>
  <c r="C2032" i="3"/>
  <c r="B2032" i="3"/>
  <c r="C2029" i="3"/>
  <c r="E2028" i="3"/>
  <c r="C2028" i="3"/>
  <c r="C2026" i="3"/>
  <c r="C2025" i="3"/>
  <c r="C2024" i="3"/>
  <c r="C2023" i="3"/>
  <c r="E2022" i="3"/>
  <c r="C2022" i="3"/>
  <c r="C2021" i="3"/>
  <c r="A2020" i="3"/>
  <c r="B2026" i="3" s="1"/>
  <c r="E2039" i="3"/>
  <c r="D2013" i="3"/>
  <c r="D2012" i="3"/>
  <c r="D2011" i="3"/>
  <c r="D2010" i="3"/>
  <c r="D2009" i="3"/>
  <c r="C2007" i="3"/>
  <c r="C2006" i="3"/>
  <c r="D2006" i="3" s="1"/>
  <c r="C2005" i="3"/>
  <c r="C2004" i="3"/>
  <c r="C2003" i="3"/>
  <c r="C2002" i="3"/>
  <c r="C2001" i="3"/>
  <c r="C2000" i="3"/>
  <c r="C1997" i="3"/>
  <c r="C1996" i="3"/>
  <c r="C1994" i="3"/>
  <c r="C1993" i="3"/>
  <c r="C1992" i="3"/>
  <c r="C1991" i="3"/>
  <c r="C1990" i="3"/>
  <c r="C1989" i="3"/>
  <c r="D1981" i="3"/>
  <c r="D1980" i="3"/>
  <c r="D1979" i="3"/>
  <c r="D1978" i="3"/>
  <c r="D1977" i="3"/>
  <c r="C1975" i="3"/>
  <c r="C1974" i="3"/>
  <c r="D1974" i="3" s="1"/>
  <c r="C1973" i="3"/>
  <c r="C1972" i="3"/>
  <c r="C1971" i="3"/>
  <c r="C1970" i="3"/>
  <c r="C1969" i="3"/>
  <c r="C1968" i="3"/>
  <c r="C1965" i="3"/>
  <c r="C1964" i="3"/>
  <c r="C1962" i="3"/>
  <c r="C1961" i="3"/>
  <c r="C1960" i="3"/>
  <c r="C1959" i="3"/>
  <c r="C1958" i="3"/>
  <c r="C1957" i="3"/>
  <c r="D1949" i="3"/>
  <c r="D1948" i="3"/>
  <c r="D1947" i="3"/>
  <c r="D1946" i="3"/>
  <c r="D1945" i="3"/>
  <c r="C1943" i="3"/>
  <c r="C1942" i="3"/>
  <c r="D1942" i="3" s="1"/>
  <c r="C1941" i="3"/>
  <c r="C1940" i="3"/>
  <c r="C1939" i="3"/>
  <c r="C1938" i="3"/>
  <c r="C1937" i="3"/>
  <c r="C1936" i="3"/>
  <c r="C1933" i="3"/>
  <c r="C1932" i="3"/>
  <c r="C1930" i="3"/>
  <c r="C1929" i="3"/>
  <c r="C1928" i="3"/>
  <c r="C1927" i="3"/>
  <c r="C1926" i="3"/>
  <c r="C1925" i="3"/>
  <c r="B1943" i="3"/>
  <c r="D1917" i="3"/>
  <c r="D1916" i="3"/>
  <c r="D1915" i="3"/>
  <c r="D1914" i="3"/>
  <c r="D1913" i="3"/>
  <c r="C1911" i="3"/>
  <c r="C1910" i="3"/>
  <c r="D1910" i="3" s="1"/>
  <c r="C1909" i="3"/>
  <c r="C1908" i="3"/>
  <c r="C1907" i="3"/>
  <c r="C1906" i="3"/>
  <c r="C1905" i="3"/>
  <c r="B1905" i="3"/>
  <c r="C1904" i="3"/>
  <c r="E1901" i="3"/>
  <c r="C1901" i="3"/>
  <c r="C1900" i="3"/>
  <c r="B1900" i="3"/>
  <c r="C1898" i="3"/>
  <c r="C1897" i="3"/>
  <c r="C1896" i="3"/>
  <c r="C1895" i="3"/>
  <c r="C1894" i="3"/>
  <c r="E1893" i="3"/>
  <c r="C1893" i="3"/>
  <c r="D1885" i="3"/>
  <c r="D1884" i="3"/>
  <c r="D1883" i="3"/>
  <c r="D1882" i="3"/>
  <c r="D1881" i="3"/>
  <c r="E1880" i="3"/>
  <c r="C1879" i="3"/>
  <c r="C1878" i="3"/>
  <c r="D1878" i="3" s="1"/>
  <c r="C1877" i="3"/>
  <c r="E1876" i="3"/>
  <c r="C1876" i="3"/>
  <c r="C1875" i="3"/>
  <c r="C1874" i="3"/>
  <c r="C1873" i="3"/>
  <c r="C1872" i="3"/>
  <c r="B1872" i="3"/>
  <c r="C1869" i="3"/>
  <c r="C1868" i="3"/>
  <c r="C1866" i="3"/>
  <c r="C1865" i="3"/>
  <c r="C1864" i="3"/>
  <c r="C1863" i="3"/>
  <c r="E1862" i="3"/>
  <c r="C1862" i="3"/>
  <c r="C1861" i="3"/>
  <c r="B1861" i="3"/>
  <c r="D1853" i="3"/>
  <c r="D1852" i="3"/>
  <c r="D1851" i="3"/>
  <c r="D1850" i="3"/>
  <c r="D1849" i="3"/>
  <c r="C1847" i="3"/>
  <c r="C1846" i="3"/>
  <c r="D1846" i="3" s="1"/>
  <c r="C1845" i="3"/>
  <c r="C1844" i="3"/>
  <c r="B1844" i="3"/>
  <c r="C1843" i="3"/>
  <c r="C1842" i="3"/>
  <c r="C1841" i="3"/>
  <c r="C1840" i="3"/>
  <c r="C1837" i="3"/>
  <c r="C1836" i="3"/>
  <c r="C1834" i="3"/>
  <c r="C1833" i="3"/>
  <c r="C1832" i="3"/>
  <c r="C1831" i="3"/>
  <c r="C1830" i="3"/>
  <c r="C1829" i="3"/>
  <c r="D1821" i="3"/>
  <c r="D1820" i="3"/>
  <c r="D1819" i="3"/>
  <c r="D1818" i="3"/>
  <c r="D1817" i="3"/>
  <c r="C1815" i="3"/>
  <c r="C1814" i="3"/>
  <c r="D1814" i="3" s="1"/>
  <c r="C1813" i="3"/>
  <c r="C1812" i="3"/>
  <c r="C1811" i="3"/>
  <c r="C1810" i="3"/>
  <c r="C1809" i="3"/>
  <c r="C1808" i="3"/>
  <c r="C1805" i="3"/>
  <c r="C1804" i="3"/>
  <c r="C1802" i="3"/>
  <c r="C1801" i="3"/>
  <c r="C1800" i="3"/>
  <c r="C1799" i="3"/>
  <c r="C1798" i="3"/>
  <c r="C1797" i="3"/>
  <c r="D1789" i="3"/>
  <c r="D1788" i="3"/>
  <c r="D1787" i="3"/>
  <c r="D1786" i="3"/>
  <c r="D1785" i="3"/>
  <c r="C1783" i="3"/>
  <c r="C1782" i="3"/>
  <c r="D1782" i="3" s="1"/>
  <c r="C1781" i="3"/>
  <c r="C1780" i="3"/>
  <c r="C1779" i="3"/>
  <c r="C1778" i="3"/>
  <c r="C1777" i="3"/>
  <c r="C1776" i="3"/>
  <c r="C1773" i="3"/>
  <c r="C1772" i="3"/>
  <c r="C1770" i="3"/>
  <c r="C1769" i="3"/>
  <c r="C1768" i="3"/>
  <c r="C1767" i="3"/>
  <c r="C1766" i="3"/>
  <c r="C1765" i="3"/>
  <c r="D1757" i="3"/>
  <c r="D1756" i="3"/>
  <c r="D1755" i="3"/>
  <c r="D1754" i="3"/>
  <c r="D1753" i="3"/>
  <c r="E1752" i="3"/>
  <c r="C1751" i="3"/>
  <c r="C1750" i="3"/>
  <c r="D1750" i="3" s="1"/>
  <c r="C1749" i="3"/>
  <c r="C1748" i="3"/>
  <c r="C1747" i="3"/>
  <c r="C1746" i="3"/>
  <c r="B1746" i="3"/>
  <c r="E1745" i="3"/>
  <c r="C1745" i="3"/>
  <c r="C1744" i="3"/>
  <c r="B1744" i="3"/>
  <c r="C1741" i="3"/>
  <c r="C1740" i="3"/>
  <c r="C1738" i="3"/>
  <c r="C1737" i="3"/>
  <c r="C1736" i="3"/>
  <c r="C1735" i="3"/>
  <c r="C1734" i="3"/>
  <c r="C1733" i="3"/>
  <c r="B1733" i="3"/>
  <c r="A1732" i="3"/>
  <c r="B1738" i="3" s="1"/>
  <c r="D1725" i="3"/>
  <c r="D1724" i="3"/>
  <c r="D1723" i="3"/>
  <c r="D1722" i="3"/>
  <c r="D1721" i="3"/>
  <c r="C1719" i="3"/>
  <c r="C1718" i="3"/>
  <c r="D1718" i="3" s="1"/>
  <c r="C1717" i="3"/>
  <c r="C1716" i="3"/>
  <c r="C1715" i="3"/>
  <c r="C1714" i="3"/>
  <c r="C1713" i="3"/>
  <c r="C1712" i="3"/>
  <c r="C1709" i="3"/>
  <c r="C1708" i="3"/>
  <c r="C1706" i="3"/>
  <c r="C1705" i="3"/>
  <c r="C1704" i="3"/>
  <c r="C1703" i="3"/>
  <c r="C1702" i="3"/>
  <c r="E1701" i="3"/>
  <c r="C1701" i="3"/>
  <c r="D1693" i="3"/>
  <c r="D1692" i="3"/>
  <c r="D1691" i="3"/>
  <c r="D1690" i="3"/>
  <c r="D1689" i="3"/>
  <c r="E1688" i="3"/>
  <c r="C1687" i="3"/>
  <c r="B1687" i="3"/>
  <c r="C1686" i="3"/>
  <c r="D1686" i="3" s="1"/>
  <c r="C1685" i="3"/>
  <c r="B1685" i="3"/>
  <c r="E1684" i="3"/>
  <c r="C1684" i="3"/>
  <c r="C1683" i="3"/>
  <c r="B1683" i="3"/>
  <c r="C1682" i="3"/>
  <c r="B1682" i="3"/>
  <c r="E1681" i="3"/>
  <c r="C1681" i="3"/>
  <c r="C1680" i="3"/>
  <c r="B1680" i="3"/>
  <c r="C1677" i="3"/>
  <c r="B1677" i="3"/>
  <c r="E1676" i="3"/>
  <c r="C1676" i="3"/>
  <c r="C1674" i="3"/>
  <c r="C1673" i="3"/>
  <c r="C1672" i="3"/>
  <c r="C1671" i="3"/>
  <c r="E1670" i="3"/>
  <c r="C1670" i="3"/>
  <c r="C1669" i="3"/>
  <c r="B1669" i="3"/>
  <c r="A1668" i="3"/>
  <c r="B1674" i="3" s="1"/>
  <c r="B1684" i="3"/>
  <c r="D1661" i="3"/>
  <c r="D1660" i="3"/>
  <c r="D1659" i="3"/>
  <c r="D1658" i="3"/>
  <c r="D1657" i="3"/>
  <c r="E1655" i="3"/>
  <c r="C1655" i="3"/>
  <c r="C1654" i="3"/>
  <c r="D1654" i="3" s="1"/>
  <c r="E1653" i="3"/>
  <c r="C1653" i="3"/>
  <c r="C1652" i="3"/>
  <c r="E1651" i="3"/>
  <c r="C1651" i="3"/>
  <c r="E1650" i="3"/>
  <c r="C1650" i="3"/>
  <c r="C1649" i="3"/>
  <c r="B1649" i="3"/>
  <c r="E1648" i="3"/>
  <c r="C1648" i="3"/>
  <c r="E1645" i="3"/>
  <c r="C1645" i="3"/>
  <c r="C1644" i="3"/>
  <c r="B1644" i="3"/>
  <c r="C1642" i="3"/>
  <c r="C1641" i="3"/>
  <c r="C1640" i="3"/>
  <c r="C1639" i="3"/>
  <c r="C1638" i="3"/>
  <c r="E1637" i="3"/>
  <c r="C1637" i="3"/>
  <c r="D1629" i="3"/>
  <c r="D1628" i="3"/>
  <c r="D1627" i="3"/>
  <c r="D1626" i="3"/>
  <c r="D1625" i="3"/>
  <c r="C1623" i="3"/>
  <c r="C1622" i="3"/>
  <c r="D1622" i="3" s="1"/>
  <c r="C1621" i="3"/>
  <c r="C1620" i="3"/>
  <c r="C1619" i="3"/>
  <c r="C1618" i="3"/>
  <c r="C1617" i="3"/>
  <c r="C1616" i="3"/>
  <c r="C1613" i="3"/>
  <c r="C1612" i="3"/>
  <c r="C1610" i="3"/>
  <c r="C1609" i="3"/>
  <c r="C1608" i="3"/>
  <c r="C1607" i="3"/>
  <c r="C1606" i="3"/>
  <c r="C1605" i="3"/>
  <c r="D1597" i="3"/>
  <c r="D1596" i="3"/>
  <c r="D1595" i="3"/>
  <c r="D1594" i="3"/>
  <c r="D1593" i="3"/>
  <c r="C1591" i="3"/>
  <c r="C1590" i="3"/>
  <c r="D1590" i="3" s="1"/>
  <c r="C1589" i="3"/>
  <c r="C1588" i="3"/>
  <c r="C1587" i="3"/>
  <c r="C1586" i="3"/>
  <c r="C1585" i="3"/>
  <c r="C1584" i="3"/>
  <c r="C1581" i="3"/>
  <c r="C1580" i="3"/>
  <c r="C1578" i="3"/>
  <c r="C1577" i="3"/>
  <c r="C1576" i="3"/>
  <c r="C1575" i="3"/>
  <c r="C1574" i="3"/>
  <c r="C1573" i="3"/>
  <c r="D1565" i="3"/>
  <c r="D1564" i="3"/>
  <c r="D1563" i="3"/>
  <c r="D1562" i="3"/>
  <c r="D1561" i="3"/>
  <c r="C1559" i="3"/>
  <c r="C1558" i="3"/>
  <c r="D1558" i="3" s="1"/>
  <c r="C1557" i="3"/>
  <c r="C1556" i="3"/>
  <c r="C1555" i="3"/>
  <c r="B1555" i="3"/>
  <c r="C1554" i="3"/>
  <c r="C1553" i="3"/>
  <c r="C1552" i="3"/>
  <c r="C1549" i="3"/>
  <c r="C1548" i="3"/>
  <c r="C1546" i="3"/>
  <c r="C1545" i="3"/>
  <c r="C1544" i="3"/>
  <c r="C1543" i="3"/>
  <c r="C1542" i="3"/>
  <c r="C1541" i="3"/>
  <c r="B1541" i="3"/>
  <c r="B1552" i="3"/>
  <c r="D1533" i="3"/>
  <c r="D1532" i="3"/>
  <c r="D1531" i="3"/>
  <c r="D1530" i="3"/>
  <c r="D1529" i="3"/>
  <c r="C1527" i="3"/>
  <c r="B1527" i="3"/>
  <c r="C1526" i="3"/>
  <c r="D1526" i="3" s="1"/>
  <c r="C1525" i="3"/>
  <c r="B1525" i="3"/>
  <c r="D1525" i="3" s="1"/>
  <c r="E1524" i="3"/>
  <c r="C1524" i="3"/>
  <c r="B1524" i="3"/>
  <c r="E1523" i="3"/>
  <c r="C1523" i="3"/>
  <c r="C1522" i="3"/>
  <c r="B1522" i="3"/>
  <c r="E1521" i="3"/>
  <c r="C1521" i="3"/>
  <c r="B1521" i="3"/>
  <c r="E1520" i="3"/>
  <c r="C1520" i="3"/>
  <c r="E1517" i="3"/>
  <c r="C1517" i="3"/>
  <c r="B1517" i="3"/>
  <c r="C1516" i="3"/>
  <c r="B1516" i="3"/>
  <c r="C1514" i="3"/>
  <c r="C1513" i="3"/>
  <c r="C1512" i="3"/>
  <c r="C1511" i="3"/>
  <c r="E1510" i="3"/>
  <c r="C1510" i="3"/>
  <c r="E1509" i="3"/>
  <c r="C1509" i="3"/>
  <c r="B1509" i="3"/>
  <c r="E1528" i="3"/>
  <c r="D1501" i="3"/>
  <c r="D1500" i="3"/>
  <c r="D1499" i="3"/>
  <c r="D1498" i="3"/>
  <c r="D1497" i="3"/>
  <c r="C1495" i="3"/>
  <c r="C1494" i="3"/>
  <c r="D1494" i="3" s="1"/>
  <c r="E1493" i="3"/>
  <c r="C1493" i="3"/>
  <c r="C1492" i="3"/>
  <c r="B1492" i="3"/>
  <c r="C1491" i="3"/>
  <c r="C1490" i="3"/>
  <c r="C1489" i="3"/>
  <c r="B1489" i="3"/>
  <c r="D1489" i="3" s="1"/>
  <c r="C1488" i="3"/>
  <c r="E1485" i="3"/>
  <c r="C1485" i="3"/>
  <c r="C1484" i="3"/>
  <c r="C1482" i="3"/>
  <c r="C1481" i="3"/>
  <c r="C1480" i="3"/>
  <c r="C1479" i="3"/>
  <c r="C1478" i="3"/>
  <c r="C1477" i="3"/>
  <c r="D1469" i="3"/>
  <c r="D1468" i="3"/>
  <c r="D1467" i="3"/>
  <c r="D1466" i="3"/>
  <c r="D1465" i="3"/>
  <c r="C1463" i="3"/>
  <c r="C1462" i="3"/>
  <c r="D1462" i="3" s="1"/>
  <c r="C1461" i="3"/>
  <c r="C1460" i="3"/>
  <c r="C1459" i="3"/>
  <c r="C1458" i="3"/>
  <c r="B1458" i="3"/>
  <c r="D1458" i="3" s="1"/>
  <c r="C1457" i="3"/>
  <c r="B1457" i="3"/>
  <c r="C1456" i="3"/>
  <c r="C1453" i="3"/>
  <c r="B1453" i="3"/>
  <c r="C1452" i="3"/>
  <c r="C1450" i="3"/>
  <c r="C1449" i="3"/>
  <c r="C1448" i="3"/>
  <c r="C1447" i="3"/>
  <c r="C1446" i="3"/>
  <c r="C1445" i="3"/>
  <c r="B1445" i="3"/>
  <c r="D1437" i="3"/>
  <c r="D1436" i="3"/>
  <c r="D1435" i="3"/>
  <c r="D1434" i="3"/>
  <c r="D1433" i="3"/>
  <c r="C1431" i="3"/>
  <c r="C1430" i="3"/>
  <c r="D1430" i="3" s="1"/>
  <c r="C1429" i="3"/>
  <c r="C1428" i="3"/>
  <c r="C1427" i="3"/>
  <c r="C1426" i="3"/>
  <c r="C1425" i="3"/>
  <c r="C1424" i="3"/>
  <c r="C1421" i="3"/>
  <c r="C1420" i="3"/>
  <c r="C1418" i="3"/>
  <c r="C1417" i="3"/>
  <c r="C1416" i="3"/>
  <c r="C1415" i="3"/>
  <c r="C1414" i="3"/>
  <c r="C1413" i="3"/>
  <c r="D1405" i="3"/>
  <c r="D1404" i="3"/>
  <c r="D1403" i="3"/>
  <c r="D1402" i="3"/>
  <c r="D1401" i="3"/>
  <c r="C1399" i="3"/>
  <c r="C1398" i="3"/>
  <c r="D1398" i="3" s="1"/>
  <c r="C1397" i="3"/>
  <c r="C1396" i="3"/>
  <c r="C1395" i="3"/>
  <c r="C1394" i="3"/>
  <c r="C1393" i="3"/>
  <c r="C1392" i="3"/>
  <c r="C1389" i="3"/>
  <c r="C1388" i="3"/>
  <c r="C1386" i="3"/>
  <c r="C1385" i="3"/>
  <c r="C1384" i="3"/>
  <c r="C1383" i="3"/>
  <c r="C1382" i="3"/>
  <c r="C1381" i="3"/>
  <c r="D1373" i="3"/>
  <c r="D1372" i="3"/>
  <c r="D1371" i="3"/>
  <c r="D1370" i="3"/>
  <c r="D1369" i="3"/>
  <c r="C1367" i="3"/>
  <c r="C1366" i="3"/>
  <c r="D1366" i="3" s="1"/>
  <c r="E1365" i="3"/>
  <c r="C1365" i="3"/>
  <c r="C1364" i="3"/>
  <c r="C1363" i="3"/>
  <c r="C1362" i="3"/>
  <c r="E1361" i="3"/>
  <c r="C1361" i="3"/>
  <c r="C1360" i="3"/>
  <c r="C1357" i="3"/>
  <c r="B1357" i="3"/>
  <c r="C1356" i="3"/>
  <c r="C1354" i="3"/>
  <c r="C1353" i="3"/>
  <c r="C1352" i="3"/>
  <c r="C1351" i="3"/>
  <c r="C1350" i="3"/>
  <c r="C1349" i="3"/>
  <c r="A1348" i="3"/>
  <c r="B1352" i="3" s="1"/>
  <c r="D1341" i="3"/>
  <c r="D1340" i="3"/>
  <c r="D1339" i="3"/>
  <c r="D1338" i="3"/>
  <c r="D1337" i="3"/>
  <c r="C1335" i="3"/>
  <c r="B1335" i="3"/>
  <c r="C1334" i="3"/>
  <c r="D1334" i="3" s="1"/>
  <c r="C1333" i="3"/>
  <c r="B1333" i="3"/>
  <c r="E1332" i="3"/>
  <c r="C1332" i="3"/>
  <c r="B1332" i="3"/>
  <c r="E1331" i="3"/>
  <c r="C1331" i="3"/>
  <c r="C1330" i="3"/>
  <c r="B1330" i="3"/>
  <c r="E1329" i="3"/>
  <c r="C1329" i="3"/>
  <c r="B1329" i="3"/>
  <c r="E1328" i="3"/>
  <c r="C1328" i="3"/>
  <c r="E1325" i="3"/>
  <c r="C1325" i="3"/>
  <c r="B1325" i="3"/>
  <c r="C1324" i="3"/>
  <c r="B1324" i="3"/>
  <c r="C1322" i="3"/>
  <c r="C1321" i="3"/>
  <c r="C1320" i="3"/>
  <c r="C1319" i="3"/>
  <c r="E1318" i="3"/>
  <c r="C1318" i="3"/>
  <c r="E1317" i="3"/>
  <c r="C1317" i="3"/>
  <c r="B1317" i="3"/>
  <c r="E1336" i="3"/>
  <c r="D1309" i="3"/>
  <c r="D1308" i="3"/>
  <c r="D1307" i="3"/>
  <c r="D1306" i="3"/>
  <c r="D1305" i="3"/>
  <c r="E1304" i="3"/>
  <c r="C1303" i="3"/>
  <c r="C1302" i="3"/>
  <c r="D1302" i="3" s="1"/>
  <c r="E1301" i="3"/>
  <c r="C1301" i="3"/>
  <c r="E1300" i="3"/>
  <c r="C1300" i="3"/>
  <c r="B1300" i="3"/>
  <c r="C1299" i="3"/>
  <c r="B1299" i="3"/>
  <c r="E1298" i="3"/>
  <c r="C1298" i="3"/>
  <c r="E1297" i="3"/>
  <c r="C1297" i="3"/>
  <c r="B1297" i="3"/>
  <c r="C1296" i="3"/>
  <c r="C1293" i="3"/>
  <c r="B1293" i="3"/>
  <c r="E1292" i="3"/>
  <c r="C1292" i="3"/>
  <c r="C1290" i="3"/>
  <c r="C1289" i="3"/>
  <c r="C1288" i="3"/>
  <c r="C1287" i="3"/>
  <c r="C1286" i="3"/>
  <c r="E1285" i="3"/>
  <c r="C1285" i="3"/>
  <c r="A1284" i="3"/>
  <c r="B1288" i="3" s="1"/>
  <c r="D1277" i="3"/>
  <c r="D1276" i="3"/>
  <c r="D1275" i="3"/>
  <c r="D1274" i="3"/>
  <c r="D1273" i="3"/>
  <c r="C1271" i="3"/>
  <c r="C1270" i="3"/>
  <c r="D1270" i="3" s="1"/>
  <c r="C1269" i="3"/>
  <c r="C1268" i="3"/>
  <c r="E1267" i="3"/>
  <c r="C1267" i="3"/>
  <c r="C1266" i="3"/>
  <c r="C1265" i="3"/>
  <c r="E1264" i="3"/>
  <c r="C1264" i="3"/>
  <c r="C1261" i="3"/>
  <c r="C1260" i="3"/>
  <c r="B1260" i="3"/>
  <c r="C1258" i="3"/>
  <c r="C1257" i="3"/>
  <c r="C1256" i="3"/>
  <c r="C1255" i="3"/>
  <c r="C1254" i="3"/>
  <c r="E1253" i="3"/>
  <c r="C1253" i="3"/>
  <c r="E1268" i="3"/>
  <c r="D1245" i="3"/>
  <c r="D1244" i="3"/>
  <c r="D1243" i="3"/>
  <c r="D1242" i="3"/>
  <c r="D1241" i="3"/>
  <c r="C1239" i="3"/>
  <c r="C1238" i="3"/>
  <c r="D1238" i="3" s="1"/>
  <c r="C1237" i="3"/>
  <c r="C1236" i="3"/>
  <c r="C1235" i="3"/>
  <c r="C1234" i="3"/>
  <c r="C1233" i="3"/>
  <c r="C1232" i="3"/>
  <c r="C1229" i="3"/>
  <c r="C1228" i="3"/>
  <c r="C1226" i="3"/>
  <c r="C1225" i="3"/>
  <c r="C1224" i="3"/>
  <c r="C1223" i="3"/>
  <c r="C1222" i="3"/>
  <c r="C1221" i="3"/>
  <c r="D1213" i="3"/>
  <c r="D1212" i="3"/>
  <c r="D1211" i="3"/>
  <c r="D1210" i="3"/>
  <c r="D1209" i="3"/>
  <c r="C1207" i="3"/>
  <c r="C1206" i="3"/>
  <c r="D1206" i="3" s="1"/>
  <c r="C1205" i="3"/>
  <c r="C1204" i="3"/>
  <c r="C1203" i="3"/>
  <c r="C1202" i="3"/>
  <c r="C1201" i="3"/>
  <c r="C1200" i="3"/>
  <c r="C1197" i="3"/>
  <c r="C1196" i="3"/>
  <c r="C1194" i="3"/>
  <c r="C1193" i="3"/>
  <c r="C1192" i="3"/>
  <c r="C1191" i="3"/>
  <c r="C1190" i="3"/>
  <c r="C1189" i="3"/>
  <c r="D1181" i="3"/>
  <c r="D1180" i="3"/>
  <c r="D1179" i="3"/>
  <c r="D1178" i="3"/>
  <c r="D1177" i="3"/>
  <c r="E1176" i="3"/>
  <c r="C1175" i="3"/>
  <c r="D1174" i="3"/>
  <c r="C1174" i="3"/>
  <c r="C1173" i="3"/>
  <c r="E1172" i="3"/>
  <c r="C1172" i="3"/>
  <c r="C1171" i="3"/>
  <c r="B1171" i="3"/>
  <c r="C1170" i="3"/>
  <c r="E1169" i="3"/>
  <c r="C1169" i="3"/>
  <c r="C1168" i="3"/>
  <c r="B1168" i="3"/>
  <c r="C1165" i="3"/>
  <c r="B1165" i="3"/>
  <c r="E1164" i="3"/>
  <c r="C1164" i="3"/>
  <c r="C1162" i="3"/>
  <c r="C1161" i="3"/>
  <c r="C1160" i="3"/>
  <c r="C1159" i="3"/>
  <c r="C1158" i="3"/>
  <c r="C1157" i="3"/>
  <c r="B1157" i="3"/>
  <c r="A1156" i="3"/>
  <c r="B1172" i="3"/>
  <c r="D1149" i="3"/>
  <c r="D1148" i="3"/>
  <c r="D1147" i="3"/>
  <c r="D1146" i="3"/>
  <c r="D1145" i="3"/>
  <c r="C1143" i="3"/>
  <c r="C1142" i="3"/>
  <c r="D1142" i="3" s="1"/>
  <c r="C1141" i="3"/>
  <c r="C1140" i="3"/>
  <c r="B1140" i="3"/>
  <c r="E1139" i="3"/>
  <c r="C1139" i="3"/>
  <c r="C1138" i="3"/>
  <c r="C1137" i="3"/>
  <c r="B1137" i="3"/>
  <c r="E1136" i="3"/>
  <c r="C1136" i="3"/>
  <c r="E1133" i="3"/>
  <c r="C1133" i="3"/>
  <c r="C1132" i="3"/>
  <c r="B1132" i="3"/>
  <c r="C1130" i="3"/>
  <c r="C1129" i="3"/>
  <c r="C1128" i="3"/>
  <c r="C1127" i="3"/>
  <c r="C1126" i="3"/>
  <c r="E1125" i="3"/>
  <c r="C1125" i="3"/>
  <c r="B1125" i="3"/>
  <c r="E1140" i="3"/>
  <c r="D1117" i="3"/>
  <c r="D1116" i="3"/>
  <c r="D1115" i="3"/>
  <c r="D1114" i="3"/>
  <c r="D1113" i="3"/>
  <c r="E1112" i="3"/>
  <c r="C1111" i="3"/>
  <c r="C1110" i="3"/>
  <c r="D1110" i="3" s="1"/>
  <c r="C1109" i="3"/>
  <c r="C1108" i="3"/>
  <c r="C1107" i="3"/>
  <c r="B1107" i="3"/>
  <c r="C1106" i="3"/>
  <c r="C1105" i="3"/>
  <c r="C1104" i="3"/>
  <c r="E1101" i="3"/>
  <c r="C1101" i="3"/>
  <c r="C1100" i="3"/>
  <c r="C1098" i="3"/>
  <c r="C1097" i="3"/>
  <c r="C1096" i="3"/>
  <c r="C1095" i="3"/>
  <c r="C1094" i="3"/>
  <c r="C1093" i="3"/>
  <c r="B1093" i="3"/>
  <c r="D1085" i="3"/>
  <c r="D1084" i="3"/>
  <c r="D1083" i="3"/>
  <c r="D1082" i="3"/>
  <c r="D1081" i="3"/>
  <c r="C1079" i="3"/>
  <c r="C1078" i="3"/>
  <c r="D1078" i="3" s="1"/>
  <c r="C1077" i="3"/>
  <c r="E1076" i="3"/>
  <c r="C1076" i="3"/>
  <c r="B1076" i="3"/>
  <c r="E1075" i="3"/>
  <c r="C1075" i="3"/>
  <c r="C1074" i="3"/>
  <c r="E1073" i="3"/>
  <c r="C1073" i="3"/>
  <c r="B1073" i="3"/>
  <c r="E1072" i="3"/>
  <c r="C1072" i="3"/>
  <c r="E1069" i="3"/>
  <c r="C1069" i="3"/>
  <c r="B1069" i="3"/>
  <c r="C1068" i="3"/>
  <c r="B1068" i="3"/>
  <c r="C1066" i="3"/>
  <c r="C1065" i="3"/>
  <c r="C1064" i="3"/>
  <c r="C1063" i="3"/>
  <c r="C1062" i="3"/>
  <c r="E1061" i="3"/>
  <c r="C1061" i="3"/>
  <c r="B1061" i="3"/>
  <c r="E1080" i="3"/>
  <c r="D1053" i="3"/>
  <c r="D1052" i="3"/>
  <c r="D1051" i="3"/>
  <c r="D1050" i="3"/>
  <c r="D1049" i="3"/>
  <c r="C1047" i="3"/>
  <c r="C1046" i="3"/>
  <c r="D1046" i="3" s="1"/>
  <c r="C1045" i="3"/>
  <c r="C1044" i="3"/>
  <c r="C1043" i="3"/>
  <c r="C1042" i="3"/>
  <c r="C1041" i="3"/>
  <c r="C1040" i="3"/>
  <c r="C1037" i="3"/>
  <c r="C1036" i="3"/>
  <c r="C1034" i="3"/>
  <c r="C1033" i="3"/>
  <c r="C1032" i="3"/>
  <c r="C1031" i="3"/>
  <c r="C1030" i="3"/>
  <c r="C1029" i="3"/>
  <c r="D1021" i="3"/>
  <c r="D1020" i="3"/>
  <c r="D1019" i="3"/>
  <c r="D1018" i="3"/>
  <c r="D1017" i="3"/>
  <c r="C1015" i="3"/>
  <c r="C1014" i="3"/>
  <c r="D1014" i="3" s="1"/>
  <c r="C1013" i="3"/>
  <c r="C1012" i="3"/>
  <c r="C1011" i="3"/>
  <c r="C1010" i="3"/>
  <c r="C1009" i="3"/>
  <c r="C1008" i="3"/>
  <c r="C1005" i="3"/>
  <c r="C1004" i="3"/>
  <c r="C1002" i="3"/>
  <c r="C1001" i="3"/>
  <c r="C1000" i="3"/>
  <c r="C999" i="3"/>
  <c r="C998" i="3"/>
  <c r="C997" i="3"/>
  <c r="D989" i="3"/>
  <c r="D988" i="3"/>
  <c r="D987" i="3"/>
  <c r="D986" i="3"/>
  <c r="D985" i="3"/>
  <c r="C983" i="3"/>
  <c r="B983" i="3"/>
  <c r="C982" i="3"/>
  <c r="D982" i="3" s="1"/>
  <c r="C981" i="3"/>
  <c r="B981" i="3"/>
  <c r="D981" i="3" s="1"/>
  <c r="C980" i="3"/>
  <c r="C979" i="3"/>
  <c r="B979" i="3"/>
  <c r="C978" i="3"/>
  <c r="E977" i="3"/>
  <c r="C977" i="3"/>
  <c r="C976" i="3"/>
  <c r="B976" i="3"/>
  <c r="E973" i="3"/>
  <c r="C973" i="3"/>
  <c r="E972" i="3"/>
  <c r="C972" i="3"/>
  <c r="C970" i="3"/>
  <c r="C969" i="3"/>
  <c r="C968" i="3"/>
  <c r="C967" i="3"/>
  <c r="C966" i="3"/>
  <c r="E965" i="3"/>
  <c r="C965" i="3"/>
  <c r="E979" i="3"/>
  <c r="D957" i="3"/>
  <c r="D956" i="3"/>
  <c r="D955" i="3"/>
  <c r="D954" i="3"/>
  <c r="D953" i="3"/>
  <c r="C951" i="3"/>
  <c r="C950" i="3"/>
  <c r="D950" i="3" s="1"/>
  <c r="C949" i="3"/>
  <c r="C948" i="3"/>
  <c r="C947" i="3"/>
  <c r="C946" i="3"/>
  <c r="C945" i="3"/>
  <c r="C944" i="3"/>
  <c r="C941" i="3"/>
  <c r="C940" i="3"/>
  <c r="C938" i="3"/>
  <c r="C937" i="3"/>
  <c r="C936" i="3"/>
  <c r="C935" i="3"/>
  <c r="C934" i="3"/>
  <c r="C933" i="3"/>
  <c r="D925" i="3"/>
  <c r="D924" i="3"/>
  <c r="D923" i="3"/>
  <c r="D922" i="3"/>
  <c r="D921" i="3"/>
  <c r="C919" i="3"/>
  <c r="C918" i="3"/>
  <c r="D918" i="3" s="1"/>
  <c r="C917" i="3"/>
  <c r="C916" i="3"/>
  <c r="C915" i="3"/>
  <c r="C914" i="3"/>
  <c r="C913" i="3"/>
  <c r="C912" i="3"/>
  <c r="C909" i="3"/>
  <c r="C908" i="3"/>
  <c r="C906" i="3"/>
  <c r="C905" i="3"/>
  <c r="C904" i="3"/>
  <c r="C903" i="3"/>
  <c r="C902" i="3"/>
  <c r="C901" i="3"/>
  <c r="D893" i="3"/>
  <c r="D892" i="3"/>
  <c r="D891" i="3"/>
  <c r="D890" i="3"/>
  <c r="D889" i="3"/>
  <c r="E887" i="3"/>
  <c r="C887" i="3"/>
  <c r="C886" i="3"/>
  <c r="D886" i="3" s="1"/>
  <c r="C885" i="3"/>
  <c r="C884" i="3"/>
  <c r="E883" i="3"/>
  <c r="C883" i="3"/>
  <c r="C882" i="3"/>
  <c r="C881" i="3"/>
  <c r="B881" i="3"/>
  <c r="C880" i="3"/>
  <c r="E877" i="3"/>
  <c r="C877" i="3"/>
  <c r="C876" i="3"/>
  <c r="B876" i="3"/>
  <c r="C874" i="3"/>
  <c r="C873" i="3"/>
  <c r="C872" i="3"/>
  <c r="C871" i="3"/>
  <c r="C870" i="3"/>
  <c r="C869" i="3"/>
  <c r="D861" i="3"/>
  <c r="D860" i="3"/>
  <c r="D859" i="3"/>
  <c r="D858" i="3"/>
  <c r="D857" i="3"/>
  <c r="C855" i="3"/>
  <c r="C854" i="3"/>
  <c r="D854" i="3" s="1"/>
  <c r="C853" i="3"/>
  <c r="C852" i="3"/>
  <c r="C851" i="3"/>
  <c r="C850" i="3"/>
  <c r="C849" i="3"/>
  <c r="C848" i="3"/>
  <c r="C845" i="3"/>
  <c r="C844" i="3"/>
  <c r="C842" i="3"/>
  <c r="C841" i="3"/>
  <c r="C840" i="3"/>
  <c r="C839" i="3"/>
  <c r="C838" i="3"/>
  <c r="C837" i="3"/>
  <c r="D829" i="3"/>
  <c r="D828" i="3"/>
  <c r="D827" i="3"/>
  <c r="D826" i="3"/>
  <c r="D825" i="3"/>
  <c r="C823" i="3"/>
  <c r="C822" i="3"/>
  <c r="D822" i="3" s="1"/>
  <c r="C821" i="3"/>
  <c r="C820" i="3"/>
  <c r="C819" i="3"/>
  <c r="C818" i="3"/>
  <c r="C817" i="3"/>
  <c r="C816" i="3"/>
  <c r="C813" i="3"/>
  <c r="C812" i="3"/>
  <c r="C810" i="3"/>
  <c r="C809" i="3"/>
  <c r="C808" i="3"/>
  <c r="C807" i="3"/>
  <c r="C806" i="3"/>
  <c r="C805" i="3"/>
  <c r="D797" i="3"/>
  <c r="D796" i="3"/>
  <c r="D795" i="3"/>
  <c r="D794" i="3"/>
  <c r="D793" i="3"/>
  <c r="E792" i="3"/>
  <c r="C791" i="3"/>
  <c r="B791" i="3"/>
  <c r="C790" i="3"/>
  <c r="D790" i="3" s="1"/>
  <c r="C789" i="3"/>
  <c r="B789" i="3"/>
  <c r="E788" i="3"/>
  <c r="C788" i="3"/>
  <c r="C787" i="3"/>
  <c r="B787" i="3"/>
  <c r="C786" i="3"/>
  <c r="B786" i="3"/>
  <c r="E785" i="3"/>
  <c r="C785" i="3"/>
  <c r="C784" i="3"/>
  <c r="B784" i="3"/>
  <c r="C781" i="3"/>
  <c r="B781" i="3"/>
  <c r="E780" i="3"/>
  <c r="C780" i="3"/>
  <c r="C778" i="3"/>
  <c r="C777" i="3"/>
  <c r="C776" i="3"/>
  <c r="C775" i="3"/>
  <c r="E774" i="3"/>
  <c r="C774" i="3"/>
  <c r="C773" i="3"/>
  <c r="B773" i="3"/>
  <c r="A772" i="3"/>
  <c r="B788" i="3"/>
  <c r="D788" i="3" s="1"/>
  <c r="D765" i="3"/>
  <c r="D764" i="3"/>
  <c r="D763" i="3"/>
  <c r="D762" i="3"/>
  <c r="D761" i="3"/>
  <c r="C759" i="3"/>
  <c r="C758" i="3"/>
  <c r="D758" i="3" s="1"/>
  <c r="E757" i="3"/>
  <c r="C757" i="3"/>
  <c r="C756" i="3"/>
  <c r="C755" i="3"/>
  <c r="E754" i="3"/>
  <c r="C754" i="3"/>
  <c r="C753" i="3"/>
  <c r="E752" i="3"/>
  <c r="C752" i="3"/>
  <c r="E749" i="3"/>
  <c r="C749" i="3"/>
  <c r="C748" i="3"/>
  <c r="B748" i="3"/>
  <c r="C746" i="3"/>
  <c r="C745" i="3"/>
  <c r="C744" i="3"/>
  <c r="C743" i="3"/>
  <c r="C742" i="3"/>
  <c r="E741" i="3"/>
  <c r="C741" i="3"/>
  <c r="E755" i="3"/>
  <c r="D733" i="3"/>
  <c r="D732" i="3"/>
  <c r="D731" i="3"/>
  <c r="D730" i="3"/>
  <c r="D729" i="3"/>
  <c r="C727" i="3"/>
  <c r="C726" i="3"/>
  <c r="D726" i="3" s="1"/>
  <c r="C725" i="3"/>
  <c r="C724" i="3"/>
  <c r="C723" i="3"/>
  <c r="C722" i="3"/>
  <c r="C721" i="3"/>
  <c r="C720" i="3"/>
  <c r="C717" i="3"/>
  <c r="C716" i="3"/>
  <c r="C714" i="3"/>
  <c r="C713" i="3"/>
  <c r="C712" i="3"/>
  <c r="C711" i="3"/>
  <c r="C710" i="3"/>
  <c r="C709" i="3"/>
  <c r="D701" i="3"/>
  <c r="D700" i="3"/>
  <c r="D699" i="3"/>
  <c r="D698" i="3"/>
  <c r="D697" i="3"/>
  <c r="C695" i="3"/>
  <c r="D694" i="3"/>
  <c r="C694" i="3"/>
  <c r="C693" i="3"/>
  <c r="C692" i="3"/>
  <c r="C691" i="3"/>
  <c r="C690" i="3"/>
  <c r="C689" i="3"/>
  <c r="B689" i="3"/>
  <c r="C688" i="3"/>
  <c r="C685" i="3"/>
  <c r="C684" i="3"/>
  <c r="C682" i="3"/>
  <c r="C681" i="3"/>
  <c r="C680" i="3"/>
  <c r="C679" i="3"/>
  <c r="C678" i="3"/>
  <c r="C677" i="3"/>
  <c r="D669" i="3"/>
  <c r="D668" i="3"/>
  <c r="D667" i="3"/>
  <c r="D666" i="3"/>
  <c r="D665" i="3"/>
  <c r="C663" i="3"/>
  <c r="C662" i="3"/>
  <c r="D662" i="3" s="1"/>
  <c r="C661" i="3"/>
  <c r="C660" i="3"/>
  <c r="C659" i="3"/>
  <c r="C658" i="3"/>
  <c r="C657" i="3"/>
  <c r="C656" i="3"/>
  <c r="C653" i="3"/>
  <c r="C652" i="3"/>
  <c r="C650" i="3"/>
  <c r="C649" i="3"/>
  <c r="C648" i="3"/>
  <c r="C647" i="3"/>
  <c r="C646" i="3"/>
  <c r="C645" i="3"/>
  <c r="D637" i="3"/>
  <c r="D636" i="3"/>
  <c r="D635" i="3"/>
  <c r="D634" i="3"/>
  <c r="D633" i="3"/>
  <c r="C631" i="3"/>
  <c r="C630" i="3"/>
  <c r="D630" i="3" s="1"/>
  <c r="C629" i="3"/>
  <c r="C628" i="3"/>
  <c r="C627" i="3"/>
  <c r="C626" i="3"/>
  <c r="C625" i="3"/>
  <c r="C624" i="3"/>
  <c r="C621" i="3"/>
  <c r="C620" i="3"/>
  <c r="C618" i="3"/>
  <c r="C617" i="3"/>
  <c r="C616" i="3"/>
  <c r="C615" i="3"/>
  <c r="C614" i="3"/>
  <c r="C613" i="3"/>
  <c r="D605" i="3"/>
  <c r="D604" i="3"/>
  <c r="D603" i="3"/>
  <c r="D602" i="3"/>
  <c r="D601" i="3"/>
  <c r="C599" i="3"/>
  <c r="C598" i="3"/>
  <c r="D598" i="3" s="1"/>
  <c r="C597" i="3"/>
  <c r="B597" i="3"/>
  <c r="E596" i="3"/>
  <c r="C596" i="3"/>
  <c r="E595" i="3"/>
  <c r="C595" i="3"/>
  <c r="C594" i="3"/>
  <c r="B594" i="3"/>
  <c r="E593" i="3"/>
  <c r="C593" i="3"/>
  <c r="E592" i="3"/>
  <c r="C592" i="3"/>
  <c r="C589" i="3"/>
  <c r="B589" i="3"/>
  <c r="C588" i="3"/>
  <c r="B588" i="3"/>
  <c r="C586" i="3"/>
  <c r="C585" i="3"/>
  <c r="C584" i="3"/>
  <c r="C583" i="3"/>
  <c r="E582" i="3"/>
  <c r="C582" i="3"/>
  <c r="C581" i="3"/>
  <c r="D573" i="3"/>
  <c r="D572" i="3"/>
  <c r="D571" i="3"/>
  <c r="D570" i="3"/>
  <c r="D569" i="3"/>
  <c r="C567" i="3"/>
  <c r="C566" i="3"/>
  <c r="D566" i="3" s="1"/>
  <c r="C565" i="3"/>
  <c r="C564" i="3"/>
  <c r="C563" i="3"/>
  <c r="C562" i="3"/>
  <c r="C561" i="3"/>
  <c r="C560" i="3"/>
  <c r="C557" i="3"/>
  <c r="E556" i="3"/>
  <c r="C556" i="3"/>
  <c r="C554" i="3"/>
  <c r="C553" i="3"/>
  <c r="C552" i="3"/>
  <c r="C551" i="3"/>
  <c r="C550" i="3"/>
  <c r="C549" i="3"/>
  <c r="A548" i="3"/>
  <c r="B553" i="3" s="1"/>
  <c r="E562" i="3"/>
  <c r="D541" i="3"/>
  <c r="D540" i="3"/>
  <c r="D539" i="3"/>
  <c r="D538" i="3"/>
  <c r="D537" i="3"/>
  <c r="C535" i="3"/>
  <c r="C534" i="3"/>
  <c r="D534" i="3" s="1"/>
  <c r="C533" i="3"/>
  <c r="C532" i="3"/>
  <c r="C531" i="3"/>
  <c r="C530" i="3"/>
  <c r="C529" i="3"/>
  <c r="C528" i="3"/>
  <c r="C525" i="3"/>
  <c r="C524" i="3"/>
  <c r="C522" i="3"/>
  <c r="C521" i="3"/>
  <c r="C520" i="3"/>
  <c r="C519" i="3"/>
  <c r="C518" i="3"/>
  <c r="C517" i="3"/>
  <c r="D509" i="3"/>
  <c r="D508" i="3"/>
  <c r="D507" i="3"/>
  <c r="D506" i="3"/>
  <c r="D505" i="3"/>
  <c r="C503" i="3"/>
  <c r="C502" i="3"/>
  <c r="D502" i="3" s="1"/>
  <c r="C501" i="3"/>
  <c r="C500" i="3"/>
  <c r="C499" i="3"/>
  <c r="C498" i="3"/>
  <c r="C497" i="3"/>
  <c r="C496" i="3"/>
  <c r="C493" i="3"/>
  <c r="C492" i="3"/>
  <c r="C490" i="3"/>
  <c r="C489" i="3"/>
  <c r="C488" i="3"/>
  <c r="C487" i="3"/>
  <c r="C486" i="3"/>
  <c r="C485" i="3"/>
  <c r="E500" i="3"/>
  <c r="D477" i="3"/>
  <c r="D476" i="3"/>
  <c r="D475" i="3"/>
  <c r="D474" i="3"/>
  <c r="D473" i="3"/>
  <c r="C471" i="3"/>
  <c r="C470" i="3"/>
  <c r="D470" i="3" s="1"/>
  <c r="C469" i="3"/>
  <c r="C468" i="3"/>
  <c r="C467" i="3"/>
  <c r="C466" i="3"/>
  <c r="C465" i="3"/>
  <c r="C464" i="3"/>
  <c r="C461" i="3"/>
  <c r="C460" i="3"/>
  <c r="C458" i="3"/>
  <c r="C457" i="3"/>
  <c r="C456" i="3"/>
  <c r="C455" i="3"/>
  <c r="C454" i="3"/>
  <c r="C453" i="3"/>
  <c r="D445" i="3"/>
  <c r="D444" i="3"/>
  <c r="D443" i="3"/>
  <c r="D442" i="3"/>
  <c r="D441" i="3"/>
  <c r="C439" i="3"/>
  <c r="C438" i="3"/>
  <c r="D438" i="3" s="1"/>
  <c r="C437" i="3"/>
  <c r="C436" i="3"/>
  <c r="C435" i="3"/>
  <c r="C434" i="3"/>
  <c r="C433" i="3"/>
  <c r="C432" i="3"/>
  <c r="C429" i="3"/>
  <c r="C428" i="3"/>
  <c r="C426" i="3"/>
  <c r="C425" i="3"/>
  <c r="C424" i="3"/>
  <c r="C423" i="3"/>
  <c r="C422" i="3"/>
  <c r="C421" i="3"/>
  <c r="D413" i="3"/>
  <c r="D412" i="3"/>
  <c r="D411" i="3"/>
  <c r="D410" i="3"/>
  <c r="D409" i="3"/>
  <c r="E408" i="3"/>
  <c r="C407" i="3"/>
  <c r="B407" i="3"/>
  <c r="C406" i="3"/>
  <c r="D406" i="3" s="1"/>
  <c r="C405" i="3"/>
  <c r="B405" i="3"/>
  <c r="E404" i="3"/>
  <c r="C404" i="3"/>
  <c r="B404" i="3"/>
  <c r="E403" i="3"/>
  <c r="C403" i="3"/>
  <c r="B403" i="3"/>
  <c r="C402" i="3"/>
  <c r="B402" i="3"/>
  <c r="E401" i="3"/>
  <c r="C401" i="3"/>
  <c r="B401" i="3"/>
  <c r="E400" i="3"/>
  <c r="C400" i="3"/>
  <c r="B400" i="3"/>
  <c r="E397" i="3"/>
  <c r="C397" i="3"/>
  <c r="B397" i="3"/>
  <c r="E396" i="3"/>
  <c r="C396" i="3"/>
  <c r="B396" i="3"/>
  <c r="C394" i="3"/>
  <c r="C393" i="3"/>
  <c r="C392" i="3"/>
  <c r="C391" i="3"/>
  <c r="E390" i="3"/>
  <c r="C390" i="3"/>
  <c r="E389" i="3"/>
  <c r="C389" i="3"/>
  <c r="B389" i="3"/>
  <c r="A388" i="3"/>
  <c r="B390" i="3" s="1"/>
  <c r="E407" i="3"/>
  <c r="D381" i="3"/>
  <c r="D380" i="3"/>
  <c r="D379" i="3"/>
  <c r="D378" i="3"/>
  <c r="D377" i="3"/>
  <c r="E375" i="3"/>
  <c r="C375" i="3"/>
  <c r="C374" i="3"/>
  <c r="D374" i="3" s="1"/>
  <c r="C373" i="3"/>
  <c r="C372" i="3"/>
  <c r="E371" i="3"/>
  <c r="C371" i="3"/>
  <c r="C370" i="3"/>
  <c r="E369" i="3"/>
  <c r="C369" i="3"/>
  <c r="C368" i="3"/>
  <c r="B368" i="3"/>
  <c r="C365" i="3"/>
  <c r="E364" i="3"/>
  <c r="C364" i="3"/>
  <c r="C362" i="3"/>
  <c r="C361" i="3"/>
  <c r="C360" i="3"/>
  <c r="C359" i="3"/>
  <c r="C358" i="3"/>
  <c r="C357" i="3"/>
  <c r="E376" i="3"/>
  <c r="D349" i="3"/>
  <c r="D348" i="3"/>
  <c r="D347" i="3"/>
  <c r="D346" i="3"/>
  <c r="D345" i="3"/>
  <c r="C343" i="3"/>
  <c r="C342" i="3"/>
  <c r="D342" i="3" s="1"/>
  <c r="C341" i="3"/>
  <c r="C340" i="3"/>
  <c r="C339" i="3"/>
  <c r="C338" i="3"/>
  <c r="C337" i="3"/>
  <c r="C336" i="3"/>
  <c r="C333" i="3"/>
  <c r="C332" i="3"/>
  <c r="C330" i="3"/>
  <c r="C329" i="3"/>
  <c r="C328" i="3"/>
  <c r="C327" i="3"/>
  <c r="C326" i="3"/>
  <c r="C325" i="3"/>
  <c r="D317" i="3"/>
  <c r="D316" i="3"/>
  <c r="D315" i="3"/>
  <c r="D314" i="3"/>
  <c r="D313" i="3"/>
  <c r="C311" i="3"/>
  <c r="C310" i="3"/>
  <c r="D310" i="3" s="1"/>
  <c r="C309" i="3"/>
  <c r="C308" i="3"/>
  <c r="B308" i="3"/>
  <c r="D308" i="3" s="1"/>
  <c r="E307" i="3"/>
  <c r="C307" i="3"/>
  <c r="C306" i="3"/>
  <c r="C305" i="3"/>
  <c r="B305" i="3"/>
  <c r="E304" i="3"/>
  <c r="C304" i="3"/>
  <c r="E301" i="3"/>
  <c r="C301" i="3"/>
  <c r="C300" i="3"/>
  <c r="B300" i="3"/>
  <c r="C298" i="3"/>
  <c r="C297" i="3"/>
  <c r="C296" i="3"/>
  <c r="C295" i="3"/>
  <c r="C294" i="3"/>
  <c r="E293" i="3"/>
  <c r="C293" i="3"/>
  <c r="E308" i="3"/>
  <c r="D285" i="3"/>
  <c r="D284" i="3"/>
  <c r="D283" i="3"/>
  <c r="D282" i="3"/>
  <c r="D281" i="3"/>
  <c r="E280" i="3"/>
  <c r="C279" i="3"/>
  <c r="C278" i="3"/>
  <c r="D278" i="3" s="1"/>
  <c r="C277" i="3"/>
  <c r="E276" i="3"/>
  <c r="C276" i="3"/>
  <c r="C275" i="3"/>
  <c r="C274" i="3"/>
  <c r="B274" i="3"/>
  <c r="C273" i="3"/>
  <c r="C272" i="3"/>
  <c r="C269" i="3"/>
  <c r="C268" i="3"/>
  <c r="C266" i="3"/>
  <c r="C265" i="3"/>
  <c r="C264" i="3"/>
  <c r="C263" i="3"/>
  <c r="C262" i="3"/>
  <c r="C261" i="3"/>
  <c r="B261" i="3"/>
  <c r="D253" i="3"/>
  <c r="D252" i="3"/>
  <c r="D251" i="3"/>
  <c r="D250" i="3"/>
  <c r="D249" i="3"/>
  <c r="C247" i="3"/>
  <c r="C246" i="3"/>
  <c r="D246" i="3" s="1"/>
  <c r="C245" i="3"/>
  <c r="C244" i="3"/>
  <c r="B244" i="3"/>
  <c r="C243" i="3"/>
  <c r="C242" i="3"/>
  <c r="C241" i="3"/>
  <c r="C240" i="3"/>
  <c r="C237" i="3"/>
  <c r="C236" i="3"/>
  <c r="C234" i="3"/>
  <c r="C233" i="3"/>
  <c r="C232" i="3"/>
  <c r="C231" i="3"/>
  <c r="C230" i="3"/>
  <c r="C229" i="3"/>
  <c r="D221" i="3"/>
  <c r="D220" i="3"/>
  <c r="D219" i="3"/>
  <c r="D218" i="3"/>
  <c r="D217" i="3"/>
  <c r="E216" i="3"/>
  <c r="C215" i="3"/>
  <c r="C214" i="3"/>
  <c r="D214" i="3" s="1"/>
  <c r="C213" i="3"/>
  <c r="E212" i="3"/>
  <c r="C212" i="3"/>
  <c r="C211" i="3"/>
  <c r="C210" i="3"/>
  <c r="E209" i="3"/>
  <c r="C209" i="3"/>
  <c r="C208" i="3"/>
  <c r="B208" i="3"/>
  <c r="C205" i="3"/>
  <c r="C204" i="3"/>
  <c r="C202" i="3"/>
  <c r="C201" i="3"/>
  <c r="C200" i="3"/>
  <c r="C199" i="3"/>
  <c r="C198" i="3"/>
  <c r="C197" i="3"/>
  <c r="A196" i="3"/>
  <c r="B201" i="3" s="1"/>
  <c r="D201" i="3" s="1"/>
  <c r="B212" i="3"/>
  <c r="D189" i="3"/>
  <c r="D188" i="3"/>
  <c r="D187" i="3"/>
  <c r="D186" i="3"/>
  <c r="D185" i="3"/>
  <c r="C183" i="3"/>
  <c r="C182" i="3"/>
  <c r="D182" i="3" s="1"/>
  <c r="C181" i="3"/>
  <c r="C180" i="3"/>
  <c r="E179" i="3"/>
  <c r="C179" i="3"/>
  <c r="C178" i="3"/>
  <c r="C177" i="3"/>
  <c r="E176" i="3"/>
  <c r="C176" i="3"/>
  <c r="C173" i="3"/>
  <c r="C172" i="3"/>
  <c r="C170" i="3"/>
  <c r="C169" i="3"/>
  <c r="C168" i="3"/>
  <c r="C167" i="3"/>
  <c r="C166" i="3"/>
  <c r="E165" i="3"/>
  <c r="C165" i="3"/>
  <c r="D157" i="3"/>
  <c r="D156" i="3"/>
  <c r="D155" i="3"/>
  <c r="D154" i="3"/>
  <c r="D153" i="3"/>
  <c r="C151" i="3"/>
  <c r="C150" i="3"/>
  <c r="D150" i="3" s="1"/>
  <c r="C149" i="3"/>
  <c r="C148" i="3"/>
  <c r="C147" i="3"/>
  <c r="C146" i="3"/>
  <c r="C145" i="3"/>
  <c r="C144" i="3"/>
  <c r="C141" i="3"/>
  <c r="C140" i="3"/>
  <c r="C138" i="3"/>
  <c r="C137" i="3"/>
  <c r="C136" i="3"/>
  <c r="C135" i="3"/>
  <c r="C134" i="3"/>
  <c r="C133" i="3"/>
  <c r="D125" i="3"/>
  <c r="D124" i="3"/>
  <c r="D123" i="3"/>
  <c r="D122" i="3"/>
  <c r="D121" i="3"/>
  <c r="C119" i="3"/>
  <c r="C118" i="3"/>
  <c r="D118" i="3" s="1"/>
  <c r="C117" i="3"/>
  <c r="C116" i="3"/>
  <c r="C115" i="3"/>
  <c r="C114" i="3"/>
  <c r="C113" i="3"/>
  <c r="C112" i="3"/>
  <c r="C109" i="3"/>
  <c r="C108" i="3"/>
  <c r="C106" i="3"/>
  <c r="C105" i="3"/>
  <c r="C104" i="3"/>
  <c r="C103" i="3"/>
  <c r="C102" i="3"/>
  <c r="C101" i="3"/>
  <c r="E119" i="3"/>
  <c r="D93" i="3"/>
  <c r="D92" i="3"/>
  <c r="D91" i="3"/>
  <c r="D90" i="3"/>
  <c r="D89" i="3"/>
  <c r="C87" i="3"/>
  <c r="C86" i="3"/>
  <c r="D86" i="3" s="1"/>
  <c r="C85" i="3"/>
  <c r="C84" i="3"/>
  <c r="C83" i="3"/>
  <c r="C82" i="3"/>
  <c r="C81" i="3"/>
  <c r="C80" i="3"/>
  <c r="C77" i="3"/>
  <c r="C76" i="3"/>
  <c r="C74" i="3"/>
  <c r="C73" i="3"/>
  <c r="C72" i="3"/>
  <c r="C71" i="3"/>
  <c r="C70" i="3"/>
  <c r="C69" i="3"/>
  <c r="D61" i="3"/>
  <c r="D60" i="3"/>
  <c r="D59" i="3"/>
  <c r="D58" i="3"/>
  <c r="D57" i="3"/>
  <c r="C55" i="3"/>
  <c r="C54" i="3"/>
  <c r="D54" i="3" s="1"/>
  <c r="C53" i="3"/>
  <c r="C52" i="3"/>
  <c r="C51" i="3"/>
  <c r="C50" i="3"/>
  <c r="C49" i="3"/>
  <c r="C48" i="3"/>
  <c r="C45" i="3"/>
  <c r="C44" i="3"/>
  <c r="C42" i="3"/>
  <c r="C41" i="3"/>
  <c r="C40" i="3"/>
  <c r="C39" i="3"/>
  <c r="C38" i="3"/>
  <c r="C37" i="3"/>
  <c r="E2221" i="3" l="1"/>
  <c r="E2484" i="3"/>
  <c r="E2989" i="3"/>
  <c r="B2995" i="3"/>
  <c r="B2999" i="3"/>
  <c r="E4176" i="3"/>
  <c r="B4180" i="3"/>
  <c r="D4180" i="3" s="1"/>
  <c r="E4440" i="3"/>
  <c r="E4535" i="3"/>
  <c r="D403" i="3"/>
  <c r="B581" i="3"/>
  <c r="B599" i="3"/>
  <c r="E691" i="3"/>
  <c r="E948" i="3"/>
  <c r="B940" i="3"/>
  <c r="E980" i="3"/>
  <c r="A1092" i="3"/>
  <c r="B1098" i="3" s="1"/>
  <c r="B1105" i="3"/>
  <c r="E1108" i="3"/>
  <c r="B1360" i="3"/>
  <c r="B1364" i="3"/>
  <c r="E1368" i="3"/>
  <c r="E1464" i="3"/>
  <c r="E1456" i="3"/>
  <c r="B1460" i="3"/>
  <c r="E1477" i="3"/>
  <c r="E1496" i="3"/>
  <c r="E1734" i="3"/>
  <c r="A1860" i="3"/>
  <c r="B1866" i="3" s="1"/>
  <c r="E1873" i="3"/>
  <c r="B2220" i="3"/>
  <c r="E2224" i="3"/>
  <c r="E2227" i="3"/>
  <c r="D2445" i="3"/>
  <c r="E2477" i="3"/>
  <c r="B2512" i="3"/>
  <c r="A2884" i="3"/>
  <c r="B2886" i="3" s="1"/>
  <c r="B2981" i="3"/>
  <c r="E2992" i="3"/>
  <c r="E3013" i="3"/>
  <c r="B3255" i="3"/>
  <c r="B3276" i="3"/>
  <c r="D3276" i="3" s="1"/>
  <c r="B3283" i="3"/>
  <c r="B3397" i="3"/>
  <c r="B3405" i="3"/>
  <c r="B3413" i="3"/>
  <c r="A3652" i="3"/>
  <c r="B3658" i="3" s="1"/>
  <c r="D3658" i="3" s="1"/>
  <c r="E3665" i="3"/>
  <c r="B3789" i="3"/>
  <c r="B3795" i="3"/>
  <c r="E4013" i="3"/>
  <c r="B4019" i="3"/>
  <c r="E4023" i="3"/>
  <c r="B4037" i="3"/>
  <c r="E4166" i="3"/>
  <c r="B4173" i="3"/>
  <c r="D4173" i="3" s="1"/>
  <c r="B4178" i="3"/>
  <c r="D4237" i="3"/>
  <c r="E4432" i="3"/>
  <c r="B4437" i="3"/>
  <c r="E4517" i="3"/>
  <c r="E4525" i="3"/>
  <c r="D4721" i="3"/>
  <c r="E2213" i="3"/>
  <c r="B2228" i="3"/>
  <c r="E2996" i="3"/>
  <c r="E933" i="3"/>
  <c r="E947" i="3"/>
  <c r="B973" i="3"/>
  <c r="B978" i="3"/>
  <c r="E1100" i="3"/>
  <c r="E1105" i="3"/>
  <c r="B1361" i="3"/>
  <c r="D1361" i="3" s="1"/>
  <c r="E1364" i="3"/>
  <c r="B1452" i="3"/>
  <c r="E1460" i="3"/>
  <c r="B1488" i="3"/>
  <c r="E1717" i="3"/>
  <c r="E1748" i="3"/>
  <c r="E1868" i="3"/>
  <c r="B1875" i="3"/>
  <c r="E2220" i="3"/>
  <c r="B2469" i="3"/>
  <c r="D2469" i="3" s="1"/>
  <c r="E2483" i="3"/>
  <c r="B2501" i="3"/>
  <c r="D2501" i="3" s="1"/>
  <c r="B2508" i="3"/>
  <c r="B2513" i="3"/>
  <c r="D2513" i="3" s="1"/>
  <c r="B2516" i="3"/>
  <c r="D2516" i="3" s="1"/>
  <c r="E2520" i="3"/>
  <c r="B2893" i="3"/>
  <c r="E2981" i="3"/>
  <c r="B2997" i="3"/>
  <c r="E3032" i="3"/>
  <c r="E3156" i="3"/>
  <c r="B3251" i="3"/>
  <c r="D3251" i="3" s="1"/>
  <c r="E3255" i="3"/>
  <c r="E3660" i="3"/>
  <c r="B3792" i="3"/>
  <c r="E4019" i="3"/>
  <c r="E4037" i="3"/>
  <c r="B4049" i="3"/>
  <c r="D4049" i="3" s="1"/>
  <c r="B4052" i="3"/>
  <c r="D4052" i="3" s="1"/>
  <c r="E4183" i="3"/>
  <c r="E4173" i="3"/>
  <c r="B4179" i="3"/>
  <c r="A4420" i="3"/>
  <c r="B4422" i="3" s="1"/>
  <c r="E4528" i="3"/>
  <c r="E4561" i="3"/>
  <c r="E4773" i="3"/>
  <c r="E4781" i="3"/>
  <c r="B2225" i="3"/>
  <c r="D2225" i="3" s="1"/>
  <c r="E2232" i="3"/>
  <c r="A2468" i="3"/>
  <c r="B2470" i="3" s="1"/>
  <c r="B2480" i="3"/>
  <c r="B2487" i="3"/>
  <c r="B2988" i="3"/>
  <c r="B2993" i="3"/>
  <c r="E3250" i="3"/>
  <c r="B4016" i="3"/>
  <c r="D4016" i="3" s="1"/>
  <c r="B4532" i="3"/>
  <c r="D4532" i="3" s="1"/>
  <c r="E173" i="3"/>
  <c r="B180" i="3"/>
  <c r="E581" i="3"/>
  <c r="B593" i="3"/>
  <c r="B596" i="3"/>
  <c r="D596" i="3" s="1"/>
  <c r="E600" i="3"/>
  <c r="E588" i="3"/>
  <c r="E941" i="3"/>
  <c r="B948" i="3"/>
  <c r="E966" i="3"/>
  <c r="E1093" i="3"/>
  <c r="B1101" i="3"/>
  <c r="D1125" i="3"/>
  <c r="D1325" i="3"/>
  <c r="E1445" i="3"/>
  <c r="E1457" i="3"/>
  <c r="B1461" i="3"/>
  <c r="E1712" i="3"/>
  <c r="B1748" i="3"/>
  <c r="B1749" i="3"/>
  <c r="B1869" i="3"/>
  <c r="E2214" i="3"/>
  <c r="B2221" i="3"/>
  <c r="D2221" i="3" s="1"/>
  <c r="E2225" i="3"/>
  <c r="E2228" i="3"/>
  <c r="D2317" i="3"/>
  <c r="D2405" i="3"/>
  <c r="D2423" i="3"/>
  <c r="B2476" i="3"/>
  <c r="E2480" i="3"/>
  <c r="B2484" i="3"/>
  <c r="D2484" i="3" s="1"/>
  <c r="E2488" i="3"/>
  <c r="E2885" i="3"/>
  <c r="E2900" i="3"/>
  <c r="E2988" i="3"/>
  <c r="E2993" i="3"/>
  <c r="D3063" i="3"/>
  <c r="D3213" i="3"/>
  <c r="A3236" i="3"/>
  <c r="B3240" i="3" s="1"/>
  <c r="D3240" i="3" s="1"/>
  <c r="E3256" i="3"/>
  <c r="E3270" i="3"/>
  <c r="B3661" i="3"/>
  <c r="B3667" i="3"/>
  <c r="B3671" i="3"/>
  <c r="D3671" i="3" s="1"/>
  <c r="E3796" i="3"/>
  <c r="D3858" i="3"/>
  <c r="B3927" i="3"/>
  <c r="D3927" i="3" s="1"/>
  <c r="D3949" i="3"/>
  <c r="E4024" i="3"/>
  <c r="B4017" i="3"/>
  <c r="E4044" i="3"/>
  <c r="E4056" i="3"/>
  <c r="A4164" i="3"/>
  <c r="B4170" i="3" s="1"/>
  <c r="B4176" i="3"/>
  <c r="D4176" i="3" s="1"/>
  <c r="B4183" i="3"/>
  <c r="D4183" i="3" s="1"/>
  <c r="D4234" i="3"/>
  <c r="B4421" i="3"/>
  <c r="E4434" i="3"/>
  <c r="B4439" i="3"/>
  <c r="B4529" i="3"/>
  <c r="B4533" i="3"/>
  <c r="B4562" i="3"/>
  <c r="B177" i="3"/>
  <c r="D177" i="3" s="1"/>
  <c r="E1446" i="3"/>
  <c r="E1719" i="3"/>
  <c r="E2231" i="3"/>
  <c r="B3253" i="3"/>
  <c r="D3253" i="3" s="1"/>
  <c r="B4005" i="3"/>
  <c r="E4017" i="3"/>
  <c r="B4172" i="3"/>
  <c r="E4184" i="3"/>
  <c r="B4429" i="3"/>
  <c r="D4429" i="3" s="1"/>
  <c r="E204" i="3"/>
  <c r="E599" i="3"/>
  <c r="E589" i="3"/>
  <c r="B945" i="3"/>
  <c r="A964" i="3"/>
  <c r="B980" i="3"/>
  <c r="E984" i="3"/>
  <c r="B1104" i="3"/>
  <c r="D1104" i="3" s="1"/>
  <c r="B1108" i="3"/>
  <c r="E1349" i="3"/>
  <c r="E1362" i="3"/>
  <c r="E1453" i="3"/>
  <c r="A1476" i="3"/>
  <c r="B1480" i="3" s="1"/>
  <c r="E1489" i="3"/>
  <c r="E1714" i="3"/>
  <c r="E1740" i="3"/>
  <c r="A2212" i="3"/>
  <c r="B2214" i="3" s="1"/>
  <c r="D2214" i="3" s="1"/>
  <c r="B2224" i="3"/>
  <c r="D2224" i="3" s="1"/>
  <c r="B2227" i="3"/>
  <c r="E2470" i="3"/>
  <c r="B2477" i="3"/>
  <c r="D2477" i="3" s="1"/>
  <c r="E2481" i="3"/>
  <c r="B2485" i="3"/>
  <c r="D2485" i="3" s="1"/>
  <c r="E2514" i="3"/>
  <c r="E2517" i="3"/>
  <c r="B2992" i="3"/>
  <c r="E3238" i="3"/>
  <c r="D3604" i="3"/>
  <c r="E3668" i="3"/>
  <c r="B3781" i="3"/>
  <c r="B3794" i="3"/>
  <c r="D3794" i="3" s="1"/>
  <c r="E4012" i="3"/>
  <c r="E4055" i="3"/>
  <c r="E4045" i="3"/>
  <c r="E4165" i="3"/>
  <c r="E4422" i="3"/>
  <c r="A4516" i="3"/>
  <c r="E4530" i="3"/>
  <c r="B4549" i="3"/>
  <c r="E4563" i="3"/>
  <c r="E2476" i="3"/>
  <c r="E4533" i="3"/>
  <c r="B197" i="3"/>
  <c r="B211" i="3"/>
  <c r="E180" i="3"/>
  <c r="A580" i="3"/>
  <c r="B582" i="3" s="1"/>
  <c r="B592" i="3"/>
  <c r="D592" i="3" s="1"/>
  <c r="B965" i="3"/>
  <c r="D965" i="3" s="1"/>
  <c r="D1332" i="3"/>
  <c r="E1357" i="3"/>
  <c r="E1459" i="3"/>
  <c r="B1485" i="3"/>
  <c r="E1715" i="3"/>
  <c r="B1741" i="3"/>
  <c r="B1747" i="3"/>
  <c r="D1747" i="3" s="1"/>
  <c r="B2213" i="3"/>
  <c r="D2213" i="3" s="1"/>
  <c r="E2509" i="3"/>
  <c r="D2807" i="3"/>
  <c r="A2980" i="3"/>
  <c r="B2984" i="3" s="1"/>
  <c r="D2984" i="3" s="1"/>
  <c r="B2996" i="3"/>
  <c r="D2996" i="3" s="1"/>
  <c r="B3668" i="3"/>
  <c r="E3788" i="3"/>
  <c r="A4036" i="3"/>
  <c r="B4038" i="3" s="1"/>
  <c r="D4038" i="3" s="1"/>
  <c r="B4048" i="3"/>
  <c r="D4048" i="3" s="1"/>
  <c r="E4172" i="3"/>
  <c r="E4177" i="3"/>
  <c r="B4181" i="3"/>
  <c r="B4531" i="3"/>
  <c r="D4531" i="3" s="1"/>
  <c r="D405" i="3"/>
  <c r="D983" i="3"/>
  <c r="D1172" i="3"/>
  <c r="D1300" i="3"/>
  <c r="D2099" i="3"/>
  <c r="D2417" i="3"/>
  <c r="D2437" i="3"/>
  <c r="D2452" i="3"/>
  <c r="D2481" i="3"/>
  <c r="D2661" i="3"/>
  <c r="D2679" i="3"/>
  <c r="D2893" i="3"/>
  <c r="D2993" i="3"/>
  <c r="D3056" i="3"/>
  <c r="D3059" i="3"/>
  <c r="D3189" i="3"/>
  <c r="D3602" i="3"/>
  <c r="D3857" i="3"/>
  <c r="D4549" i="3"/>
  <c r="D4720" i="3"/>
  <c r="D3045" i="3"/>
  <c r="D2545" i="3"/>
  <c r="D2354" i="3"/>
  <c r="D3125" i="3"/>
  <c r="D853" i="3"/>
  <c r="D2026" i="3"/>
  <c r="D1288" i="3"/>
  <c r="D1061" i="3"/>
  <c r="D1748" i="3"/>
  <c r="D2406" i="3"/>
  <c r="D2416" i="3"/>
  <c r="D2677" i="3"/>
  <c r="D2871" i="3"/>
  <c r="D3187" i="3"/>
  <c r="D3985" i="3"/>
  <c r="D4005" i="3"/>
  <c r="D4045" i="3"/>
  <c r="D4148" i="3"/>
  <c r="D4229" i="3"/>
  <c r="D4533" i="3"/>
  <c r="D4741" i="3"/>
  <c r="D2929" i="3"/>
  <c r="D663" i="3"/>
  <c r="D3733" i="3"/>
  <c r="D1069" i="3"/>
  <c r="D1463" i="3"/>
  <c r="D1644" i="3"/>
  <c r="D2602" i="3"/>
  <c r="D4328" i="3"/>
  <c r="B661" i="3"/>
  <c r="B2181" i="3"/>
  <c r="D2181" i="3" s="1"/>
  <c r="B2771" i="3"/>
  <c r="D2771" i="3" s="1"/>
  <c r="E3921" i="3"/>
  <c r="E465" i="3"/>
  <c r="B660" i="3"/>
  <c r="D660" i="3" s="1"/>
  <c r="B658" i="3"/>
  <c r="D658" i="3" s="1"/>
  <c r="B837" i="3"/>
  <c r="E2765" i="3"/>
  <c r="B3731" i="3"/>
  <c r="D3731" i="3" s="1"/>
  <c r="B4119" i="3"/>
  <c r="D4119" i="3" s="1"/>
  <c r="E453" i="3"/>
  <c r="B471" i="3"/>
  <c r="B851" i="3"/>
  <c r="B1815" i="3"/>
  <c r="D1815" i="3" s="1"/>
  <c r="E2392" i="3"/>
  <c r="E2580" i="3"/>
  <c r="E3917" i="3"/>
  <c r="B3924" i="3"/>
  <c r="D3924" i="3" s="1"/>
  <c r="B653" i="3"/>
  <c r="E1037" i="3"/>
  <c r="E2773" i="3"/>
  <c r="B3346" i="3"/>
  <c r="D3346" i="3" s="1"/>
  <c r="B3728" i="3"/>
  <c r="D3728" i="3" s="1"/>
  <c r="B4112" i="3"/>
  <c r="D4112" i="3" s="1"/>
  <c r="E461" i="3"/>
  <c r="B468" i="3"/>
  <c r="D468" i="3" s="1"/>
  <c r="B848" i="3"/>
  <c r="D848" i="3" s="1"/>
  <c r="B1229" i="3"/>
  <c r="D1229" i="3" s="1"/>
  <c r="B1413" i="3"/>
  <c r="D1413" i="3" s="1"/>
  <c r="B1427" i="3"/>
  <c r="D1427" i="3" s="1"/>
  <c r="B2757" i="3"/>
  <c r="B4684" i="3"/>
  <c r="D4684" i="3" s="1"/>
  <c r="A260" i="3"/>
  <c r="B265" i="3" s="1"/>
  <c r="D265" i="3" s="1"/>
  <c r="B269" i="3"/>
  <c r="D269" i="3" s="1"/>
  <c r="E273" i="3"/>
  <c r="E467" i="3"/>
  <c r="E646" i="3"/>
  <c r="E652" i="3"/>
  <c r="E657" i="3"/>
  <c r="E660" i="3"/>
  <c r="E664" i="3"/>
  <c r="A836" i="3"/>
  <c r="B842" i="3" s="1"/>
  <c r="D842" i="3" s="1"/>
  <c r="B1029" i="3"/>
  <c r="D1029" i="3" s="1"/>
  <c r="E1041" i="3"/>
  <c r="E1044" i="3"/>
  <c r="E1228" i="3"/>
  <c r="E1233" i="3"/>
  <c r="B1605" i="3"/>
  <c r="B1616" i="3"/>
  <c r="D1616" i="3" s="1"/>
  <c r="B1619" i="3"/>
  <c r="D1619" i="3" s="1"/>
  <c r="B1797" i="3"/>
  <c r="B1808" i="3"/>
  <c r="D1808" i="3" s="1"/>
  <c r="B1811" i="3"/>
  <c r="D1811" i="3" s="1"/>
  <c r="E2200" i="3"/>
  <c r="E2388" i="3"/>
  <c r="B2565" i="3"/>
  <c r="D2565" i="3" s="1"/>
  <c r="E2584" i="3"/>
  <c r="A2756" i="3"/>
  <c r="B2760" i="3" s="1"/>
  <c r="D2760" i="3" s="1"/>
  <c r="E2770" i="3"/>
  <c r="E2964" i="3"/>
  <c r="E3526" i="3"/>
  <c r="E3532" i="3"/>
  <c r="B3538" i="3"/>
  <c r="B3541" i="3"/>
  <c r="D3541" i="3" s="1"/>
  <c r="A3716" i="3"/>
  <c r="B3722" i="3" s="1"/>
  <c r="D3722" i="3" s="1"/>
  <c r="E3923" i="3"/>
  <c r="E4101" i="3"/>
  <c r="E4109" i="3"/>
  <c r="E4113" i="3"/>
  <c r="B4116" i="3"/>
  <c r="D4116" i="3" s="1"/>
  <c r="B4293" i="3"/>
  <c r="D4293" i="3" s="1"/>
  <c r="B4690" i="3"/>
  <c r="B272" i="3"/>
  <c r="D272" i="3" s="1"/>
  <c r="B277" i="3"/>
  <c r="D277" i="3" s="1"/>
  <c r="B460" i="3"/>
  <c r="B464" i="3"/>
  <c r="D464" i="3" s="1"/>
  <c r="B466" i="3"/>
  <c r="D466" i="3" s="1"/>
  <c r="A644" i="3"/>
  <c r="B650" i="3" s="1"/>
  <c r="D650" i="3" s="1"/>
  <c r="B855" i="3"/>
  <c r="D855" i="3" s="1"/>
  <c r="E1029" i="3"/>
  <c r="B1040" i="3"/>
  <c r="D1040" i="3" s="1"/>
  <c r="B1043" i="3"/>
  <c r="D1043" i="3" s="1"/>
  <c r="B1236" i="3"/>
  <c r="D1236" i="3" s="1"/>
  <c r="B1235" i="3"/>
  <c r="B1623" i="3"/>
  <c r="D1623" i="3" s="1"/>
  <c r="B2195" i="3"/>
  <c r="D2195" i="3" s="1"/>
  <c r="B2373" i="3"/>
  <c r="D2373" i="3" s="1"/>
  <c r="E2565" i="3"/>
  <c r="E2949" i="3"/>
  <c r="B3141" i="3"/>
  <c r="D3141" i="3" s="1"/>
  <c r="E3152" i="3"/>
  <c r="E3349" i="3"/>
  <c r="A3524" i="3"/>
  <c r="B3530" i="3" s="1"/>
  <c r="D3530" i="3" s="1"/>
  <c r="B3536" i="3"/>
  <c r="D3536" i="3" s="1"/>
  <c r="B3539" i="3"/>
  <c r="D3539" i="3" s="1"/>
  <c r="B3735" i="3"/>
  <c r="D3735" i="3" s="1"/>
  <c r="B3916" i="3"/>
  <c r="D3916" i="3" s="1"/>
  <c r="B3920" i="3"/>
  <c r="D3920" i="3" s="1"/>
  <c r="B3922" i="3"/>
  <c r="E4119" i="3"/>
  <c r="E4102" i="3"/>
  <c r="E4116" i="3"/>
  <c r="B4301" i="3"/>
  <c r="D4301" i="3" s="1"/>
  <c r="E4678" i="3"/>
  <c r="B4695" i="3"/>
  <c r="D4695" i="3" s="1"/>
  <c r="E4787" i="3"/>
  <c r="B268" i="3"/>
  <c r="D268" i="3" s="1"/>
  <c r="B275" i="3"/>
  <c r="E471" i="3"/>
  <c r="E454" i="3"/>
  <c r="E468" i="3"/>
  <c r="E472" i="3"/>
  <c r="B645" i="3"/>
  <c r="D645" i="3" s="1"/>
  <c r="B656" i="3"/>
  <c r="D656" i="3" s="1"/>
  <c r="B659" i="3"/>
  <c r="D659" i="3" s="1"/>
  <c r="A1220" i="3"/>
  <c r="B1224" i="3" s="1"/>
  <c r="B1232" i="3"/>
  <c r="E1240" i="3"/>
  <c r="E1606" i="3"/>
  <c r="E1612" i="3"/>
  <c r="E1617" i="3"/>
  <c r="E1620" i="3"/>
  <c r="E1798" i="3"/>
  <c r="E1804" i="3"/>
  <c r="E1809" i="3"/>
  <c r="E1812" i="3"/>
  <c r="E1816" i="3"/>
  <c r="B2387" i="3"/>
  <c r="D2387" i="3" s="1"/>
  <c r="B2573" i="3"/>
  <c r="D2573" i="3" s="1"/>
  <c r="B2579" i="3"/>
  <c r="D2579" i="3" s="1"/>
  <c r="E2581" i="3"/>
  <c r="E2757" i="3"/>
  <c r="B2764" i="3"/>
  <c r="D2764" i="3" s="1"/>
  <c r="B2769" i="3"/>
  <c r="D2769" i="3" s="1"/>
  <c r="B2772" i="3"/>
  <c r="D2772" i="3" s="1"/>
  <c r="B2957" i="3"/>
  <c r="D2957" i="3" s="1"/>
  <c r="E3157" i="3"/>
  <c r="B3525" i="3"/>
  <c r="D3525" i="3" s="1"/>
  <c r="B3543" i="3"/>
  <c r="D3543" i="3" s="1"/>
  <c r="E3927" i="3"/>
  <c r="E3910" i="3"/>
  <c r="E3924" i="3"/>
  <c r="E3928" i="3"/>
  <c r="A4100" i="3"/>
  <c r="B4106" i="3" s="1"/>
  <c r="E4108" i="3"/>
  <c r="E4112" i="3"/>
  <c r="B4115" i="3"/>
  <c r="B4117" i="3"/>
  <c r="D4117" i="3" s="1"/>
  <c r="E4120" i="3"/>
  <c r="E4307" i="3"/>
  <c r="E262" i="3"/>
  <c r="E272" i="3"/>
  <c r="A452" i="3"/>
  <c r="B454" i="3" s="1"/>
  <c r="D454" i="3" s="1"/>
  <c r="E460" i="3"/>
  <c r="E464" i="3"/>
  <c r="B467" i="3"/>
  <c r="D467" i="3" s="1"/>
  <c r="B469" i="3"/>
  <c r="D469" i="3" s="1"/>
  <c r="E838" i="3"/>
  <c r="E844" i="3"/>
  <c r="E849" i="3"/>
  <c r="E852" i="3"/>
  <c r="E856" i="3"/>
  <c r="E1043" i="3"/>
  <c r="E1030" i="3"/>
  <c r="E1036" i="3"/>
  <c r="B1041" i="3"/>
  <c r="D1041" i="3" s="1"/>
  <c r="B1044" i="3"/>
  <c r="D1044" i="3" s="1"/>
  <c r="B1221" i="3"/>
  <c r="B1620" i="3"/>
  <c r="D1620" i="3" s="1"/>
  <c r="B1613" i="3"/>
  <c r="D1613" i="3" s="1"/>
  <c r="B1618" i="3"/>
  <c r="D1618" i="3" s="1"/>
  <c r="B1621" i="3"/>
  <c r="D1621" i="3" s="1"/>
  <c r="E1624" i="3"/>
  <c r="B1812" i="3"/>
  <c r="D1812" i="3" s="1"/>
  <c r="B1805" i="3"/>
  <c r="D1805" i="3" s="1"/>
  <c r="B1810" i="3"/>
  <c r="D1810" i="3" s="1"/>
  <c r="B1813" i="3"/>
  <c r="D1813" i="3" s="1"/>
  <c r="E2189" i="3"/>
  <c r="E2583" i="3"/>
  <c r="E2776" i="3"/>
  <c r="B3148" i="3"/>
  <c r="D3148" i="3" s="1"/>
  <c r="E3718" i="3"/>
  <c r="E3724" i="3"/>
  <c r="E3729" i="3"/>
  <c r="E3732" i="3"/>
  <c r="E3736" i="3"/>
  <c r="A3908" i="3"/>
  <c r="B3910" i="3" s="1"/>
  <c r="D3910" i="3" s="1"/>
  <c r="E3916" i="3"/>
  <c r="E3920" i="3"/>
  <c r="B3923" i="3"/>
  <c r="D3923" i="3" s="1"/>
  <c r="B3925" i="3"/>
  <c r="D3925" i="3" s="1"/>
  <c r="B4101" i="3"/>
  <c r="D4101" i="3" s="1"/>
  <c r="B4109" i="3"/>
  <c r="D4109" i="3" s="1"/>
  <c r="B4113" i="3"/>
  <c r="D4113" i="3" s="1"/>
  <c r="E4692" i="3"/>
  <c r="B276" i="3"/>
  <c r="D276" i="3" s="1"/>
  <c r="E268" i="3"/>
  <c r="E275" i="3"/>
  <c r="B453" i="3"/>
  <c r="D453" i="3" s="1"/>
  <c r="B461" i="3"/>
  <c r="D461" i="3" s="1"/>
  <c r="B852" i="3"/>
  <c r="D852" i="3" s="1"/>
  <c r="B845" i="3"/>
  <c r="D845" i="3" s="1"/>
  <c r="B850" i="3"/>
  <c r="D850" i="3" s="1"/>
  <c r="A1028" i="3"/>
  <c r="B1034" i="3" s="1"/>
  <c r="B1037" i="3"/>
  <c r="D1037" i="3" s="1"/>
  <c r="A2564" i="3"/>
  <c r="B2568" i="3" s="1"/>
  <c r="D2568" i="3" s="1"/>
  <c r="E2573" i="3"/>
  <c r="E2775" i="3"/>
  <c r="B2765" i="3"/>
  <c r="D2765" i="3" s="1"/>
  <c r="E3142" i="3"/>
  <c r="E3537" i="3"/>
  <c r="E3540" i="3"/>
  <c r="B3732" i="3"/>
  <c r="D3732" i="3" s="1"/>
  <c r="B3725" i="3"/>
  <c r="D3725" i="3" s="1"/>
  <c r="B3730" i="3"/>
  <c r="D3730" i="3" s="1"/>
  <c r="B3909" i="3"/>
  <c r="B3917" i="3"/>
  <c r="D3917" i="3" s="1"/>
  <c r="B4305" i="3"/>
  <c r="D4305" i="3" s="1"/>
  <c r="A4548" i="3"/>
  <c r="B4551" i="3" s="1"/>
  <c r="D4551" i="3" s="1"/>
  <c r="B55" i="3"/>
  <c r="D55" i="3" s="1"/>
  <c r="B236" i="3"/>
  <c r="D236" i="3" s="1"/>
  <c r="B421" i="3"/>
  <c r="D421" i="3" s="1"/>
  <c r="B435" i="3"/>
  <c r="D435" i="3" s="1"/>
  <c r="B2162" i="3"/>
  <c r="D2162" i="3" s="1"/>
  <c r="E240" i="3"/>
  <c r="E45" i="3"/>
  <c r="B49" i="3"/>
  <c r="D49" i="3" s="1"/>
  <c r="B2359" i="3"/>
  <c r="D2359" i="3" s="1"/>
  <c r="E229" i="3"/>
  <c r="E805" i="3"/>
  <c r="B812" i="3"/>
  <c r="D812" i="3" s="1"/>
  <c r="E818" i="3"/>
  <c r="E823" i="3"/>
  <c r="A3108" i="3"/>
  <c r="B3110" i="3" s="1"/>
  <c r="D3110" i="3" s="1"/>
  <c r="E37" i="3"/>
  <c r="B2348" i="3"/>
  <c r="D2348" i="3" s="1"/>
  <c r="E3120" i="3"/>
  <c r="E243" i="3"/>
  <c r="E244" i="3"/>
  <c r="E237" i="3"/>
  <c r="E439" i="3"/>
  <c r="E433" i="3"/>
  <c r="B429" i="3"/>
  <c r="D429" i="3" s="1"/>
  <c r="B436" i="3"/>
  <c r="D436" i="3" s="1"/>
  <c r="E428" i="3"/>
  <c r="E435" i="3"/>
  <c r="E421" i="3"/>
  <c r="E437" i="3"/>
  <c r="B432" i="3"/>
  <c r="D432" i="3" s="1"/>
  <c r="E440" i="3"/>
  <c r="E436" i="3"/>
  <c r="E434" i="3"/>
  <c r="B620" i="3"/>
  <c r="D620" i="3" s="1"/>
  <c r="E628" i="3"/>
  <c r="E624" i="3"/>
  <c r="E627" i="3"/>
  <c r="B1201" i="3"/>
  <c r="D1201" i="3" s="1"/>
  <c r="B1196" i="3"/>
  <c r="D1196" i="3" s="1"/>
  <c r="E1189" i="3"/>
  <c r="B1204" i="3"/>
  <c r="D1204" i="3" s="1"/>
  <c r="E1200" i="3"/>
  <c r="E1203" i="3"/>
  <c r="E1204" i="3"/>
  <c r="E1197" i="3"/>
  <c r="E1396" i="3"/>
  <c r="B1394" i="3"/>
  <c r="D1394" i="3" s="1"/>
  <c r="E1389" i="3"/>
  <c r="B1399" i="3"/>
  <c r="D1399" i="3" s="1"/>
  <c r="E1393" i="3"/>
  <c r="B1381" i="3"/>
  <c r="D1381" i="3" s="1"/>
  <c r="B1396" i="3"/>
  <c r="D1396" i="3" s="1"/>
  <c r="B1389" i="3"/>
  <c r="D1389" i="3" s="1"/>
  <c r="E1400" i="3"/>
  <c r="E1395" i="3"/>
  <c r="B1393" i="3"/>
  <c r="D1393" i="3" s="1"/>
  <c r="E1382" i="3"/>
  <c r="B1397" i="3"/>
  <c r="D1397" i="3" s="1"/>
  <c r="E1381" i="3"/>
  <c r="E1584" i="3"/>
  <c r="B1580" i="3"/>
  <c r="D1580" i="3" s="1"/>
  <c r="B1589" i="3"/>
  <c r="D1589" i="3" s="1"/>
  <c r="E1573" i="3"/>
  <c r="E1588" i="3"/>
  <c r="B1586" i="3"/>
  <c r="D1586" i="3" s="1"/>
  <c r="E1581" i="3"/>
  <c r="B1591" i="3"/>
  <c r="D1591" i="3" s="1"/>
  <c r="E1585" i="3"/>
  <c r="B1573" i="3"/>
  <c r="D1573" i="3" s="1"/>
  <c r="E1587" i="3"/>
  <c r="B1585" i="3"/>
  <c r="D1585" i="3" s="1"/>
  <c r="E1574" i="3"/>
  <c r="E1976" i="3"/>
  <c r="A1956" i="3"/>
  <c r="B1958" i="3" s="1"/>
  <c r="D1958" i="3" s="1"/>
  <c r="B1968" i="3"/>
  <c r="D1968" i="3" s="1"/>
  <c r="E1975" i="3"/>
  <c r="B1975" i="3"/>
  <c r="D1975" i="3" s="1"/>
  <c r="B1971" i="3"/>
  <c r="D1971" i="3" s="1"/>
  <c r="E1964" i="3"/>
  <c r="E1958" i="3"/>
  <c r="B1973" i="3"/>
  <c r="E2163" i="3"/>
  <c r="B2161" i="3"/>
  <c r="D2161" i="3" s="1"/>
  <c r="B2157" i="3"/>
  <c r="D2157" i="3" s="1"/>
  <c r="B2149" i="3"/>
  <c r="D2149" i="3" s="1"/>
  <c r="E2168" i="3"/>
  <c r="B2165" i="3"/>
  <c r="D2165" i="3" s="1"/>
  <c r="B2163" i="3"/>
  <c r="D2163" i="3" s="1"/>
  <c r="E2160" i="3"/>
  <c r="E2156" i="3"/>
  <c r="A2148" i="3"/>
  <c r="B2150" i="3" s="1"/>
  <c r="D2150" i="3" s="1"/>
  <c r="E2164" i="3"/>
  <c r="E2150" i="3"/>
  <c r="E2167" i="3"/>
  <c r="B2164" i="3"/>
  <c r="D2164" i="3" s="1"/>
  <c r="E2161" i="3"/>
  <c r="E2157" i="3"/>
  <c r="E2149" i="3"/>
  <c r="E2355" i="3"/>
  <c r="B2353" i="3"/>
  <c r="D2353" i="3" s="1"/>
  <c r="B2349" i="3"/>
  <c r="D2349" i="3" s="1"/>
  <c r="B2341" i="3"/>
  <c r="D2341" i="3" s="1"/>
  <c r="E2360" i="3"/>
  <c r="B2357" i="3"/>
  <c r="D2357" i="3" s="1"/>
  <c r="B2355" i="3"/>
  <c r="D2355" i="3" s="1"/>
  <c r="E2352" i="3"/>
  <c r="E2348" i="3"/>
  <c r="A2340" i="3"/>
  <c r="B2342" i="3" s="1"/>
  <c r="D2342" i="3" s="1"/>
  <c r="E2356" i="3"/>
  <c r="E2342" i="3"/>
  <c r="E2359" i="3"/>
  <c r="B2356" i="3"/>
  <c r="D2356" i="3" s="1"/>
  <c r="E2353" i="3"/>
  <c r="E2349" i="3"/>
  <c r="E2341" i="3"/>
  <c r="E2552" i="3"/>
  <c r="E2548" i="3"/>
  <c r="E2534" i="3"/>
  <c r="E2551" i="3"/>
  <c r="B2546" i="3"/>
  <c r="D2546" i="3" s="1"/>
  <c r="B2544" i="3"/>
  <c r="D2544" i="3" s="1"/>
  <c r="B2540" i="3"/>
  <c r="D2540" i="3" s="1"/>
  <c r="B2551" i="3"/>
  <c r="D2551" i="3" s="1"/>
  <c r="B2548" i="3"/>
  <c r="D2548" i="3" s="1"/>
  <c r="E2545" i="3"/>
  <c r="E2541" i="3"/>
  <c r="E2533" i="3"/>
  <c r="E2547" i="3"/>
  <c r="B2549" i="3"/>
  <c r="D2549" i="3" s="1"/>
  <c r="B2547" i="3"/>
  <c r="D2547" i="3" s="1"/>
  <c r="E2544" i="3"/>
  <c r="E2540" i="3"/>
  <c r="A2532" i="3"/>
  <c r="B2534" i="3" s="1"/>
  <c r="D2534" i="3" s="1"/>
  <c r="B2741" i="3"/>
  <c r="D2741" i="3" s="1"/>
  <c r="B2739" i="3"/>
  <c r="D2739" i="3" s="1"/>
  <c r="E2736" i="3"/>
  <c r="E2732" i="3"/>
  <c r="A2724" i="3"/>
  <c r="B2726" i="3" s="1"/>
  <c r="D2726" i="3" s="1"/>
  <c r="E2744" i="3"/>
  <c r="E2740" i="3"/>
  <c r="E2726" i="3"/>
  <c r="E2743" i="3"/>
  <c r="B2738" i="3"/>
  <c r="D2738" i="3" s="1"/>
  <c r="B2736" i="3"/>
  <c r="D2736" i="3" s="1"/>
  <c r="B2732" i="3"/>
  <c r="D2732" i="3" s="1"/>
  <c r="B2743" i="3"/>
  <c r="D2743" i="3" s="1"/>
  <c r="B2740" i="3"/>
  <c r="D2740" i="3" s="1"/>
  <c r="E2737" i="3"/>
  <c r="E2733" i="3"/>
  <c r="E2725" i="3"/>
  <c r="B2737" i="3"/>
  <c r="D2737" i="3" s="1"/>
  <c r="B2733" i="3"/>
  <c r="D2733" i="3" s="1"/>
  <c r="B2725" i="3"/>
  <c r="D2725" i="3" s="1"/>
  <c r="E2932" i="3"/>
  <c r="E2918" i="3"/>
  <c r="E2935" i="3"/>
  <c r="B2935" i="3"/>
  <c r="D2935" i="3" s="1"/>
  <c r="B2930" i="3"/>
  <c r="D2930" i="3" s="1"/>
  <c r="B2928" i="3"/>
  <c r="D2928" i="3" s="1"/>
  <c r="B2924" i="3"/>
  <c r="D2924" i="3" s="1"/>
  <c r="B2932" i="3"/>
  <c r="D2932" i="3" s="1"/>
  <c r="E2929" i="3"/>
  <c r="E2925" i="3"/>
  <c r="E2917" i="3"/>
  <c r="E2931" i="3"/>
  <c r="E2936" i="3"/>
  <c r="B2933" i="3"/>
  <c r="D2933" i="3" s="1"/>
  <c r="B2931" i="3"/>
  <c r="D2931" i="3" s="1"/>
  <c r="E2928" i="3"/>
  <c r="E2924" i="3"/>
  <c r="A2916" i="3"/>
  <c r="B2922" i="3" s="1"/>
  <c r="D2922" i="3" s="1"/>
  <c r="B3122" i="3"/>
  <c r="D3122" i="3" s="1"/>
  <c r="B3120" i="3"/>
  <c r="D3120" i="3" s="1"/>
  <c r="B3116" i="3"/>
  <c r="D3116" i="3" s="1"/>
  <c r="B3127" i="3"/>
  <c r="D3127" i="3" s="1"/>
  <c r="B3124" i="3"/>
  <c r="D3124" i="3" s="1"/>
  <c r="E3121" i="3"/>
  <c r="E3117" i="3"/>
  <c r="E3109" i="3"/>
  <c r="E3123" i="3"/>
  <c r="B3121" i="3"/>
  <c r="D3121" i="3" s="1"/>
  <c r="B3117" i="3"/>
  <c r="D3117" i="3" s="1"/>
  <c r="B3109" i="3"/>
  <c r="D3109" i="3" s="1"/>
  <c r="E3127" i="3"/>
  <c r="E3124" i="3"/>
  <c r="E3110" i="3"/>
  <c r="E3128" i="3"/>
  <c r="E3320" i="3"/>
  <c r="E3319" i="3"/>
  <c r="B3316" i="3"/>
  <c r="D3316" i="3" s="1"/>
  <c r="E3302" i="3"/>
  <c r="A3300" i="3"/>
  <c r="B3306" i="3" s="1"/>
  <c r="D3306" i="3" s="1"/>
  <c r="E3493" i="3"/>
  <c r="E3506" i="3"/>
  <c r="B3511" i="3"/>
  <c r="D3511" i="3" s="1"/>
  <c r="B3509" i="3"/>
  <c r="D3509" i="3" s="1"/>
  <c r="B3692" i="3"/>
  <c r="D3692" i="3" s="1"/>
  <c r="B3697" i="3"/>
  <c r="D3697" i="3" s="1"/>
  <c r="E3701" i="3"/>
  <c r="E3699" i="3"/>
  <c r="E3693" i="3"/>
  <c r="B4084" i="3"/>
  <c r="D4084" i="3" s="1"/>
  <c r="E4087" i="3"/>
  <c r="E4277" i="3"/>
  <c r="E4280" i="3"/>
  <c r="E4472" i="3"/>
  <c r="E4471" i="3"/>
  <c r="B4468" i="3"/>
  <c r="D4468" i="3" s="1"/>
  <c r="B4460" i="3"/>
  <c r="D4460" i="3" s="1"/>
  <c r="E4453" i="3"/>
  <c r="E4467" i="3"/>
  <c r="B4464" i="3"/>
  <c r="D4464" i="3" s="1"/>
  <c r="E4461" i="3"/>
  <c r="A4452" i="3"/>
  <c r="B4458" i="3" s="1"/>
  <c r="D4458" i="3" s="1"/>
  <c r="B4466" i="3"/>
  <c r="D4466" i="3" s="1"/>
  <c r="E4460" i="3"/>
  <c r="E4653" i="3"/>
  <c r="E4645" i="3"/>
  <c r="B1581" i="3"/>
  <c r="D1581" i="3" s="1"/>
  <c r="B1588" i="3"/>
  <c r="D1588" i="3" s="1"/>
  <c r="B2167" i="3"/>
  <c r="D2167" i="3" s="1"/>
  <c r="B2533" i="3"/>
  <c r="D2533" i="3" s="1"/>
  <c r="B2917" i="3"/>
  <c r="D2917" i="3" s="1"/>
  <c r="B2352" i="3"/>
  <c r="D2352" i="3" s="1"/>
  <c r="E3116" i="3"/>
  <c r="B3123" i="3"/>
  <c r="D3123" i="3" s="1"/>
  <c r="E3703" i="3"/>
  <c r="E4469" i="3"/>
  <c r="E4659" i="3"/>
  <c r="E1779" i="3"/>
  <c r="B1970" i="3"/>
  <c r="D1970" i="3" s="1"/>
  <c r="B2160" i="3"/>
  <c r="D2160" i="3" s="1"/>
  <c r="B2541" i="3"/>
  <c r="D2541" i="3" s="1"/>
  <c r="B2925" i="3"/>
  <c r="D2925" i="3" s="1"/>
  <c r="B3319" i="3"/>
  <c r="D3319" i="3" s="1"/>
  <c r="E1392" i="3"/>
  <c r="B3315" i="3"/>
  <c r="D3315" i="3" s="1"/>
  <c r="D980" i="3"/>
  <c r="D1076" i="3"/>
  <c r="D1453" i="3"/>
  <c r="D1687" i="3"/>
  <c r="D2229" i="3"/>
  <c r="D2289" i="3"/>
  <c r="D2421" i="3"/>
  <c r="D2608" i="3"/>
  <c r="D2610" i="3"/>
  <c r="D2615" i="3"/>
  <c r="D2701" i="3"/>
  <c r="D2757" i="3"/>
  <c r="D2789" i="3"/>
  <c r="D2797" i="3"/>
  <c r="D2801" i="3"/>
  <c r="D2885" i="3"/>
  <c r="D2995" i="3"/>
  <c r="D3013" i="3"/>
  <c r="D3060" i="3"/>
  <c r="D3664" i="3"/>
  <c r="D3792" i="3"/>
  <c r="D3860" i="3"/>
  <c r="D3988" i="3"/>
  <c r="D4133" i="3"/>
  <c r="A4292" i="3"/>
  <c r="B4295" i="3" s="1"/>
  <c r="D4295" i="3" s="1"/>
  <c r="E4300" i="3"/>
  <c r="E4304" i="3"/>
  <c r="B4307" i="3"/>
  <c r="D4307" i="3" s="1"/>
  <c r="B4309" i="3"/>
  <c r="D4309" i="3" s="1"/>
  <c r="E4312" i="3"/>
  <c r="D4529" i="3"/>
  <c r="E4691" i="3"/>
  <c r="D4716" i="3"/>
  <c r="D305" i="3"/>
  <c r="D401" i="3"/>
  <c r="D465" i="3"/>
  <c r="D787" i="3"/>
  <c r="D978" i="3"/>
  <c r="D1684" i="3"/>
  <c r="D1744" i="3"/>
  <c r="D1876" i="3"/>
  <c r="D2032" i="3"/>
  <c r="D2090" i="3"/>
  <c r="D2228" i="3"/>
  <c r="D2420" i="3"/>
  <c r="D2597" i="3"/>
  <c r="D2605" i="3"/>
  <c r="D2609" i="3"/>
  <c r="D3846" i="3"/>
  <c r="D3861" i="3"/>
  <c r="D3909" i="3"/>
  <c r="D3921" i="3"/>
  <c r="D3987" i="3"/>
  <c r="D4141" i="3"/>
  <c r="D4244" i="3"/>
  <c r="E4293" i="3"/>
  <c r="E4301" i="3"/>
  <c r="E4305" i="3"/>
  <c r="B4308" i="3"/>
  <c r="D4308" i="3" s="1"/>
  <c r="D4422" i="3"/>
  <c r="E4690" i="3"/>
  <c r="B4693" i="3"/>
  <c r="D4693" i="3" s="1"/>
  <c r="D212" i="3"/>
  <c r="D404" i="3"/>
  <c r="D553" i="3"/>
  <c r="D595" i="3"/>
  <c r="D661" i="3"/>
  <c r="D979" i="3"/>
  <c r="D1335" i="3"/>
  <c r="D1610" i="3"/>
  <c r="D1674" i="3"/>
  <c r="D3668" i="3"/>
  <c r="D3796" i="3"/>
  <c r="D4106" i="3"/>
  <c r="B4300" i="3"/>
  <c r="D4300" i="3" s="1"/>
  <c r="B4304" i="3"/>
  <c r="D4304" i="3" s="1"/>
  <c r="B4306" i="3"/>
  <c r="D4306" i="3" s="1"/>
  <c r="B4311" i="3"/>
  <c r="D4311" i="3" s="1"/>
  <c r="B4691" i="3"/>
  <c r="D4691" i="3" s="1"/>
  <c r="D148" i="3"/>
  <c r="D340" i="3"/>
  <c r="D471" i="3"/>
  <c r="D581" i="3"/>
  <c r="D589" i="3"/>
  <c r="D593" i="3"/>
  <c r="D977" i="3"/>
  <c r="D1105" i="3"/>
  <c r="D1108" i="3"/>
  <c r="D1330" i="3"/>
  <c r="D1509" i="3"/>
  <c r="D1683" i="3"/>
  <c r="D2291" i="3"/>
  <c r="D2293" i="3"/>
  <c r="D2309" i="3"/>
  <c r="D2324" i="3"/>
  <c r="D2612" i="3"/>
  <c r="D2672" i="3"/>
  <c r="D2705" i="3"/>
  <c r="D2790" i="3"/>
  <c r="D2853" i="3"/>
  <c r="D2861" i="3"/>
  <c r="D2865" i="3"/>
  <c r="D2886" i="3"/>
  <c r="D2997" i="3"/>
  <c r="D3255" i="3"/>
  <c r="D3283" i="3"/>
  <c r="D3383" i="3"/>
  <c r="D3786" i="3"/>
  <c r="E4311" i="3"/>
  <c r="E4294" i="3"/>
  <c r="B4677" i="3"/>
  <c r="D4677" i="3" s="1"/>
  <c r="E4688" i="3"/>
  <c r="D4787" i="3"/>
  <c r="B4785" i="3"/>
  <c r="D4785" i="3" s="1"/>
  <c r="B4177" i="3"/>
  <c r="D4177" i="3" s="1"/>
  <c r="E1908" i="3"/>
  <c r="E1907" i="3"/>
  <c r="E1904" i="3"/>
  <c r="E326" i="3"/>
  <c r="E340" i="3"/>
  <c r="E531" i="3"/>
  <c r="A132" i="3"/>
  <c r="B137" i="3" s="1"/>
  <c r="D137" i="3" s="1"/>
  <c r="B133" i="3"/>
  <c r="D133" i="3" s="1"/>
  <c r="E343" i="3"/>
  <c r="B147" i="3"/>
  <c r="D147" i="3" s="1"/>
  <c r="A708" i="3"/>
  <c r="B712" i="3" s="1"/>
  <c r="D712" i="3" s="1"/>
  <c r="B916" i="3"/>
  <c r="D916" i="3" s="1"/>
  <c r="B914" i="3"/>
  <c r="D914" i="3" s="1"/>
  <c r="B4105" i="3"/>
  <c r="D4105" i="3" s="1"/>
  <c r="B909" i="3"/>
  <c r="D909" i="3" s="1"/>
  <c r="B917" i="3"/>
  <c r="D917" i="3" s="1"/>
  <c r="B332" i="3"/>
  <c r="D332" i="3" s="1"/>
  <c r="B336" i="3"/>
  <c r="D336" i="3" s="1"/>
  <c r="B338" i="3"/>
  <c r="D338" i="3" s="1"/>
  <c r="B343" i="3"/>
  <c r="D343" i="3" s="1"/>
  <c r="B517" i="3"/>
  <c r="D517" i="3" s="1"/>
  <c r="B525" i="3"/>
  <c r="D525" i="3" s="1"/>
  <c r="B529" i="3"/>
  <c r="D529" i="3" s="1"/>
  <c r="B724" i="3"/>
  <c r="D724" i="3" s="1"/>
  <c r="B717" i="3"/>
  <c r="D717" i="3" s="1"/>
  <c r="B722" i="3"/>
  <c r="D722" i="3" s="1"/>
  <c r="B725" i="3"/>
  <c r="D725" i="3" s="1"/>
  <c r="E728" i="3"/>
  <c r="E902" i="3"/>
  <c r="E908" i="3"/>
  <c r="E913" i="3"/>
  <c r="E916" i="3"/>
  <c r="E920" i="3"/>
  <c r="A324" i="3"/>
  <c r="B326" i="3" s="1"/>
  <c r="D326" i="3" s="1"/>
  <c r="E332" i="3"/>
  <c r="E336" i="3"/>
  <c r="B339" i="3"/>
  <c r="D339" i="3" s="1"/>
  <c r="B341" i="3"/>
  <c r="D341" i="3" s="1"/>
  <c r="E344" i="3"/>
  <c r="E517" i="3"/>
  <c r="E525" i="3"/>
  <c r="E529" i="3"/>
  <c r="B532" i="3"/>
  <c r="D532" i="3" s="1"/>
  <c r="B709" i="3"/>
  <c r="D709" i="3" s="1"/>
  <c r="B720" i="3"/>
  <c r="D720" i="3" s="1"/>
  <c r="B723" i="3"/>
  <c r="D723" i="3" s="1"/>
  <c r="A900" i="3"/>
  <c r="B906" i="3" s="1"/>
  <c r="D906" i="3" s="1"/>
  <c r="B4169" i="3"/>
  <c r="D4169" i="3" s="1"/>
  <c r="B144" i="3"/>
  <c r="D144" i="3" s="1"/>
  <c r="B325" i="3"/>
  <c r="D325" i="3" s="1"/>
  <c r="B333" i="3"/>
  <c r="D333" i="3" s="1"/>
  <c r="B337" i="3"/>
  <c r="D337" i="3" s="1"/>
  <c r="B524" i="3"/>
  <c r="D524" i="3" s="1"/>
  <c r="B528" i="3"/>
  <c r="D528" i="3" s="1"/>
  <c r="B530" i="3"/>
  <c r="D530" i="3" s="1"/>
  <c r="B535" i="3"/>
  <c r="D535" i="3" s="1"/>
  <c r="B901" i="3"/>
  <c r="D901" i="3" s="1"/>
  <c r="B912" i="3"/>
  <c r="D912" i="3" s="1"/>
  <c r="B915" i="3"/>
  <c r="D915" i="3" s="1"/>
  <c r="E339" i="3"/>
  <c r="E535" i="3"/>
  <c r="E518" i="3"/>
  <c r="E532" i="3"/>
  <c r="B727" i="3"/>
  <c r="D727" i="3" s="1"/>
  <c r="E325" i="3"/>
  <c r="E333" i="3"/>
  <c r="E337" i="3"/>
  <c r="A516" i="3"/>
  <c r="B518" i="3" s="1"/>
  <c r="D518" i="3" s="1"/>
  <c r="E524" i="3"/>
  <c r="E528" i="3"/>
  <c r="B531" i="3"/>
  <c r="D531" i="3" s="1"/>
  <c r="B533" i="3"/>
  <c r="D533" i="3" s="1"/>
  <c r="E710" i="3"/>
  <c r="E716" i="3"/>
  <c r="E721" i="3"/>
  <c r="D2668" i="3"/>
  <c r="B2857" i="3"/>
  <c r="D2857" i="3" s="1"/>
  <c r="B2985" i="3"/>
  <c r="D2985" i="3" s="1"/>
  <c r="D599" i="3"/>
  <c r="D2413" i="3"/>
  <c r="B2441" i="3"/>
  <c r="D2441" i="3" s="1"/>
  <c r="D2854" i="3"/>
  <c r="D594" i="3"/>
  <c r="D1235" i="3"/>
  <c r="D2448" i="3"/>
  <c r="D205" i="3"/>
  <c r="D2039" i="3"/>
  <c r="D2669" i="3"/>
  <c r="D2999" i="3"/>
  <c r="D3028" i="3"/>
  <c r="D2290" i="3"/>
  <c r="D2321" i="3"/>
  <c r="D4012" i="3"/>
  <c r="D211" i="3"/>
  <c r="D1137" i="3"/>
  <c r="D1157" i="3"/>
  <c r="D1457" i="3"/>
  <c r="D1900" i="3"/>
  <c r="B585" i="3"/>
  <c r="D585" i="3" s="1"/>
  <c r="D3799" i="3"/>
  <c r="D851" i="3"/>
  <c r="D1708" i="3"/>
  <c r="D2295" i="3"/>
  <c r="D2419" i="3"/>
  <c r="D3223" i="3"/>
  <c r="D390" i="3"/>
  <c r="D582" i="3"/>
  <c r="D3859" i="3"/>
  <c r="D1492" i="3"/>
  <c r="B394" i="3"/>
  <c r="D394" i="3" s="1"/>
  <c r="D397" i="3"/>
  <c r="B1478" i="3"/>
  <c r="D1478" i="3" s="1"/>
  <c r="D4172" i="3"/>
  <c r="B4426" i="3"/>
  <c r="D4426" i="3" s="1"/>
  <c r="B1032" i="3"/>
  <c r="D1032" i="3" s="1"/>
  <c r="D1165" i="3"/>
  <c r="D1260" i="3"/>
  <c r="D1797" i="3"/>
  <c r="D2476" i="3"/>
  <c r="D2482" i="3"/>
  <c r="D2805" i="3"/>
  <c r="D1093" i="3"/>
  <c r="D1171" i="3"/>
  <c r="D1317" i="3"/>
  <c r="D4179" i="3"/>
  <c r="D1861" i="3"/>
  <c r="D2034" i="3"/>
  <c r="D2037" i="3"/>
  <c r="B2281" i="3"/>
  <c r="D2281" i="3" s="1"/>
  <c r="D2508" i="3"/>
  <c r="B2601" i="3"/>
  <c r="D2601" i="3" s="1"/>
  <c r="D2675" i="3"/>
  <c r="D1738" i="3"/>
  <c r="B76" i="3"/>
  <c r="D76" i="3" s="1"/>
  <c r="B80" i="3"/>
  <c r="D80" i="3" s="1"/>
  <c r="B82" i="3"/>
  <c r="D82" i="3" s="1"/>
  <c r="E108" i="3"/>
  <c r="B113" i="3"/>
  <c r="D113" i="3" s="1"/>
  <c r="B116" i="3"/>
  <c r="D116" i="3" s="1"/>
  <c r="D1516" i="3"/>
  <c r="B2794" i="3"/>
  <c r="D2794" i="3" s="1"/>
  <c r="D4613" i="3"/>
  <c r="E84" i="3"/>
  <c r="E51" i="3"/>
  <c r="A68" i="3"/>
  <c r="B73" i="3" s="1"/>
  <c r="D73" i="3" s="1"/>
  <c r="E76" i="3"/>
  <c r="E80" i="3"/>
  <c r="B83" i="3"/>
  <c r="D83" i="3" s="1"/>
  <c r="B85" i="3"/>
  <c r="D85" i="3" s="1"/>
  <c r="A100" i="3"/>
  <c r="B102" i="3" s="1"/>
  <c r="D102" i="3" s="1"/>
  <c r="E109" i="3"/>
  <c r="B151" i="3"/>
  <c r="D151" i="3" s="1"/>
  <c r="D241" i="3"/>
  <c r="D945" i="3"/>
  <c r="B1290" i="3"/>
  <c r="D1290" i="3" s="1"/>
  <c r="D1329" i="3"/>
  <c r="D1517" i="3"/>
  <c r="D1524" i="3"/>
  <c r="D1869" i="3"/>
  <c r="D2103" i="3"/>
  <c r="D2992" i="3"/>
  <c r="D3061" i="3"/>
  <c r="D3973" i="3"/>
  <c r="B4009" i="3"/>
  <c r="D4009" i="3" s="1"/>
  <c r="D4439" i="3"/>
  <c r="E70" i="3"/>
  <c r="E88" i="3"/>
  <c r="E48" i="3"/>
  <c r="B52" i="3"/>
  <c r="D52" i="3" s="1"/>
  <c r="B69" i="3"/>
  <c r="D69" i="3" s="1"/>
  <c r="B77" i="3"/>
  <c r="D77" i="3" s="1"/>
  <c r="B81" i="3"/>
  <c r="D81" i="3" s="1"/>
  <c r="B112" i="3"/>
  <c r="D112" i="3" s="1"/>
  <c r="B115" i="3"/>
  <c r="D115" i="3" s="1"/>
  <c r="D597" i="3"/>
  <c r="B1286" i="3"/>
  <c r="D1286" i="3" s="1"/>
  <c r="D2226" i="3"/>
  <c r="D2278" i="3"/>
  <c r="D2613" i="3"/>
  <c r="D2869" i="3"/>
  <c r="D3981" i="3"/>
  <c r="D4055" i="3"/>
  <c r="B4198" i="3"/>
  <c r="D4198" i="3" s="1"/>
  <c r="B4231" i="3"/>
  <c r="D4231" i="3" s="1"/>
  <c r="E83" i="3"/>
  <c r="E101" i="3"/>
  <c r="B108" i="3"/>
  <c r="D108" i="3" s="1"/>
  <c r="E134" i="3"/>
  <c r="E140" i="3"/>
  <c r="E145" i="3"/>
  <c r="E148" i="3"/>
  <c r="E152" i="3"/>
  <c r="D876" i="3"/>
  <c r="D919" i="3"/>
  <c r="B1350" i="3"/>
  <c r="D1350" i="3" s="1"/>
  <c r="B4103" i="3"/>
  <c r="D4103" i="3" s="1"/>
  <c r="E69" i="3"/>
  <c r="E77" i="3"/>
  <c r="E81" i="3"/>
  <c r="B84" i="3"/>
  <c r="D84" i="3" s="1"/>
  <c r="B87" i="3"/>
  <c r="D87" i="3" s="1"/>
  <c r="E112" i="3"/>
  <c r="E115" i="3"/>
  <c r="E120" i="3"/>
  <c r="B141" i="3"/>
  <c r="D141" i="3" s="1"/>
  <c r="B146" i="3"/>
  <c r="D146" i="3" s="1"/>
  <c r="B149" i="3"/>
  <c r="D149" i="3" s="1"/>
  <c r="D279" i="3"/>
  <c r="B584" i="3"/>
  <c r="D584" i="3" s="1"/>
  <c r="D588" i="3"/>
  <c r="D837" i="3"/>
  <c r="D1388" i="3"/>
  <c r="D1445" i="3"/>
  <c r="D1741" i="3"/>
  <c r="D2438" i="3"/>
  <c r="B2856" i="3"/>
  <c r="D2856" i="3" s="1"/>
  <c r="D2860" i="3"/>
  <c r="D3058" i="3"/>
  <c r="D3600" i="3"/>
  <c r="D3795" i="3"/>
  <c r="D3956" i="3"/>
  <c r="D44" i="3"/>
  <c r="D172" i="3"/>
  <c r="D197" i="3"/>
  <c r="D244" i="3"/>
  <c r="D261" i="3"/>
  <c r="D274" i="3"/>
  <c r="B391" i="3"/>
  <c r="D391" i="3" s="1"/>
  <c r="B583" i="3"/>
  <c r="D583" i="3" s="1"/>
  <c r="B586" i="3"/>
  <c r="D586" i="3" s="1"/>
  <c r="D784" i="3"/>
  <c r="D948" i="3"/>
  <c r="B3784" i="3"/>
  <c r="D3784" i="3" s="1"/>
  <c r="D275" i="3"/>
  <c r="D300" i="3"/>
  <c r="D389" i="3"/>
  <c r="B392" i="3"/>
  <c r="D392" i="3" s="1"/>
  <c r="D400" i="3"/>
  <c r="D402" i="3"/>
  <c r="D407" i="3"/>
  <c r="D748" i="3"/>
  <c r="D976" i="3"/>
  <c r="B3974" i="3"/>
  <c r="D3974" i="3" s="1"/>
  <c r="B3977" i="3"/>
  <c r="D3977" i="3" s="1"/>
  <c r="B3976" i="3"/>
  <c r="D3976" i="3" s="1"/>
  <c r="B3975" i="3"/>
  <c r="D3975" i="3" s="1"/>
  <c r="B4614" i="3"/>
  <c r="D4614" i="3" s="1"/>
  <c r="B4618" i="3"/>
  <c r="D4618" i="3" s="1"/>
  <c r="B4616" i="3"/>
  <c r="D4616" i="3" s="1"/>
  <c r="B4615" i="3"/>
  <c r="D4615" i="3" s="1"/>
  <c r="D180" i="3"/>
  <c r="D208" i="3"/>
  <c r="B2888" i="3"/>
  <c r="D2888" i="3" s="1"/>
  <c r="B1608" i="3"/>
  <c r="D1608" i="3" s="1"/>
  <c r="D1682" i="3"/>
  <c r="D1733" i="3"/>
  <c r="B2663" i="3"/>
  <c r="D2663" i="3" s="1"/>
  <c r="B2666" i="3"/>
  <c r="D2666" i="3" s="1"/>
  <c r="B2729" i="3"/>
  <c r="D2729" i="3" s="1"/>
  <c r="B2983" i="3"/>
  <c r="D2983" i="3" s="1"/>
  <c r="D3564" i="3"/>
  <c r="D3661" i="3"/>
  <c r="D3991" i="3"/>
  <c r="B4007" i="3"/>
  <c r="D4007" i="3" s="1"/>
  <c r="D4037" i="3"/>
  <c r="B4167" i="3"/>
  <c r="D4167" i="3" s="1"/>
  <c r="D4208" i="3"/>
  <c r="B4233" i="3"/>
  <c r="D4233" i="3" s="1"/>
  <c r="D4240" i="3"/>
  <c r="D4247" i="3"/>
  <c r="D1073" i="3"/>
  <c r="D1140" i="3"/>
  <c r="D1293" i="3"/>
  <c r="D1333" i="3"/>
  <c r="D1364" i="3"/>
  <c r="D1461" i="3"/>
  <c r="D1605" i="3"/>
  <c r="D1680" i="3"/>
  <c r="D1973" i="3"/>
  <c r="D2227" i="3"/>
  <c r="D2285" i="3"/>
  <c r="D2451" i="3"/>
  <c r="D2487" i="3"/>
  <c r="B2664" i="3"/>
  <c r="D2664" i="3" s="1"/>
  <c r="D2707" i="3"/>
  <c r="D2803" i="3"/>
  <c r="B2855" i="3"/>
  <c r="D2855" i="3" s="1"/>
  <c r="B2858" i="3"/>
  <c r="D2858" i="3" s="1"/>
  <c r="D2981" i="3"/>
  <c r="D3053" i="3"/>
  <c r="D3667" i="3"/>
  <c r="D3856" i="3"/>
  <c r="D3922" i="3"/>
  <c r="D3978" i="3"/>
  <c r="D3989" i="3"/>
  <c r="D4017" i="3"/>
  <c r="D4051" i="3"/>
  <c r="D4145" i="3"/>
  <c r="D4165" i="3"/>
  <c r="D4178" i="3"/>
  <c r="D4209" i="3"/>
  <c r="D4243" i="3"/>
  <c r="D1352" i="3"/>
  <c r="D1480" i="3"/>
  <c r="B2279" i="3"/>
  <c r="D2279" i="3" s="1"/>
  <c r="B4423" i="3"/>
  <c r="D4423" i="3" s="1"/>
  <c r="D1221" i="3"/>
  <c r="D2098" i="3"/>
  <c r="D2101" i="3"/>
  <c r="D2316" i="3"/>
  <c r="D2662" i="3"/>
  <c r="B2665" i="3"/>
  <c r="D2665" i="3" s="1"/>
  <c r="D2674" i="3"/>
  <c r="D2796" i="3"/>
  <c r="D3538" i="3"/>
  <c r="D3797" i="3"/>
  <c r="D3845" i="3"/>
  <c r="D3980" i="3"/>
  <c r="D3984" i="3"/>
  <c r="D4115" i="3"/>
  <c r="B4200" i="3"/>
  <c r="D4200" i="3" s="1"/>
  <c r="D1098" i="3"/>
  <c r="D1297" i="3"/>
  <c r="D1522" i="3"/>
  <c r="D1527" i="3"/>
  <c r="B1672" i="3"/>
  <c r="D1672" i="3" s="1"/>
  <c r="D2277" i="3"/>
  <c r="B2280" i="3"/>
  <c r="D2280" i="3" s="1"/>
  <c r="D2284" i="3"/>
  <c r="D2288" i="3"/>
  <c r="B2313" i="3"/>
  <c r="D2313" i="3" s="1"/>
  <c r="D2418" i="3"/>
  <c r="B2440" i="3"/>
  <c r="D2440" i="3" s="1"/>
  <c r="D2515" i="3"/>
  <c r="D2611" i="3"/>
  <c r="D3717" i="3"/>
  <c r="D3863" i="3"/>
  <c r="D3986" i="3"/>
  <c r="D4170" i="3"/>
  <c r="D3952" i="3"/>
  <c r="E3877" i="3"/>
  <c r="B3885" i="3"/>
  <c r="D3885" i="3" s="1"/>
  <c r="B3892" i="3"/>
  <c r="D3892" i="3" s="1"/>
  <c r="E3893" i="3"/>
  <c r="E3896" i="3"/>
  <c r="D4008" i="3"/>
  <c r="E4069" i="3"/>
  <c r="E4077" i="3"/>
  <c r="B4137" i="3"/>
  <c r="D4137" i="3" s="1"/>
  <c r="B4135" i="3"/>
  <c r="D4135" i="3" s="1"/>
  <c r="E4268" i="3"/>
  <c r="B4273" i="3"/>
  <c r="D4273" i="3" s="1"/>
  <c r="B4275" i="3"/>
  <c r="D4275" i="3" s="1"/>
  <c r="E4340" i="3"/>
  <c r="E4337" i="3"/>
  <c r="B4333" i="3"/>
  <c r="D4333" i="3" s="1"/>
  <c r="B4338" i="3"/>
  <c r="D4338" i="3" s="1"/>
  <c r="E4343" i="3"/>
  <c r="B4341" i="3"/>
  <c r="D4341" i="3" s="1"/>
  <c r="B4339" i="3"/>
  <c r="D4339" i="3" s="1"/>
  <c r="B4337" i="3"/>
  <c r="D4337" i="3" s="1"/>
  <c r="E4333" i="3"/>
  <c r="B4332" i="3"/>
  <c r="D4332" i="3" s="1"/>
  <c r="B4343" i="3"/>
  <c r="D4343" i="3" s="1"/>
  <c r="E4338" i="3"/>
  <c r="E4336" i="3"/>
  <c r="E4326" i="3"/>
  <c r="B4325" i="3"/>
  <c r="D4325" i="3" s="1"/>
  <c r="E4344" i="3"/>
  <c r="E4339" i="3"/>
  <c r="B4336" i="3"/>
  <c r="D4336" i="3" s="1"/>
  <c r="B4756" i="3"/>
  <c r="D4756" i="3" s="1"/>
  <c r="B4753" i="3"/>
  <c r="D4753" i="3" s="1"/>
  <c r="E4749" i="3"/>
  <c r="E4741" i="3"/>
  <c r="B4759" i="3"/>
  <c r="D4759" i="3" s="1"/>
  <c r="E4756" i="3"/>
  <c r="B4755" i="3"/>
  <c r="D4755" i="3" s="1"/>
  <c r="B4748" i="3"/>
  <c r="D4748" i="3" s="1"/>
  <c r="B4749" i="3"/>
  <c r="D4749" i="3" s="1"/>
  <c r="A4740" i="3"/>
  <c r="B4754" i="3"/>
  <c r="D4754" i="3" s="1"/>
  <c r="B4752" i="3"/>
  <c r="D4752" i="3" s="1"/>
  <c r="E4755" i="3"/>
  <c r="E4753" i="3"/>
  <c r="E4757" i="3"/>
  <c r="E4748" i="3"/>
  <c r="E4754" i="3"/>
  <c r="E4083" i="3"/>
  <c r="E4080" i="3"/>
  <c r="B4076" i="3"/>
  <c r="D4076" i="3" s="1"/>
  <c r="B4087" i="3"/>
  <c r="D4087" i="3" s="1"/>
  <c r="B4085" i="3"/>
  <c r="D4085" i="3" s="1"/>
  <c r="B4082" i="3"/>
  <c r="D4082" i="3" s="1"/>
  <c r="E4070" i="3"/>
  <c r="E4081" i="3"/>
  <c r="E4085" i="3"/>
  <c r="E4088" i="3"/>
  <c r="B4500" i="3"/>
  <c r="D4500" i="3" s="1"/>
  <c r="B4497" i="3"/>
  <c r="D4497" i="3" s="1"/>
  <c r="E4493" i="3"/>
  <c r="E4485" i="3"/>
  <c r="B4493" i="3"/>
  <c r="D4493" i="3" s="1"/>
  <c r="A4484" i="3"/>
  <c r="E4504" i="3"/>
  <c r="E4501" i="3"/>
  <c r="E4499" i="3"/>
  <c r="B4498" i="3"/>
  <c r="D4498" i="3" s="1"/>
  <c r="B4496" i="3"/>
  <c r="D4496" i="3" s="1"/>
  <c r="E4503" i="3"/>
  <c r="E4497" i="3"/>
  <c r="B4492" i="3"/>
  <c r="D4492" i="3" s="1"/>
  <c r="B4485" i="3"/>
  <c r="D4485" i="3" s="1"/>
  <c r="E4498" i="3"/>
  <c r="E4496" i="3"/>
  <c r="E4492" i="3"/>
  <c r="D4499" i="3"/>
  <c r="D3852" i="3"/>
  <c r="E3890" i="3"/>
  <c r="D4044" i="3"/>
  <c r="A4068" i="3"/>
  <c r="B4080" i="3"/>
  <c r="D4080" i="3" s="1"/>
  <c r="D4138" i="3"/>
  <c r="D4147" i="3"/>
  <c r="D4245" i="3"/>
  <c r="E4275" i="3"/>
  <c r="E4272" i="3"/>
  <c r="B4268" i="3"/>
  <c r="D4268" i="3" s="1"/>
  <c r="B4279" i="3"/>
  <c r="D4279" i="3" s="1"/>
  <c r="B4277" i="3"/>
  <c r="D4277" i="3" s="1"/>
  <c r="B4274" i="3"/>
  <c r="D4274" i="3" s="1"/>
  <c r="E4262" i="3"/>
  <c r="E4276" i="3"/>
  <c r="E4273" i="3"/>
  <c r="B4269" i="3"/>
  <c r="D4269" i="3" s="1"/>
  <c r="B4261" i="3"/>
  <c r="D4261" i="3" s="1"/>
  <c r="E4269" i="3"/>
  <c r="B4276" i="3"/>
  <c r="D4276" i="3" s="1"/>
  <c r="B4503" i="3"/>
  <c r="D4503" i="3" s="1"/>
  <c r="B4553" i="3"/>
  <c r="D4553" i="3" s="1"/>
  <c r="B4329" i="3"/>
  <c r="D4329" i="3" s="1"/>
  <c r="B4327" i="3"/>
  <c r="D4327" i="3" s="1"/>
  <c r="D4019" i="3"/>
  <c r="B3847" i="3"/>
  <c r="D3847" i="3" s="1"/>
  <c r="B3877" i="3"/>
  <c r="D3877" i="3" s="1"/>
  <c r="E3885" i="3"/>
  <c r="B3891" i="3"/>
  <c r="D3891" i="3" s="1"/>
  <c r="B3959" i="3"/>
  <c r="D3959" i="3" s="1"/>
  <c r="B3957" i="3"/>
  <c r="D3957" i="3" s="1"/>
  <c r="B3954" i="3"/>
  <c r="D3954" i="3" s="1"/>
  <c r="E3942" i="3"/>
  <c r="E3952" i="3"/>
  <c r="B4069" i="3"/>
  <c r="D4069" i="3" s="1"/>
  <c r="E4076" i="3"/>
  <c r="D4108" i="3"/>
  <c r="B4136" i="3"/>
  <c r="D4136" i="3" s="1"/>
  <c r="D4211" i="3"/>
  <c r="D4236" i="3"/>
  <c r="A4260" i="3"/>
  <c r="B4372" i="3"/>
  <c r="D4372" i="3" s="1"/>
  <c r="B4369" i="3"/>
  <c r="D4369" i="3" s="1"/>
  <c r="E4365" i="3"/>
  <c r="E4357" i="3"/>
  <c r="B4375" i="3"/>
  <c r="D4375" i="3" s="1"/>
  <c r="E4372" i="3"/>
  <c r="B4371" i="3"/>
  <c r="D4371" i="3" s="1"/>
  <c r="B4364" i="3"/>
  <c r="D4364" i="3" s="1"/>
  <c r="E4375" i="3"/>
  <c r="B4373" i="3"/>
  <c r="D4373" i="3" s="1"/>
  <c r="E4370" i="3"/>
  <c r="E4368" i="3"/>
  <c r="B4365" i="3"/>
  <c r="D4365" i="3" s="1"/>
  <c r="E4364" i="3"/>
  <c r="B4370" i="3"/>
  <c r="D4370" i="3" s="1"/>
  <c r="E4358" i="3"/>
  <c r="B4357" i="3"/>
  <c r="D4357" i="3" s="1"/>
  <c r="E4376" i="3"/>
  <c r="E4369" i="3"/>
  <c r="D4421" i="3"/>
  <c r="E4500" i="3"/>
  <c r="D4621" i="3"/>
  <c r="E4752" i="3"/>
  <c r="B4757" i="3"/>
  <c r="D4757" i="3" s="1"/>
  <c r="E4760" i="3"/>
  <c r="B3895" i="3"/>
  <c r="D3895" i="3" s="1"/>
  <c r="B3893" i="3"/>
  <c r="D3893" i="3" s="1"/>
  <c r="B3890" i="3"/>
  <c r="D3890" i="3" s="1"/>
  <c r="E3878" i="3"/>
  <c r="E3888" i="3"/>
  <c r="E4404" i="3"/>
  <c r="E4401" i="3"/>
  <c r="B4397" i="3"/>
  <c r="D4397" i="3" s="1"/>
  <c r="B4389" i="3"/>
  <c r="D4389" i="3" s="1"/>
  <c r="E4408" i="3"/>
  <c r="E4405" i="3"/>
  <c r="B4404" i="3"/>
  <c r="D4404" i="3" s="1"/>
  <c r="E4400" i="3"/>
  <c r="E4390" i="3"/>
  <c r="A4388" i="3"/>
  <c r="E4407" i="3"/>
  <c r="E4397" i="3"/>
  <c r="E4389" i="3"/>
  <c r="B4405" i="3"/>
  <c r="D4405" i="3" s="1"/>
  <c r="B4403" i="3"/>
  <c r="D4403" i="3" s="1"/>
  <c r="B4401" i="3"/>
  <c r="D4401" i="3" s="1"/>
  <c r="E4402" i="3"/>
  <c r="E4396" i="3"/>
  <c r="B4396" i="3"/>
  <c r="D4396" i="3" s="1"/>
  <c r="B4400" i="3"/>
  <c r="D4400" i="3" s="1"/>
  <c r="B3849" i="3"/>
  <c r="D3849" i="3" s="1"/>
  <c r="B3850" i="3"/>
  <c r="D3850" i="3" s="1"/>
  <c r="A3940" i="3"/>
  <c r="B3948" i="3"/>
  <c r="D3948" i="3" s="1"/>
  <c r="B3953" i="3"/>
  <c r="D3953" i="3" s="1"/>
  <c r="E3954" i="3"/>
  <c r="E4005" i="3"/>
  <c r="B4010" i="3"/>
  <c r="D4010" i="3" s="1"/>
  <c r="B4013" i="3"/>
  <c r="D4013" i="3" s="1"/>
  <c r="B4020" i="3"/>
  <c r="D4020" i="3" s="1"/>
  <c r="E4021" i="3"/>
  <c r="B4077" i="3"/>
  <c r="D4077" i="3" s="1"/>
  <c r="B4081" i="3"/>
  <c r="D4081" i="3" s="1"/>
  <c r="E4082" i="3"/>
  <c r="E4084" i="3"/>
  <c r="B4134" i="3"/>
  <c r="D4134" i="3" s="1"/>
  <c r="D4181" i="3"/>
  <c r="E4211" i="3"/>
  <c r="E4208" i="3"/>
  <c r="B4204" i="3"/>
  <c r="D4204" i="3" s="1"/>
  <c r="B4215" i="3"/>
  <c r="D4215" i="3" s="1"/>
  <c r="B4213" i="3"/>
  <c r="D4213" i="3" s="1"/>
  <c r="B4210" i="3"/>
  <c r="D4210" i="3" s="1"/>
  <c r="E4198" i="3"/>
  <c r="E4212" i="3"/>
  <c r="E4209" i="3"/>
  <c r="B4205" i="3"/>
  <c r="D4205" i="3" s="1"/>
  <c r="B4197" i="3"/>
  <c r="D4197" i="3" s="1"/>
  <c r="E4205" i="3"/>
  <c r="B4212" i="3"/>
  <c r="D4212" i="3" s="1"/>
  <c r="B4272" i="3"/>
  <c r="D4272" i="3" s="1"/>
  <c r="B4326" i="3"/>
  <c r="D4326" i="3" s="1"/>
  <c r="B4340" i="3"/>
  <c r="D4340" i="3" s="1"/>
  <c r="A4356" i="3"/>
  <c r="E4373" i="3"/>
  <c r="B4402" i="3"/>
  <c r="D4402" i="3" s="1"/>
  <c r="E4486" i="3"/>
  <c r="B4501" i="3"/>
  <c r="D4501" i="3" s="1"/>
  <c r="E4596" i="3"/>
  <c r="E4593" i="3"/>
  <c r="B4589" i="3"/>
  <c r="D4589" i="3" s="1"/>
  <c r="B4581" i="3"/>
  <c r="D4581" i="3" s="1"/>
  <c r="E4600" i="3"/>
  <c r="E4597" i="3"/>
  <c r="B4596" i="3"/>
  <c r="D4596" i="3" s="1"/>
  <c r="E4592" i="3"/>
  <c r="E4582" i="3"/>
  <c r="A4580" i="3"/>
  <c r="B4588" i="3"/>
  <c r="D4588" i="3" s="1"/>
  <c r="E4599" i="3"/>
  <c r="E4589" i="3"/>
  <c r="E4581" i="3"/>
  <c r="B4597" i="3"/>
  <c r="D4597" i="3" s="1"/>
  <c r="B4595" i="3"/>
  <c r="D4595" i="3" s="1"/>
  <c r="B4593" i="3"/>
  <c r="D4593" i="3" s="1"/>
  <c r="E4595" i="3"/>
  <c r="B4594" i="3"/>
  <c r="D4594" i="3" s="1"/>
  <c r="B4592" i="3"/>
  <c r="D4592" i="3" s="1"/>
  <c r="D4599" i="3"/>
  <c r="E4742" i="3"/>
  <c r="E4403" i="3"/>
  <c r="A3876" i="3"/>
  <c r="B3884" i="3"/>
  <c r="D3884" i="3" s="1"/>
  <c r="B3889" i="3"/>
  <c r="D3889" i="3" s="1"/>
  <c r="B3848" i="3"/>
  <c r="D3848" i="3" s="1"/>
  <c r="E3884" i="3"/>
  <c r="B3888" i="3"/>
  <c r="D3888" i="3" s="1"/>
  <c r="E3889" i="3"/>
  <c r="E3891" i="3"/>
  <c r="E3895" i="3"/>
  <c r="B3941" i="3"/>
  <c r="D3941" i="3" s="1"/>
  <c r="E3949" i="3"/>
  <c r="B3955" i="3"/>
  <c r="D3955" i="3" s="1"/>
  <c r="E3956" i="3"/>
  <c r="B4023" i="3"/>
  <c r="D4023" i="3" s="1"/>
  <c r="B4021" i="3"/>
  <c r="D4021" i="3" s="1"/>
  <c r="B4018" i="3"/>
  <c r="D4018" i="3" s="1"/>
  <c r="E4006" i="3"/>
  <c r="B4006" i="3"/>
  <c r="D4006" i="3" s="1"/>
  <c r="E4016" i="3"/>
  <c r="B4083" i="3"/>
  <c r="D4083" i="3" s="1"/>
  <c r="E4147" i="3"/>
  <c r="E4144" i="3"/>
  <c r="B4140" i="3"/>
  <c r="D4140" i="3" s="1"/>
  <c r="B4151" i="3"/>
  <c r="D4151" i="3" s="1"/>
  <c r="B4149" i="3"/>
  <c r="D4149" i="3" s="1"/>
  <c r="B4146" i="3"/>
  <c r="D4146" i="3" s="1"/>
  <c r="E4134" i="3"/>
  <c r="E4140" i="3"/>
  <c r="D4144" i="3"/>
  <c r="B4201" i="3"/>
  <c r="D4201" i="3" s="1"/>
  <c r="B4199" i="3"/>
  <c r="D4199" i="3" s="1"/>
  <c r="D4202" i="3"/>
  <c r="D4242" i="3"/>
  <c r="E4261" i="3"/>
  <c r="E4274" i="3"/>
  <c r="E4279" i="3"/>
  <c r="B4330" i="3"/>
  <c r="D4330" i="3" s="1"/>
  <c r="B4368" i="3"/>
  <c r="D4368" i="3" s="1"/>
  <c r="B4407" i="3"/>
  <c r="D4407" i="3" s="1"/>
  <c r="D4560" i="3"/>
  <c r="B4425" i="3"/>
  <c r="D4425" i="3" s="1"/>
  <c r="B4522" i="3"/>
  <c r="D4522" i="3" s="1"/>
  <c r="B4520" i="3"/>
  <c r="D4520" i="3" s="1"/>
  <c r="B4518" i="3"/>
  <c r="D4518" i="3" s="1"/>
  <c r="B4519" i="3"/>
  <c r="D4519" i="3" s="1"/>
  <c r="B4564" i="3"/>
  <c r="D4564" i="3" s="1"/>
  <c r="B4561" i="3"/>
  <c r="D4561" i="3" s="1"/>
  <c r="E4557" i="3"/>
  <c r="E4549" i="3"/>
  <c r="B4567" i="3"/>
  <c r="D4567" i="3" s="1"/>
  <c r="E4564" i="3"/>
  <c r="B4563" i="3"/>
  <c r="D4563" i="3" s="1"/>
  <c r="B4556" i="3"/>
  <c r="D4556" i="3" s="1"/>
  <c r="E4565" i="3"/>
  <c r="E4660" i="3"/>
  <c r="E4657" i="3"/>
  <c r="B4653" i="3"/>
  <c r="D4653" i="3" s="1"/>
  <c r="B4645" i="3"/>
  <c r="D4645" i="3" s="1"/>
  <c r="B4663" i="3"/>
  <c r="D4663" i="3" s="1"/>
  <c r="B4659" i="3"/>
  <c r="D4659" i="3" s="1"/>
  <c r="E4664" i="3"/>
  <c r="E4661" i="3"/>
  <c r="B4660" i="3"/>
  <c r="D4660" i="3" s="1"/>
  <c r="E4656" i="3"/>
  <c r="E4646" i="3"/>
  <c r="A4644" i="3"/>
  <c r="E4652" i="3"/>
  <c r="B4657" i="3"/>
  <c r="D4657" i="3" s="1"/>
  <c r="B4714" i="3"/>
  <c r="D4714" i="3" s="1"/>
  <c r="B4712" i="3"/>
  <c r="D4712" i="3" s="1"/>
  <c r="B4710" i="3"/>
  <c r="D4710" i="3" s="1"/>
  <c r="B4424" i="3"/>
  <c r="D4424" i="3" s="1"/>
  <c r="D4435" i="3"/>
  <c r="D4535" i="3"/>
  <c r="E4556" i="3"/>
  <c r="D4562" i="3"/>
  <c r="B4652" i="3"/>
  <c r="D4652" i="3" s="1"/>
  <c r="B4656" i="3"/>
  <c r="D4656" i="3" s="1"/>
  <c r="B4658" i="3"/>
  <c r="D4658" i="3" s="1"/>
  <c r="E4788" i="3"/>
  <c r="E4785" i="3"/>
  <c r="B4781" i="3"/>
  <c r="D4781" i="3" s="1"/>
  <c r="B4773" i="3"/>
  <c r="D4773" i="3" s="1"/>
  <c r="E4792" i="3"/>
  <c r="E4789" i="3"/>
  <c r="B4788" i="3"/>
  <c r="D4788" i="3" s="1"/>
  <c r="E4784" i="3"/>
  <c r="E4774" i="3"/>
  <c r="A4772" i="3"/>
  <c r="B4786" i="3"/>
  <c r="D4786" i="3" s="1"/>
  <c r="E4780" i="3"/>
  <c r="B4791" i="3"/>
  <c r="D4791" i="3" s="1"/>
  <c r="E3858" i="3"/>
  <c r="E3861" i="3"/>
  <c r="E3922" i="3"/>
  <c r="E3925" i="3"/>
  <c r="E3986" i="3"/>
  <c r="E3989" i="3"/>
  <c r="E4050" i="3"/>
  <c r="E4053" i="3"/>
  <c r="B4102" i="3"/>
  <c r="D4102" i="3" s="1"/>
  <c r="E4114" i="3"/>
  <c r="E4117" i="3"/>
  <c r="B4166" i="3"/>
  <c r="D4166" i="3" s="1"/>
  <c r="E4178" i="3"/>
  <c r="E4181" i="3"/>
  <c r="B4230" i="3"/>
  <c r="D4230" i="3" s="1"/>
  <c r="E4242" i="3"/>
  <c r="E4245" i="3"/>
  <c r="E4306" i="3"/>
  <c r="E4309" i="3"/>
  <c r="E4435" i="3"/>
  <c r="B4524" i="3"/>
  <c r="D4524" i="3" s="1"/>
  <c r="B4557" i="3"/>
  <c r="D4557" i="3" s="1"/>
  <c r="E4560" i="3"/>
  <c r="E4562" i="3"/>
  <c r="B4565" i="3"/>
  <c r="D4565" i="3" s="1"/>
  <c r="E4567" i="3"/>
  <c r="B4628" i="3"/>
  <c r="D4628" i="3" s="1"/>
  <c r="B4625" i="3"/>
  <c r="D4625" i="3" s="1"/>
  <c r="E4621" i="3"/>
  <c r="E4613" i="3"/>
  <c r="E4631" i="3"/>
  <c r="E4625" i="3"/>
  <c r="B4624" i="3"/>
  <c r="D4624" i="3" s="1"/>
  <c r="B4631" i="3"/>
  <c r="D4631" i="3" s="1"/>
  <c r="E4628" i="3"/>
  <c r="B4627" i="3"/>
  <c r="D4627" i="3" s="1"/>
  <c r="B4620" i="3"/>
  <c r="D4620" i="3" s="1"/>
  <c r="D4626" i="3"/>
  <c r="B4629" i="3"/>
  <c r="D4629" i="3" s="1"/>
  <c r="E4632" i="3"/>
  <c r="B4661" i="3"/>
  <c r="D4661" i="3" s="1"/>
  <c r="E4663" i="3"/>
  <c r="B4692" i="3"/>
  <c r="D4692" i="3" s="1"/>
  <c r="B4689" i="3"/>
  <c r="D4689" i="3" s="1"/>
  <c r="E4685" i="3"/>
  <c r="E4677" i="3"/>
  <c r="B4685" i="3"/>
  <c r="D4685" i="3" s="1"/>
  <c r="A4676" i="3"/>
  <c r="E4695" i="3"/>
  <c r="E4689" i="3"/>
  <c r="B4688" i="3"/>
  <c r="D4688" i="3" s="1"/>
  <c r="E4684" i="3"/>
  <c r="E4696" i="3"/>
  <c r="B4713" i="3"/>
  <c r="D4713" i="3" s="1"/>
  <c r="D4724" i="3"/>
  <c r="B4780" i="3"/>
  <c r="D4780" i="3" s="1"/>
  <c r="B4784" i="3"/>
  <c r="D4784" i="3" s="1"/>
  <c r="B4104" i="3"/>
  <c r="D4104" i="3" s="1"/>
  <c r="B4168" i="3"/>
  <c r="D4168" i="3" s="1"/>
  <c r="B4232" i="3"/>
  <c r="D4232" i="3" s="1"/>
  <c r="B4436" i="3"/>
  <c r="D4436" i="3" s="1"/>
  <c r="B4433" i="3"/>
  <c r="D4433" i="3" s="1"/>
  <c r="E4429" i="3"/>
  <c r="E4421" i="3"/>
  <c r="E4439" i="3"/>
  <c r="E4433" i="3"/>
  <c r="B4432" i="3"/>
  <c r="D4432" i="3" s="1"/>
  <c r="B4428" i="3"/>
  <c r="D4428" i="3" s="1"/>
  <c r="B4434" i="3"/>
  <c r="D4434" i="3" s="1"/>
  <c r="E4468" i="3"/>
  <c r="E4465" i="3"/>
  <c r="B4461" i="3"/>
  <c r="D4461" i="3" s="1"/>
  <c r="B4453" i="3"/>
  <c r="D4453" i="3" s="1"/>
  <c r="B4471" i="3"/>
  <c r="D4471" i="3" s="1"/>
  <c r="B4467" i="3"/>
  <c r="D4467" i="3" s="1"/>
  <c r="E4454" i="3"/>
  <c r="B4465" i="3"/>
  <c r="D4465" i="3" s="1"/>
  <c r="E4466" i="3"/>
  <c r="B4469" i="3"/>
  <c r="D4469" i="3" s="1"/>
  <c r="E4532" i="3"/>
  <c r="E4529" i="3"/>
  <c r="B4525" i="3"/>
  <c r="D4525" i="3" s="1"/>
  <c r="B4517" i="3"/>
  <c r="D4517" i="3" s="1"/>
  <c r="B4530" i="3"/>
  <c r="D4530" i="3" s="1"/>
  <c r="E4524" i="3"/>
  <c r="E4518" i="3"/>
  <c r="B4521" i="3"/>
  <c r="D4521" i="3" s="1"/>
  <c r="B4528" i="3"/>
  <c r="D4528" i="3" s="1"/>
  <c r="E4531" i="3"/>
  <c r="E4536" i="3"/>
  <c r="E4568" i="3"/>
  <c r="B4617" i="3"/>
  <c r="D4617" i="3" s="1"/>
  <c r="E4658" i="3"/>
  <c r="E4724" i="3"/>
  <c r="E4721" i="3"/>
  <c r="B4717" i="3"/>
  <c r="D4717" i="3" s="1"/>
  <c r="B4709" i="3"/>
  <c r="D4709" i="3" s="1"/>
  <c r="B4722" i="3"/>
  <c r="D4722" i="3" s="1"/>
  <c r="E4716" i="3"/>
  <c r="B4727" i="3"/>
  <c r="D4727" i="3" s="1"/>
  <c r="B4723" i="3"/>
  <c r="D4723" i="3" s="1"/>
  <c r="B4711" i="3"/>
  <c r="D4711" i="3" s="1"/>
  <c r="B4725" i="3"/>
  <c r="D4725" i="3" s="1"/>
  <c r="E4727" i="3"/>
  <c r="E4786" i="3"/>
  <c r="B4789" i="3"/>
  <c r="D4789" i="3" s="1"/>
  <c r="E4791" i="3"/>
  <c r="D4437" i="3"/>
  <c r="D4690" i="3"/>
  <c r="D1943" i="3"/>
  <c r="D2007" i="3"/>
  <c r="B1932" i="3"/>
  <c r="D1932" i="3" s="1"/>
  <c r="E1936" i="3"/>
  <c r="E1939" i="3"/>
  <c r="B1996" i="3"/>
  <c r="D1996" i="3" s="1"/>
  <c r="E2000" i="3"/>
  <c r="E2003" i="3"/>
  <c r="E1925" i="3"/>
  <c r="E1933" i="3"/>
  <c r="B1937" i="3"/>
  <c r="D1937" i="3" s="1"/>
  <c r="B1940" i="3"/>
  <c r="D1940" i="3" s="1"/>
  <c r="B1957" i="3"/>
  <c r="D1957" i="3" s="1"/>
  <c r="B1965" i="3"/>
  <c r="D1965" i="3" s="1"/>
  <c r="E1969" i="3"/>
  <c r="E1972" i="3"/>
  <c r="E1989" i="3"/>
  <c r="E1997" i="3"/>
  <c r="B2001" i="3"/>
  <c r="D2001" i="3" s="1"/>
  <c r="B2004" i="3"/>
  <c r="D2004" i="3" s="1"/>
  <c r="B2021" i="3"/>
  <c r="D2021" i="3" s="1"/>
  <c r="B2029" i="3"/>
  <c r="D2029" i="3" s="1"/>
  <c r="E2033" i="3"/>
  <c r="E2036" i="3"/>
  <c r="E2053" i="3"/>
  <c r="E2061" i="3"/>
  <c r="B2065" i="3"/>
  <c r="D2065" i="3" s="1"/>
  <c r="B2068" i="3"/>
  <c r="D2068" i="3" s="1"/>
  <c r="B2085" i="3"/>
  <c r="D2085" i="3" s="1"/>
  <c r="B2093" i="3"/>
  <c r="D2093" i="3" s="1"/>
  <c r="E2097" i="3"/>
  <c r="E2100" i="3"/>
  <c r="E2117" i="3"/>
  <c r="D2156" i="3"/>
  <c r="A2180" i="3"/>
  <c r="B2188" i="3"/>
  <c r="D2188" i="3" s="1"/>
  <c r="B2193" i="3"/>
  <c r="D2193" i="3" s="1"/>
  <c r="E2194" i="3"/>
  <c r="E2245" i="3"/>
  <c r="B2253" i="3"/>
  <c r="D2253" i="3" s="1"/>
  <c r="B2260" i="3"/>
  <c r="D2260" i="3" s="1"/>
  <c r="E2261" i="3"/>
  <c r="B2282" i="3"/>
  <c r="D2282" i="3" s="1"/>
  <c r="B2311" i="3"/>
  <c r="D2311" i="3" s="1"/>
  <c r="D2323" i="3"/>
  <c r="A2372" i="3"/>
  <c r="B2380" i="3"/>
  <c r="D2380" i="3" s="1"/>
  <c r="B2385" i="3"/>
  <c r="D2385" i="3" s="1"/>
  <c r="E2386" i="3"/>
  <c r="D2444" i="3"/>
  <c r="D2470" i="3"/>
  <c r="B2473" i="3"/>
  <c r="D2473" i="3" s="1"/>
  <c r="D2480" i="3"/>
  <c r="E2005" i="3"/>
  <c r="E2071" i="3"/>
  <c r="E2129" i="3"/>
  <c r="B3046" i="3"/>
  <c r="D3046" i="3" s="1"/>
  <c r="B3048" i="3"/>
  <c r="D3048" i="3" s="1"/>
  <c r="B3047" i="3"/>
  <c r="D3047" i="3" s="1"/>
  <c r="B3049" i="3"/>
  <c r="D3049" i="3" s="1"/>
  <c r="E1941" i="3"/>
  <c r="E1943" i="3"/>
  <c r="E2002" i="3"/>
  <c r="E2007" i="3"/>
  <c r="E2124" i="3"/>
  <c r="B2263" i="3"/>
  <c r="D2263" i="3" s="1"/>
  <c r="B2261" i="3"/>
  <c r="D2261" i="3" s="1"/>
  <c r="B2258" i="3"/>
  <c r="D2258" i="3" s="1"/>
  <c r="E2246" i="3"/>
  <c r="E2256" i="3"/>
  <c r="A1924" i="3"/>
  <c r="E1932" i="3"/>
  <c r="B1936" i="3"/>
  <c r="D1936" i="3" s="1"/>
  <c r="B1939" i="3"/>
  <c r="D1939" i="3" s="1"/>
  <c r="E1944" i="3"/>
  <c r="B1964" i="3"/>
  <c r="D1964" i="3" s="1"/>
  <c r="E1968" i="3"/>
  <c r="E1971" i="3"/>
  <c r="A1988" i="3"/>
  <c r="E1996" i="3"/>
  <c r="B2000" i="3"/>
  <c r="D2000" i="3" s="1"/>
  <c r="B2003" i="3"/>
  <c r="D2003" i="3" s="1"/>
  <c r="E2008" i="3"/>
  <c r="B2023" i="3"/>
  <c r="D2023" i="3" s="1"/>
  <c r="B2025" i="3"/>
  <c r="D2025" i="3" s="1"/>
  <c r="B2028" i="3"/>
  <c r="D2028" i="3" s="1"/>
  <c r="E2032" i="3"/>
  <c r="E2035" i="3"/>
  <c r="A2052" i="3"/>
  <c r="E2060" i="3"/>
  <c r="B2064" i="3"/>
  <c r="D2064" i="3" s="1"/>
  <c r="B2067" i="3"/>
  <c r="D2067" i="3" s="1"/>
  <c r="E2072" i="3"/>
  <c r="B2087" i="3"/>
  <c r="D2087" i="3" s="1"/>
  <c r="B2089" i="3"/>
  <c r="D2089" i="3" s="1"/>
  <c r="B2092" i="3"/>
  <c r="D2092" i="3" s="1"/>
  <c r="E2096" i="3"/>
  <c r="E2099" i="3"/>
  <c r="A2116" i="3"/>
  <c r="B2125" i="3"/>
  <c r="D2125" i="3" s="1"/>
  <c r="B2132" i="3"/>
  <c r="D2132" i="3" s="1"/>
  <c r="E2133" i="3"/>
  <c r="B2217" i="3"/>
  <c r="D2217" i="3" s="1"/>
  <c r="D2220" i="3"/>
  <c r="A2244" i="3"/>
  <c r="B2252" i="3"/>
  <c r="D2252" i="3" s="1"/>
  <c r="B2257" i="3"/>
  <c r="D2257" i="3" s="1"/>
  <c r="E2258" i="3"/>
  <c r="B2314" i="3"/>
  <c r="D2314" i="3" s="1"/>
  <c r="D2320" i="3"/>
  <c r="B2409" i="3"/>
  <c r="D2409" i="3" s="1"/>
  <c r="D2412" i="3"/>
  <c r="B2471" i="3"/>
  <c r="D2471" i="3" s="1"/>
  <c r="B2474" i="3"/>
  <c r="D2474" i="3" s="1"/>
  <c r="D2512" i="3"/>
  <c r="D2580" i="3"/>
  <c r="B2647" i="3"/>
  <c r="D2647" i="3" s="1"/>
  <c r="B2645" i="3"/>
  <c r="D2645" i="3" s="1"/>
  <c r="B2642" i="3"/>
  <c r="D2642" i="3" s="1"/>
  <c r="E2630" i="3"/>
  <c r="E2648" i="3"/>
  <c r="E2645" i="3"/>
  <c r="B2644" i="3"/>
  <c r="D2644" i="3" s="1"/>
  <c r="B2637" i="3"/>
  <c r="D2637" i="3" s="1"/>
  <c r="E2629" i="3"/>
  <c r="E2647" i="3"/>
  <c r="E2643" i="3"/>
  <c r="E2641" i="3"/>
  <c r="B2640" i="3"/>
  <c r="D2640" i="3" s="1"/>
  <c r="E2636" i="3"/>
  <c r="E2644" i="3"/>
  <c r="B2643" i="3"/>
  <c r="D2643" i="3" s="1"/>
  <c r="E2637" i="3"/>
  <c r="B2629" i="3"/>
  <c r="D2629" i="3" s="1"/>
  <c r="E2640" i="3"/>
  <c r="E2642" i="3"/>
  <c r="B2135" i="3"/>
  <c r="D2135" i="3" s="1"/>
  <c r="B2133" i="3"/>
  <c r="D2133" i="3" s="1"/>
  <c r="B2130" i="3"/>
  <c r="D2130" i="3" s="1"/>
  <c r="B2128" i="3"/>
  <c r="D2128" i="3" s="1"/>
  <c r="E2131" i="3"/>
  <c r="E2135" i="3"/>
  <c r="B1925" i="3"/>
  <c r="D1925" i="3" s="1"/>
  <c r="B1933" i="3"/>
  <c r="D1933" i="3" s="1"/>
  <c r="E1937" i="3"/>
  <c r="E1940" i="3"/>
  <c r="E1957" i="3"/>
  <c r="E1965" i="3"/>
  <c r="B1969" i="3"/>
  <c r="D1969" i="3" s="1"/>
  <c r="B1972" i="3"/>
  <c r="D1972" i="3" s="1"/>
  <c r="B1989" i="3"/>
  <c r="D1989" i="3" s="1"/>
  <c r="B1997" i="3"/>
  <c r="D1997" i="3" s="1"/>
  <c r="E2001" i="3"/>
  <c r="E2004" i="3"/>
  <c r="E2021" i="3"/>
  <c r="E2029" i="3"/>
  <c r="B2033" i="3"/>
  <c r="D2033" i="3" s="1"/>
  <c r="B2036" i="3"/>
  <c r="D2036" i="3" s="1"/>
  <c r="B2053" i="3"/>
  <c r="D2053" i="3" s="1"/>
  <c r="B2061" i="3"/>
  <c r="D2061" i="3" s="1"/>
  <c r="E2065" i="3"/>
  <c r="E2068" i="3"/>
  <c r="E2085" i="3"/>
  <c r="E2093" i="3"/>
  <c r="B2097" i="3"/>
  <c r="D2097" i="3" s="1"/>
  <c r="B2100" i="3"/>
  <c r="D2100" i="3" s="1"/>
  <c r="B2117" i="3"/>
  <c r="D2117" i="3" s="1"/>
  <c r="E2128" i="3"/>
  <c r="E2188" i="3"/>
  <c r="B2192" i="3"/>
  <c r="D2192" i="3" s="1"/>
  <c r="E2193" i="3"/>
  <c r="E2195" i="3"/>
  <c r="E2199" i="3"/>
  <c r="B2215" i="3"/>
  <c r="D2215" i="3" s="1"/>
  <c r="B2245" i="3"/>
  <c r="D2245" i="3" s="1"/>
  <c r="E2253" i="3"/>
  <c r="B2259" i="3"/>
  <c r="D2259" i="3" s="1"/>
  <c r="E2260" i="3"/>
  <c r="B2327" i="3"/>
  <c r="D2327" i="3" s="1"/>
  <c r="B2325" i="3"/>
  <c r="D2325" i="3" s="1"/>
  <c r="B2322" i="3"/>
  <c r="D2322" i="3" s="1"/>
  <c r="E2310" i="3"/>
  <c r="B2310" i="3"/>
  <c r="D2310" i="3" s="1"/>
  <c r="E2320" i="3"/>
  <c r="E2380" i="3"/>
  <c r="B2384" i="3"/>
  <c r="D2384" i="3" s="1"/>
  <c r="E2385" i="3"/>
  <c r="E2387" i="3"/>
  <c r="E2391" i="3"/>
  <c r="B2407" i="3"/>
  <c r="D2407" i="3" s="1"/>
  <c r="B2439" i="3"/>
  <c r="D2439" i="3" s="1"/>
  <c r="B2442" i="3"/>
  <c r="D2442" i="3" s="1"/>
  <c r="D2604" i="3"/>
  <c r="A2628" i="3"/>
  <c r="B2641" i="3"/>
  <c r="D2641" i="3" s="1"/>
  <c r="B2698" i="3"/>
  <c r="D2698" i="3" s="1"/>
  <c r="B2695" i="3"/>
  <c r="D2695" i="3" s="1"/>
  <c r="B2697" i="3"/>
  <c r="D2697" i="3" s="1"/>
  <c r="B2696" i="3"/>
  <c r="D2696" i="3" s="1"/>
  <c r="B2694" i="3"/>
  <c r="D2694" i="3" s="1"/>
  <c r="E1938" i="3"/>
  <c r="E2066" i="3"/>
  <c r="E2069" i="3"/>
  <c r="E1926" i="3"/>
  <c r="B1938" i="3"/>
  <c r="D1938" i="3" s="1"/>
  <c r="B1941" i="3"/>
  <c r="D1941" i="3" s="1"/>
  <c r="E1970" i="3"/>
  <c r="E1973" i="3"/>
  <c r="E1990" i="3"/>
  <c r="B2002" i="3"/>
  <c r="D2002" i="3" s="1"/>
  <c r="B2005" i="3"/>
  <c r="D2005" i="3" s="1"/>
  <c r="B2022" i="3"/>
  <c r="D2022" i="3" s="1"/>
  <c r="E2034" i="3"/>
  <c r="E2037" i="3"/>
  <c r="E2054" i="3"/>
  <c r="B2066" i="3"/>
  <c r="D2066" i="3" s="1"/>
  <c r="B2069" i="3"/>
  <c r="D2069" i="3" s="1"/>
  <c r="B2071" i="3"/>
  <c r="D2071" i="3" s="1"/>
  <c r="B2086" i="3"/>
  <c r="D2086" i="3" s="1"/>
  <c r="E2098" i="3"/>
  <c r="E2101" i="3"/>
  <c r="E2118" i="3"/>
  <c r="B2124" i="3"/>
  <c r="D2124" i="3" s="1"/>
  <c r="B2129" i="3"/>
  <c r="D2129" i="3" s="1"/>
  <c r="E2130" i="3"/>
  <c r="E2181" i="3"/>
  <c r="B2189" i="3"/>
  <c r="D2189" i="3" s="1"/>
  <c r="B2196" i="3"/>
  <c r="D2196" i="3" s="1"/>
  <c r="E2197" i="3"/>
  <c r="B2218" i="3"/>
  <c r="D2218" i="3" s="1"/>
  <c r="D2312" i="3"/>
  <c r="E2373" i="3"/>
  <c r="B2381" i="3"/>
  <c r="D2381" i="3" s="1"/>
  <c r="B2388" i="3"/>
  <c r="D2388" i="3" s="1"/>
  <c r="E2389" i="3"/>
  <c r="B2410" i="3"/>
  <c r="D2410" i="3" s="1"/>
  <c r="B2472" i="3"/>
  <c r="D2472" i="3" s="1"/>
  <c r="B2024" i="3"/>
  <c r="D2024" i="3" s="1"/>
  <c r="B2060" i="3"/>
  <c r="D2060" i="3" s="1"/>
  <c r="E2064" i="3"/>
  <c r="B2088" i="3"/>
  <c r="D2088" i="3" s="1"/>
  <c r="E2125" i="3"/>
  <c r="B2131" i="3"/>
  <c r="D2131" i="3" s="1"/>
  <c r="E2132" i="3"/>
  <c r="B2199" i="3"/>
  <c r="D2199" i="3" s="1"/>
  <c r="B2197" i="3"/>
  <c r="D2197" i="3" s="1"/>
  <c r="B2194" i="3"/>
  <c r="D2194" i="3" s="1"/>
  <c r="E2182" i="3"/>
  <c r="E2192" i="3"/>
  <c r="B2216" i="3"/>
  <c r="D2216" i="3" s="1"/>
  <c r="E2252" i="3"/>
  <c r="B2256" i="3"/>
  <c r="D2256" i="3" s="1"/>
  <c r="E2257" i="3"/>
  <c r="E2259" i="3"/>
  <c r="E2263" i="3"/>
  <c r="B2391" i="3"/>
  <c r="D2391" i="3" s="1"/>
  <c r="B2389" i="3"/>
  <c r="D2389" i="3" s="1"/>
  <c r="B2386" i="3"/>
  <c r="D2386" i="3" s="1"/>
  <c r="E2374" i="3"/>
  <c r="E2384" i="3"/>
  <c r="B2408" i="3"/>
  <c r="D2408" i="3" s="1"/>
  <c r="B2503" i="3"/>
  <c r="D2503" i="3" s="1"/>
  <c r="B2505" i="3"/>
  <c r="D2505" i="3" s="1"/>
  <c r="B2504" i="3"/>
  <c r="D2504" i="3" s="1"/>
  <c r="B2502" i="3"/>
  <c r="D2502" i="3" s="1"/>
  <c r="B2598" i="3"/>
  <c r="D2598" i="3" s="1"/>
  <c r="B2600" i="3"/>
  <c r="D2600" i="3" s="1"/>
  <c r="B2599" i="3"/>
  <c r="D2599" i="3" s="1"/>
  <c r="E2162" i="3"/>
  <c r="E2165" i="3"/>
  <c r="E2226" i="3"/>
  <c r="E2229" i="3"/>
  <c r="E2290" i="3"/>
  <c r="E2293" i="3"/>
  <c r="E2354" i="3"/>
  <c r="E2357" i="3"/>
  <c r="E2418" i="3"/>
  <c r="E2421" i="3"/>
  <c r="E2438" i="3"/>
  <c r="B2450" i="3"/>
  <c r="D2450" i="3" s="1"/>
  <c r="B2453" i="3"/>
  <c r="D2453" i="3" s="1"/>
  <c r="B2455" i="3"/>
  <c r="D2455" i="3" s="1"/>
  <c r="E2487" i="3"/>
  <c r="E2485" i="3"/>
  <c r="E2482" i="3"/>
  <c r="B2483" i="3"/>
  <c r="D2483" i="3" s="1"/>
  <c r="B2519" i="3"/>
  <c r="D2519" i="3" s="1"/>
  <c r="B2517" i="3"/>
  <c r="D2517" i="3" s="1"/>
  <c r="B2514" i="3"/>
  <c r="D2514" i="3" s="1"/>
  <c r="E2502" i="3"/>
  <c r="D2506" i="3"/>
  <c r="E2512" i="3"/>
  <c r="E2572" i="3"/>
  <c r="B2576" i="3"/>
  <c r="D2576" i="3" s="1"/>
  <c r="E2577" i="3"/>
  <c r="E2579" i="3"/>
  <c r="B2711" i="3"/>
  <c r="D2711" i="3" s="1"/>
  <c r="B2709" i="3"/>
  <c r="D2709" i="3" s="1"/>
  <c r="B2706" i="3"/>
  <c r="D2706" i="3" s="1"/>
  <c r="E2694" i="3"/>
  <c r="E2704" i="3"/>
  <c r="B2728" i="3"/>
  <c r="D2728" i="3" s="1"/>
  <c r="E2764" i="3"/>
  <c r="B2768" i="3"/>
  <c r="D2768" i="3" s="1"/>
  <c r="E2769" i="3"/>
  <c r="E2771" i="3"/>
  <c r="B2791" i="3"/>
  <c r="D2791" i="3" s="1"/>
  <c r="B2821" i="3"/>
  <c r="D2821" i="3" s="1"/>
  <c r="E2829" i="3"/>
  <c r="B2835" i="3"/>
  <c r="D2835" i="3" s="1"/>
  <c r="E2836" i="3"/>
  <c r="E2893" i="3"/>
  <c r="E2897" i="3"/>
  <c r="D2900" i="3"/>
  <c r="B2961" i="3"/>
  <c r="D2961" i="3" s="1"/>
  <c r="E2965" i="3"/>
  <c r="B3021" i="3"/>
  <c r="D3021" i="3" s="1"/>
  <c r="E3187" i="3"/>
  <c r="E3184" i="3"/>
  <c r="B3180" i="3"/>
  <c r="D3180" i="3" s="1"/>
  <c r="E3188" i="3"/>
  <c r="E3185" i="3"/>
  <c r="B3181" i="3"/>
  <c r="D3181" i="3" s="1"/>
  <c r="B3173" i="3"/>
  <c r="D3173" i="3" s="1"/>
  <c r="E3180" i="3"/>
  <c r="A3172" i="3"/>
  <c r="E3181" i="3"/>
  <c r="E3174" i="3"/>
  <c r="E3189" i="3"/>
  <c r="B3188" i="3"/>
  <c r="D3188" i="3" s="1"/>
  <c r="B3186" i="3"/>
  <c r="D3186" i="3" s="1"/>
  <c r="E3192" i="3"/>
  <c r="E3173" i="3"/>
  <c r="E3191" i="3"/>
  <c r="B3185" i="3"/>
  <c r="D3185" i="3" s="1"/>
  <c r="B3191" i="3"/>
  <c r="D3191" i="3" s="1"/>
  <c r="E3186" i="3"/>
  <c r="B3184" i="3"/>
  <c r="D3184" i="3" s="1"/>
  <c r="B2583" i="3"/>
  <c r="D2583" i="3" s="1"/>
  <c r="B2581" i="3"/>
  <c r="D2581" i="3" s="1"/>
  <c r="B2578" i="3"/>
  <c r="D2578" i="3" s="1"/>
  <c r="E2566" i="3"/>
  <c r="E2576" i="3"/>
  <c r="B2775" i="3"/>
  <c r="D2775" i="3" s="1"/>
  <c r="B2773" i="3"/>
  <c r="D2773" i="3" s="1"/>
  <c r="B2770" i="3"/>
  <c r="D2770" i="3" s="1"/>
  <c r="E2758" i="3"/>
  <c r="E2768" i="3"/>
  <c r="B2792" i="3"/>
  <c r="D2792" i="3" s="1"/>
  <c r="E2828" i="3"/>
  <c r="B2832" i="3"/>
  <c r="D2832" i="3" s="1"/>
  <c r="E2833" i="3"/>
  <c r="E2835" i="3"/>
  <c r="E2839" i="3"/>
  <c r="E2961" i="3"/>
  <c r="D2964" i="3"/>
  <c r="B3031" i="3"/>
  <c r="D3031" i="3" s="1"/>
  <c r="B3029" i="3"/>
  <c r="D3029" i="3" s="1"/>
  <c r="B3026" i="3"/>
  <c r="D3026" i="3" s="1"/>
  <c r="E3014" i="3"/>
  <c r="E3031" i="3"/>
  <c r="E3027" i="3"/>
  <c r="E3025" i="3"/>
  <c r="B3024" i="3"/>
  <c r="D3024" i="3" s="1"/>
  <c r="E3020" i="3"/>
  <c r="E3026" i="3"/>
  <c r="B3025" i="3"/>
  <c r="D3025" i="3" s="1"/>
  <c r="B3020" i="3"/>
  <c r="D3020" i="3" s="1"/>
  <c r="A3012" i="3"/>
  <c r="E3021" i="3"/>
  <c r="B3027" i="3"/>
  <c r="D3027" i="3" s="1"/>
  <c r="E3029" i="3"/>
  <c r="D3050" i="3"/>
  <c r="B3095" i="3"/>
  <c r="D3095" i="3" s="1"/>
  <c r="B3093" i="3"/>
  <c r="D3093" i="3" s="1"/>
  <c r="B3090" i="3"/>
  <c r="D3090" i="3" s="1"/>
  <c r="E3078" i="3"/>
  <c r="E3095" i="3"/>
  <c r="E3091" i="3"/>
  <c r="E3089" i="3"/>
  <c r="B3088" i="3"/>
  <c r="D3088" i="3" s="1"/>
  <c r="E3084" i="3"/>
  <c r="E3092" i="3"/>
  <c r="B3091" i="3"/>
  <c r="D3091" i="3" s="1"/>
  <c r="E3085" i="3"/>
  <c r="B3077" i="3"/>
  <c r="D3077" i="3" s="1"/>
  <c r="E3090" i="3"/>
  <c r="B3089" i="3"/>
  <c r="D3089" i="3" s="1"/>
  <c r="B3084" i="3"/>
  <c r="D3084" i="3" s="1"/>
  <c r="A3076" i="3"/>
  <c r="E3096" i="3"/>
  <c r="E3093" i="3"/>
  <c r="B3092" i="3"/>
  <c r="D3092" i="3" s="1"/>
  <c r="B3085" i="3"/>
  <c r="D3085" i="3" s="1"/>
  <c r="E3077" i="3"/>
  <c r="E3088" i="3"/>
  <c r="E2450" i="3"/>
  <c r="E2453" i="3"/>
  <c r="B2572" i="3"/>
  <c r="D2572" i="3" s="1"/>
  <c r="B2577" i="3"/>
  <c r="D2577" i="3" s="1"/>
  <c r="E2578" i="3"/>
  <c r="E2821" i="3"/>
  <c r="B2829" i="3"/>
  <c r="D2829" i="3" s="1"/>
  <c r="B2836" i="3"/>
  <c r="D2836" i="3" s="1"/>
  <c r="E2837" i="3"/>
  <c r="E2899" i="3"/>
  <c r="E2896" i="3"/>
  <c r="B2892" i="3"/>
  <c r="D2892" i="3" s="1"/>
  <c r="B2903" i="3"/>
  <c r="D2903" i="3" s="1"/>
  <c r="B2901" i="3"/>
  <c r="D2901" i="3" s="1"/>
  <c r="B2898" i="3"/>
  <c r="D2898" i="3" s="1"/>
  <c r="E2886" i="3"/>
  <c r="E2904" i="3"/>
  <c r="B2899" i="3"/>
  <c r="D2899" i="3" s="1"/>
  <c r="E2892" i="3"/>
  <c r="D2896" i="3"/>
  <c r="E2898" i="3"/>
  <c r="E2903" i="3"/>
  <c r="E2957" i="3"/>
  <c r="B2839" i="3"/>
  <c r="D2839" i="3" s="1"/>
  <c r="B2837" i="3"/>
  <c r="D2837" i="3" s="1"/>
  <c r="B2834" i="3"/>
  <c r="D2834" i="3" s="1"/>
  <c r="E2822" i="3"/>
  <c r="E2832" i="3"/>
  <c r="B2889" i="3"/>
  <c r="D2889" i="3" s="1"/>
  <c r="B2887" i="3"/>
  <c r="D2887" i="3" s="1"/>
  <c r="E2963" i="3"/>
  <c r="E2960" i="3"/>
  <c r="B2956" i="3"/>
  <c r="D2956" i="3" s="1"/>
  <c r="B2967" i="3"/>
  <c r="D2967" i="3" s="1"/>
  <c r="B2965" i="3"/>
  <c r="D2965" i="3" s="1"/>
  <c r="B2962" i="3"/>
  <c r="D2962" i="3" s="1"/>
  <c r="E2950" i="3"/>
  <c r="E2968" i="3"/>
  <c r="B2963" i="3"/>
  <c r="D2963" i="3" s="1"/>
  <c r="B2960" i="3"/>
  <c r="D2960" i="3" s="1"/>
  <c r="E2956" i="3"/>
  <c r="A2948" i="3"/>
  <c r="D2704" i="3"/>
  <c r="B2793" i="3"/>
  <c r="D2793" i="3" s="1"/>
  <c r="A2820" i="3"/>
  <c r="B2828" i="3"/>
  <c r="D2828" i="3" s="1"/>
  <c r="B2833" i="3"/>
  <c r="D2833" i="3" s="1"/>
  <c r="E2834" i="3"/>
  <c r="B2890" i="3"/>
  <c r="D2890" i="3" s="1"/>
  <c r="D2897" i="3"/>
  <c r="B2949" i="3"/>
  <c r="D2949" i="3" s="1"/>
  <c r="E2962" i="3"/>
  <c r="E2967" i="3"/>
  <c r="D2988" i="3"/>
  <c r="E3160" i="3"/>
  <c r="B3155" i="3"/>
  <c r="D3155" i="3" s="1"/>
  <c r="B3152" i="3"/>
  <c r="D3152" i="3" s="1"/>
  <c r="E3148" i="3"/>
  <c r="A3140" i="3"/>
  <c r="B3156" i="3"/>
  <c r="D3156" i="3" s="1"/>
  <c r="B3153" i="3"/>
  <c r="D3153" i="3" s="1"/>
  <c r="E3149" i="3"/>
  <c r="E3141" i="3"/>
  <c r="E3155" i="3"/>
  <c r="E3153" i="3"/>
  <c r="B3157" i="3"/>
  <c r="D3157" i="3" s="1"/>
  <c r="E3154" i="3"/>
  <c r="B3149" i="3"/>
  <c r="D3149" i="3" s="1"/>
  <c r="B3154" i="3"/>
  <c r="D3154" i="3" s="1"/>
  <c r="E3159" i="3"/>
  <c r="D3205" i="3"/>
  <c r="E3345" i="3"/>
  <c r="E3348" i="3"/>
  <c r="E2546" i="3"/>
  <c r="E2549" i="3"/>
  <c r="E2610" i="3"/>
  <c r="E2613" i="3"/>
  <c r="E2674" i="3"/>
  <c r="E2677" i="3"/>
  <c r="E2738" i="3"/>
  <c r="E2741" i="3"/>
  <c r="E2802" i="3"/>
  <c r="E2805" i="3"/>
  <c r="E2866" i="3"/>
  <c r="E2869" i="3"/>
  <c r="E2930" i="3"/>
  <c r="E2933" i="3"/>
  <c r="E2999" i="3"/>
  <c r="E2997" i="3"/>
  <c r="E2994" i="3"/>
  <c r="B2982" i="3"/>
  <c r="D2982" i="3" s="1"/>
  <c r="B2986" i="3"/>
  <c r="D2986" i="3" s="1"/>
  <c r="B2989" i="3"/>
  <c r="D2989" i="3" s="1"/>
  <c r="B2994" i="3"/>
  <c r="D2994" i="3" s="1"/>
  <c r="E2995" i="3"/>
  <c r="D3052" i="3"/>
  <c r="B3348" i="3"/>
  <c r="D3348" i="3" s="1"/>
  <c r="B3345" i="3"/>
  <c r="D3345" i="3" s="1"/>
  <c r="E3341" i="3"/>
  <c r="E3333" i="3"/>
  <c r="E3347" i="3"/>
  <c r="E3344" i="3"/>
  <c r="B3340" i="3"/>
  <c r="D3340" i="3" s="1"/>
  <c r="E3351" i="3"/>
  <c r="B3349" i="3"/>
  <c r="D3349" i="3" s="1"/>
  <c r="B3347" i="3"/>
  <c r="D3347" i="3" s="1"/>
  <c r="B3341" i="3"/>
  <c r="D3341" i="3" s="1"/>
  <c r="E3334" i="3"/>
  <c r="A3332" i="3"/>
  <c r="B3351" i="3"/>
  <c r="D3351" i="3" s="1"/>
  <c r="E3340" i="3"/>
  <c r="B3333" i="3"/>
  <c r="D3333" i="3" s="1"/>
  <c r="B3344" i="3"/>
  <c r="D3344" i="3" s="1"/>
  <c r="E3346" i="3"/>
  <c r="D3159" i="3"/>
  <c r="D3221" i="3"/>
  <c r="B3252" i="3"/>
  <c r="D3252" i="3" s="1"/>
  <c r="B3249" i="3"/>
  <c r="D3249" i="3" s="1"/>
  <c r="E3245" i="3"/>
  <c r="E3237" i="3"/>
  <c r="E3251" i="3"/>
  <c r="E3248" i="3"/>
  <c r="B3244" i="3"/>
  <c r="D3244" i="3" s="1"/>
  <c r="E3252" i="3"/>
  <c r="E3249" i="3"/>
  <c r="B3245" i="3"/>
  <c r="D3245" i="3" s="1"/>
  <c r="B3237" i="3"/>
  <c r="D3237" i="3" s="1"/>
  <c r="E3244" i="3"/>
  <c r="E3253" i="3"/>
  <c r="B3284" i="3"/>
  <c r="D3284" i="3" s="1"/>
  <c r="B3281" i="3"/>
  <c r="D3281" i="3" s="1"/>
  <c r="E3277" i="3"/>
  <c r="B3277" i="3"/>
  <c r="D3277" i="3" s="1"/>
  <c r="B3269" i="3"/>
  <c r="D3269" i="3" s="1"/>
  <c r="E3288" i="3"/>
  <c r="E3285" i="3"/>
  <c r="E3283" i="3"/>
  <c r="B3282" i="3"/>
  <c r="D3282" i="3" s="1"/>
  <c r="E3276" i="3"/>
  <c r="A3268" i="3"/>
  <c r="B3285" i="3"/>
  <c r="D3285" i="3" s="1"/>
  <c r="E3269" i="3"/>
  <c r="B3593" i="3"/>
  <c r="D3593" i="3" s="1"/>
  <c r="B3591" i="3"/>
  <c r="D3591" i="3" s="1"/>
  <c r="B3590" i="3"/>
  <c r="D3590" i="3" s="1"/>
  <c r="B3594" i="3"/>
  <c r="D3594" i="3" s="1"/>
  <c r="B3592" i="3"/>
  <c r="D3592" i="3" s="1"/>
  <c r="E3058" i="3"/>
  <c r="E3061" i="3"/>
  <c r="E3122" i="3"/>
  <c r="E3125" i="3"/>
  <c r="E3224" i="3"/>
  <c r="B3219" i="3"/>
  <c r="D3219" i="3" s="1"/>
  <c r="B3216" i="3"/>
  <c r="D3216" i="3" s="1"/>
  <c r="E3212" i="3"/>
  <c r="A3204" i="3"/>
  <c r="B3220" i="3"/>
  <c r="D3220" i="3" s="1"/>
  <c r="B3217" i="3"/>
  <c r="D3217" i="3" s="1"/>
  <c r="E3213" i="3"/>
  <c r="E3205" i="3"/>
  <c r="B3212" i="3"/>
  <c r="D3212" i="3" s="1"/>
  <c r="B3218" i="3"/>
  <c r="D3218" i="3" s="1"/>
  <c r="B3248" i="3"/>
  <c r="D3248" i="3" s="1"/>
  <c r="B3280" i="3"/>
  <c r="D3280" i="3" s="1"/>
  <c r="E3282" i="3"/>
  <c r="E3284" i="3"/>
  <c r="E3287" i="3"/>
  <c r="E3316" i="3"/>
  <c r="E3313" i="3"/>
  <c r="B3309" i="3"/>
  <c r="D3309" i="3" s="1"/>
  <c r="B3301" i="3"/>
  <c r="D3301" i="3" s="1"/>
  <c r="B3314" i="3"/>
  <c r="D3314" i="3" s="1"/>
  <c r="E3308" i="3"/>
  <c r="B3317" i="3"/>
  <c r="D3317" i="3" s="1"/>
  <c r="B3312" i="3"/>
  <c r="D3312" i="3" s="1"/>
  <c r="E3301" i="3"/>
  <c r="E3314" i="3"/>
  <c r="B3313" i="3"/>
  <c r="D3313" i="3" s="1"/>
  <c r="E3309" i="3"/>
  <c r="B3308" i="3"/>
  <c r="D3308" i="3" s="1"/>
  <c r="E3312" i="3"/>
  <c r="E3315" i="3"/>
  <c r="E3317" i="3"/>
  <c r="D3287" i="3"/>
  <c r="E3379" i="3"/>
  <c r="E3376" i="3"/>
  <c r="B3372" i="3"/>
  <c r="D3372" i="3" s="1"/>
  <c r="E3380" i="3"/>
  <c r="E3377" i="3"/>
  <c r="B3373" i="3"/>
  <c r="D3373" i="3" s="1"/>
  <c r="B3365" i="3"/>
  <c r="D3365" i="3" s="1"/>
  <c r="E3384" i="3"/>
  <c r="B3379" i="3"/>
  <c r="D3379" i="3" s="1"/>
  <c r="B3376" i="3"/>
  <c r="D3376" i="3" s="1"/>
  <c r="E3372" i="3"/>
  <c r="A3364" i="3"/>
  <c r="E3366" i="3"/>
  <c r="B3377" i="3"/>
  <c r="D3377" i="3" s="1"/>
  <c r="E3383" i="3"/>
  <c r="E3416" i="3"/>
  <c r="B3411" i="3"/>
  <c r="D3411" i="3" s="1"/>
  <c r="B3408" i="3"/>
  <c r="D3408" i="3" s="1"/>
  <c r="E3404" i="3"/>
  <c r="A3396" i="3"/>
  <c r="B3412" i="3"/>
  <c r="D3412" i="3" s="1"/>
  <c r="B3409" i="3"/>
  <c r="D3409" i="3" s="1"/>
  <c r="E3405" i="3"/>
  <c r="E3397" i="3"/>
  <c r="E3411" i="3"/>
  <c r="E3408" i="3"/>
  <c r="B3404" i="3"/>
  <c r="D3404" i="3" s="1"/>
  <c r="E3398" i="3"/>
  <c r="D3405" i="3"/>
  <c r="B3410" i="3"/>
  <c r="D3410" i="3" s="1"/>
  <c r="E3412" i="3"/>
  <c r="B3415" i="3"/>
  <c r="D3415" i="3" s="1"/>
  <c r="B3441" i="3"/>
  <c r="D3441" i="3" s="1"/>
  <c r="E3447" i="3"/>
  <c r="E3480" i="3"/>
  <c r="B3475" i="3"/>
  <c r="D3475" i="3" s="1"/>
  <c r="B3472" i="3"/>
  <c r="D3472" i="3" s="1"/>
  <c r="E3468" i="3"/>
  <c r="A3460" i="3"/>
  <c r="B3476" i="3"/>
  <c r="D3476" i="3" s="1"/>
  <c r="B3473" i="3"/>
  <c r="D3473" i="3" s="1"/>
  <c r="E3469" i="3"/>
  <c r="E3461" i="3"/>
  <c r="E3475" i="3"/>
  <c r="E3472" i="3"/>
  <c r="B3468" i="3"/>
  <c r="D3468" i="3" s="1"/>
  <c r="E3462" i="3"/>
  <c r="D3469" i="3"/>
  <c r="B3474" i="3"/>
  <c r="D3474" i="3" s="1"/>
  <c r="E3476" i="3"/>
  <c r="B3479" i="3"/>
  <c r="D3479" i="3" s="1"/>
  <c r="B3505" i="3"/>
  <c r="D3505" i="3" s="1"/>
  <c r="E3636" i="3"/>
  <c r="E3633" i="3"/>
  <c r="B3629" i="3"/>
  <c r="D3629" i="3" s="1"/>
  <c r="B3621" i="3"/>
  <c r="D3621" i="3" s="1"/>
  <c r="E3640" i="3"/>
  <c r="B3635" i="3"/>
  <c r="D3635" i="3" s="1"/>
  <c r="B3632" i="3"/>
  <c r="D3632" i="3" s="1"/>
  <c r="E3628" i="3"/>
  <c r="A3620" i="3"/>
  <c r="B3639" i="3"/>
  <c r="D3639" i="3" s="1"/>
  <c r="B3637" i="3"/>
  <c r="D3637" i="3" s="1"/>
  <c r="B3634" i="3"/>
  <c r="D3634" i="3" s="1"/>
  <c r="E3622" i="3"/>
  <c r="E3639" i="3"/>
  <c r="B3628" i="3"/>
  <c r="D3628" i="3" s="1"/>
  <c r="E3629" i="3"/>
  <c r="E3635" i="3"/>
  <c r="B3633" i="3"/>
  <c r="D3633" i="3" s="1"/>
  <c r="E3637" i="3"/>
  <c r="E3632" i="3"/>
  <c r="E3634" i="3"/>
  <c r="E3621" i="3"/>
  <c r="E3373" i="3"/>
  <c r="B3378" i="3"/>
  <c r="D3378" i="3" s="1"/>
  <c r="B3380" i="3"/>
  <c r="D3380" i="3" s="1"/>
  <c r="D3397" i="3"/>
  <c r="E3410" i="3"/>
  <c r="D3413" i="3"/>
  <c r="E3415" i="3"/>
  <c r="E3430" i="3"/>
  <c r="E3437" i="3"/>
  <c r="B3442" i="3"/>
  <c r="D3442" i="3" s="1"/>
  <c r="D3461" i="3"/>
  <c r="E3474" i="3"/>
  <c r="D3477" i="3"/>
  <c r="E3479" i="3"/>
  <c r="E3494" i="3"/>
  <c r="E3501" i="3"/>
  <c r="B3506" i="3"/>
  <c r="D3506" i="3" s="1"/>
  <c r="B3508" i="3"/>
  <c r="D3508" i="3" s="1"/>
  <c r="E3443" i="3"/>
  <c r="E3440" i="3"/>
  <c r="B3436" i="3"/>
  <c r="D3436" i="3" s="1"/>
  <c r="E3444" i="3"/>
  <c r="E3441" i="3"/>
  <c r="B3437" i="3"/>
  <c r="D3437" i="3" s="1"/>
  <c r="B3429" i="3"/>
  <c r="D3429" i="3" s="1"/>
  <c r="E3448" i="3"/>
  <c r="B3443" i="3"/>
  <c r="D3443" i="3" s="1"/>
  <c r="B3440" i="3"/>
  <c r="D3440" i="3" s="1"/>
  <c r="E3436" i="3"/>
  <c r="A3428" i="3"/>
  <c r="D3444" i="3"/>
  <c r="B3447" i="3"/>
  <c r="D3447" i="3" s="1"/>
  <c r="E3507" i="3"/>
  <c r="E3504" i="3"/>
  <c r="B3500" i="3"/>
  <c r="D3500" i="3" s="1"/>
  <c r="E3508" i="3"/>
  <c r="E3505" i="3"/>
  <c r="B3501" i="3"/>
  <c r="D3501" i="3" s="1"/>
  <c r="B3493" i="3"/>
  <c r="D3493" i="3" s="1"/>
  <c r="E3512" i="3"/>
  <c r="B3507" i="3"/>
  <c r="D3507" i="3" s="1"/>
  <c r="B3504" i="3"/>
  <c r="D3504" i="3" s="1"/>
  <c r="E3500" i="3"/>
  <c r="A3492" i="3"/>
  <c r="E3511" i="3"/>
  <c r="E3509" i="3"/>
  <c r="B3529" i="3"/>
  <c r="D3529" i="3" s="1"/>
  <c r="B3527" i="3"/>
  <c r="D3527" i="3" s="1"/>
  <c r="B3526" i="3"/>
  <c r="D3526" i="3" s="1"/>
  <c r="B3528" i="3"/>
  <c r="D3528" i="3" s="1"/>
  <c r="E3757" i="3"/>
  <c r="D3820" i="3"/>
  <c r="D3589" i="3"/>
  <c r="E3685" i="3"/>
  <c r="E3698" i="3"/>
  <c r="B3756" i="3"/>
  <c r="D3756" i="3" s="1"/>
  <c r="E3767" i="3"/>
  <c r="D3789" i="3"/>
  <c r="D3825" i="3"/>
  <c r="D3828" i="3"/>
  <c r="B3540" i="3"/>
  <c r="D3540" i="3" s="1"/>
  <c r="B3537" i="3"/>
  <c r="D3537" i="3" s="1"/>
  <c r="E3533" i="3"/>
  <c r="E3525" i="3"/>
  <c r="E3539" i="3"/>
  <c r="E3536" i="3"/>
  <c r="B3532" i="3"/>
  <c r="D3532" i="3" s="1"/>
  <c r="E3543" i="3"/>
  <c r="E3541" i="3"/>
  <c r="E3538" i="3"/>
  <c r="B3533" i="3"/>
  <c r="D3533" i="3" s="1"/>
  <c r="E3572" i="3"/>
  <c r="E3569" i="3"/>
  <c r="B3565" i="3"/>
  <c r="D3565" i="3" s="1"/>
  <c r="B3557" i="3"/>
  <c r="D3557" i="3" s="1"/>
  <c r="E3576" i="3"/>
  <c r="B3571" i="3"/>
  <c r="D3571" i="3" s="1"/>
  <c r="B3568" i="3"/>
  <c r="D3568" i="3" s="1"/>
  <c r="E3564" i="3"/>
  <c r="A3556" i="3"/>
  <c r="B3575" i="3"/>
  <c r="D3575" i="3" s="1"/>
  <c r="B3573" i="3"/>
  <c r="D3573" i="3" s="1"/>
  <c r="B3570" i="3"/>
  <c r="D3570" i="3" s="1"/>
  <c r="E3558" i="3"/>
  <c r="D3569" i="3"/>
  <c r="B3572" i="3"/>
  <c r="D3572" i="3" s="1"/>
  <c r="D3653" i="3"/>
  <c r="E3696" i="3"/>
  <c r="E3749" i="3"/>
  <c r="E3762" i="3"/>
  <c r="B3785" i="3"/>
  <c r="D3785" i="3" s="1"/>
  <c r="B3783" i="3"/>
  <c r="D3783" i="3" s="1"/>
  <c r="B3782" i="3"/>
  <c r="D3782" i="3" s="1"/>
  <c r="E3760" i="3"/>
  <c r="E3765" i="3"/>
  <c r="D3597" i="3"/>
  <c r="D3636" i="3"/>
  <c r="E3700" i="3"/>
  <c r="E3697" i="3"/>
  <c r="B3693" i="3"/>
  <c r="D3693" i="3" s="1"/>
  <c r="B3685" i="3"/>
  <c r="D3685" i="3" s="1"/>
  <c r="E3704" i="3"/>
  <c r="B3699" i="3"/>
  <c r="D3699" i="3" s="1"/>
  <c r="B3696" i="3"/>
  <c r="D3696" i="3" s="1"/>
  <c r="E3692" i="3"/>
  <c r="A3684" i="3"/>
  <c r="B3703" i="3"/>
  <c r="D3703" i="3" s="1"/>
  <c r="B3701" i="3"/>
  <c r="D3701" i="3" s="1"/>
  <c r="B3698" i="3"/>
  <c r="D3698" i="3" s="1"/>
  <c r="E3686" i="3"/>
  <c r="B3700" i="3"/>
  <c r="D3700" i="3" s="1"/>
  <c r="B3761" i="3"/>
  <c r="D3761" i="3" s="1"/>
  <c r="D3781" i="3"/>
  <c r="E3764" i="3"/>
  <c r="E3761" i="3"/>
  <c r="B3757" i="3"/>
  <c r="D3757" i="3" s="1"/>
  <c r="B3749" i="3"/>
  <c r="D3749" i="3" s="1"/>
  <c r="E3768" i="3"/>
  <c r="B3763" i="3"/>
  <c r="D3763" i="3" s="1"/>
  <c r="B3760" i="3"/>
  <c r="D3760" i="3" s="1"/>
  <c r="E3756" i="3"/>
  <c r="A3748" i="3"/>
  <c r="B3767" i="3"/>
  <c r="D3767" i="3" s="1"/>
  <c r="B3765" i="3"/>
  <c r="D3765" i="3" s="1"/>
  <c r="B3762" i="3"/>
  <c r="D3762" i="3" s="1"/>
  <c r="E3750" i="3"/>
  <c r="B3764" i="3"/>
  <c r="D3764" i="3" s="1"/>
  <c r="E3602" i="3"/>
  <c r="E3605" i="3"/>
  <c r="E3607" i="3"/>
  <c r="E3666" i="3"/>
  <c r="E3669" i="3"/>
  <c r="E3671" i="3"/>
  <c r="E3730" i="3"/>
  <c r="E3733" i="3"/>
  <c r="E3735" i="3"/>
  <c r="E3794" i="3"/>
  <c r="E3797" i="3"/>
  <c r="E3799" i="3"/>
  <c r="E3814" i="3"/>
  <c r="B3826" i="3"/>
  <c r="D3826" i="3" s="1"/>
  <c r="B3829" i="3"/>
  <c r="D3829" i="3" s="1"/>
  <c r="B3831" i="3"/>
  <c r="D3831" i="3" s="1"/>
  <c r="E3826" i="3"/>
  <c r="E3829" i="3"/>
  <c r="E3831" i="3"/>
  <c r="B3596" i="3"/>
  <c r="D3596" i="3" s="1"/>
  <c r="E3600" i="3"/>
  <c r="E3603" i="3"/>
  <c r="B3660" i="3"/>
  <c r="D3660" i="3" s="1"/>
  <c r="E3664" i="3"/>
  <c r="E3667" i="3"/>
  <c r="B3724" i="3"/>
  <c r="D3724" i="3" s="1"/>
  <c r="E3728" i="3"/>
  <c r="E3731" i="3"/>
  <c r="B3788" i="3"/>
  <c r="D3788" i="3" s="1"/>
  <c r="E3792" i="3"/>
  <c r="E3795" i="3"/>
  <c r="A3812" i="3"/>
  <c r="E3820" i="3"/>
  <c r="B3824" i="3"/>
  <c r="D3824" i="3" s="1"/>
  <c r="B3827" i="3"/>
  <c r="D3827" i="3" s="1"/>
  <c r="E3832" i="3"/>
  <c r="E3589" i="3"/>
  <c r="E3597" i="3"/>
  <c r="B3601" i="3"/>
  <c r="D3601" i="3" s="1"/>
  <c r="E3653" i="3"/>
  <c r="E3661" i="3"/>
  <c r="B3665" i="3"/>
  <c r="D3665" i="3" s="1"/>
  <c r="E3717" i="3"/>
  <c r="E3725" i="3"/>
  <c r="B3729" i="3"/>
  <c r="D3729" i="3" s="1"/>
  <c r="E3781" i="3"/>
  <c r="E3789" i="3"/>
  <c r="B3793" i="3"/>
  <c r="D3793" i="3" s="1"/>
  <c r="B3813" i="3"/>
  <c r="D3813" i="3" s="1"/>
  <c r="B3821" i="3"/>
  <c r="D3821" i="3" s="1"/>
  <c r="E3825" i="3"/>
  <c r="D1802" i="3"/>
  <c r="E1844" i="3"/>
  <c r="E1841" i="3"/>
  <c r="B1837" i="3"/>
  <c r="D1837" i="3" s="1"/>
  <c r="B1829" i="3"/>
  <c r="D1829" i="3" s="1"/>
  <c r="E1848" i="3"/>
  <c r="B1843" i="3"/>
  <c r="D1843" i="3" s="1"/>
  <c r="B1840" i="3"/>
  <c r="D1840" i="3" s="1"/>
  <c r="E1836" i="3"/>
  <c r="A1828" i="3"/>
  <c r="B1847" i="3"/>
  <c r="D1847" i="3" s="1"/>
  <c r="B1845" i="3"/>
  <c r="D1845" i="3" s="1"/>
  <c r="B1842" i="3"/>
  <c r="D1842" i="3" s="1"/>
  <c r="E1830" i="3"/>
  <c r="D1669" i="3"/>
  <c r="B1737" i="3"/>
  <c r="D1737" i="3" s="1"/>
  <c r="B1735" i="3"/>
  <c r="D1735" i="3" s="1"/>
  <c r="B1734" i="3"/>
  <c r="D1734" i="3" s="1"/>
  <c r="B1772" i="3"/>
  <c r="D1772" i="3" s="1"/>
  <c r="E1783" i="3"/>
  <c r="E1837" i="3"/>
  <c r="D1844" i="3"/>
  <c r="D1905" i="3"/>
  <c r="D1908" i="3"/>
  <c r="E1652" i="3"/>
  <c r="E1649" i="3"/>
  <c r="B1645" i="3"/>
  <c r="D1645" i="3" s="1"/>
  <c r="B1637" i="3"/>
  <c r="D1637" i="3" s="1"/>
  <c r="E1656" i="3"/>
  <c r="B1651" i="3"/>
  <c r="D1651" i="3" s="1"/>
  <c r="B1648" i="3"/>
  <c r="D1648" i="3" s="1"/>
  <c r="E1644" i="3"/>
  <c r="A1636" i="3"/>
  <c r="B1655" i="3"/>
  <c r="D1655" i="3" s="1"/>
  <c r="B1653" i="3"/>
  <c r="D1653" i="3" s="1"/>
  <c r="B1650" i="3"/>
  <c r="D1650" i="3" s="1"/>
  <c r="E1638" i="3"/>
  <c r="D1649" i="3"/>
  <c r="B1652" i="3"/>
  <c r="D1652" i="3" s="1"/>
  <c r="D1685" i="3"/>
  <c r="B1713" i="3"/>
  <c r="D1713" i="3" s="1"/>
  <c r="B1736" i="3"/>
  <c r="D1736" i="3" s="1"/>
  <c r="D1746" i="3"/>
  <c r="D1751" i="3"/>
  <c r="E1765" i="3"/>
  <c r="E1778" i="3"/>
  <c r="B1801" i="3"/>
  <c r="D1801" i="3" s="1"/>
  <c r="B1799" i="3"/>
  <c r="D1799" i="3" s="1"/>
  <c r="B1798" i="3"/>
  <c r="D1798" i="3" s="1"/>
  <c r="B1836" i="3"/>
  <c r="D1836" i="3" s="1"/>
  <c r="E1847" i="3"/>
  <c r="D1866" i="3"/>
  <c r="D1872" i="3"/>
  <c r="D1875" i="3"/>
  <c r="E1716" i="3"/>
  <c r="E1713" i="3"/>
  <c r="B1709" i="3"/>
  <c r="D1709" i="3" s="1"/>
  <c r="B1701" i="3"/>
  <c r="D1701" i="3" s="1"/>
  <c r="E1720" i="3"/>
  <c r="B1715" i="3"/>
  <c r="D1715" i="3" s="1"/>
  <c r="B1712" i="3"/>
  <c r="D1712" i="3" s="1"/>
  <c r="E1708" i="3"/>
  <c r="A1700" i="3"/>
  <c r="B1719" i="3"/>
  <c r="D1719" i="3" s="1"/>
  <c r="B1717" i="3"/>
  <c r="D1717" i="3" s="1"/>
  <c r="B1714" i="3"/>
  <c r="D1714" i="3" s="1"/>
  <c r="E1702" i="3"/>
  <c r="B1716" i="3"/>
  <c r="D1716" i="3" s="1"/>
  <c r="E1776" i="3"/>
  <c r="E1781" i="3"/>
  <c r="B1800" i="3"/>
  <c r="D1800" i="3" s="1"/>
  <c r="E1829" i="3"/>
  <c r="E1842" i="3"/>
  <c r="B1865" i="3"/>
  <c r="D1865" i="3" s="1"/>
  <c r="B1863" i="3"/>
  <c r="D1863" i="3" s="1"/>
  <c r="B1862" i="3"/>
  <c r="D1862" i="3" s="1"/>
  <c r="B1609" i="3"/>
  <c r="D1609" i="3" s="1"/>
  <c r="B1607" i="3"/>
  <c r="D1607" i="3" s="1"/>
  <c r="B1606" i="3"/>
  <c r="D1606" i="3" s="1"/>
  <c r="D1677" i="3"/>
  <c r="E1709" i="3"/>
  <c r="D1749" i="3"/>
  <c r="B1777" i="3"/>
  <c r="D1777" i="3" s="1"/>
  <c r="E1840" i="3"/>
  <c r="E1845" i="3"/>
  <c r="B1864" i="3"/>
  <c r="D1864" i="3" s="1"/>
  <c r="B1673" i="3"/>
  <c r="D1673" i="3" s="1"/>
  <c r="B1671" i="3"/>
  <c r="D1671" i="3" s="1"/>
  <c r="B1670" i="3"/>
  <c r="D1670" i="3" s="1"/>
  <c r="E1780" i="3"/>
  <c r="E1777" i="3"/>
  <c r="B1773" i="3"/>
  <c r="D1773" i="3" s="1"/>
  <c r="B1765" i="3"/>
  <c r="D1765" i="3" s="1"/>
  <c r="E1784" i="3"/>
  <c r="B1779" i="3"/>
  <c r="D1779" i="3" s="1"/>
  <c r="B1776" i="3"/>
  <c r="D1776" i="3" s="1"/>
  <c r="E1772" i="3"/>
  <c r="A1764" i="3"/>
  <c r="B1783" i="3"/>
  <c r="D1783" i="3" s="1"/>
  <c r="B1781" i="3"/>
  <c r="D1781" i="3" s="1"/>
  <c r="B1778" i="3"/>
  <c r="D1778" i="3" s="1"/>
  <c r="E1766" i="3"/>
  <c r="B1780" i="3"/>
  <c r="D1780" i="3" s="1"/>
  <c r="B1841" i="3"/>
  <c r="D1841" i="3" s="1"/>
  <c r="E1843" i="3"/>
  <c r="E1618" i="3"/>
  <c r="E1621" i="3"/>
  <c r="E1623" i="3"/>
  <c r="E1682" i="3"/>
  <c r="E1685" i="3"/>
  <c r="E1687" i="3"/>
  <c r="E1746" i="3"/>
  <c r="E1749" i="3"/>
  <c r="E1751" i="3"/>
  <c r="E1810" i="3"/>
  <c r="E1813" i="3"/>
  <c r="E1815" i="3"/>
  <c r="E1874" i="3"/>
  <c r="E1877" i="3"/>
  <c r="E1879" i="3"/>
  <c r="E1894" i="3"/>
  <c r="B1906" i="3"/>
  <c r="D1906" i="3" s="1"/>
  <c r="B1909" i="3"/>
  <c r="D1909" i="3" s="1"/>
  <c r="B1911" i="3"/>
  <c r="D1911" i="3" s="1"/>
  <c r="B1874" i="3"/>
  <c r="D1874" i="3" s="1"/>
  <c r="B1877" i="3"/>
  <c r="D1877" i="3" s="1"/>
  <c r="B1879" i="3"/>
  <c r="D1879" i="3" s="1"/>
  <c r="E1906" i="3"/>
  <c r="E1909" i="3"/>
  <c r="E1911" i="3"/>
  <c r="B1612" i="3"/>
  <c r="D1612" i="3" s="1"/>
  <c r="E1616" i="3"/>
  <c r="E1619" i="3"/>
  <c r="B1676" i="3"/>
  <c r="D1676" i="3" s="1"/>
  <c r="E1680" i="3"/>
  <c r="E1683" i="3"/>
  <c r="B1740" i="3"/>
  <c r="D1740" i="3" s="1"/>
  <c r="E1744" i="3"/>
  <c r="E1747" i="3"/>
  <c r="B1804" i="3"/>
  <c r="D1804" i="3" s="1"/>
  <c r="E1808" i="3"/>
  <c r="E1811" i="3"/>
  <c r="B1868" i="3"/>
  <c r="D1868" i="3" s="1"/>
  <c r="E1872" i="3"/>
  <c r="E1875" i="3"/>
  <c r="A1892" i="3"/>
  <c r="E1900" i="3"/>
  <c r="B1904" i="3"/>
  <c r="D1904" i="3" s="1"/>
  <c r="B1907" i="3"/>
  <c r="D1907" i="3" s="1"/>
  <c r="E1912" i="3"/>
  <c r="E1605" i="3"/>
  <c r="E1613" i="3"/>
  <c r="B1617" i="3"/>
  <c r="D1617" i="3" s="1"/>
  <c r="E1669" i="3"/>
  <c r="E1677" i="3"/>
  <c r="B1681" i="3"/>
  <c r="D1681" i="3" s="1"/>
  <c r="E1733" i="3"/>
  <c r="E1741" i="3"/>
  <c r="B1745" i="3"/>
  <c r="D1745" i="3" s="1"/>
  <c r="E1797" i="3"/>
  <c r="E1805" i="3"/>
  <c r="B1809" i="3"/>
  <c r="D1809" i="3" s="1"/>
  <c r="E1861" i="3"/>
  <c r="E1869" i="3"/>
  <c r="B1873" i="3"/>
  <c r="D1873" i="3" s="1"/>
  <c r="B1893" i="3"/>
  <c r="D1893" i="3" s="1"/>
  <c r="B1901" i="3"/>
  <c r="D1901" i="3" s="1"/>
  <c r="E1905" i="3"/>
  <c r="E1299" i="3"/>
  <c r="E1296" i="3"/>
  <c r="B1292" i="3"/>
  <c r="D1292" i="3" s="1"/>
  <c r="B1303" i="3"/>
  <c r="D1303" i="3" s="1"/>
  <c r="B1301" i="3"/>
  <c r="D1301" i="3" s="1"/>
  <c r="B1298" i="3"/>
  <c r="D1298" i="3" s="1"/>
  <c r="E1293" i="3"/>
  <c r="D1299" i="3"/>
  <c r="E1303" i="3"/>
  <c r="E1363" i="3"/>
  <c r="E1360" i="3"/>
  <c r="B1356" i="3"/>
  <c r="D1356" i="3" s="1"/>
  <c r="B1367" i="3"/>
  <c r="D1367" i="3" s="1"/>
  <c r="B1365" i="3"/>
  <c r="D1365" i="3" s="1"/>
  <c r="B1362" i="3"/>
  <c r="D1362" i="3" s="1"/>
  <c r="E1350" i="3"/>
  <c r="E1356" i="3"/>
  <c r="D1360" i="3"/>
  <c r="E1421" i="3"/>
  <c r="E1431" i="3"/>
  <c r="E1491" i="3"/>
  <c r="E1488" i="3"/>
  <c r="B1484" i="3"/>
  <c r="D1484" i="3" s="1"/>
  <c r="B1495" i="3"/>
  <c r="D1495" i="3" s="1"/>
  <c r="B1493" i="3"/>
  <c r="D1493" i="3" s="1"/>
  <c r="B1490" i="3"/>
  <c r="D1490" i="3" s="1"/>
  <c r="E1478" i="3"/>
  <c r="E1484" i="3"/>
  <c r="D1488" i="3"/>
  <c r="D1541" i="3"/>
  <c r="E1549" i="3"/>
  <c r="D1555" i="3"/>
  <c r="E1559" i="3"/>
  <c r="B1289" i="3"/>
  <c r="D1289" i="3" s="1"/>
  <c r="B1287" i="3"/>
  <c r="D1287" i="3" s="1"/>
  <c r="E1413" i="3"/>
  <c r="E1425" i="3"/>
  <c r="B1428" i="3"/>
  <c r="D1428" i="3" s="1"/>
  <c r="E1429" i="3"/>
  <c r="E1432" i="3"/>
  <c r="B1481" i="3"/>
  <c r="D1481" i="3" s="1"/>
  <c r="B1479" i="3"/>
  <c r="D1479" i="3" s="1"/>
  <c r="E1490" i="3"/>
  <c r="E1492" i="3"/>
  <c r="E1541" i="3"/>
  <c r="E1553" i="3"/>
  <c r="B1556" i="3"/>
  <c r="D1556" i="3" s="1"/>
  <c r="E1557" i="3"/>
  <c r="E1560" i="3"/>
  <c r="B1353" i="3"/>
  <c r="D1353" i="3" s="1"/>
  <c r="B1351" i="3"/>
  <c r="D1351" i="3" s="1"/>
  <c r="B1285" i="3"/>
  <c r="D1285" i="3" s="1"/>
  <c r="E1286" i="3"/>
  <c r="B1296" i="3"/>
  <c r="D1296" i="3" s="1"/>
  <c r="D1324" i="3"/>
  <c r="B1349" i="3"/>
  <c r="D1349" i="3" s="1"/>
  <c r="B1354" i="3"/>
  <c r="D1354" i="3" s="1"/>
  <c r="D1357" i="3"/>
  <c r="B1363" i="3"/>
  <c r="D1363" i="3" s="1"/>
  <c r="D1452" i="3"/>
  <c r="D1460" i="3"/>
  <c r="B1477" i="3"/>
  <c r="D1477" i="3" s="1"/>
  <c r="B1482" i="3"/>
  <c r="D1482" i="3" s="1"/>
  <c r="D1485" i="3"/>
  <c r="B1491" i="3"/>
  <c r="D1491" i="3" s="1"/>
  <c r="D1521" i="3"/>
  <c r="E1427" i="3"/>
  <c r="E1424" i="3"/>
  <c r="B1420" i="3"/>
  <c r="D1420" i="3" s="1"/>
  <c r="B1431" i="3"/>
  <c r="D1431" i="3" s="1"/>
  <c r="B1429" i="3"/>
  <c r="D1429" i="3" s="1"/>
  <c r="B1426" i="3"/>
  <c r="D1426" i="3" s="1"/>
  <c r="E1414" i="3"/>
  <c r="E1420" i="3"/>
  <c r="D1424" i="3"/>
  <c r="E1555" i="3"/>
  <c r="E1552" i="3"/>
  <c r="B1548" i="3"/>
  <c r="D1548" i="3" s="1"/>
  <c r="B1559" i="3"/>
  <c r="D1559" i="3" s="1"/>
  <c r="B1557" i="3"/>
  <c r="D1557" i="3" s="1"/>
  <c r="B1554" i="3"/>
  <c r="D1554" i="3" s="1"/>
  <c r="E1542" i="3"/>
  <c r="E1548" i="3"/>
  <c r="D1552" i="3"/>
  <c r="A1412" i="3"/>
  <c r="B1421" i="3"/>
  <c r="D1421" i="3" s="1"/>
  <c r="B1425" i="3"/>
  <c r="D1425" i="3" s="1"/>
  <c r="E1426" i="3"/>
  <c r="E1428" i="3"/>
  <c r="A1540" i="3"/>
  <c r="B1549" i="3"/>
  <c r="D1549" i="3" s="1"/>
  <c r="B1553" i="3"/>
  <c r="D1553" i="3" s="1"/>
  <c r="E1554" i="3"/>
  <c r="E1556" i="3"/>
  <c r="E1330" i="3"/>
  <c r="E1333" i="3"/>
  <c r="E1335" i="3"/>
  <c r="E1394" i="3"/>
  <c r="E1397" i="3"/>
  <c r="E1399" i="3"/>
  <c r="E1458" i="3"/>
  <c r="E1461" i="3"/>
  <c r="E1463" i="3"/>
  <c r="E1522" i="3"/>
  <c r="E1525" i="3"/>
  <c r="E1527" i="3"/>
  <c r="E1586" i="3"/>
  <c r="E1589" i="3"/>
  <c r="E1591" i="3"/>
  <c r="A1316" i="3"/>
  <c r="E1324" i="3"/>
  <c r="B1328" i="3"/>
  <c r="D1328" i="3" s="1"/>
  <c r="B1331" i="3"/>
  <c r="D1331" i="3" s="1"/>
  <c r="A1380" i="3"/>
  <c r="E1388" i="3"/>
  <c r="B1392" i="3"/>
  <c r="D1392" i="3" s="1"/>
  <c r="B1395" i="3"/>
  <c r="D1395" i="3" s="1"/>
  <c r="A1444" i="3"/>
  <c r="E1452" i="3"/>
  <c r="B1456" i="3"/>
  <c r="D1456" i="3" s="1"/>
  <c r="B1459" i="3"/>
  <c r="D1459" i="3" s="1"/>
  <c r="A1508" i="3"/>
  <c r="E1516" i="3"/>
  <c r="B1520" i="3"/>
  <c r="D1520" i="3" s="1"/>
  <c r="B1523" i="3"/>
  <c r="D1523" i="3" s="1"/>
  <c r="A1572" i="3"/>
  <c r="E1580" i="3"/>
  <c r="B1584" i="3"/>
  <c r="D1584" i="3" s="1"/>
  <c r="B1587" i="3"/>
  <c r="D1587" i="3" s="1"/>
  <c r="E1016" i="3"/>
  <c r="B1011" i="3"/>
  <c r="D1011" i="3" s="1"/>
  <c r="B1008" i="3"/>
  <c r="D1008" i="3" s="1"/>
  <c r="E1004" i="3"/>
  <c r="A996" i="3"/>
  <c r="B1015" i="3"/>
  <c r="D1015" i="3" s="1"/>
  <c r="B1013" i="3"/>
  <c r="D1013" i="3" s="1"/>
  <c r="B1010" i="3"/>
  <c r="D1010" i="3" s="1"/>
  <c r="E998" i="3"/>
  <c r="E1012" i="3"/>
  <c r="B969" i="3"/>
  <c r="D969" i="3" s="1"/>
  <c r="B967" i="3"/>
  <c r="D967" i="3" s="1"/>
  <c r="B966" i="3"/>
  <c r="D966" i="3" s="1"/>
  <c r="B970" i="3"/>
  <c r="D970" i="3" s="1"/>
  <c r="D973" i="3"/>
  <c r="B997" i="3"/>
  <c r="D997" i="3" s="1"/>
  <c r="B1005" i="3"/>
  <c r="D1005" i="3" s="1"/>
  <c r="E1008" i="3"/>
  <c r="E1010" i="3"/>
  <c r="D1101" i="3"/>
  <c r="B1161" i="3"/>
  <c r="D1161" i="3" s="1"/>
  <c r="B1159" i="3"/>
  <c r="D1159" i="3" s="1"/>
  <c r="B1158" i="3"/>
  <c r="D1158" i="3" s="1"/>
  <c r="B1160" i="3"/>
  <c r="D1160" i="3" s="1"/>
  <c r="B1222" i="3"/>
  <c r="D1222" i="3" s="1"/>
  <c r="D1224" i="3"/>
  <c r="B1009" i="3"/>
  <c r="D1009" i="3" s="1"/>
  <c r="E1015" i="3"/>
  <c r="E997" i="3"/>
  <c r="B1004" i="3"/>
  <c r="D1004" i="3" s="1"/>
  <c r="E1005" i="3"/>
  <c r="E1009" i="3"/>
  <c r="B1012" i="3"/>
  <c r="D1012" i="3" s="1"/>
  <c r="B1033" i="3"/>
  <c r="D1033" i="3" s="1"/>
  <c r="B1031" i="3"/>
  <c r="D1031" i="3" s="1"/>
  <c r="B1030" i="3"/>
  <c r="D1030" i="3" s="1"/>
  <c r="D1034" i="3"/>
  <c r="D1068" i="3"/>
  <c r="B1097" i="3"/>
  <c r="D1097" i="3" s="1"/>
  <c r="B1095" i="3"/>
  <c r="D1095" i="3" s="1"/>
  <c r="B1094" i="3"/>
  <c r="D1094" i="3" s="1"/>
  <c r="B1162" i="3"/>
  <c r="D1162" i="3" s="1"/>
  <c r="D1232" i="3"/>
  <c r="B968" i="3"/>
  <c r="D968" i="3" s="1"/>
  <c r="E1011" i="3"/>
  <c r="E1013" i="3"/>
  <c r="B1096" i="3"/>
  <c r="D1096" i="3" s="1"/>
  <c r="D1107" i="3"/>
  <c r="D1132" i="3"/>
  <c r="D1168" i="3"/>
  <c r="E978" i="3"/>
  <c r="E981" i="3"/>
  <c r="E983" i="3"/>
  <c r="E1042" i="3"/>
  <c r="E1045" i="3"/>
  <c r="E1047" i="3"/>
  <c r="E1062" i="3"/>
  <c r="B1074" i="3"/>
  <c r="D1074" i="3" s="1"/>
  <c r="B1077" i="3"/>
  <c r="D1077" i="3" s="1"/>
  <c r="B1079" i="3"/>
  <c r="D1079" i="3" s="1"/>
  <c r="E1106" i="3"/>
  <c r="E1109" i="3"/>
  <c r="E1111" i="3"/>
  <c r="E1126" i="3"/>
  <c r="B1138" i="3"/>
  <c r="D1138" i="3" s="1"/>
  <c r="B1141" i="3"/>
  <c r="D1141" i="3" s="1"/>
  <c r="B1143" i="3"/>
  <c r="D1143" i="3" s="1"/>
  <c r="E1170" i="3"/>
  <c r="E1173" i="3"/>
  <c r="E1175" i="3"/>
  <c r="E1190" i="3"/>
  <c r="B1202" i="3"/>
  <c r="D1202" i="3" s="1"/>
  <c r="B1205" i="3"/>
  <c r="D1205" i="3" s="1"/>
  <c r="B1207" i="3"/>
  <c r="D1207" i="3" s="1"/>
  <c r="E1234" i="3"/>
  <c r="E1237" i="3"/>
  <c r="E1239" i="3"/>
  <c r="E1254" i="3"/>
  <c r="B1266" i="3"/>
  <c r="D1266" i="3" s="1"/>
  <c r="B1269" i="3"/>
  <c r="D1269" i="3" s="1"/>
  <c r="B1271" i="3"/>
  <c r="D1271" i="3" s="1"/>
  <c r="E1261" i="3"/>
  <c r="B1265" i="3"/>
  <c r="D1265" i="3" s="1"/>
  <c r="B1268" i="3"/>
  <c r="D1268" i="3" s="1"/>
  <c r="B1042" i="3"/>
  <c r="D1042" i="3" s="1"/>
  <c r="B1045" i="3"/>
  <c r="D1045" i="3" s="1"/>
  <c r="B1047" i="3"/>
  <c r="D1047" i="3" s="1"/>
  <c r="E1074" i="3"/>
  <c r="E1077" i="3"/>
  <c r="E1079" i="3"/>
  <c r="E1094" i="3"/>
  <c r="B1106" i="3"/>
  <c r="D1106" i="3" s="1"/>
  <c r="B1109" i="3"/>
  <c r="D1109" i="3" s="1"/>
  <c r="B1111" i="3"/>
  <c r="D1111" i="3" s="1"/>
  <c r="E1138" i="3"/>
  <c r="E1141" i="3"/>
  <c r="E1143" i="3"/>
  <c r="E1158" i="3"/>
  <c r="B1170" i="3"/>
  <c r="D1170" i="3" s="1"/>
  <c r="B1173" i="3"/>
  <c r="D1173" i="3" s="1"/>
  <c r="B1175" i="3"/>
  <c r="D1175" i="3" s="1"/>
  <c r="E1202" i="3"/>
  <c r="E1205" i="3"/>
  <c r="E1207" i="3"/>
  <c r="E1222" i="3"/>
  <c r="B1234" i="3"/>
  <c r="D1234" i="3" s="1"/>
  <c r="B1237" i="3"/>
  <c r="D1237" i="3" s="1"/>
  <c r="B1239" i="3"/>
  <c r="D1239" i="3" s="1"/>
  <c r="E1266" i="3"/>
  <c r="E1269" i="3"/>
  <c r="E1271" i="3"/>
  <c r="B972" i="3"/>
  <c r="D972" i="3" s="1"/>
  <c r="E976" i="3"/>
  <c r="B1036" i="3"/>
  <c r="D1036" i="3" s="1"/>
  <c r="E1040" i="3"/>
  <c r="A1060" i="3"/>
  <c r="E1068" i="3"/>
  <c r="B1072" i="3"/>
  <c r="D1072" i="3" s="1"/>
  <c r="B1075" i="3"/>
  <c r="D1075" i="3" s="1"/>
  <c r="B1100" i="3"/>
  <c r="D1100" i="3" s="1"/>
  <c r="E1104" i="3"/>
  <c r="A1124" i="3"/>
  <c r="E1132" i="3"/>
  <c r="B1136" i="3"/>
  <c r="D1136" i="3" s="1"/>
  <c r="B1139" i="3"/>
  <c r="D1139" i="3" s="1"/>
  <c r="E1144" i="3"/>
  <c r="B1164" i="3"/>
  <c r="D1164" i="3" s="1"/>
  <c r="E1168" i="3"/>
  <c r="E1171" i="3"/>
  <c r="A1188" i="3"/>
  <c r="E1196" i="3"/>
  <c r="B1200" i="3"/>
  <c r="D1200" i="3" s="1"/>
  <c r="B1203" i="3"/>
  <c r="D1203" i="3" s="1"/>
  <c r="E1208" i="3"/>
  <c r="B1228" i="3"/>
  <c r="D1228" i="3" s="1"/>
  <c r="E1232" i="3"/>
  <c r="E1235" i="3"/>
  <c r="A1252" i="3"/>
  <c r="E1260" i="3"/>
  <c r="B1264" i="3"/>
  <c r="D1264" i="3" s="1"/>
  <c r="B1267" i="3"/>
  <c r="D1267" i="3" s="1"/>
  <c r="E1272" i="3"/>
  <c r="B1133" i="3"/>
  <c r="D1133" i="3" s="1"/>
  <c r="E1137" i="3"/>
  <c r="E1157" i="3"/>
  <c r="E1165" i="3"/>
  <c r="B1169" i="3"/>
  <c r="D1169" i="3" s="1"/>
  <c r="B1189" i="3"/>
  <c r="D1189" i="3" s="1"/>
  <c r="B1197" i="3"/>
  <c r="D1197" i="3" s="1"/>
  <c r="E1201" i="3"/>
  <c r="E1221" i="3"/>
  <c r="E1229" i="3"/>
  <c r="B1233" i="3"/>
  <c r="D1233" i="3" s="1"/>
  <c r="B1253" i="3"/>
  <c r="D1253" i="3" s="1"/>
  <c r="B1261" i="3"/>
  <c r="D1261" i="3" s="1"/>
  <c r="E1265" i="3"/>
  <c r="B777" i="3"/>
  <c r="D777" i="3" s="1"/>
  <c r="B775" i="3"/>
  <c r="D775" i="3" s="1"/>
  <c r="B774" i="3"/>
  <c r="D774" i="3" s="1"/>
  <c r="E677" i="3"/>
  <c r="E688" i="3"/>
  <c r="E759" i="3"/>
  <c r="B778" i="3"/>
  <c r="D778" i="3" s="1"/>
  <c r="D781" i="3"/>
  <c r="E813" i="3"/>
  <c r="E884" i="3"/>
  <c r="E881" i="3"/>
  <c r="B877" i="3"/>
  <c r="D877" i="3" s="1"/>
  <c r="B869" i="3"/>
  <c r="D869" i="3" s="1"/>
  <c r="E888" i="3"/>
  <c r="B883" i="3"/>
  <c r="D883" i="3" s="1"/>
  <c r="B880" i="3"/>
  <c r="D880" i="3" s="1"/>
  <c r="E876" i="3"/>
  <c r="A868" i="3"/>
  <c r="B887" i="3"/>
  <c r="D887" i="3" s="1"/>
  <c r="B885" i="3"/>
  <c r="D885" i="3" s="1"/>
  <c r="B882" i="3"/>
  <c r="D882" i="3" s="1"/>
  <c r="E870" i="3"/>
  <c r="D881" i="3"/>
  <c r="B884" i="3"/>
  <c r="D884" i="3" s="1"/>
  <c r="E692" i="3"/>
  <c r="E689" i="3"/>
  <c r="B685" i="3"/>
  <c r="D685" i="3" s="1"/>
  <c r="B677" i="3"/>
  <c r="D677" i="3" s="1"/>
  <c r="E696" i="3"/>
  <c r="B691" i="3"/>
  <c r="D691" i="3" s="1"/>
  <c r="B688" i="3"/>
  <c r="D688" i="3" s="1"/>
  <c r="E684" i="3"/>
  <c r="A676" i="3"/>
  <c r="B695" i="3"/>
  <c r="D695" i="3" s="1"/>
  <c r="B693" i="3"/>
  <c r="D693" i="3" s="1"/>
  <c r="B690" i="3"/>
  <c r="D690" i="3" s="1"/>
  <c r="E678" i="3"/>
  <c r="D791" i="3"/>
  <c r="D689" i="3"/>
  <c r="B776" i="3"/>
  <c r="D776" i="3" s="1"/>
  <c r="D786" i="3"/>
  <c r="D653" i="3"/>
  <c r="E685" i="3"/>
  <c r="B753" i="3"/>
  <c r="D753" i="3" s="1"/>
  <c r="D773" i="3"/>
  <c r="E816" i="3"/>
  <c r="E821" i="3"/>
  <c r="E869" i="3"/>
  <c r="E882" i="3"/>
  <c r="D940" i="3"/>
  <c r="B692" i="3"/>
  <c r="D692" i="3" s="1"/>
  <c r="B649" i="3"/>
  <c r="D649" i="3" s="1"/>
  <c r="B684" i="3"/>
  <c r="D684" i="3" s="1"/>
  <c r="E756" i="3"/>
  <c r="E753" i="3"/>
  <c r="B749" i="3"/>
  <c r="D749" i="3" s="1"/>
  <c r="B741" i="3"/>
  <c r="D741" i="3" s="1"/>
  <c r="E760" i="3"/>
  <c r="B755" i="3"/>
  <c r="D755" i="3" s="1"/>
  <c r="B752" i="3"/>
  <c r="D752" i="3" s="1"/>
  <c r="E748" i="3"/>
  <c r="A740" i="3"/>
  <c r="B759" i="3"/>
  <c r="D759" i="3" s="1"/>
  <c r="B757" i="3"/>
  <c r="D757" i="3" s="1"/>
  <c r="B754" i="3"/>
  <c r="D754" i="3" s="1"/>
  <c r="E742" i="3"/>
  <c r="B756" i="3"/>
  <c r="D756" i="3" s="1"/>
  <c r="D789" i="3"/>
  <c r="B817" i="3"/>
  <c r="D817" i="3" s="1"/>
  <c r="E880" i="3"/>
  <c r="E885" i="3"/>
  <c r="E690" i="3"/>
  <c r="E695" i="3"/>
  <c r="E820" i="3"/>
  <c r="E817" i="3"/>
  <c r="B813" i="3"/>
  <c r="D813" i="3" s="1"/>
  <c r="B805" i="3"/>
  <c r="D805" i="3" s="1"/>
  <c r="E824" i="3"/>
  <c r="B819" i="3"/>
  <c r="D819" i="3" s="1"/>
  <c r="B816" i="3"/>
  <c r="D816" i="3" s="1"/>
  <c r="E812" i="3"/>
  <c r="A804" i="3"/>
  <c r="B823" i="3"/>
  <c r="D823" i="3" s="1"/>
  <c r="B821" i="3"/>
  <c r="D821" i="3" s="1"/>
  <c r="B818" i="3"/>
  <c r="D818" i="3" s="1"/>
  <c r="E806" i="3"/>
  <c r="B820" i="3"/>
  <c r="D820" i="3" s="1"/>
  <c r="E658" i="3"/>
  <c r="E661" i="3"/>
  <c r="E663" i="3"/>
  <c r="E722" i="3"/>
  <c r="E725" i="3"/>
  <c r="E727" i="3"/>
  <c r="E786" i="3"/>
  <c r="E789" i="3"/>
  <c r="E791" i="3"/>
  <c r="E850" i="3"/>
  <c r="E853" i="3"/>
  <c r="E855" i="3"/>
  <c r="E914" i="3"/>
  <c r="E917" i="3"/>
  <c r="E919" i="3"/>
  <c r="E934" i="3"/>
  <c r="B946" i="3"/>
  <c r="D946" i="3" s="1"/>
  <c r="B949" i="3"/>
  <c r="D949" i="3" s="1"/>
  <c r="B951" i="3"/>
  <c r="D951" i="3" s="1"/>
  <c r="E946" i="3"/>
  <c r="E949" i="3"/>
  <c r="E951" i="3"/>
  <c r="B652" i="3"/>
  <c r="D652" i="3" s="1"/>
  <c r="E656" i="3"/>
  <c r="E659" i="3"/>
  <c r="B716" i="3"/>
  <c r="D716" i="3" s="1"/>
  <c r="E720" i="3"/>
  <c r="E723" i="3"/>
  <c r="B780" i="3"/>
  <c r="D780" i="3" s="1"/>
  <c r="E784" i="3"/>
  <c r="E787" i="3"/>
  <c r="B844" i="3"/>
  <c r="D844" i="3" s="1"/>
  <c r="E848" i="3"/>
  <c r="E851" i="3"/>
  <c r="B908" i="3"/>
  <c r="D908" i="3" s="1"/>
  <c r="E912" i="3"/>
  <c r="E915" i="3"/>
  <c r="A932" i="3"/>
  <c r="E940" i="3"/>
  <c r="B944" i="3"/>
  <c r="D944" i="3" s="1"/>
  <c r="B947" i="3"/>
  <c r="D947" i="3" s="1"/>
  <c r="E952" i="3"/>
  <c r="E645" i="3"/>
  <c r="E653" i="3"/>
  <c r="B657" i="3"/>
  <c r="D657" i="3" s="1"/>
  <c r="E709" i="3"/>
  <c r="E717" i="3"/>
  <c r="B721" i="3"/>
  <c r="D721" i="3" s="1"/>
  <c r="E773" i="3"/>
  <c r="E781" i="3"/>
  <c r="B785" i="3"/>
  <c r="D785" i="3" s="1"/>
  <c r="E837" i="3"/>
  <c r="E845" i="3"/>
  <c r="B849" i="3"/>
  <c r="D849" i="3" s="1"/>
  <c r="E901" i="3"/>
  <c r="E909" i="3"/>
  <c r="B913" i="3"/>
  <c r="D913" i="3" s="1"/>
  <c r="B933" i="3"/>
  <c r="D933" i="3" s="1"/>
  <c r="B941" i="3"/>
  <c r="D941" i="3" s="1"/>
  <c r="E945" i="3"/>
  <c r="B364" i="3"/>
  <c r="D364" i="3" s="1"/>
  <c r="B369" i="3"/>
  <c r="D369" i="3" s="1"/>
  <c r="E370" i="3"/>
  <c r="B357" i="3"/>
  <c r="D357" i="3" s="1"/>
  <c r="E365" i="3"/>
  <c r="B371" i="3"/>
  <c r="D371" i="3" s="1"/>
  <c r="E372" i="3"/>
  <c r="B393" i="3"/>
  <c r="D393" i="3" s="1"/>
  <c r="D396" i="3"/>
  <c r="A420" i="3"/>
  <c r="B428" i="3"/>
  <c r="D428" i="3" s="1"/>
  <c r="B433" i="3"/>
  <c r="D433" i="3" s="1"/>
  <c r="E485" i="3"/>
  <c r="B493" i="3"/>
  <c r="D493" i="3" s="1"/>
  <c r="B500" i="3"/>
  <c r="D500" i="3" s="1"/>
  <c r="E501" i="3"/>
  <c r="E504" i="3"/>
  <c r="B551" i="3"/>
  <c r="D551" i="3" s="1"/>
  <c r="B560" i="3"/>
  <c r="D560" i="3" s="1"/>
  <c r="B564" i="3"/>
  <c r="D564" i="3" s="1"/>
  <c r="E357" i="3"/>
  <c r="B365" i="3"/>
  <c r="D365" i="3" s="1"/>
  <c r="D368" i="3"/>
  <c r="B372" i="3"/>
  <c r="D372" i="3" s="1"/>
  <c r="E373" i="3"/>
  <c r="D460" i="3"/>
  <c r="A484" i="3"/>
  <c r="B492" i="3"/>
  <c r="D492" i="3" s="1"/>
  <c r="B497" i="3"/>
  <c r="D497" i="3" s="1"/>
  <c r="E498" i="3"/>
  <c r="E549" i="3"/>
  <c r="B554" i="3"/>
  <c r="D554" i="3" s="1"/>
  <c r="E560" i="3"/>
  <c r="E496" i="3"/>
  <c r="B375" i="3"/>
  <c r="D375" i="3" s="1"/>
  <c r="B373" i="3"/>
  <c r="D373" i="3" s="1"/>
  <c r="B370" i="3"/>
  <c r="D370" i="3" s="1"/>
  <c r="E358" i="3"/>
  <c r="E368" i="3"/>
  <c r="B485" i="3"/>
  <c r="D485" i="3" s="1"/>
  <c r="E493" i="3"/>
  <c r="B499" i="3"/>
  <c r="D499" i="3" s="1"/>
  <c r="B567" i="3"/>
  <c r="D567" i="3" s="1"/>
  <c r="B565" i="3"/>
  <c r="D565" i="3" s="1"/>
  <c r="B562" i="3"/>
  <c r="D562" i="3" s="1"/>
  <c r="E550" i="3"/>
  <c r="E564" i="3"/>
  <c r="E561" i="3"/>
  <c r="B557" i="3"/>
  <c r="D557" i="3" s="1"/>
  <c r="B550" i="3"/>
  <c r="D550" i="3" s="1"/>
  <c r="B552" i="3"/>
  <c r="D552" i="3" s="1"/>
  <c r="B561" i="3"/>
  <c r="D561" i="3" s="1"/>
  <c r="B563" i="3"/>
  <c r="D563" i="3" s="1"/>
  <c r="E567" i="3"/>
  <c r="A356" i="3"/>
  <c r="B556" i="3"/>
  <c r="D556" i="3" s="1"/>
  <c r="E557" i="3"/>
  <c r="E568" i="3"/>
  <c r="B503" i="3"/>
  <c r="D503" i="3" s="1"/>
  <c r="B501" i="3"/>
  <c r="D501" i="3" s="1"/>
  <c r="B498" i="3"/>
  <c r="D498" i="3" s="1"/>
  <c r="E486" i="3"/>
  <c r="B439" i="3"/>
  <c r="D439" i="3" s="1"/>
  <c r="B437" i="3"/>
  <c r="D437" i="3" s="1"/>
  <c r="B434" i="3"/>
  <c r="D434" i="3" s="1"/>
  <c r="E422" i="3"/>
  <c r="E432" i="3"/>
  <c r="B456" i="3"/>
  <c r="D456" i="3" s="1"/>
  <c r="E492" i="3"/>
  <c r="B496" i="3"/>
  <c r="D496" i="3" s="1"/>
  <c r="E497" i="3"/>
  <c r="E499" i="3"/>
  <c r="E503" i="3"/>
  <c r="B549" i="3"/>
  <c r="D549" i="3" s="1"/>
  <c r="E563" i="3"/>
  <c r="E565" i="3"/>
  <c r="E338" i="3"/>
  <c r="E341" i="3"/>
  <c r="E402" i="3"/>
  <c r="E405" i="3"/>
  <c r="E466" i="3"/>
  <c r="E469" i="3"/>
  <c r="E530" i="3"/>
  <c r="E533" i="3"/>
  <c r="E594" i="3"/>
  <c r="E597" i="3"/>
  <c r="E614" i="3"/>
  <c r="B626" i="3"/>
  <c r="D626" i="3" s="1"/>
  <c r="B629" i="3"/>
  <c r="D629" i="3" s="1"/>
  <c r="B631" i="3"/>
  <c r="D631" i="3" s="1"/>
  <c r="E613" i="3"/>
  <c r="E621" i="3"/>
  <c r="B625" i="3"/>
  <c r="D625" i="3" s="1"/>
  <c r="B628" i="3"/>
  <c r="D628" i="3" s="1"/>
  <c r="E626" i="3"/>
  <c r="E629" i="3"/>
  <c r="E631" i="3"/>
  <c r="A612" i="3"/>
  <c r="E620" i="3"/>
  <c r="B624" i="3"/>
  <c r="D624" i="3" s="1"/>
  <c r="B627" i="3"/>
  <c r="D627" i="3" s="1"/>
  <c r="E632" i="3"/>
  <c r="B613" i="3"/>
  <c r="D613" i="3" s="1"/>
  <c r="B621" i="3"/>
  <c r="D621" i="3" s="1"/>
  <c r="E625" i="3"/>
  <c r="A292" i="3"/>
  <c r="E300" i="3"/>
  <c r="B304" i="3"/>
  <c r="D304" i="3" s="1"/>
  <c r="B307" i="3"/>
  <c r="D307" i="3" s="1"/>
  <c r="E312" i="3"/>
  <c r="E274" i="3"/>
  <c r="E277" i="3"/>
  <c r="E279" i="3"/>
  <c r="E294" i="3"/>
  <c r="B306" i="3"/>
  <c r="D306" i="3" s="1"/>
  <c r="B309" i="3"/>
  <c r="D309" i="3" s="1"/>
  <c r="B311" i="3"/>
  <c r="D311" i="3" s="1"/>
  <c r="E306" i="3"/>
  <c r="E309" i="3"/>
  <c r="E311" i="3"/>
  <c r="B264" i="3"/>
  <c r="D264" i="3" s="1"/>
  <c r="B263" i="3"/>
  <c r="D263" i="3" s="1"/>
  <c r="E261" i="3"/>
  <c r="E269" i="3"/>
  <c r="B273" i="3"/>
  <c r="D273" i="3" s="1"/>
  <c r="B293" i="3"/>
  <c r="D293" i="3" s="1"/>
  <c r="B301" i="3"/>
  <c r="D301" i="3" s="1"/>
  <c r="E305" i="3"/>
  <c r="B198" i="3"/>
  <c r="D198" i="3" s="1"/>
  <c r="E210" i="3"/>
  <c r="E213" i="3"/>
  <c r="E215" i="3"/>
  <c r="E230" i="3"/>
  <c r="B242" i="3"/>
  <c r="D242" i="3" s="1"/>
  <c r="B245" i="3"/>
  <c r="D245" i="3" s="1"/>
  <c r="B247" i="3"/>
  <c r="D247" i="3" s="1"/>
  <c r="B200" i="3"/>
  <c r="D200" i="3" s="1"/>
  <c r="B202" i="3"/>
  <c r="D202" i="3" s="1"/>
  <c r="E198" i="3"/>
  <c r="B210" i="3"/>
  <c r="D210" i="3" s="1"/>
  <c r="B213" i="3"/>
  <c r="D213" i="3" s="1"/>
  <c r="B215" i="3"/>
  <c r="D215" i="3" s="1"/>
  <c r="E242" i="3"/>
  <c r="E245" i="3"/>
  <c r="E247" i="3"/>
  <c r="B199" i="3"/>
  <c r="D199" i="3" s="1"/>
  <c r="B204" i="3"/>
  <c r="D204" i="3" s="1"/>
  <c r="E208" i="3"/>
  <c r="E211" i="3"/>
  <c r="A228" i="3"/>
  <c r="E236" i="3"/>
  <c r="B240" i="3"/>
  <c r="D240" i="3" s="1"/>
  <c r="B243" i="3"/>
  <c r="D243" i="3" s="1"/>
  <c r="E248" i="3"/>
  <c r="E197" i="3"/>
  <c r="E205" i="3"/>
  <c r="B209" i="3"/>
  <c r="D209" i="3" s="1"/>
  <c r="B229" i="3"/>
  <c r="D229" i="3" s="1"/>
  <c r="B237" i="3"/>
  <c r="D237" i="3" s="1"/>
  <c r="E241" i="3"/>
  <c r="E181" i="3"/>
  <c r="E146" i="3"/>
  <c r="E149" i="3"/>
  <c r="E151" i="3"/>
  <c r="E166" i="3"/>
  <c r="B178" i="3"/>
  <c r="D178" i="3" s="1"/>
  <c r="B181" i="3"/>
  <c r="D181" i="3" s="1"/>
  <c r="B183" i="3"/>
  <c r="D183" i="3" s="1"/>
  <c r="E178" i="3"/>
  <c r="B140" i="3"/>
  <c r="D140" i="3" s="1"/>
  <c r="E144" i="3"/>
  <c r="E147" i="3"/>
  <c r="A164" i="3"/>
  <c r="E172" i="3"/>
  <c r="B176" i="3"/>
  <c r="D176" i="3" s="1"/>
  <c r="B179" i="3"/>
  <c r="D179" i="3" s="1"/>
  <c r="E184" i="3"/>
  <c r="E183" i="3"/>
  <c r="E133" i="3"/>
  <c r="E141" i="3"/>
  <c r="B145" i="3"/>
  <c r="D145" i="3" s="1"/>
  <c r="B165" i="3"/>
  <c r="D165" i="3" s="1"/>
  <c r="B173" i="3"/>
  <c r="D173" i="3" s="1"/>
  <c r="E177" i="3"/>
  <c r="B101" i="3"/>
  <c r="D101" i="3" s="1"/>
  <c r="B109" i="3"/>
  <c r="D109" i="3" s="1"/>
  <c r="E113" i="3"/>
  <c r="E116" i="3"/>
  <c r="E82" i="3"/>
  <c r="E85" i="3"/>
  <c r="E102" i="3"/>
  <c r="B114" i="3"/>
  <c r="D114" i="3" s="1"/>
  <c r="B117" i="3"/>
  <c r="D117" i="3" s="1"/>
  <c r="B119" i="3"/>
  <c r="D119" i="3" s="1"/>
  <c r="E114" i="3"/>
  <c r="E117" i="3"/>
  <c r="E50" i="3"/>
  <c r="E53" i="3"/>
  <c r="E55" i="3"/>
  <c r="A36" i="3"/>
  <c r="E44" i="3"/>
  <c r="B48" i="3"/>
  <c r="D48" i="3" s="1"/>
  <c r="B51" i="3"/>
  <c r="D51" i="3" s="1"/>
  <c r="E56" i="3"/>
  <c r="B37" i="3"/>
  <c r="D37" i="3" s="1"/>
  <c r="B45" i="3"/>
  <c r="D45" i="3" s="1"/>
  <c r="E49" i="3"/>
  <c r="E52" i="3"/>
  <c r="E38" i="3"/>
  <c r="B50" i="3"/>
  <c r="D50" i="3" s="1"/>
  <c r="B53" i="3"/>
  <c r="D53" i="3" s="1"/>
  <c r="B838" i="3" l="1"/>
  <c r="D838" i="3" s="1"/>
  <c r="B266" i="3"/>
  <c r="D266" i="3" s="1"/>
  <c r="B3654" i="3"/>
  <c r="D3654" i="3" s="1"/>
  <c r="B3655" i="3"/>
  <c r="D3655" i="3" s="1"/>
  <c r="B262" i="3"/>
  <c r="D262" i="3" s="1"/>
  <c r="B3657" i="3"/>
  <c r="D3657" i="3" s="1"/>
  <c r="B3242" i="3"/>
  <c r="D3242" i="3" s="1"/>
  <c r="B458" i="3"/>
  <c r="D458" i="3" s="1"/>
  <c r="B455" i="3"/>
  <c r="D455" i="3" s="1"/>
  <c r="B3238" i="3"/>
  <c r="D3238" i="3" s="1"/>
  <c r="B457" i="3"/>
  <c r="D457" i="3" s="1"/>
  <c r="B3656" i="3"/>
  <c r="D3656" i="3" s="1"/>
  <c r="B3239" i="3"/>
  <c r="D3239" i="3" s="1"/>
  <c r="B3241" i="3"/>
  <c r="D3241" i="3" s="1"/>
  <c r="B4040" i="3"/>
  <c r="D4040" i="3" s="1"/>
  <c r="B4041" i="3"/>
  <c r="D4041" i="3" s="1"/>
  <c r="B4039" i="3"/>
  <c r="D4039" i="3" s="1"/>
  <c r="B4042" i="3"/>
  <c r="D4042" i="3" s="1"/>
  <c r="B840" i="3"/>
  <c r="D840" i="3" s="1"/>
  <c r="B841" i="3"/>
  <c r="D841" i="3" s="1"/>
  <c r="B839" i="3"/>
  <c r="D839" i="3" s="1"/>
  <c r="B4296" i="3"/>
  <c r="D4296" i="3" s="1"/>
  <c r="B2154" i="3"/>
  <c r="D2154" i="3" s="1"/>
  <c r="B648" i="3"/>
  <c r="D648" i="3" s="1"/>
  <c r="B646" i="3"/>
  <c r="D646" i="3" s="1"/>
  <c r="B647" i="3"/>
  <c r="D647" i="3" s="1"/>
  <c r="B4294" i="3"/>
  <c r="D4294" i="3" s="1"/>
  <c r="B3114" i="3"/>
  <c r="D3114" i="3" s="1"/>
  <c r="B3112" i="3"/>
  <c r="D3112" i="3" s="1"/>
  <c r="B3111" i="3"/>
  <c r="D3111" i="3" s="1"/>
  <c r="B3113" i="3"/>
  <c r="D3113" i="3" s="1"/>
  <c r="B2536" i="3"/>
  <c r="D2536" i="3" s="1"/>
  <c r="B2537" i="3"/>
  <c r="D2537" i="3" s="1"/>
  <c r="B2151" i="3"/>
  <c r="D2151" i="3" s="1"/>
  <c r="B3718" i="3"/>
  <c r="D3718" i="3" s="1"/>
  <c r="B3719" i="3"/>
  <c r="D3719" i="3" s="1"/>
  <c r="B3720" i="3"/>
  <c r="D3720" i="3" s="1"/>
  <c r="B3721" i="3"/>
  <c r="D3721" i="3" s="1"/>
  <c r="B2152" i="3"/>
  <c r="D2152" i="3" s="1"/>
  <c r="B2153" i="3"/>
  <c r="D2153" i="3" s="1"/>
  <c r="B2759" i="3"/>
  <c r="D2759" i="3" s="1"/>
  <c r="B2538" i="3"/>
  <c r="D2538" i="3" s="1"/>
  <c r="B2761" i="3"/>
  <c r="D2761" i="3" s="1"/>
  <c r="B2758" i="3"/>
  <c r="D2758" i="3" s="1"/>
  <c r="B2535" i="3"/>
  <c r="D2535" i="3" s="1"/>
  <c r="B2762" i="3"/>
  <c r="D2762" i="3" s="1"/>
  <c r="B2730" i="3"/>
  <c r="D2730" i="3" s="1"/>
  <c r="B4298" i="3"/>
  <c r="D4298" i="3" s="1"/>
  <c r="B4297" i="3"/>
  <c r="D4297" i="3" s="1"/>
  <c r="B2919" i="3"/>
  <c r="D2919" i="3" s="1"/>
  <c r="B2920" i="3"/>
  <c r="D2920" i="3" s="1"/>
  <c r="B2918" i="3"/>
  <c r="D2918" i="3" s="1"/>
  <c r="B2921" i="3"/>
  <c r="D2921" i="3" s="1"/>
  <c r="B903" i="3"/>
  <c r="D903" i="3" s="1"/>
  <c r="B3303" i="3"/>
  <c r="D3303" i="3" s="1"/>
  <c r="D3742" i="3"/>
  <c r="B3305" i="3"/>
  <c r="D3305" i="3" s="1"/>
  <c r="B4554" i="3"/>
  <c r="D4554" i="3" s="1"/>
  <c r="B3302" i="3"/>
  <c r="D3302" i="3" s="1"/>
  <c r="B2346" i="3"/>
  <c r="D2346" i="3" s="1"/>
  <c r="B4550" i="3"/>
  <c r="D4550" i="3" s="1"/>
  <c r="B2727" i="3"/>
  <c r="D2727" i="3" s="1"/>
  <c r="B3304" i="3"/>
  <c r="D3304" i="3" s="1"/>
  <c r="B4552" i="3"/>
  <c r="D4552" i="3" s="1"/>
  <c r="B2344" i="3"/>
  <c r="D2344" i="3" s="1"/>
  <c r="B2345" i="3"/>
  <c r="D2345" i="3" s="1"/>
  <c r="B2567" i="3"/>
  <c r="D2567" i="3" s="1"/>
  <c r="B2343" i="3"/>
  <c r="D2343" i="3" s="1"/>
  <c r="B4455" i="3"/>
  <c r="D4455" i="3" s="1"/>
  <c r="B3912" i="3"/>
  <c r="D3912" i="3" s="1"/>
  <c r="B1226" i="3"/>
  <c r="D1226" i="3" s="1"/>
  <c r="B1223" i="3"/>
  <c r="D1223" i="3" s="1"/>
  <c r="B2566" i="3"/>
  <c r="D2566" i="3" s="1"/>
  <c r="B1225" i="3"/>
  <c r="D1225" i="3" s="1"/>
  <c r="B4456" i="3"/>
  <c r="D4456" i="3" s="1"/>
  <c r="B3911" i="3"/>
  <c r="D3911" i="3" s="1"/>
  <c r="B3914" i="3"/>
  <c r="D3914" i="3" s="1"/>
  <c r="B2569" i="3"/>
  <c r="D2569" i="3" s="1"/>
  <c r="B3913" i="3"/>
  <c r="D3913" i="3" s="1"/>
  <c r="B2570" i="3"/>
  <c r="D2570" i="3" s="1"/>
  <c r="B4457" i="3"/>
  <c r="D4457" i="3" s="1"/>
  <c r="B4454" i="3"/>
  <c r="D4454" i="3" s="1"/>
  <c r="B711" i="3"/>
  <c r="D711" i="3" s="1"/>
  <c r="B902" i="3"/>
  <c r="D902" i="3" s="1"/>
  <c r="B710" i="3"/>
  <c r="D710" i="3" s="1"/>
  <c r="B905" i="3"/>
  <c r="D905" i="3" s="1"/>
  <c r="B713" i="3"/>
  <c r="D713" i="3" s="1"/>
  <c r="B904" i="3"/>
  <c r="D904" i="3" s="1"/>
  <c r="B1962" i="3"/>
  <c r="D1962" i="3" s="1"/>
  <c r="B1959" i="3"/>
  <c r="D1959" i="3" s="1"/>
  <c r="D1822" i="3"/>
  <c r="D3934" i="3"/>
  <c r="D990" i="3"/>
  <c r="B1961" i="3"/>
  <c r="D1961" i="3" s="1"/>
  <c r="B1960" i="3"/>
  <c r="D1960" i="3" s="1"/>
  <c r="D2878" i="3"/>
  <c r="D2942" i="3"/>
  <c r="D3614" i="3"/>
  <c r="B329" i="3"/>
  <c r="D329" i="3" s="1"/>
  <c r="B327" i="3"/>
  <c r="D327" i="3" s="1"/>
  <c r="B328" i="3"/>
  <c r="D328" i="3" s="1"/>
  <c r="B330" i="3"/>
  <c r="D330" i="3" s="1"/>
  <c r="B714" i="3"/>
  <c r="D714" i="3" s="1"/>
  <c r="D2814" i="3"/>
  <c r="D478" i="3"/>
  <c r="D3070" i="3"/>
  <c r="D3006" i="3"/>
  <c r="D2622" i="3"/>
  <c r="D670" i="3"/>
  <c r="B72" i="3"/>
  <c r="D72" i="3" s="1"/>
  <c r="B70" i="3"/>
  <c r="D70" i="3" s="1"/>
  <c r="B134" i="3"/>
  <c r="D134" i="3" s="1"/>
  <c r="B74" i="3"/>
  <c r="D74" i="3" s="1"/>
  <c r="B135" i="3"/>
  <c r="D135" i="3" s="1"/>
  <c r="B138" i="3"/>
  <c r="D138" i="3" s="1"/>
  <c r="B71" i="3"/>
  <c r="D71" i="3" s="1"/>
  <c r="B136" i="3"/>
  <c r="D136" i="3" s="1"/>
  <c r="B519" i="3"/>
  <c r="D519" i="3" s="1"/>
  <c r="B522" i="3"/>
  <c r="D522" i="3" s="1"/>
  <c r="B521" i="3"/>
  <c r="D521" i="3" s="1"/>
  <c r="B520" i="3"/>
  <c r="D520" i="3" s="1"/>
  <c r="D414" i="3"/>
  <c r="D542" i="3"/>
  <c r="D2302" i="3"/>
  <c r="D2430" i="3"/>
  <c r="D3678" i="3"/>
  <c r="B104" i="3"/>
  <c r="D104" i="3" s="1"/>
  <c r="D2174" i="3"/>
  <c r="B103" i="3"/>
  <c r="D103" i="3" s="1"/>
  <c r="B106" i="3"/>
  <c r="D106" i="3" s="1"/>
  <c r="D2238" i="3"/>
  <c r="D2686" i="3"/>
  <c r="D350" i="3"/>
  <c r="D606" i="3"/>
  <c r="D3134" i="3"/>
  <c r="D4318" i="3"/>
  <c r="B105" i="3"/>
  <c r="D105" i="3" s="1"/>
  <c r="D286" i="3"/>
  <c r="D2558" i="3"/>
  <c r="D3806" i="3"/>
  <c r="D4126" i="3"/>
  <c r="D158" i="3"/>
  <c r="D1310" i="3"/>
  <c r="D1742" i="3"/>
  <c r="D3550" i="3"/>
  <c r="D3854" i="3"/>
  <c r="D3870" i="3"/>
  <c r="D2862" i="3"/>
  <c r="D3998" i="3"/>
  <c r="D94" i="3"/>
  <c r="D734" i="3"/>
  <c r="D2110" i="3"/>
  <c r="D2286" i="3"/>
  <c r="D2750" i="3"/>
  <c r="D222" i="3"/>
  <c r="D862" i="3"/>
  <c r="D1870" i="3"/>
  <c r="D3054" i="3"/>
  <c r="D4062" i="3"/>
  <c r="D4238" i="3"/>
  <c r="D4110" i="3"/>
  <c r="D4190" i="3"/>
  <c r="D3534" i="3"/>
  <c r="D4734" i="3"/>
  <c r="D510" i="3"/>
  <c r="D590" i="3"/>
  <c r="D1342" i="3"/>
  <c r="D1758" i="3"/>
  <c r="D1630" i="3"/>
  <c r="D2606" i="3"/>
  <c r="D2414" i="3"/>
  <c r="D4718" i="3"/>
  <c r="D4014" i="3"/>
  <c r="D2990" i="3"/>
  <c r="D2046" i="3"/>
  <c r="D4382" i="3"/>
  <c r="D2366" i="3"/>
  <c r="D190" i="3"/>
  <c r="D1694" i="3"/>
  <c r="D2910" i="3"/>
  <c r="D2782" i="3"/>
  <c r="D2510" i="3"/>
  <c r="D4222" i="3"/>
  <c r="D798" i="3"/>
  <c r="D1470" i="3"/>
  <c r="D1614" i="3"/>
  <c r="D2270" i="3"/>
  <c r="D2670" i="3"/>
  <c r="D2318" i="3"/>
  <c r="D1982" i="3"/>
  <c r="D4478" i="3"/>
  <c r="D4174" i="3"/>
  <c r="D4158" i="3"/>
  <c r="D318" i="3"/>
  <c r="D398" i="3"/>
  <c r="D1038" i="3"/>
  <c r="D2702" i="3"/>
  <c r="D4622" i="3"/>
  <c r="D4702" i="3"/>
  <c r="D4254" i="3"/>
  <c r="D3982" i="3"/>
  <c r="D3902" i="3"/>
  <c r="D4142" i="3"/>
  <c r="D4446" i="3"/>
  <c r="D4798" i="3"/>
  <c r="D4430" i="3"/>
  <c r="D4350" i="3"/>
  <c r="D4526" i="3"/>
  <c r="D4766" i="3"/>
  <c r="D4606" i="3"/>
  <c r="D4030" i="3"/>
  <c r="B4265" i="3"/>
  <c r="D4265" i="3" s="1"/>
  <c r="B4263" i="3"/>
  <c r="D4263" i="3" s="1"/>
  <c r="B4264" i="3"/>
  <c r="D4264" i="3" s="1"/>
  <c r="B4266" i="3"/>
  <c r="D4266" i="3" s="1"/>
  <c r="B4262" i="3"/>
  <c r="D4262" i="3" s="1"/>
  <c r="D3966" i="3"/>
  <c r="D4542" i="3"/>
  <c r="B4778" i="3"/>
  <c r="D4778" i="3" s="1"/>
  <c r="B4776" i="3"/>
  <c r="D4776" i="3" s="1"/>
  <c r="B4774" i="3"/>
  <c r="D4774" i="3" s="1"/>
  <c r="B4777" i="3"/>
  <c r="D4777" i="3" s="1"/>
  <c r="B4775" i="3"/>
  <c r="D4775" i="3" s="1"/>
  <c r="B4647" i="3"/>
  <c r="D4647" i="3" s="1"/>
  <c r="B4649" i="3"/>
  <c r="D4649" i="3" s="1"/>
  <c r="B4646" i="3"/>
  <c r="D4646" i="3" s="1"/>
  <c r="B4650" i="3"/>
  <c r="D4650" i="3" s="1"/>
  <c r="B4648" i="3"/>
  <c r="D4648" i="3" s="1"/>
  <c r="B3879" i="3"/>
  <c r="D3879" i="3" s="1"/>
  <c r="B3878" i="3"/>
  <c r="D3878" i="3" s="1"/>
  <c r="B3881" i="3"/>
  <c r="D3881" i="3" s="1"/>
  <c r="B3880" i="3"/>
  <c r="D3880" i="3" s="1"/>
  <c r="B3882" i="3"/>
  <c r="D3882" i="3" s="1"/>
  <c r="B4361" i="3"/>
  <c r="D4361" i="3" s="1"/>
  <c r="B4359" i="3"/>
  <c r="D4359" i="3" s="1"/>
  <c r="B4362" i="3"/>
  <c r="D4362" i="3" s="1"/>
  <c r="B4360" i="3"/>
  <c r="D4360" i="3" s="1"/>
  <c r="B4358" i="3"/>
  <c r="D4358" i="3" s="1"/>
  <c r="B4392" i="3"/>
  <c r="D4392" i="3" s="1"/>
  <c r="B4394" i="3"/>
  <c r="D4394" i="3" s="1"/>
  <c r="B4390" i="3"/>
  <c r="D4390" i="3" s="1"/>
  <c r="B4393" i="3"/>
  <c r="D4393" i="3" s="1"/>
  <c r="B4391" i="3"/>
  <c r="D4391" i="3" s="1"/>
  <c r="D4094" i="3"/>
  <c r="B4745" i="3"/>
  <c r="D4745" i="3" s="1"/>
  <c r="B4743" i="3"/>
  <c r="D4743" i="3" s="1"/>
  <c r="B4742" i="3"/>
  <c r="D4742" i="3" s="1"/>
  <c r="B4744" i="3"/>
  <c r="D4744" i="3" s="1"/>
  <c r="B4746" i="3"/>
  <c r="D4746" i="3" s="1"/>
  <c r="D4574" i="3"/>
  <c r="D4286" i="3"/>
  <c r="D4206" i="3"/>
  <c r="B3945" i="3"/>
  <c r="D3945" i="3" s="1"/>
  <c r="B3944" i="3"/>
  <c r="D3944" i="3" s="1"/>
  <c r="B3942" i="3"/>
  <c r="D3942" i="3" s="1"/>
  <c r="B3946" i="3"/>
  <c r="D3946" i="3" s="1"/>
  <c r="B3943" i="3"/>
  <c r="D3943" i="3" s="1"/>
  <c r="B4073" i="3"/>
  <c r="D4073" i="3" s="1"/>
  <c r="B4074" i="3"/>
  <c r="D4074" i="3" s="1"/>
  <c r="B4071" i="3"/>
  <c r="D4071" i="3" s="1"/>
  <c r="B4070" i="3"/>
  <c r="D4070" i="3" s="1"/>
  <c r="B4072" i="3"/>
  <c r="D4072" i="3" s="1"/>
  <c r="D4334" i="3"/>
  <c r="D4638" i="3"/>
  <c r="D4414" i="3"/>
  <c r="D4510" i="3"/>
  <c r="B4678" i="3"/>
  <c r="D4678" i="3" s="1"/>
  <c r="B4682" i="3"/>
  <c r="D4682" i="3" s="1"/>
  <c r="B4679" i="3"/>
  <c r="D4679" i="3" s="1"/>
  <c r="B4681" i="3"/>
  <c r="D4681" i="3" s="1"/>
  <c r="B4680" i="3"/>
  <c r="D4680" i="3" s="1"/>
  <c r="D4670" i="3"/>
  <c r="B4582" i="3"/>
  <c r="D4582" i="3" s="1"/>
  <c r="B4584" i="3"/>
  <c r="D4584" i="3" s="1"/>
  <c r="B4586" i="3"/>
  <c r="D4586" i="3" s="1"/>
  <c r="B4585" i="3"/>
  <c r="D4585" i="3" s="1"/>
  <c r="B4583" i="3"/>
  <c r="D4583" i="3" s="1"/>
  <c r="B4489" i="3"/>
  <c r="D4489" i="3" s="1"/>
  <c r="B4487" i="3"/>
  <c r="D4487" i="3" s="1"/>
  <c r="B4490" i="3"/>
  <c r="D4490" i="3" s="1"/>
  <c r="B4488" i="3"/>
  <c r="D4488" i="3" s="1"/>
  <c r="B4486" i="3"/>
  <c r="D4486" i="3" s="1"/>
  <c r="D2142" i="3"/>
  <c r="D3838" i="3"/>
  <c r="D3230" i="3"/>
  <c r="D3166" i="3"/>
  <c r="D2974" i="3"/>
  <c r="D2894" i="3"/>
  <c r="D2222" i="3"/>
  <c r="D2846" i="3"/>
  <c r="D2094" i="3"/>
  <c r="D2446" i="3"/>
  <c r="D2590" i="3"/>
  <c r="D2798" i="3"/>
  <c r="D2462" i="3"/>
  <c r="D2478" i="3"/>
  <c r="D3598" i="3"/>
  <c r="B3210" i="3"/>
  <c r="D3210" i="3" s="1"/>
  <c r="B3208" i="3"/>
  <c r="D3208" i="3" s="1"/>
  <c r="B3207" i="3"/>
  <c r="D3207" i="3" s="1"/>
  <c r="B3209" i="3"/>
  <c r="D3209" i="3" s="1"/>
  <c r="B3206" i="3"/>
  <c r="D3206" i="3" s="1"/>
  <c r="B3079" i="3"/>
  <c r="D3079" i="3" s="1"/>
  <c r="B3081" i="3"/>
  <c r="D3081" i="3" s="1"/>
  <c r="B3082" i="3"/>
  <c r="D3082" i="3" s="1"/>
  <c r="B3078" i="3"/>
  <c r="D3078" i="3" s="1"/>
  <c r="B3080" i="3"/>
  <c r="D3080" i="3" s="1"/>
  <c r="B2121" i="3"/>
  <c r="D2121" i="3" s="1"/>
  <c r="B2119" i="3"/>
  <c r="D2119" i="3" s="1"/>
  <c r="B2122" i="3"/>
  <c r="D2122" i="3" s="1"/>
  <c r="B2120" i="3"/>
  <c r="D2120" i="3" s="1"/>
  <c r="B2118" i="3"/>
  <c r="D2118" i="3" s="1"/>
  <c r="D2014" i="3"/>
  <c r="B1930" i="3"/>
  <c r="D1930" i="3" s="1"/>
  <c r="B1928" i="3"/>
  <c r="D1928" i="3" s="1"/>
  <c r="B1926" i="3"/>
  <c r="D1926" i="3" s="1"/>
  <c r="B1929" i="3"/>
  <c r="D1929" i="3" s="1"/>
  <c r="B1927" i="3"/>
  <c r="D1927" i="3" s="1"/>
  <c r="B3818" i="3"/>
  <c r="D3818" i="3" s="1"/>
  <c r="B3816" i="3"/>
  <c r="D3816" i="3" s="1"/>
  <c r="B3814" i="3"/>
  <c r="D3814" i="3" s="1"/>
  <c r="B3815" i="3"/>
  <c r="D3815" i="3" s="1"/>
  <c r="B3817" i="3"/>
  <c r="D3817" i="3" s="1"/>
  <c r="D3582" i="3"/>
  <c r="D3390" i="3"/>
  <c r="D3038" i="3"/>
  <c r="D2654" i="3"/>
  <c r="B2634" i="3"/>
  <c r="D2634" i="3" s="1"/>
  <c r="B2633" i="3"/>
  <c r="D2633" i="3" s="1"/>
  <c r="B2630" i="3"/>
  <c r="D2630" i="3" s="1"/>
  <c r="B2632" i="3"/>
  <c r="D2632" i="3" s="1"/>
  <c r="B2631" i="3"/>
  <c r="D2631" i="3" s="1"/>
  <c r="B2376" i="3"/>
  <c r="D2376" i="3" s="1"/>
  <c r="B2374" i="3"/>
  <c r="D2374" i="3" s="1"/>
  <c r="B2378" i="3"/>
  <c r="D2378" i="3" s="1"/>
  <c r="B2375" i="3"/>
  <c r="D2375" i="3" s="1"/>
  <c r="B2377" i="3"/>
  <c r="D2377" i="3" s="1"/>
  <c r="D3710" i="3"/>
  <c r="B3497" i="3"/>
  <c r="D3497" i="3" s="1"/>
  <c r="B3495" i="3"/>
  <c r="D3495" i="3" s="1"/>
  <c r="B3498" i="3"/>
  <c r="D3498" i="3" s="1"/>
  <c r="B3496" i="3"/>
  <c r="D3496" i="3" s="1"/>
  <c r="B3494" i="3"/>
  <c r="D3494" i="3" s="1"/>
  <c r="B3626" i="3"/>
  <c r="D3626" i="3" s="1"/>
  <c r="B3624" i="3"/>
  <c r="D3624" i="3" s="1"/>
  <c r="B3625" i="3"/>
  <c r="D3625" i="3" s="1"/>
  <c r="B3622" i="3"/>
  <c r="D3622" i="3" s="1"/>
  <c r="B3623" i="3"/>
  <c r="D3623" i="3" s="1"/>
  <c r="B3466" i="3"/>
  <c r="D3466" i="3" s="1"/>
  <c r="B3464" i="3"/>
  <c r="D3464" i="3" s="1"/>
  <c r="B3465" i="3"/>
  <c r="D3465" i="3" s="1"/>
  <c r="B3463" i="3"/>
  <c r="D3463" i="3" s="1"/>
  <c r="B3462" i="3"/>
  <c r="D3462" i="3" s="1"/>
  <c r="D2718" i="3"/>
  <c r="D2206" i="3"/>
  <c r="D2334" i="3"/>
  <c r="B2247" i="3"/>
  <c r="D2247" i="3" s="1"/>
  <c r="B2249" i="3"/>
  <c r="D2249" i="3" s="1"/>
  <c r="B2248" i="3"/>
  <c r="D2248" i="3" s="1"/>
  <c r="B2246" i="3"/>
  <c r="D2246" i="3" s="1"/>
  <c r="B2250" i="3"/>
  <c r="D2250" i="3" s="1"/>
  <c r="D2078" i="3"/>
  <c r="B1994" i="3"/>
  <c r="D1994" i="3" s="1"/>
  <c r="B1992" i="3"/>
  <c r="D1992" i="3" s="1"/>
  <c r="B1990" i="3"/>
  <c r="D1990" i="3" s="1"/>
  <c r="B1993" i="3"/>
  <c r="D1993" i="3" s="1"/>
  <c r="B1991" i="3"/>
  <c r="D1991" i="3" s="1"/>
  <c r="B3754" i="3"/>
  <c r="D3754" i="3" s="1"/>
  <c r="B3752" i="3"/>
  <c r="D3752" i="3" s="1"/>
  <c r="B3751" i="3"/>
  <c r="D3751" i="3" s="1"/>
  <c r="B3753" i="3"/>
  <c r="D3753" i="3" s="1"/>
  <c r="B3750" i="3"/>
  <c r="D3750" i="3" s="1"/>
  <c r="D3790" i="3"/>
  <c r="D3518" i="3"/>
  <c r="B3433" i="3"/>
  <c r="D3433" i="3" s="1"/>
  <c r="B3431" i="3"/>
  <c r="D3431" i="3" s="1"/>
  <c r="B3434" i="3"/>
  <c r="D3434" i="3" s="1"/>
  <c r="B3432" i="3"/>
  <c r="D3432" i="3" s="1"/>
  <c r="B3430" i="3"/>
  <c r="D3430" i="3" s="1"/>
  <c r="B3402" i="3"/>
  <c r="D3402" i="3" s="1"/>
  <c r="B3400" i="3"/>
  <c r="D3400" i="3" s="1"/>
  <c r="B3401" i="3"/>
  <c r="D3401" i="3" s="1"/>
  <c r="B3399" i="3"/>
  <c r="D3399" i="3" s="1"/>
  <c r="B3398" i="3"/>
  <c r="D3398" i="3" s="1"/>
  <c r="D3294" i="3"/>
  <c r="B3337" i="3"/>
  <c r="D3337" i="3" s="1"/>
  <c r="B3335" i="3"/>
  <c r="D3335" i="3" s="1"/>
  <c r="B3336" i="3"/>
  <c r="D3336" i="3" s="1"/>
  <c r="B3334" i="3"/>
  <c r="D3334" i="3" s="1"/>
  <c r="B3338" i="3"/>
  <c r="D3338" i="3" s="1"/>
  <c r="B3015" i="3"/>
  <c r="D3015" i="3" s="1"/>
  <c r="B3016" i="3"/>
  <c r="D3016" i="3" s="1"/>
  <c r="B3018" i="3"/>
  <c r="D3018" i="3" s="1"/>
  <c r="B3014" i="3"/>
  <c r="D3014" i="3" s="1"/>
  <c r="B3017" i="3"/>
  <c r="D3017" i="3" s="1"/>
  <c r="D3662" i="3"/>
  <c r="D3646" i="3"/>
  <c r="D3486" i="3"/>
  <c r="D3326" i="3"/>
  <c r="D3262" i="3"/>
  <c r="B2824" i="3"/>
  <c r="D2824" i="3" s="1"/>
  <c r="B2822" i="3"/>
  <c r="D2822" i="3" s="1"/>
  <c r="B2826" i="3"/>
  <c r="D2826" i="3" s="1"/>
  <c r="B2825" i="3"/>
  <c r="D2825" i="3" s="1"/>
  <c r="B2823" i="3"/>
  <c r="D2823" i="3" s="1"/>
  <c r="B2953" i="3"/>
  <c r="D2953" i="3" s="1"/>
  <c r="B2951" i="3"/>
  <c r="D2951" i="3" s="1"/>
  <c r="B2954" i="3"/>
  <c r="D2954" i="3" s="1"/>
  <c r="B2952" i="3"/>
  <c r="D2952" i="3" s="1"/>
  <c r="B2950" i="3"/>
  <c r="D2950" i="3" s="1"/>
  <c r="D2398" i="3"/>
  <c r="D2526" i="3"/>
  <c r="B2055" i="3"/>
  <c r="D2055" i="3" s="1"/>
  <c r="B2054" i="3"/>
  <c r="D2054" i="3" s="1"/>
  <c r="B2058" i="3"/>
  <c r="D2058" i="3" s="1"/>
  <c r="B2056" i="3"/>
  <c r="D2056" i="3" s="1"/>
  <c r="B2057" i="3"/>
  <c r="D2057" i="3" s="1"/>
  <c r="D1950" i="3"/>
  <c r="D2494" i="3"/>
  <c r="D2030" i="3"/>
  <c r="D3774" i="3"/>
  <c r="B3690" i="3"/>
  <c r="D3690" i="3" s="1"/>
  <c r="B3688" i="3"/>
  <c r="D3688" i="3" s="1"/>
  <c r="B3687" i="3"/>
  <c r="D3687" i="3" s="1"/>
  <c r="B3689" i="3"/>
  <c r="D3689" i="3" s="1"/>
  <c r="B3686" i="3"/>
  <c r="D3686" i="3" s="1"/>
  <c r="B3562" i="3"/>
  <c r="D3562" i="3" s="1"/>
  <c r="B3560" i="3"/>
  <c r="D3560" i="3" s="1"/>
  <c r="B3559" i="3"/>
  <c r="D3559" i="3" s="1"/>
  <c r="B3561" i="3"/>
  <c r="D3561" i="3" s="1"/>
  <c r="B3558" i="3"/>
  <c r="D3558" i="3" s="1"/>
  <c r="D3454" i="3"/>
  <c r="D3422" i="3"/>
  <c r="B3370" i="3"/>
  <c r="D3370" i="3" s="1"/>
  <c r="B3368" i="3"/>
  <c r="D3368" i="3" s="1"/>
  <c r="B3369" i="3"/>
  <c r="D3369" i="3" s="1"/>
  <c r="B3367" i="3"/>
  <c r="D3367" i="3" s="1"/>
  <c r="B3366" i="3"/>
  <c r="D3366" i="3" s="1"/>
  <c r="B3274" i="3"/>
  <c r="D3274" i="3" s="1"/>
  <c r="B3272" i="3"/>
  <c r="D3272" i="3" s="1"/>
  <c r="B3270" i="3"/>
  <c r="D3270" i="3" s="1"/>
  <c r="B3271" i="3"/>
  <c r="D3271" i="3" s="1"/>
  <c r="B3273" i="3"/>
  <c r="D3273" i="3" s="1"/>
  <c r="D3358" i="3"/>
  <c r="B3146" i="3"/>
  <c r="D3146" i="3" s="1"/>
  <c r="B3144" i="3"/>
  <c r="D3144" i="3" s="1"/>
  <c r="B3143" i="3"/>
  <c r="D3143" i="3" s="1"/>
  <c r="B3142" i="3"/>
  <c r="D3142" i="3" s="1"/>
  <c r="B3145" i="3"/>
  <c r="D3145" i="3" s="1"/>
  <c r="D3102" i="3"/>
  <c r="D3198" i="3"/>
  <c r="B3177" i="3"/>
  <c r="D3177" i="3" s="1"/>
  <c r="B3175" i="3"/>
  <c r="D3175" i="3" s="1"/>
  <c r="B3174" i="3"/>
  <c r="D3174" i="3" s="1"/>
  <c r="B3176" i="3"/>
  <c r="D3176" i="3" s="1"/>
  <c r="B3178" i="3"/>
  <c r="D3178" i="3" s="1"/>
  <c r="B2184" i="3"/>
  <c r="D2184" i="3" s="1"/>
  <c r="B2182" i="3"/>
  <c r="D2182" i="3" s="1"/>
  <c r="B2186" i="3"/>
  <c r="D2186" i="3" s="1"/>
  <c r="B2183" i="3"/>
  <c r="D2183" i="3" s="1"/>
  <c r="B2185" i="3"/>
  <c r="D2185" i="3" s="1"/>
  <c r="D1918" i="3"/>
  <c r="D1806" i="3"/>
  <c r="B1706" i="3"/>
  <c r="D1706" i="3" s="1"/>
  <c r="B1704" i="3"/>
  <c r="D1704" i="3" s="1"/>
  <c r="B1703" i="3"/>
  <c r="D1703" i="3" s="1"/>
  <c r="B1705" i="3"/>
  <c r="D1705" i="3" s="1"/>
  <c r="B1702" i="3"/>
  <c r="D1702" i="3" s="1"/>
  <c r="D1886" i="3"/>
  <c r="D1854" i="3"/>
  <c r="D1726" i="3"/>
  <c r="B1770" i="3"/>
  <c r="D1770" i="3" s="1"/>
  <c r="B1768" i="3"/>
  <c r="D1768" i="3" s="1"/>
  <c r="B1767" i="3"/>
  <c r="D1767" i="3" s="1"/>
  <c r="B1769" i="3"/>
  <c r="D1769" i="3" s="1"/>
  <c r="B1766" i="3"/>
  <c r="D1766" i="3" s="1"/>
  <c r="B1642" i="3"/>
  <c r="D1642" i="3" s="1"/>
  <c r="B1640" i="3"/>
  <c r="D1640" i="3" s="1"/>
  <c r="B1639" i="3"/>
  <c r="D1639" i="3" s="1"/>
  <c r="B1641" i="3"/>
  <c r="D1641" i="3" s="1"/>
  <c r="B1638" i="3"/>
  <c r="D1638" i="3" s="1"/>
  <c r="B1834" i="3"/>
  <c r="D1834" i="3" s="1"/>
  <c r="B1832" i="3"/>
  <c r="D1832" i="3" s="1"/>
  <c r="B1833" i="3"/>
  <c r="D1833" i="3" s="1"/>
  <c r="B1830" i="3"/>
  <c r="D1830" i="3" s="1"/>
  <c r="B1831" i="3"/>
  <c r="D1831" i="3" s="1"/>
  <c r="B1898" i="3"/>
  <c r="D1898" i="3" s="1"/>
  <c r="B1896" i="3"/>
  <c r="D1896" i="3" s="1"/>
  <c r="B1894" i="3"/>
  <c r="D1894" i="3" s="1"/>
  <c r="B1895" i="3"/>
  <c r="D1895" i="3" s="1"/>
  <c r="B1897" i="3"/>
  <c r="D1897" i="3" s="1"/>
  <c r="D1790" i="3"/>
  <c r="D1662" i="3"/>
  <c r="D1678" i="3"/>
  <c r="D1294" i="3"/>
  <c r="B1417" i="3"/>
  <c r="D1417" i="3" s="1"/>
  <c r="B1415" i="3"/>
  <c r="D1415" i="3" s="1"/>
  <c r="B1414" i="3"/>
  <c r="D1414" i="3" s="1"/>
  <c r="B1418" i="3"/>
  <c r="D1418" i="3" s="1"/>
  <c r="B1416" i="3"/>
  <c r="D1416" i="3" s="1"/>
  <c r="D1534" i="3"/>
  <c r="B1450" i="3"/>
  <c r="D1450" i="3" s="1"/>
  <c r="B1448" i="3"/>
  <c r="D1448" i="3" s="1"/>
  <c r="B1446" i="3"/>
  <c r="D1446" i="3" s="1"/>
  <c r="B1449" i="3"/>
  <c r="D1449" i="3" s="1"/>
  <c r="B1447" i="3"/>
  <c r="D1447" i="3" s="1"/>
  <c r="D1502" i="3"/>
  <c r="D1566" i="3"/>
  <c r="B1322" i="3"/>
  <c r="D1322" i="3" s="1"/>
  <c r="B1320" i="3"/>
  <c r="D1320" i="3" s="1"/>
  <c r="B1318" i="3"/>
  <c r="D1318" i="3" s="1"/>
  <c r="B1321" i="3"/>
  <c r="D1321" i="3" s="1"/>
  <c r="B1319" i="3"/>
  <c r="D1319" i="3" s="1"/>
  <c r="B1514" i="3"/>
  <c r="D1514" i="3" s="1"/>
  <c r="B1512" i="3"/>
  <c r="D1512" i="3" s="1"/>
  <c r="B1510" i="3"/>
  <c r="D1510" i="3" s="1"/>
  <c r="B1511" i="3"/>
  <c r="D1511" i="3" s="1"/>
  <c r="B1513" i="3"/>
  <c r="D1513" i="3" s="1"/>
  <c r="D1486" i="3"/>
  <c r="D1438" i="3"/>
  <c r="D1374" i="3"/>
  <c r="D1598" i="3"/>
  <c r="B1578" i="3"/>
  <c r="D1578" i="3" s="1"/>
  <c r="B1576" i="3"/>
  <c r="D1576" i="3" s="1"/>
  <c r="B1574" i="3"/>
  <c r="D1574" i="3" s="1"/>
  <c r="B1577" i="3"/>
  <c r="D1577" i="3" s="1"/>
  <c r="B1575" i="3"/>
  <c r="D1575" i="3" s="1"/>
  <c r="B1386" i="3"/>
  <c r="D1386" i="3" s="1"/>
  <c r="B1384" i="3"/>
  <c r="D1384" i="3" s="1"/>
  <c r="B1382" i="3"/>
  <c r="D1382" i="3" s="1"/>
  <c r="B1383" i="3"/>
  <c r="D1383" i="3" s="1"/>
  <c r="B1385" i="3"/>
  <c r="D1385" i="3" s="1"/>
  <c r="D1358" i="3"/>
  <c r="D1406" i="3"/>
  <c r="B1545" i="3"/>
  <c r="D1545" i="3" s="1"/>
  <c r="B1543" i="3"/>
  <c r="D1543" i="3" s="1"/>
  <c r="B1542" i="3"/>
  <c r="D1542" i="3" s="1"/>
  <c r="B1544" i="3"/>
  <c r="D1544" i="3" s="1"/>
  <c r="B1546" i="3"/>
  <c r="D1546" i="3" s="1"/>
  <c r="D1086" i="3"/>
  <c r="D974" i="3"/>
  <c r="D1150" i="3"/>
  <c r="D1166" i="3"/>
  <c r="D1102" i="3"/>
  <c r="B1002" i="3"/>
  <c r="D1002" i="3" s="1"/>
  <c r="B1000" i="3"/>
  <c r="D1000" i="3" s="1"/>
  <c r="B998" i="3"/>
  <c r="D998" i="3" s="1"/>
  <c r="B1001" i="3"/>
  <c r="D1001" i="3" s="1"/>
  <c r="B999" i="3"/>
  <c r="D999" i="3" s="1"/>
  <c r="B1258" i="3"/>
  <c r="D1258" i="3" s="1"/>
  <c r="B1256" i="3"/>
  <c r="D1256" i="3" s="1"/>
  <c r="B1254" i="3"/>
  <c r="D1254" i="3" s="1"/>
  <c r="B1255" i="3"/>
  <c r="D1255" i="3" s="1"/>
  <c r="B1257" i="3"/>
  <c r="D1257" i="3" s="1"/>
  <c r="D1214" i="3"/>
  <c r="D1054" i="3"/>
  <c r="D1118" i="3"/>
  <c r="D1022" i="3"/>
  <c r="B1194" i="3"/>
  <c r="D1194" i="3" s="1"/>
  <c r="B1192" i="3"/>
  <c r="D1192" i="3" s="1"/>
  <c r="B1190" i="3"/>
  <c r="D1190" i="3" s="1"/>
  <c r="B1193" i="3"/>
  <c r="D1193" i="3" s="1"/>
  <c r="B1191" i="3"/>
  <c r="D1191" i="3" s="1"/>
  <c r="D1246" i="3"/>
  <c r="D1278" i="3"/>
  <c r="B1130" i="3"/>
  <c r="D1130" i="3" s="1"/>
  <c r="B1128" i="3"/>
  <c r="D1128" i="3" s="1"/>
  <c r="B1126" i="3"/>
  <c r="D1126" i="3" s="1"/>
  <c r="B1127" i="3"/>
  <c r="D1127" i="3" s="1"/>
  <c r="B1129" i="3"/>
  <c r="D1129" i="3" s="1"/>
  <c r="B1066" i="3"/>
  <c r="D1066" i="3" s="1"/>
  <c r="B1064" i="3"/>
  <c r="D1064" i="3" s="1"/>
  <c r="B1062" i="3"/>
  <c r="D1062" i="3" s="1"/>
  <c r="B1063" i="3"/>
  <c r="D1063" i="3" s="1"/>
  <c r="B1065" i="3"/>
  <c r="D1065" i="3" s="1"/>
  <c r="D1182" i="3"/>
  <c r="D958" i="3"/>
  <c r="D926" i="3"/>
  <c r="D894" i="3"/>
  <c r="D830" i="3"/>
  <c r="B746" i="3"/>
  <c r="D746" i="3" s="1"/>
  <c r="B744" i="3"/>
  <c r="D744" i="3" s="1"/>
  <c r="B743" i="3"/>
  <c r="D743" i="3" s="1"/>
  <c r="B742" i="3"/>
  <c r="D742" i="3" s="1"/>
  <c r="B745" i="3"/>
  <c r="D745" i="3" s="1"/>
  <c r="D782" i="3"/>
  <c r="B682" i="3"/>
  <c r="D682" i="3" s="1"/>
  <c r="B680" i="3"/>
  <c r="D680" i="3" s="1"/>
  <c r="B681" i="3"/>
  <c r="D681" i="3" s="1"/>
  <c r="B678" i="3"/>
  <c r="D678" i="3" s="1"/>
  <c r="B679" i="3"/>
  <c r="D679" i="3" s="1"/>
  <c r="B938" i="3"/>
  <c r="D938" i="3" s="1"/>
  <c r="B936" i="3"/>
  <c r="D936" i="3" s="1"/>
  <c r="B934" i="3"/>
  <c r="D934" i="3" s="1"/>
  <c r="B937" i="3"/>
  <c r="D937" i="3" s="1"/>
  <c r="B935" i="3"/>
  <c r="D935" i="3" s="1"/>
  <c r="B810" i="3"/>
  <c r="D810" i="3" s="1"/>
  <c r="B808" i="3"/>
  <c r="D808" i="3" s="1"/>
  <c r="B807" i="3"/>
  <c r="D807" i="3" s="1"/>
  <c r="B809" i="3"/>
  <c r="D809" i="3" s="1"/>
  <c r="B806" i="3"/>
  <c r="D806" i="3" s="1"/>
  <c r="D702" i="3"/>
  <c r="D766" i="3"/>
  <c r="B874" i="3"/>
  <c r="D874" i="3" s="1"/>
  <c r="B872" i="3"/>
  <c r="D872" i="3" s="1"/>
  <c r="B873" i="3"/>
  <c r="D873" i="3" s="1"/>
  <c r="B870" i="3"/>
  <c r="D870" i="3" s="1"/>
  <c r="B871" i="3"/>
  <c r="D871" i="3" s="1"/>
  <c r="D446" i="3"/>
  <c r="D382" i="3"/>
  <c r="B618" i="3"/>
  <c r="D618" i="3" s="1"/>
  <c r="B616" i="3"/>
  <c r="D616" i="3" s="1"/>
  <c r="B614" i="3"/>
  <c r="D614" i="3" s="1"/>
  <c r="B615" i="3"/>
  <c r="D615" i="3" s="1"/>
  <c r="B617" i="3"/>
  <c r="D617" i="3" s="1"/>
  <c r="D558" i="3"/>
  <c r="B360" i="3"/>
  <c r="D360" i="3" s="1"/>
  <c r="B362" i="3"/>
  <c r="D362" i="3" s="1"/>
  <c r="B359" i="3"/>
  <c r="D359" i="3" s="1"/>
  <c r="B361" i="3"/>
  <c r="D361" i="3" s="1"/>
  <c r="B358" i="3"/>
  <c r="D358" i="3" s="1"/>
  <c r="D638" i="3"/>
  <c r="B488" i="3"/>
  <c r="D488" i="3" s="1"/>
  <c r="B486" i="3"/>
  <c r="D486" i="3" s="1"/>
  <c r="B487" i="3"/>
  <c r="D487" i="3" s="1"/>
  <c r="B489" i="3"/>
  <c r="D489" i="3" s="1"/>
  <c r="B490" i="3"/>
  <c r="D490" i="3" s="1"/>
  <c r="D574" i="3"/>
  <c r="B424" i="3"/>
  <c r="D424" i="3" s="1"/>
  <c r="B422" i="3"/>
  <c r="D422" i="3" s="1"/>
  <c r="B426" i="3"/>
  <c r="D426" i="3" s="1"/>
  <c r="B425" i="3"/>
  <c r="D425" i="3" s="1"/>
  <c r="B423" i="3"/>
  <c r="D423" i="3" s="1"/>
  <c r="D270" i="3"/>
  <c r="B297" i="3"/>
  <c r="D297" i="3" s="1"/>
  <c r="B295" i="3"/>
  <c r="D295" i="3" s="1"/>
  <c r="B294" i="3"/>
  <c r="D294" i="3" s="1"/>
  <c r="B298" i="3"/>
  <c r="D298" i="3" s="1"/>
  <c r="B296" i="3"/>
  <c r="D296" i="3" s="1"/>
  <c r="D206" i="3"/>
  <c r="D254" i="3"/>
  <c r="B234" i="3"/>
  <c r="D234" i="3" s="1"/>
  <c r="B232" i="3"/>
  <c r="D232" i="3" s="1"/>
  <c r="B230" i="3"/>
  <c r="D230" i="3" s="1"/>
  <c r="B233" i="3"/>
  <c r="D233" i="3" s="1"/>
  <c r="B231" i="3"/>
  <c r="D231" i="3" s="1"/>
  <c r="B170" i="3"/>
  <c r="D170" i="3" s="1"/>
  <c r="B168" i="3"/>
  <c r="D168" i="3" s="1"/>
  <c r="B169" i="3"/>
  <c r="D169" i="3" s="1"/>
  <c r="B167" i="3"/>
  <c r="D167" i="3" s="1"/>
  <c r="B166" i="3"/>
  <c r="D166" i="3" s="1"/>
  <c r="D126" i="3"/>
  <c r="D62" i="3"/>
  <c r="B41" i="3"/>
  <c r="D41" i="3" s="1"/>
  <c r="B39" i="3"/>
  <c r="D39" i="3" s="1"/>
  <c r="B42" i="3"/>
  <c r="D42" i="3" s="1"/>
  <c r="B40" i="3"/>
  <c r="D40" i="3" s="1"/>
  <c r="B38" i="3"/>
  <c r="D38" i="3" s="1"/>
  <c r="D462" i="3" l="1"/>
  <c r="D4046" i="3"/>
  <c r="D3246" i="3"/>
  <c r="D3264" i="3" s="1"/>
  <c r="D846" i="3"/>
  <c r="D864" i="3" s="1"/>
  <c r="D3118" i="3"/>
  <c r="D3136" i="3" s="1"/>
  <c r="D654" i="3"/>
  <c r="D672" i="3" s="1"/>
  <c r="D2158" i="3"/>
  <c r="D2176" i="3" s="1"/>
  <c r="D2542" i="3"/>
  <c r="D2560" i="3" s="1"/>
  <c r="D3726" i="3"/>
  <c r="D3744" i="3" s="1"/>
  <c r="D2766" i="3"/>
  <c r="D2784" i="3" s="1"/>
  <c r="D4302" i="3"/>
  <c r="D4320" i="3" s="1"/>
  <c r="D2734" i="3"/>
  <c r="D2752" i="3" s="1"/>
  <c r="D992" i="3"/>
  <c r="D3310" i="3"/>
  <c r="D3328" i="3" s="1"/>
  <c r="D2926" i="3"/>
  <c r="D2944" i="3" s="1"/>
  <c r="D4558" i="3"/>
  <c r="D4576" i="3" s="1"/>
  <c r="D2912" i="3"/>
  <c r="D2350" i="3"/>
  <c r="D2368" i="3" s="1"/>
  <c r="D2574" i="3"/>
  <c r="D2592" i="3" s="1"/>
  <c r="D1230" i="3"/>
  <c r="D1248" i="3" s="1"/>
  <c r="D3918" i="3"/>
  <c r="D3936" i="3" s="1"/>
  <c r="D4462" i="3"/>
  <c r="D4480" i="3" s="1"/>
  <c r="D3616" i="3"/>
  <c r="D718" i="3"/>
  <c r="D736" i="3" s="1"/>
  <c r="D910" i="3"/>
  <c r="D928" i="3" s="1"/>
  <c r="D1824" i="3"/>
  <c r="D1966" i="3"/>
  <c r="D1984" i="3" s="1"/>
  <c r="D2816" i="3"/>
  <c r="D3072" i="3"/>
  <c r="D2880" i="3"/>
  <c r="D4224" i="3"/>
  <c r="D2304" i="3"/>
  <c r="D334" i="3"/>
  <c r="D352" i="3" s="1"/>
  <c r="D480" i="3"/>
  <c r="D1312" i="3"/>
  <c r="D3008" i="3"/>
  <c r="D2624" i="3"/>
  <c r="D1760" i="3"/>
  <c r="D526" i="3"/>
  <c r="D544" i="3" s="1"/>
  <c r="D142" i="3"/>
  <c r="D160" i="3" s="1"/>
  <c r="D78" i="3"/>
  <c r="D96" i="3" s="1"/>
  <c r="D4256" i="3"/>
  <c r="D2688" i="3"/>
  <c r="D224" i="3"/>
  <c r="D3680" i="3"/>
  <c r="D2240" i="3"/>
  <c r="D416" i="3"/>
  <c r="D2432" i="3"/>
  <c r="D4160" i="3"/>
  <c r="D3808" i="3"/>
  <c r="D2112" i="3"/>
  <c r="D110" i="3"/>
  <c r="D128" i="3" s="1"/>
  <c r="D800" i="3"/>
  <c r="D608" i="3"/>
  <c r="D288" i="3"/>
  <c r="D4000" i="3"/>
  <c r="D3552" i="3"/>
  <c r="D2496" i="3"/>
  <c r="D1888" i="3"/>
  <c r="D4032" i="3"/>
  <c r="D4128" i="3"/>
  <c r="D4640" i="3"/>
  <c r="D1696" i="3"/>
  <c r="D1774" i="3"/>
  <c r="D1792" i="3" s="1"/>
  <c r="D2528" i="3"/>
  <c r="D2638" i="3"/>
  <c r="D2656" i="3" s="1"/>
  <c r="D4064" i="3"/>
  <c r="D3872" i="3"/>
  <c r="D2958" i="3"/>
  <c r="D2976" i="3" s="1"/>
  <c r="D3822" i="3"/>
  <c r="D3840" i="3" s="1"/>
  <c r="D4078" i="3"/>
  <c r="D4096" i="3" s="1"/>
  <c r="D1632" i="3"/>
  <c r="D4192" i="3"/>
  <c r="D3566" i="3"/>
  <c r="D3584" i="3" s="1"/>
  <c r="D1998" i="3"/>
  <c r="D2016" i="3" s="1"/>
  <c r="D2254" i="3"/>
  <c r="D2272" i="3" s="1"/>
  <c r="D2720" i="3"/>
  <c r="D1262" i="3"/>
  <c r="D1280" i="3" s="1"/>
  <c r="D46" i="3"/>
  <c r="D64" i="3" s="1"/>
  <c r="D3470" i="3"/>
  <c r="D3488" i="3" s="1"/>
  <c r="D4736" i="3"/>
  <c r="D366" i="3"/>
  <c r="D384" i="3" s="1"/>
  <c r="D1184" i="3"/>
  <c r="D576" i="3"/>
  <c r="D1056" i="3"/>
  <c r="D2126" i="3"/>
  <c r="D2144" i="3" s="1"/>
  <c r="D3086" i="3"/>
  <c r="D3104" i="3" s="1"/>
  <c r="D494" i="3"/>
  <c r="D512" i="3" s="1"/>
  <c r="D942" i="3"/>
  <c r="D960" i="3" s="1"/>
  <c r="D750" i="3"/>
  <c r="D768" i="3" s="1"/>
  <c r="D1902" i="3"/>
  <c r="D1920" i="3" s="1"/>
  <c r="D1838" i="3"/>
  <c r="D1856" i="3" s="1"/>
  <c r="D3182" i="3"/>
  <c r="D3200" i="3" s="1"/>
  <c r="D3374" i="3"/>
  <c r="D3392" i="3" s="1"/>
  <c r="D3694" i="3"/>
  <c r="D3712" i="3" s="1"/>
  <c r="D2048" i="3"/>
  <c r="D3214" i="3"/>
  <c r="D3232" i="3" s="1"/>
  <c r="D4590" i="3"/>
  <c r="D4608" i="3" s="1"/>
  <c r="D4750" i="3"/>
  <c r="D4768" i="3" s="1"/>
  <c r="D4398" i="3"/>
  <c r="D4416" i="3" s="1"/>
  <c r="D4366" i="3"/>
  <c r="D4384" i="3" s="1"/>
  <c r="D4544" i="3"/>
  <c r="D4270" i="3"/>
  <c r="D4288" i="3" s="1"/>
  <c r="D814" i="3"/>
  <c r="D832" i="3" s="1"/>
  <c r="D3502" i="3"/>
  <c r="D3520" i="3" s="1"/>
  <c r="D174" i="3"/>
  <c r="D192" i="3" s="1"/>
  <c r="D238" i="3"/>
  <c r="D256" i="3" s="1"/>
  <c r="D1710" i="3"/>
  <c r="D1728" i="3" s="1"/>
  <c r="D3278" i="3"/>
  <c r="D3296" i="3" s="1"/>
  <c r="D2062" i="3"/>
  <c r="D2080" i="3" s="1"/>
  <c r="D2830" i="3"/>
  <c r="D2848" i="3" s="1"/>
  <c r="D3438" i="3"/>
  <c r="D3456" i="3" s="1"/>
  <c r="D1934" i="3"/>
  <c r="D1952" i="3" s="1"/>
  <c r="D2464" i="3"/>
  <c r="D4494" i="3"/>
  <c r="D4512" i="3" s="1"/>
  <c r="D4782" i="3"/>
  <c r="D4800" i="3" s="1"/>
  <c r="D302" i="3"/>
  <c r="D320" i="3" s="1"/>
  <c r="D878" i="3"/>
  <c r="D896" i="3" s="1"/>
  <c r="D686" i="3"/>
  <c r="D704" i="3" s="1"/>
  <c r="D1422" i="3"/>
  <c r="D1440" i="3" s="1"/>
  <c r="D1646" i="3"/>
  <c r="D1664" i="3" s="1"/>
  <c r="D3406" i="3"/>
  <c r="D3424" i="3" s="1"/>
  <c r="D3758" i="3"/>
  <c r="D3776" i="3" s="1"/>
  <c r="D2336" i="3"/>
  <c r="D3630" i="3"/>
  <c r="D3648" i="3" s="1"/>
  <c r="D4654" i="3"/>
  <c r="D4672" i="3" s="1"/>
  <c r="D622" i="3"/>
  <c r="D640" i="3" s="1"/>
  <c r="D1198" i="3"/>
  <c r="D1216" i="3" s="1"/>
  <c r="D1006" i="3"/>
  <c r="D1024" i="3" s="1"/>
  <c r="D1550" i="3"/>
  <c r="D1568" i="3" s="1"/>
  <c r="D3342" i="3"/>
  <c r="D3360" i="3" s="1"/>
  <c r="D3950" i="3"/>
  <c r="D3968" i="3" s="1"/>
  <c r="D3886" i="3"/>
  <c r="D3904" i="3" s="1"/>
  <c r="D4352" i="3"/>
  <c r="D4686" i="3"/>
  <c r="D4704" i="3" s="1"/>
  <c r="D4448" i="3"/>
  <c r="D3150" i="3"/>
  <c r="D3168" i="3" s="1"/>
  <c r="D2190" i="3"/>
  <c r="D2208" i="3" s="1"/>
  <c r="D3022" i="3"/>
  <c r="D3040" i="3" s="1"/>
  <c r="D2382" i="3"/>
  <c r="D2400" i="3" s="1"/>
  <c r="D1376" i="3"/>
  <c r="D1454" i="3"/>
  <c r="D1472" i="3" s="1"/>
  <c r="D1582" i="3"/>
  <c r="D1600" i="3" s="1"/>
  <c r="D1390" i="3"/>
  <c r="D1408" i="3" s="1"/>
  <c r="D1504" i="3"/>
  <c r="D1518" i="3"/>
  <c r="D1536" i="3" s="1"/>
  <c r="D1326" i="3"/>
  <c r="D1344" i="3" s="1"/>
  <c r="D1134" i="3"/>
  <c r="D1152" i="3" s="1"/>
  <c r="D1120" i="3"/>
  <c r="D1070" i="3"/>
  <c r="D1088" i="3" s="1"/>
  <c r="D430" i="3"/>
  <c r="D448" i="3" s="1"/>
  <c r="C20" i="3"/>
  <c r="B2" i="3"/>
  <c r="C23" i="3"/>
  <c r="C22" i="3"/>
  <c r="D22" i="3" s="1"/>
  <c r="C21" i="3"/>
  <c r="C19" i="3"/>
  <c r="C18" i="3"/>
  <c r="C17" i="3"/>
  <c r="C16" i="3"/>
  <c r="C13" i="3"/>
  <c r="C12" i="3"/>
  <c r="C9" i="3"/>
  <c r="C10" i="3"/>
  <c r="C8" i="3"/>
  <c r="C7" i="3"/>
  <c r="C6" i="3"/>
  <c r="D29" i="3"/>
  <c r="D28" i="3"/>
  <c r="D27" i="3"/>
  <c r="D26" i="3"/>
  <c r="D25" i="3"/>
  <c r="D28" i="2"/>
  <c r="D27" i="2"/>
  <c r="D26" i="2"/>
  <c r="D25" i="2"/>
  <c r="D24" i="2"/>
  <c r="D22" i="2"/>
  <c r="D21" i="2"/>
  <c r="D20" i="2"/>
  <c r="D19" i="2"/>
  <c r="D18" i="2"/>
  <c r="D17" i="2"/>
  <c r="D16" i="2"/>
  <c r="D29" i="2" s="1"/>
  <c r="D15" i="2"/>
  <c r="D12" i="2"/>
  <c r="D11" i="2"/>
  <c r="D9" i="2"/>
  <c r="D8" i="2"/>
  <c r="D7" i="2"/>
  <c r="D6" i="2"/>
  <c r="D5" i="2"/>
  <c r="B23" i="3" l="1"/>
  <c r="D23" i="3" s="1"/>
  <c r="B16" i="3"/>
  <c r="D16" i="3" s="1"/>
  <c r="E18" i="3"/>
  <c r="E5" i="3"/>
  <c r="B20" i="3"/>
  <c r="D20" i="3" s="1"/>
  <c r="E23" i="3"/>
  <c r="E16" i="3"/>
  <c r="B12" i="3"/>
  <c r="D12" i="3" s="1"/>
  <c r="E21" i="3"/>
  <c r="B5" i="3"/>
  <c r="B18" i="3"/>
  <c r="D18" i="3" s="1"/>
  <c r="E20" i="3"/>
  <c r="A4" i="3"/>
  <c r="E19" i="3"/>
  <c r="E6" i="3"/>
  <c r="E24" i="3"/>
  <c r="B13" i="3"/>
  <c r="D13" i="3" s="1"/>
  <c r="B19" i="3"/>
  <c r="D19" i="3" s="1"/>
  <c r="E13" i="3"/>
  <c r="E12" i="3"/>
  <c r="B17" i="3"/>
  <c r="D17" i="3" s="1"/>
  <c r="B21" i="3"/>
  <c r="D21" i="3" s="1"/>
  <c r="E17" i="3"/>
  <c r="C5" i="3"/>
  <c r="D4" i="2"/>
  <c r="D13" i="2" s="1"/>
  <c r="D31" i="2" s="1"/>
  <c r="D27" i="4" l="1" a="1"/>
  <c r="D27" i="4" s="1"/>
  <c r="D28" i="4" a="1"/>
  <c r="D28" i="4" s="1"/>
  <c r="B9" i="3"/>
  <c r="D9" i="3" s="1"/>
  <c r="B6" i="3"/>
  <c r="D24" i="4" s="1" a="1"/>
  <c r="D24" i="4" s="1"/>
  <c r="B10" i="3"/>
  <c r="D10" i="3" s="1"/>
  <c r="B8" i="3"/>
  <c r="D8" i="3" s="1"/>
  <c r="B7" i="3"/>
  <c r="D7" i="3" s="1"/>
  <c r="D5" i="3"/>
  <c r="D30" i="3"/>
  <c r="D26" i="4" l="1" a="1"/>
  <c r="D26" i="4" s="1"/>
  <c r="D31" i="4" a="1"/>
  <c r="D31" i="4" s="1"/>
  <c r="D25" i="4" a="1"/>
  <c r="D25" i="4" s="1"/>
  <c r="D30" i="4" a="1"/>
  <c r="D30" i="4" s="1"/>
  <c r="D23" i="4" a="1"/>
  <c r="D23" i="4" s="1"/>
  <c r="D29" i="4" a="1"/>
  <c r="D29" i="4" s="1"/>
  <c r="D22" i="4" a="1"/>
  <c r="D22" i="4" s="1"/>
  <c r="D6" i="3"/>
  <c r="D14" i="3" s="1"/>
  <c r="D32" i="3" s="1"/>
  <c r="D21" i="4" s="1" a="1"/>
  <c r="D21" i="4" s="1"/>
  <c r="D171" i="4" l="1"/>
  <c r="D172" i="4" l="1"/>
  <c r="D173" i="4" s="1"/>
  <c r="D15" i="4" s="1"/>
  <c r="D16" i="4" s="1"/>
  <c r="D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<sst xmlns="http://schemas.openxmlformats.org/spreadsheetml/2006/main" count="3691" uniqueCount="63">
  <si>
    <t>SALAIRES DU MOIS DE :</t>
  </si>
  <si>
    <t>CLIENTS</t>
  </si>
  <si>
    <t>C</t>
  </si>
  <si>
    <t>BP</t>
  </si>
  <si>
    <t>ENTREES</t>
  </si>
  <si>
    <t>CT</t>
  </si>
  <si>
    <t>STC</t>
  </si>
  <si>
    <t>AVENANT</t>
  </si>
  <si>
    <t>ATTESTATION+TYPE</t>
  </si>
  <si>
    <t>RC</t>
  </si>
  <si>
    <t>LICENCIEMENT</t>
  </si>
  <si>
    <t>CONSEILS</t>
  </si>
  <si>
    <t>Nom du client :</t>
  </si>
  <si>
    <t>Nombre</t>
  </si>
  <si>
    <t>Tarif</t>
  </si>
  <si>
    <t>Montant</t>
  </si>
  <si>
    <t>Création</t>
  </si>
  <si>
    <t>BP = 1</t>
  </si>
  <si>
    <t>BP = 2</t>
  </si>
  <si>
    <t>BP = 3 à 5</t>
  </si>
  <si>
    <t>BP = 6 à 10</t>
  </si>
  <si>
    <t>BP = + 10</t>
  </si>
  <si>
    <t>BP &lt; 3s.avec CT</t>
  </si>
  <si>
    <t>BP &lt; 3s.sans CT</t>
  </si>
  <si>
    <t>Sous-total BP</t>
  </si>
  <si>
    <t>Entrée</t>
  </si>
  <si>
    <t>Avct</t>
  </si>
  <si>
    <t>Attest./Formulaires d'aide</t>
  </si>
  <si>
    <t>Lict simple</t>
  </si>
  <si>
    <t>Transaction</t>
  </si>
  <si>
    <t>Rupture conventionnelle CDI</t>
  </si>
  <si>
    <t xml:space="preserve">Conseil </t>
  </si>
  <si>
    <t>Sous-total hors BP</t>
  </si>
  <si>
    <t>TOTAL DU MOIS</t>
  </si>
  <si>
    <t>Facture n°</t>
  </si>
  <si>
    <t>Destinataire</t>
  </si>
  <si>
    <t>Adresse</t>
  </si>
  <si>
    <t>Téléphone</t>
  </si>
  <si>
    <t>Adresse de messagerie</t>
  </si>
  <si>
    <t>Acompte</t>
  </si>
  <si>
    <t>Sous-total</t>
  </si>
  <si>
    <t>Date de facture :</t>
  </si>
  <si>
    <t>T.V.A.</t>
  </si>
  <si>
    <t>Échéance :</t>
  </si>
  <si>
    <t>Total</t>
  </si>
  <si>
    <t>Montant total à régler</t>
  </si>
  <si>
    <t>Montant réglé</t>
  </si>
  <si>
    <t>Description</t>
  </si>
  <si>
    <t>En votre aimable règlement, à 30 jours date de facture</t>
  </si>
  <si>
    <r>
      <t xml:space="preserve">BP &lt; 3s. </t>
    </r>
    <r>
      <rPr>
        <b/>
        <u/>
        <sz val="11"/>
        <color theme="1"/>
        <rFont val="Calibri"/>
        <family val="2"/>
        <scheme val="minor"/>
      </rPr>
      <t>Avec</t>
    </r>
    <r>
      <rPr>
        <sz val="11"/>
        <color theme="1"/>
        <rFont val="Calibri"/>
        <family val="2"/>
        <scheme val="minor"/>
      </rPr>
      <t xml:space="preserve"> CT</t>
    </r>
  </si>
  <si>
    <r>
      <t xml:space="preserve">BP &lt; 3s. </t>
    </r>
    <r>
      <rPr>
        <b/>
        <u/>
        <sz val="11"/>
        <color theme="1"/>
        <rFont val="Calibri"/>
        <family val="2"/>
        <scheme val="minor"/>
      </rPr>
      <t>Sans</t>
    </r>
    <r>
      <rPr>
        <sz val="11"/>
        <color theme="1"/>
        <rFont val="Calibri"/>
        <family val="2"/>
        <scheme val="minor"/>
      </rPr>
      <t xml:space="preserve"> CT</t>
    </r>
  </si>
  <si>
    <t>Etienne</t>
  </si>
  <si>
    <t>Albert</t>
  </si>
  <si>
    <t>Noms</t>
  </si>
  <si>
    <t>Bernard</t>
  </si>
  <si>
    <t>Christian</t>
  </si>
  <si>
    <t>Fabrice</t>
  </si>
  <si>
    <t>Gérard</t>
  </si>
  <si>
    <t>Hercule</t>
  </si>
  <si>
    <t>Inès</t>
  </si>
  <si>
    <t>Jacques</t>
  </si>
  <si>
    <t>Kristen</t>
  </si>
  <si>
    <t>Louis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</si>
</sst>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2" x14ac:knownFonts="1">
    <font>
      <sz val="11"/>
      <color theme="1"/>
      <name val="Calibri"/>
      <family val="2"/>
      <scheme val="minor"/>
    </font>
    <font>
      <b/>
      <u/>
      <sz val="14"/>
      <name val="Arial"/>
      <family val="2"/>
    </font>
    <font>
      <sz val="10"/>
      <name val="Arial"/>
      <family val="2"/>
    </font>
    <font>
      <sz val="36"/>
      <name val="Arial"/>
      <family val="2"/>
    </font>
    <font>
      <sz val="12"/>
      <name val="Arial"/>
      <family val="2"/>
    </font>
    <font>
      <sz val="11"/>
      <name val="Arial"/>
      <family val="2"/>
    </font>
    <font>
      <sz val="10"/>
      <name val="Arial"/>
      <family val="2"/>
    </font>
    <font>
      <b/>
      <i/>
      <sz val="10"/>
      <name val="Arial"/>
      <family val="2"/>
    </font>
    <font>
      <i/>
      <sz val="10"/>
      <name val="Arial"/>
      <family val="2"/>
    </font>
    <font>
      <b/>
      <sz val="10"/>
      <name val="Arial"/>
      <family val="2"/>
    </font>
    <font>
      <b/>
      <sz val="16"/>
      <name val="Arial"/>
      <family val="2"/>
    </font>
    <font>
      <u/>
      <sz val="11"/>
      <color theme="10"/>
      <name val="Calibri"/>
      <family val="2"/>
      <scheme val="minor"/>
    </font>
    <font>
      <sz val="24"/>
      <color indexed="9"/>
      <name val="Arial"/>
      <family val="2"/>
    </font>
    <font>
      <b/>
      <i/>
      <sz val="24"/>
      <name val="Arial"/>
      <family val="2"/>
    </font>
    <font>
      <b/>
      <sz val="12"/>
      <name val="Arial"/>
      <family val="2"/>
    </font>
    <font>
      <b/>
      <sz val="12"/>
      <color indexed="25"/>
      <name val="Arial"/>
      <family val="2"/>
    </font>
    <font>
      <b/>
      <sz val="10"/>
      <color indexed="9"/>
      <name val="Arial"/>
      <family val="2"/>
    </font>
    <font>
      <b/>
      <i/>
      <sz val="14"/>
      <name val="Arial"/>
      <family val="2"/>
    </font>
    <font>
      <b/>
      <sz val="20"/>
      <name val="Arial"/>
      <family val="2"/>
    </font>
    <font>
      <b/>
      <u/>
      <sz val="11"/>
      <color theme="1"/>
      <name val="Calibri"/>
      <family val="2"/>
      <scheme val="minor"/>
    </font>
    <font>
      <sz val="10"/>
      <color theme="0"/>
      <name val="Arial"/>
      <family val="2"/>
    </font>
    <font>
      <sz val="13"/>
      <color theme="1"/>
      <name val="Calibri"/>
      <family val="2"/>
      <scheme val="minor"/>
    </font>
  </fonts>
  <fills count="7">
    <fill>
      <patternFill patternType="none"/>
    </fill>
    <fill>
      <patternFill patternType="gray125"/>
    </fill>
    <fill>
      <patternFill patternType="solid">
        <fgColor indexed="43"/>
        <bgColor indexed="64"/>
      </patternFill>
    </fill>
    <fill>
      <patternFill patternType="solid">
        <fgColor indexed="25"/>
        <bgColor indexed="64"/>
      </patternFill>
    </fill>
    <fill>
      <patternFill patternType="solid">
        <fgColor indexed="26"/>
        <bgColor indexed="64"/>
      </patternFill>
    </fill>
    <fill>
      <patternFill patternType="solid">
        <fgColor theme="9" tint="0.79998168889431442"/>
        <bgColor indexed="64"/>
      </patternFill>
    </fill>
    <fill>
      <patternFill patternType="solid">
        <fgColor theme="5"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thin">
        <color indexed="55"/>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style="double">
        <color indexed="5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6" fillId="0" borderId="0"/>
    <xf numFmtId="0" fontId="11" fillId="0" borderId="0" applyNumberFormat="0" applyFill="0" applyBorder="0" applyAlignment="0" applyProtection="0"/>
  </cellStyleXfs>
  <cellXfs count="134">
    <xf numFmtId="0" fontId="0" fillId="0" borderId="0" xfId="0"/>
    <xf numFmtId="0" fontId="6" fillId="0" borderId="0" xfId="1"/>
    <xf numFmtId="0" fontId="2" fillId="0" borderId="0" xfId="1" applyFont="1"/>
    <xf numFmtId="0" fontId="6" fillId="0" borderId="0" xfId="1" applyAlignment="1">
      <alignment horizontal="center"/>
    </xf>
    <xf numFmtId="0" fontId="6" fillId="2" borderId="2" xfId="1" applyFill="1" applyBorder="1" applyAlignment="1">
      <alignment horizontal="center"/>
    </xf>
    <xf numFmtId="0" fontId="6" fillId="0" borderId="2" xfId="1" applyBorder="1" applyAlignment="1">
      <alignment horizontal="center"/>
    </xf>
    <xf numFmtId="0" fontId="7" fillId="0" borderId="0" xfId="1" applyFont="1"/>
    <xf numFmtId="0" fontId="8" fillId="0" borderId="0" xfId="1" applyFont="1"/>
    <xf numFmtId="0" fontId="2" fillId="0" borderId="0" xfId="1" quotePrefix="1" applyFont="1"/>
    <xf numFmtId="0" fontId="6" fillId="0" borderId="0" xfId="1" quotePrefix="1"/>
    <xf numFmtId="0" fontId="9" fillId="0" borderId="0" xfId="1" applyFont="1"/>
    <xf numFmtId="0" fontId="10" fillId="0" borderId="3" xfId="1" applyFont="1" applyBorder="1"/>
    <xf numFmtId="0" fontId="12" fillId="3" borderId="0" xfId="0" applyFont="1" applyFill="1" applyAlignment="1">
      <alignment vertical="center"/>
    </xf>
    <xf numFmtId="0" fontId="2" fillId="3" borderId="0" xfId="0" applyFont="1" applyFill="1"/>
    <xf numFmtId="0" fontId="13" fillId="0" borderId="0" xfId="0" applyFont="1"/>
    <xf numFmtId="0" fontId="9" fillId="0" borderId="0" xfId="0" applyFont="1"/>
    <xf numFmtId="0" fontId="9" fillId="0" borderId="0" xfId="0" applyFont="1" applyAlignment="1">
      <alignment wrapText="1"/>
    </xf>
    <xf numFmtId="0" fontId="9" fillId="0" borderId="0" xfId="0" applyFont="1" applyAlignment="1">
      <alignment horizontal="right"/>
    </xf>
    <xf numFmtId="0" fontId="0" fillId="0" borderId="4" xfId="0" applyBorder="1" applyAlignment="1">
      <alignment wrapText="1"/>
    </xf>
    <xf numFmtId="0" fontId="0" fillId="0" borderId="5" xfId="0" applyBorder="1" applyAlignment="1">
      <alignment wrapText="1"/>
    </xf>
    <xf numFmtId="0" fontId="14" fillId="0" borderId="0" xfId="0" applyFont="1" applyAlignment="1">
      <alignment horizontal="center"/>
    </xf>
    <xf numFmtId="0" fontId="11" fillId="0" borderId="0" xfId="2" applyAlignment="1" applyProtection="1"/>
    <xf numFmtId="0" fontId="11" fillId="0" borderId="0" xfId="2" applyAlignment="1" applyProtection="1">
      <alignment wrapText="1"/>
    </xf>
    <xf numFmtId="0" fontId="11" fillId="0" borderId="5" xfId="2" applyBorder="1" applyAlignment="1" applyProtection="1">
      <alignment wrapText="1"/>
    </xf>
    <xf numFmtId="164" fontId="0" fillId="0" borderId="6" xfId="0" applyNumberFormat="1" applyBorder="1"/>
    <xf numFmtId="164" fontId="0" fillId="4" borderId="7" xfId="0" applyNumberFormat="1" applyFill="1" applyBorder="1"/>
    <xf numFmtId="14" fontId="15" fillId="0" borderId="0" xfId="0" applyNumberFormat="1" applyFont="1"/>
    <xf numFmtId="14" fontId="15" fillId="0" borderId="0" xfId="0" applyNumberFormat="1" applyFont="1" applyAlignment="1">
      <alignment horizontal="left" wrapText="1"/>
    </xf>
    <xf numFmtId="10" fontId="0" fillId="0" borderId="7" xfId="0" applyNumberFormat="1" applyBorder="1"/>
    <xf numFmtId="0" fontId="15" fillId="0" borderId="0" xfId="0" applyFont="1"/>
    <xf numFmtId="164" fontId="0" fillId="0" borderId="7" xfId="0" applyNumberFormat="1" applyBorder="1"/>
    <xf numFmtId="0" fontId="2" fillId="0" borderId="0" xfId="0" applyFont="1"/>
    <xf numFmtId="164" fontId="0" fillId="0" borderId="0" xfId="0" applyNumberFormat="1"/>
    <xf numFmtId="0" fontId="16" fillId="3" borderId="8" xfId="0" applyFont="1" applyFill="1" applyBorder="1" applyAlignment="1">
      <alignment horizontal="center"/>
    </xf>
    <xf numFmtId="0" fontId="16" fillId="3" borderId="4" xfId="0" applyFont="1" applyFill="1" applyBorder="1" applyAlignment="1">
      <alignment horizontal="center"/>
    </xf>
    <xf numFmtId="0" fontId="16" fillId="3" borderId="9" xfId="0" applyFont="1" applyFill="1" applyBorder="1" applyAlignment="1">
      <alignment horizontal="center"/>
    </xf>
    <xf numFmtId="0" fontId="0" fillId="0" borderId="2" xfId="0" applyBorder="1"/>
    <xf numFmtId="0" fontId="2" fillId="0" borderId="10" xfId="0" applyFont="1" applyBorder="1" applyAlignment="1">
      <alignment wrapText="1"/>
    </xf>
    <xf numFmtId="0" fontId="0" fillId="0" borderId="10" xfId="0" applyBorder="1" applyAlignment="1">
      <alignment horizontal="center" wrapText="1"/>
    </xf>
    <xf numFmtId="0" fontId="0" fillId="0" borderId="2" xfId="0" quotePrefix="1" applyBorder="1" applyAlignment="1">
      <alignment horizontal="right"/>
    </xf>
    <xf numFmtId="0" fontId="9" fillId="0" borderId="4" xfId="0" applyFont="1" applyBorder="1" applyAlignment="1">
      <alignment horizontal="right"/>
    </xf>
    <xf numFmtId="164" fontId="0" fillId="4" borderId="11" xfId="0" applyNumberFormat="1" applyFill="1" applyBorder="1"/>
    <xf numFmtId="0" fontId="9" fillId="0" borderId="5" xfId="0" applyFont="1" applyBorder="1" applyAlignment="1">
      <alignment horizontal="right"/>
    </xf>
    <xf numFmtId="164" fontId="0" fillId="4" borderId="12" xfId="0" applyNumberFormat="1" applyFill="1" applyBorder="1"/>
    <xf numFmtId="164" fontId="0" fillId="4" borderId="5" xfId="0" applyNumberFormat="1" applyFill="1" applyBorder="1"/>
    <xf numFmtId="0" fontId="17" fillId="0" borderId="0" xfId="0" applyFont="1" applyAlignment="1">
      <alignment horizontal="center"/>
    </xf>
    <xf numFmtId="0" fontId="6" fillId="0" borderId="0" xfId="1" applyBorder="1" applyAlignment="1">
      <alignment horizontal="center"/>
    </xf>
    <xf numFmtId="0" fontId="6" fillId="0" borderId="0" xfId="1" applyBorder="1"/>
    <xf numFmtId="0" fontId="6" fillId="2" borderId="15" xfId="1" applyFill="1" applyBorder="1" applyAlignment="1">
      <alignment horizontal="center"/>
    </xf>
    <xf numFmtId="0" fontId="6" fillId="2" borderId="16" xfId="1" applyFill="1" applyBorder="1" applyAlignment="1">
      <alignment horizontal="center"/>
    </xf>
    <xf numFmtId="0" fontId="6" fillId="0" borderId="17" xfId="1" applyBorder="1"/>
    <xf numFmtId="0" fontId="6" fillId="2" borderId="18" xfId="1" applyFill="1" applyBorder="1" applyAlignment="1">
      <alignment horizontal="center"/>
    </xf>
    <xf numFmtId="0" fontId="6" fillId="0" borderId="19" xfId="1" applyBorder="1"/>
    <xf numFmtId="0" fontId="2" fillId="2" borderId="18" xfId="1" applyFont="1" applyFill="1" applyBorder="1" applyAlignment="1">
      <alignment horizontal="center"/>
    </xf>
    <xf numFmtId="0" fontId="6" fillId="2" borderId="20" xfId="1" applyFill="1" applyBorder="1" applyAlignment="1">
      <alignment horizontal="center"/>
    </xf>
    <xf numFmtId="0" fontId="6" fillId="0" borderId="21" xfId="1" applyBorder="1" applyAlignment="1">
      <alignment horizontal="center"/>
    </xf>
    <xf numFmtId="0" fontId="6" fillId="0" borderId="22" xfId="1" applyBorder="1"/>
    <xf numFmtId="0" fontId="7" fillId="0" borderId="1" xfId="1" applyFont="1" applyBorder="1"/>
    <xf numFmtId="49" fontId="0" fillId="0" borderId="0" xfId="0" applyNumberFormat="1"/>
    <xf numFmtId="1" fontId="0" fillId="0" borderId="0" xfId="0" applyNumberFormat="1"/>
    <xf numFmtId="1" fontId="3" fillId="6" borderId="1" xfId="0" applyNumberFormat="1" applyFont="1" applyFill="1" applyBorder="1" applyAlignment="1">
      <alignment horizontal="center"/>
    </xf>
    <xf numFmtId="1" fontId="1" fillId="0" borderId="0" xfId="0" applyNumberFormat="1" applyFont="1"/>
    <xf numFmtId="49" fontId="0" fillId="0" borderId="1" xfId="0" applyNumberFormat="1" applyBorder="1" applyAlignment="1">
      <alignment horizontal="center" vertical="center"/>
    </xf>
    <xf numFmtId="0" fontId="0" fillId="0" borderId="1" xfId="0" applyBorder="1" applyAlignment="1">
      <alignment horizontal="center" vertical="center"/>
    </xf>
    <xf numFmtId="1" fontId="0" fillId="6" borderId="1" xfId="0" applyNumberFormat="1" applyFill="1" applyBorder="1" applyAlignment="1">
      <alignment horizontal="center" vertical="center"/>
    </xf>
    <xf numFmtId="0" fontId="6" fillId="2" borderId="27" xfId="1" applyFill="1" applyBorder="1" applyAlignment="1">
      <alignment horizontal="center"/>
    </xf>
    <xf numFmtId="0" fontId="6" fillId="2" borderId="19" xfId="1" applyFill="1" applyBorder="1" applyAlignment="1">
      <alignment horizontal="center"/>
    </xf>
    <xf numFmtId="0" fontId="6" fillId="0" borderId="0" xfId="1" applyNumberFormat="1" applyProtection="1"/>
    <xf numFmtId="0" fontId="20" fillId="0" borderId="0" xfId="1" applyNumberFormat="1" applyFont="1" applyProtection="1"/>
    <xf numFmtId="0" fontId="6" fillId="0" borderId="0" xfId="1" applyNumberFormat="1" applyAlignment="1" applyProtection="1">
      <alignment horizontal="center"/>
    </xf>
    <xf numFmtId="0" fontId="6" fillId="2" borderId="15" xfId="1" applyNumberFormat="1" applyFill="1" applyBorder="1" applyAlignment="1" applyProtection="1">
      <alignment horizontal="center"/>
    </xf>
    <xf numFmtId="0" fontId="6" fillId="2" borderId="16" xfId="1" applyNumberFormat="1" applyFill="1" applyBorder="1" applyAlignment="1" applyProtection="1">
      <alignment horizontal="center"/>
    </xf>
    <xf numFmtId="0" fontId="6" fillId="0" borderId="17" xfId="1" applyNumberFormat="1" applyBorder="1" applyProtection="1"/>
    <xf numFmtId="0" fontId="6" fillId="2" borderId="18" xfId="1" applyNumberFormat="1" applyFill="1" applyBorder="1" applyAlignment="1" applyProtection="1">
      <alignment horizontal="center"/>
    </xf>
    <xf numFmtId="0" fontId="6" fillId="0" borderId="2" xfId="1" applyNumberFormat="1" applyBorder="1" applyAlignment="1" applyProtection="1">
      <alignment horizontal="center"/>
    </xf>
    <xf numFmtId="0" fontId="6" fillId="0" borderId="19" xfId="1" applyNumberFormat="1" applyBorder="1" applyProtection="1"/>
    <xf numFmtId="0" fontId="6" fillId="2" borderId="30" xfId="1" applyNumberFormat="1" applyFill="1" applyBorder="1" applyAlignment="1" applyProtection="1">
      <alignment horizontal="center"/>
    </xf>
    <xf numFmtId="0" fontId="6" fillId="0" borderId="13" xfId="1" applyNumberFormat="1" applyBorder="1" applyAlignment="1" applyProtection="1">
      <alignment horizontal="center"/>
    </xf>
    <xf numFmtId="0" fontId="6" fillId="0" borderId="28" xfId="1" applyNumberFormat="1" applyBorder="1" applyProtection="1"/>
    <xf numFmtId="0" fontId="6" fillId="2" borderId="2" xfId="1" applyNumberFormat="1" applyFill="1" applyBorder="1" applyAlignment="1" applyProtection="1">
      <alignment horizontal="center"/>
    </xf>
    <xf numFmtId="0" fontId="6" fillId="2" borderId="19" xfId="1" applyNumberFormat="1" applyFill="1" applyBorder="1" applyAlignment="1" applyProtection="1">
      <alignment horizontal="center"/>
    </xf>
    <xf numFmtId="0" fontId="2" fillId="0" borderId="0" xfId="1" applyNumberFormat="1" applyFont="1" applyProtection="1"/>
    <xf numFmtId="0" fontId="6" fillId="2" borderId="31" xfId="1" applyNumberFormat="1" applyFill="1" applyBorder="1" applyAlignment="1" applyProtection="1">
      <alignment horizontal="center"/>
    </xf>
    <xf numFmtId="0" fontId="6" fillId="0" borderId="14" xfId="1" applyNumberFormat="1" applyBorder="1" applyAlignment="1" applyProtection="1">
      <alignment horizontal="center"/>
    </xf>
    <xf numFmtId="0" fontId="6" fillId="0" borderId="29" xfId="1" applyNumberFormat="1" applyBorder="1" applyProtection="1"/>
    <xf numFmtId="0" fontId="6" fillId="2" borderId="20" xfId="1" applyNumberFormat="1" applyFill="1" applyBorder="1" applyAlignment="1" applyProtection="1">
      <alignment horizontal="center"/>
    </xf>
    <xf numFmtId="0" fontId="6" fillId="0" borderId="21" xfId="1" applyNumberFormat="1" applyBorder="1" applyAlignment="1" applyProtection="1">
      <alignment horizontal="center"/>
    </xf>
    <xf numFmtId="0" fontId="6" fillId="0" borderId="22" xfId="1" applyNumberFormat="1" applyBorder="1" applyProtection="1"/>
    <xf numFmtId="0" fontId="7" fillId="0" borderId="0" xfId="1" applyNumberFormat="1" applyFont="1" applyProtection="1"/>
    <xf numFmtId="0" fontId="6" fillId="0" borderId="0" xfId="1" applyNumberFormat="1" applyBorder="1" applyAlignment="1" applyProtection="1">
      <alignment horizontal="center"/>
    </xf>
    <xf numFmtId="0" fontId="7" fillId="0" borderId="32" xfId="1" applyNumberFormat="1" applyFont="1" applyBorder="1" applyProtection="1"/>
    <xf numFmtId="0" fontId="6" fillId="0" borderId="0" xfId="1" applyNumberFormat="1" applyBorder="1" applyProtection="1"/>
    <xf numFmtId="0" fontId="6" fillId="2" borderId="18" xfId="1" applyNumberFormat="1" applyFill="1" applyBorder="1" applyAlignment="1" applyProtection="1">
      <alignment horizontal="center"/>
      <protection locked="0"/>
    </xf>
    <xf numFmtId="0" fontId="8" fillId="0" borderId="0" xfId="1" applyNumberFormat="1" applyFont="1" applyProtection="1"/>
    <xf numFmtId="0" fontId="6" fillId="2" borderId="2" xfId="1" applyNumberFormat="1" applyFill="1" applyBorder="1" applyAlignment="1" applyProtection="1">
      <alignment horizontal="center"/>
      <protection locked="0"/>
    </xf>
    <xf numFmtId="0" fontId="6" fillId="2" borderId="19" xfId="1" applyNumberFormat="1" applyFill="1" applyBorder="1" applyAlignment="1" applyProtection="1">
      <alignment horizontal="center"/>
      <protection locked="0"/>
    </xf>
    <xf numFmtId="0" fontId="2" fillId="0" borderId="0" xfId="1" quotePrefix="1" applyNumberFormat="1" applyFont="1" applyProtection="1"/>
    <xf numFmtId="0" fontId="2" fillId="2" borderId="18" xfId="1" applyNumberFormat="1" applyFont="1" applyFill="1" applyBorder="1" applyAlignment="1" applyProtection="1">
      <alignment horizontal="center"/>
      <protection locked="0"/>
    </xf>
    <xf numFmtId="0" fontId="6" fillId="0" borderId="2" xfId="1" applyNumberFormat="1" applyBorder="1" applyAlignment="1" applyProtection="1">
      <alignment horizontal="center"/>
      <protection locked="0"/>
    </xf>
    <xf numFmtId="0" fontId="6" fillId="0" borderId="0" xfId="1" quotePrefix="1" applyNumberFormat="1" applyProtection="1"/>
    <xf numFmtId="0" fontId="6" fillId="2" borderId="20" xfId="1" applyNumberFormat="1" applyFill="1" applyBorder="1" applyAlignment="1" applyProtection="1">
      <alignment horizontal="center"/>
      <protection locked="0"/>
    </xf>
    <xf numFmtId="0" fontId="6" fillId="0" borderId="21" xfId="1" applyNumberFormat="1" applyBorder="1" applyAlignment="1" applyProtection="1">
      <alignment horizontal="center"/>
      <protection locked="0"/>
    </xf>
    <xf numFmtId="0" fontId="9" fillId="0" borderId="0" xfId="1" applyNumberFormat="1" applyFont="1" applyProtection="1"/>
    <xf numFmtId="0" fontId="10" fillId="0" borderId="3" xfId="1" applyNumberFormat="1" applyFont="1" applyBorder="1" applyProtection="1"/>
    <xf numFmtId="0" fontId="0" fillId="0" borderId="0" xfId="0" applyNumberFormat="1" applyProtection="1"/>
    <xf numFmtId="0" fontId="0" fillId="0" borderId="23" xfId="0" applyFont="1" applyBorder="1" applyAlignment="1">
      <alignment vertical="center"/>
    </xf>
    <xf numFmtId="49" fontId="0" fillId="6" borderId="25" xfId="0" applyNumberFormat="1" applyFill="1" applyBorder="1" applyAlignment="1"/>
    <xf numFmtId="49" fontId="21" fillId="0" borderId="1" xfId="0" applyNumberFormat="1" applyFont="1" applyBorder="1"/>
    <xf numFmtId="49" fontId="0" fillId="0" borderId="0" xfId="0" applyNumberFormat="1" applyAlignment="1">
      <alignment horizontal="center" vertical="center"/>
    </xf>
    <xf numFmtId="0" fontId="5"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quotePrefix="1" applyNumberFormat="1" applyFont="1" applyBorder="1" applyAlignment="1">
      <alignment horizontal="center" vertical="center" wrapText="1"/>
    </xf>
    <xf numFmtId="0" fontId="0" fillId="0" borderId="0" xfId="0" applyAlignment="1"/>
    <xf numFmtId="0" fontId="0" fillId="0" borderId="0" xfId="0" applyAlignment="1">
      <alignment horizontal="center" vertical="center"/>
    </xf>
    <xf numFmtId="1" fontId="0" fillId="0" borderId="0" xfId="0" applyNumberFormat="1"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center" vertical="center" wrapText="1"/>
    </xf>
    <xf numFmtId="0" fontId="0" fillId="0" borderId="0" xfId="0" applyNumberFormat="1" applyAlignment="1" applyProtection="1">
      <alignment horizontal="center" vertical="center"/>
    </xf>
    <xf numFmtId="49" fontId="2" fillId="0" borderId="2" xfId="0" applyNumberFormat="1" applyFont="1" applyBorder="1"/>
    <xf numFmtId="0" fontId="9" fillId="0" borderId="1" xfId="1" applyNumberFormat="1" applyFont="1" applyBorder="1" applyProtection="1"/>
    <xf numFmtId="0" fontId="0" fillId="0" borderId="23" xfId="0" applyBorder="1" applyAlignment="1">
      <alignment horizontal="center" vertical="center"/>
    </xf>
    <xf numFmtId="0" fontId="0" fillId="0" borderId="25" xfId="0" applyBorder="1" applyAlignment="1">
      <alignment horizontal="center" vertical="center"/>
    </xf>
    <xf numFmtId="17" fontId="18" fillId="0" borderId="23" xfId="0" applyNumberFormat="1" applyFont="1" applyBorder="1" applyAlignment="1">
      <alignment horizontal="center" vertical="center"/>
    </xf>
    <xf numFmtId="17" fontId="18" fillId="0" borderId="24" xfId="0" applyNumberFormat="1" applyFont="1" applyBorder="1" applyAlignment="1">
      <alignment horizontal="center" vertical="center"/>
    </xf>
    <xf numFmtId="17" fontId="18" fillId="0" borderId="25" xfId="0" applyNumberFormat="1" applyFont="1" applyBorder="1" applyAlignment="1">
      <alignment horizontal="center" vertical="center"/>
    </xf>
    <xf numFmtId="0" fontId="14" fillId="5" borderId="23" xfId="1" applyNumberFormat="1" applyFont="1" applyFill="1" applyBorder="1" applyAlignment="1" applyProtection="1">
      <alignment horizontal="center"/>
    </xf>
    <xf numFmtId="0" fontId="14" fillId="5" borderId="24" xfId="1" applyNumberFormat="1" applyFont="1" applyFill="1" applyBorder="1" applyAlignment="1" applyProtection="1">
      <alignment horizontal="center"/>
    </xf>
    <xf numFmtId="0" fontId="14" fillId="5" borderId="25" xfId="1" applyNumberFormat="1" applyFont="1" applyFill="1" applyBorder="1" applyAlignment="1" applyProtection="1">
      <alignment horizontal="center"/>
    </xf>
    <xf numFmtId="49" fontId="14" fillId="5" borderId="23" xfId="1" applyNumberFormat="1" applyFont="1" applyFill="1" applyBorder="1" applyAlignment="1" applyProtection="1">
      <alignment horizontal="center"/>
    </xf>
    <xf numFmtId="0" fontId="0" fillId="0" borderId="26" xfId="0" applyNumberFormat="1" applyBorder="1" applyAlignment="1" applyProtection="1">
      <alignment horizontal="center" vertical="center"/>
    </xf>
    <xf numFmtId="0" fontId="0" fillId="0" borderId="26" xfId="0" applyBorder="1" applyAlignment="1">
      <alignment horizontal="center" vertical="center"/>
    </xf>
    <xf numFmtId="0" fontId="14" fillId="5" borderId="23" xfId="1" applyFont="1" applyFill="1" applyBorder="1" applyAlignment="1">
      <alignment horizontal="center"/>
    </xf>
    <xf numFmtId="0" fontId="14" fillId="5" borderId="24" xfId="1" applyFont="1" applyFill="1" applyBorder="1" applyAlignment="1">
      <alignment horizontal="center"/>
    </xf>
    <xf numFmtId="0" fontId="14" fillId="5" borderId="25" xfId="1" applyFont="1" applyFill="1" applyBorder="1" applyAlignment="1">
      <alignment horizontal="center"/>
    </xf>
  </cellXfs>
  <cellStyles count="3">
    <cellStyle name="Lien hypertexte" xfId="2" builtinId="8"/>
    <cellStyle name="Normal" xfId="0" builtinId="0"/>
    <cellStyle name="Normal 2" xfId="1" xr:uid="{1E4DDFBC-2B68-4959-9DB7-79C79B136A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373857</xdr:colOff>
      <xdr:row>6</xdr:row>
      <xdr:rowOff>116682</xdr:rowOff>
    </xdr:from>
    <xdr:to>
      <xdr:col>12</xdr:col>
      <xdr:colOff>540544</xdr:colOff>
      <xdr:row>21</xdr:row>
      <xdr:rowOff>9525</xdr:rowOff>
    </xdr:to>
    <xdr:sp macro="" textlink="">
      <xdr:nvSpPr>
        <xdr:cNvPr id="2" name="Rectangle : coins arrondis 1">
          <a:extLst>
            <a:ext uri="{FF2B5EF4-FFF2-40B4-BE49-F238E27FC236}">
              <a16:creationId xmlns:a16="http://schemas.microsoft.com/office/drawing/2014/main" id="{3C4365B2-38AC-34EB-785D-D4CE4DE52F5A}"/>
            </a:ext>
          </a:extLst>
        </xdr:cNvPr>
        <xdr:cNvSpPr/>
      </xdr:nvSpPr>
      <xdr:spPr>
        <a:xfrm>
          <a:off x="7812882" y="2783682"/>
          <a:ext cx="6262687" cy="27693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fr-FR" sz="1200"/>
            <a:t>Je cherches à faire remplir automatiquement la cellule montant d'une facture en fonction de la correspondance nom (située dans la colonne A de ce même onglet) par rapport à une fiche comptable située dans un 2em onglet qui indique le nom dans une cellule (me permettant la correspondance) et le montant recherché dans une autre cellule (chose que je souhaites récupérer pour alimenter ma fameuse cellule).</a:t>
          </a:r>
        </a:p>
        <a:p>
          <a:endParaRPr lang="fr-FR" sz="1200"/>
        </a:p>
        <a:p>
          <a:r>
            <a:rPr lang="fr-FR" sz="1200"/>
            <a:t>J'ai tenté avec la formule suivante mais je me retrouve toujours confronté à la réponse #N/A, j'ai lu plusieurs sites, regarder plusieurs vidéos ... je n'y arrive pas.</a:t>
          </a:r>
        </a:p>
        <a:p>
          <a:r>
            <a:rPr lang="fr-FR" sz="1200"/>
            <a:t>=INDEX('Facturation Comptable'!$D$31:$D$4799;EQUIV(1;('Facturation Comptable'!$B$1:$B$4800='Facture Comptable'!A21)*('Facturation Comptable'!$A$1:$A$4800='Facture Comptable'!O2);0);1)</a:t>
          </a:r>
        </a:p>
        <a:p>
          <a:pPr algn="l"/>
          <a:endParaRPr lang="fr-FR"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X154"/>
  <sheetViews>
    <sheetView zoomScale="50" zoomScaleNormal="50" workbookViewId="0">
      <selection activeCell="T16" sqref="T16"/>
    </sheetView>
  </sheetViews>
  <sheetFormatPr baseColWidth="10" defaultColWidth="9.140625" defaultRowHeight="15" x14ac:dyDescent="0.25"/>
  <cols>
    <col min="1" max="1" width="34.140625" style="58" bestFit="1" customWidth="1"/>
    <col min="2" max="2" width="13.85546875" style="112" customWidth="1"/>
    <col min="3" max="3" width="14.28515625" style="59" bestFit="1" customWidth="1"/>
    <col min="4" max="4" width="16.7109375" style="113" customWidth="1"/>
    <col min="5" max="5" width="14.28515625" style="59" customWidth="1"/>
    <col min="6" max="6" width="17.42578125" style="113" bestFit="1" customWidth="1"/>
    <col min="7" max="7" width="14.28515625" style="59" customWidth="1"/>
    <col min="8" max="8" width="17.42578125" style="113" bestFit="1" customWidth="1"/>
    <col min="9" max="9" width="14.28515625" style="59" customWidth="1"/>
    <col min="10" max="10" width="18.140625" style="113" customWidth="1"/>
    <col min="11" max="11" width="14.28515625" style="59" customWidth="1"/>
    <col min="12" max="12" width="17.85546875" style="113" customWidth="1"/>
    <col min="13" max="13" width="14.28515625" style="59" customWidth="1"/>
    <col min="14" max="14" width="19" style="113" customWidth="1"/>
    <col min="15" max="15" width="14.28515625" style="59" customWidth="1"/>
    <col min="16" max="16" width="17.28515625" style="113" customWidth="1"/>
    <col min="17" max="17" width="14.28515625" style="59" customWidth="1"/>
    <col min="18" max="18" width="18.28515625" style="113" bestFit="1" customWidth="1"/>
    <col min="19" max="19" width="14.28515625" style="59" customWidth="1"/>
    <col min="20" max="20" width="20.5703125" style="113" customWidth="1"/>
    <col min="21" max="21" width="14.28515625" style="59" customWidth="1"/>
    <col min="22" max="22" width="14.42578125" style="113" bestFit="1" customWidth="1"/>
    <col min="23" max="23" width="14.28515625" style="59" customWidth="1"/>
    <col min="24" max="24" width="55" style="108" customWidth="1"/>
  </cols>
  <sheetData>
    <row r="1" spans="1:24" ht="45" customHeight="1" thickBot="1" x14ac:dyDescent="0.3">
      <c r="A1" s="105" t="s">
        <v>0</v>
      </c>
      <c r="B1" s="122"/>
      <c r="C1" s="123"/>
      <c r="D1" s="123"/>
      <c r="E1" s="123"/>
      <c r="F1" s="123"/>
      <c r="G1" s="124"/>
      <c r="J1" s="115"/>
      <c r="K1" s="61"/>
    </row>
    <row r="2" spans="1:24" ht="18" customHeight="1" thickBot="1" x14ac:dyDescent="0.3">
      <c r="A2" s="106"/>
      <c r="B2" s="120" t="s">
        <v>2</v>
      </c>
      <c r="C2" s="121"/>
      <c r="D2" s="120" t="s">
        <v>3</v>
      </c>
      <c r="E2" s="121"/>
      <c r="F2" s="120" t="s">
        <v>49</v>
      </c>
      <c r="G2" s="121"/>
      <c r="H2" s="120" t="s">
        <v>50</v>
      </c>
      <c r="I2" s="121"/>
      <c r="J2" s="120" t="s">
        <v>4</v>
      </c>
      <c r="K2" s="121"/>
      <c r="L2" s="120" t="s">
        <v>5</v>
      </c>
      <c r="M2" s="121"/>
      <c r="N2" s="120" t="s">
        <v>6</v>
      </c>
      <c r="O2" s="121"/>
      <c r="P2" s="120" t="s">
        <v>7</v>
      </c>
      <c r="Q2" s="121"/>
      <c r="R2" s="120" t="s">
        <v>8</v>
      </c>
      <c r="S2" s="121"/>
      <c r="T2" s="120" t="s">
        <v>9</v>
      </c>
      <c r="U2" s="121"/>
      <c r="V2" s="120" t="s">
        <v>10</v>
      </c>
      <c r="W2" s="121"/>
    </row>
    <row r="3" spans="1:24" ht="15.75" thickBot="1" x14ac:dyDescent="0.3">
      <c r="A3" s="62" t="s">
        <v>1</v>
      </c>
      <c r="B3" s="63" t="s">
        <v>53</v>
      </c>
      <c r="C3" s="64" t="s">
        <v>13</v>
      </c>
      <c r="D3" s="63" t="s">
        <v>53</v>
      </c>
      <c r="E3" s="64" t="s">
        <v>13</v>
      </c>
      <c r="F3" s="63" t="s">
        <v>53</v>
      </c>
      <c r="G3" s="64" t="s">
        <v>13</v>
      </c>
      <c r="H3" s="63" t="s">
        <v>53</v>
      </c>
      <c r="I3" s="64" t="s">
        <v>13</v>
      </c>
      <c r="J3" s="63" t="s">
        <v>53</v>
      </c>
      <c r="K3" s="64" t="s">
        <v>13</v>
      </c>
      <c r="L3" s="63" t="s">
        <v>53</v>
      </c>
      <c r="M3" s="64" t="s">
        <v>13</v>
      </c>
      <c r="N3" s="63" t="s">
        <v>53</v>
      </c>
      <c r="O3" s="64" t="s">
        <v>13</v>
      </c>
      <c r="P3" s="63" t="s">
        <v>53</v>
      </c>
      <c r="Q3" s="64" t="s">
        <v>13</v>
      </c>
      <c r="R3" s="63" t="s">
        <v>53</v>
      </c>
      <c r="S3" s="64" t="s">
        <v>13</v>
      </c>
      <c r="T3" s="63" t="s">
        <v>53</v>
      </c>
      <c r="U3" s="64" t="s">
        <v>13</v>
      </c>
      <c r="V3" s="63" t="s">
        <v>53</v>
      </c>
      <c r="W3" s="64" t="s">
        <v>13</v>
      </c>
      <c r="X3" s="62" t="s">
        <v>11</v>
      </c>
    </row>
    <row r="4" spans="1:24" ht="45" thickBot="1" x14ac:dyDescent="0.6">
      <c r="A4" s="107" t="s">
        <v>52</v>
      </c>
      <c r="B4" s="116"/>
      <c r="C4" s="60">
        <v>1</v>
      </c>
      <c r="D4" s="116"/>
      <c r="E4" s="60">
        <v>2</v>
      </c>
      <c r="F4" s="116"/>
      <c r="G4" s="60">
        <v>3</v>
      </c>
      <c r="H4" s="116"/>
      <c r="I4" s="60">
        <v>4</v>
      </c>
      <c r="J4" s="116"/>
      <c r="K4" s="60">
        <v>5</v>
      </c>
      <c r="L4" s="116"/>
      <c r="M4" s="60">
        <v>6</v>
      </c>
      <c r="N4" s="116"/>
      <c r="O4" s="60">
        <v>7</v>
      </c>
      <c r="P4" s="116"/>
      <c r="Q4" s="60">
        <v>8</v>
      </c>
      <c r="R4" s="116"/>
      <c r="S4" s="60">
        <v>9</v>
      </c>
      <c r="T4" s="116"/>
      <c r="U4" s="60">
        <v>10</v>
      </c>
      <c r="V4" s="116"/>
      <c r="W4" s="60">
        <v>11</v>
      </c>
      <c r="X4" s="109"/>
    </row>
    <row r="5" spans="1:24" ht="45" thickBot="1" x14ac:dyDescent="0.6">
      <c r="A5" s="107" t="s">
        <v>54</v>
      </c>
      <c r="B5" s="116"/>
      <c r="C5" s="60">
        <v>1</v>
      </c>
      <c r="D5" s="116"/>
      <c r="E5" s="60"/>
      <c r="F5" s="116"/>
      <c r="G5" s="60"/>
      <c r="H5" s="116"/>
      <c r="I5" s="60"/>
      <c r="J5" s="116"/>
      <c r="K5" s="60"/>
      <c r="L5" s="116"/>
      <c r="M5" s="60"/>
      <c r="N5" s="116"/>
      <c r="O5" s="60"/>
      <c r="P5" s="116"/>
      <c r="Q5" s="60"/>
      <c r="R5" s="116"/>
      <c r="S5" s="60"/>
      <c r="T5" s="116"/>
      <c r="U5" s="60"/>
      <c r="V5" s="116"/>
      <c r="W5" s="60"/>
      <c r="X5" s="110"/>
    </row>
    <row r="6" spans="1:24" ht="45" thickBot="1" x14ac:dyDescent="0.6">
      <c r="A6" s="107" t="s">
        <v>55</v>
      </c>
      <c r="B6" s="116"/>
      <c r="C6" s="60"/>
      <c r="D6" s="116"/>
      <c r="E6" s="60">
        <v>2</v>
      </c>
      <c r="F6" s="116"/>
      <c r="G6" s="60"/>
      <c r="H6" s="116"/>
      <c r="I6" s="60"/>
      <c r="J6" s="116"/>
      <c r="K6" s="60"/>
      <c r="L6" s="116"/>
      <c r="M6" s="60"/>
      <c r="N6" s="116"/>
      <c r="O6" s="60"/>
      <c r="P6" s="116"/>
      <c r="Q6" s="60"/>
      <c r="R6" s="116"/>
      <c r="S6" s="60"/>
      <c r="T6" s="116"/>
      <c r="U6" s="60"/>
      <c r="V6" s="116"/>
      <c r="W6" s="60"/>
      <c r="X6" s="110"/>
    </row>
    <row r="7" spans="1:24" ht="45" thickBot="1" x14ac:dyDescent="0.6">
      <c r="A7" s="107" t="s">
        <v>51</v>
      </c>
      <c r="B7" s="116"/>
      <c r="C7" s="60"/>
      <c r="D7" s="116"/>
      <c r="E7" s="60"/>
      <c r="F7" s="116"/>
      <c r="G7" s="60">
        <v>3</v>
      </c>
      <c r="H7" s="116"/>
      <c r="I7" s="60"/>
      <c r="J7" s="116"/>
      <c r="K7" s="60"/>
      <c r="L7" s="116"/>
      <c r="M7" s="60"/>
      <c r="N7" s="116"/>
      <c r="O7" s="60"/>
      <c r="P7" s="116"/>
      <c r="Q7" s="60"/>
      <c r="R7" s="116"/>
      <c r="S7" s="60"/>
      <c r="T7" s="116"/>
      <c r="U7" s="60"/>
      <c r="V7" s="116"/>
      <c r="W7" s="60"/>
      <c r="X7" s="110"/>
    </row>
    <row r="8" spans="1:24" ht="45" thickBot="1" x14ac:dyDescent="0.6">
      <c r="A8" s="107" t="s">
        <v>56</v>
      </c>
      <c r="B8" s="116"/>
      <c r="C8" s="60"/>
      <c r="D8" s="116"/>
      <c r="E8" s="60"/>
      <c r="F8" s="116"/>
      <c r="G8" s="60"/>
      <c r="H8" s="116"/>
      <c r="I8" s="60">
        <v>4</v>
      </c>
      <c r="J8" s="116"/>
      <c r="K8" s="60"/>
      <c r="L8" s="116"/>
      <c r="M8" s="60"/>
      <c r="N8" s="116"/>
      <c r="O8" s="60"/>
      <c r="P8" s="116"/>
      <c r="Q8" s="60"/>
      <c r="R8" s="116"/>
      <c r="S8" s="60"/>
      <c r="T8" s="116"/>
      <c r="U8" s="60"/>
      <c r="V8" s="116"/>
      <c r="W8" s="60"/>
      <c r="X8" s="110"/>
    </row>
    <row r="9" spans="1:24" ht="45" thickBot="1" x14ac:dyDescent="0.6">
      <c r="A9" s="107" t="s">
        <v>57</v>
      </c>
      <c r="B9" s="116"/>
      <c r="C9" s="60"/>
      <c r="D9" s="116"/>
      <c r="E9" s="60"/>
      <c r="F9" s="116"/>
      <c r="G9" s="60"/>
      <c r="H9" s="116"/>
      <c r="I9" s="60"/>
      <c r="J9" s="116"/>
      <c r="K9" s="60">
        <v>5</v>
      </c>
      <c r="L9" s="116"/>
      <c r="M9" s="60"/>
      <c r="N9" s="116"/>
      <c r="O9" s="60"/>
      <c r="P9" s="116"/>
      <c r="Q9" s="60"/>
      <c r="R9" s="116"/>
      <c r="S9" s="60"/>
      <c r="T9" s="116"/>
      <c r="U9" s="60"/>
      <c r="V9" s="116"/>
      <c r="W9" s="60"/>
      <c r="X9" s="110"/>
    </row>
    <row r="10" spans="1:24" ht="45" thickBot="1" x14ac:dyDescent="0.6">
      <c r="A10" s="107" t="s">
        <v>58</v>
      </c>
      <c r="B10" s="116"/>
      <c r="C10" s="60"/>
      <c r="D10" s="116"/>
      <c r="E10" s="60"/>
      <c r="F10" s="116"/>
      <c r="G10" s="60"/>
      <c r="H10" s="116"/>
      <c r="I10" s="60"/>
      <c r="J10" s="116"/>
      <c r="K10" s="60"/>
      <c r="L10" s="116"/>
      <c r="M10" s="60">
        <v>6</v>
      </c>
      <c r="N10" s="116"/>
      <c r="O10" s="60"/>
      <c r="P10" s="116"/>
      <c r="Q10" s="60"/>
      <c r="R10" s="116"/>
      <c r="S10" s="60"/>
      <c r="T10" s="116"/>
      <c r="U10" s="60"/>
      <c r="V10" s="116"/>
      <c r="W10" s="60"/>
      <c r="X10" s="110"/>
    </row>
    <row r="11" spans="1:24" ht="45" thickBot="1" x14ac:dyDescent="0.6">
      <c r="A11" s="107" t="s">
        <v>59</v>
      </c>
      <c r="B11" s="116"/>
      <c r="C11" s="60"/>
      <c r="D11" s="116"/>
      <c r="E11" s="60"/>
      <c r="F11" s="116"/>
      <c r="G11" s="60"/>
      <c r="H11" s="116"/>
      <c r="I11" s="60"/>
      <c r="J11" s="116"/>
      <c r="K11" s="60"/>
      <c r="L11" s="116"/>
      <c r="M11" s="60"/>
      <c r="N11" s="116"/>
      <c r="O11" s="60">
        <v>7</v>
      </c>
      <c r="P11" s="116"/>
      <c r="Q11" s="60"/>
      <c r="R11" s="116"/>
      <c r="S11" s="60"/>
      <c r="T11" s="116"/>
      <c r="U11" s="60"/>
      <c r="V11" s="116"/>
      <c r="W11" s="60"/>
      <c r="X11" s="110"/>
    </row>
    <row r="12" spans="1:24" ht="45" thickBot="1" x14ac:dyDescent="0.6">
      <c r="A12" s="107" t="s">
        <v>60</v>
      </c>
      <c r="B12" s="116"/>
      <c r="C12" s="60"/>
      <c r="D12" s="116"/>
      <c r="E12" s="60"/>
      <c r="F12" s="116"/>
      <c r="G12" s="60"/>
      <c r="H12" s="116"/>
      <c r="I12" s="60"/>
      <c r="J12" s="116"/>
      <c r="K12" s="60"/>
      <c r="L12" s="116"/>
      <c r="M12" s="60"/>
      <c r="N12" s="116"/>
      <c r="O12" s="60"/>
      <c r="P12" s="116"/>
      <c r="Q12" s="60">
        <v>8</v>
      </c>
      <c r="R12" s="116"/>
      <c r="S12" s="60"/>
      <c r="T12" s="116"/>
      <c r="U12" s="60"/>
      <c r="V12" s="116"/>
      <c r="W12" s="60"/>
      <c r="X12" s="110"/>
    </row>
    <row r="13" spans="1:24" ht="45" thickBot="1" x14ac:dyDescent="0.6">
      <c r="A13" s="107" t="s">
        <v>61</v>
      </c>
      <c r="B13" s="116"/>
      <c r="C13" s="60"/>
      <c r="D13" s="116"/>
      <c r="E13" s="60"/>
      <c r="F13" s="116"/>
      <c r="G13" s="60"/>
      <c r="H13" s="116"/>
      <c r="I13" s="60"/>
      <c r="J13" s="116"/>
      <c r="K13" s="60"/>
      <c r="L13" s="116"/>
      <c r="M13" s="60"/>
      <c r="N13" s="116"/>
      <c r="O13" s="60"/>
      <c r="P13" s="116"/>
      <c r="Q13" s="60"/>
      <c r="R13" s="116"/>
      <c r="S13" s="60">
        <v>9</v>
      </c>
      <c r="T13" s="116"/>
      <c r="U13" s="60"/>
      <c r="V13" s="116"/>
      <c r="W13" s="60"/>
      <c r="X13" s="110"/>
    </row>
    <row r="14" spans="1:24" ht="45" thickBot="1" x14ac:dyDescent="0.6">
      <c r="A14" s="107" t="s">
        <v>62</v>
      </c>
      <c r="B14" s="116"/>
      <c r="C14" s="60"/>
      <c r="D14" s="116"/>
      <c r="E14" s="60"/>
      <c r="F14" s="116"/>
      <c r="G14" s="60"/>
      <c r="H14" s="116"/>
      <c r="I14" s="60"/>
      <c r="J14" s="116"/>
      <c r="K14" s="60"/>
      <c r="L14" s="116"/>
      <c r="M14" s="60"/>
      <c r="N14" s="116"/>
      <c r="O14" s="60"/>
      <c r="P14" s="116"/>
      <c r="Q14" s="60"/>
      <c r="R14" s="116"/>
      <c r="S14" s="60"/>
      <c r="T14" s="116"/>
      <c r="U14" s="60">
        <v>10</v>
      </c>
      <c r="V14" s="116"/>
      <c r="W14" s="60"/>
      <c r="X14" s="110"/>
    </row>
    <row r="15" spans="1:24" ht="45" thickBot="1" x14ac:dyDescent="0.6">
      <c r="A15" s="107"/>
      <c r="B15" s="116"/>
      <c r="C15" s="60"/>
      <c r="D15" s="116"/>
      <c r="E15" s="60"/>
      <c r="F15" s="116"/>
      <c r="G15" s="60"/>
      <c r="H15" s="116"/>
      <c r="I15" s="60"/>
      <c r="J15" s="116"/>
      <c r="K15" s="60"/>
      <c r="L15" s="116"/>
      <c r="M15" s="60"/>
      <c r="N15" s="116"/>
      <c r="O15" s="60"/>
      <c r="P15" s="116"/>
      <c r="Q15" s="60"/>
      <c r="R15" s="116"/>
      <c r="S15" s="60"/>
      <c r="T15" s="116"/>
      <c r="U15" s="60"/>
      <c r="V15" s="116"/>
      <c r="W15" s="60">
        <v>11</v>
      </c>
      <c r="X15" s="110"/>
    </row>
    <row r="16" spans="1:24" ht="45" thickBot="1" x14ac:dyDescent="0.6">
      <c r="A16" s="107"/>
      <c r="B16" s="116"/>
      <c r="C16" s="60"/>
      <c r="D16" s="116"/>
      <c r="E16" s="60"/>
      <c r="F16" s="116"/>
      <c r="G16" s="60"/>
      <c r="H16" s="116"/>
      <c r="I16" s="60"/>
      <c r="J16" s="116"/>
      <c r="K16" s="60"/>
      <c r="L16" s="116"/>
      <c r="M16" s="60"/>
      <c r="N16" s="116"/>
      <c r="O16" s="60"/>
      <c r="P16" s="116"/>
      <c r="Q16" s="60"/>
      <c r="R16" s="116"/>
      <c r="S16" s="60"/>
      <c r="T16" s="116"/>
      <c r="U16" s="60"/>
      <c r="V16" s="116"/>
      <c r="W16" s="60"/>
      <c r="X16" s="110"/>
    </row>
    <row r="17" spans="1:24" ht="45" thickBot="1" x14ac:dyDescent="0.6">
      <c r="A17" s="107"/>
      <c r="B17" s="116"/>
      <c r="C17" s="60"/>
      <c r="D17" s="116"/>
      <c r="E17" s="60"/>
      <c r="F17" s="116"/>
      <c r="G17" s="60"/>
      <c r="H17" s="116"/>
      <c r="I17" s="60"/>
      <c r="J17" s="116"/>
      <c r="K17" s="60"/>
      <c r="L17" s="116"/>
      <c r="M17" s="60"/>
      <c r="N17" s="116"/>
      <c r="O17" s="60"/>
      <c r="P17" s="116"/>
      <c r="Q17" s="60"/>
      <c r="R17" s="116"/>
      <c r="S17" s="60"/>
      <c r="T17" s="116"/>
      <c r="U17" s="60"/>
      <c r="V17" s="116"/>
      <c r="W17" s="60"/>
      <c r="X17" s="111"/>
    </row>
    <row r="18" spans="1:24" ht="45" thickBot="1" x14ac:dyDescent="0.6">
      <c r="A18" s="107"/>
      <c r="B18" s="116"/>
      <c r="C18" s="60"/>
      <c r="D18" s="116"/>
      <c r="E18" s="60"/>
      <c r="F18" s="116"/>
      <c r="G18" s="60"/>
      <c r="H18" s="116"/>
      <c r="I18" s="60"/>
      <c r="J18" s="116"/>
      <c r="K18" s="60"/>
      <c r="L18" s="116"/>
      <c r="M18" s="60"/>
      <c r="N18" s="116"/>
      <c r="O18" s="60"/>
      <c r="P18" s="116"/>
      <c r="Q18" s="60"/>
      <c r="R18" s="116"/>
      <c r="S18" s="60"/>
      <c r="T18" s="116"/>
      <c r="U18" s="60"/>
      <c r="V18" s="116"/>
      <c r="W18" s="60"/>
      <c r="X18" s="110"/>
    </row>
    <row r="19" spans="1:24" ht="45" thickBot="1" x14ac:dyDescent="0.6">
      <c r="A19" s="107"/>
      <c r="B19" s="116"/>
      <c r="C19" s="60"/>
      <c r="D19" s="116"/>
      <c r="E19" s="60"/>
      <c r="F19" s="116"/>
      <c r="G19" s="60"/>
      <c r="H19" s="116"/>
      <c r="I19" s="60"/>
      <c r="J19" s="116"/>
      <c r="K19" s="60"/>
      <c r="L19" s="116"/>
      <c r="M19" s="60"/>
      <c r="N19" s="116"/>
      <c r="O19" s="60"/>
      <c r="P19" s="116"/>
      <c r="Q19" s="60"/>
      <c r="R19" s="116"/>
      <c r="S19" s="60"/>
      <c r="T19" s="116"/>
      <c r="U19" s="60"/>
      <c r="V19" s="116"/>
      <c r="W19" s="60"/>
      <c r="X19" s="110"/>
    </row>
    <row r="20" spans="1:24" ht="45" thickBot="1" x14ac:dyDescent="0.6">
      <c r="A20" s="107"/>
      <c r="B20" s="116"/>
      <c r="C20" s="60"/>
      <c r="D20" s="116"/>
      <c r="E20" s="60"/>
      <c r="F20" s="116"/>
      <c r="G20" s="60"/>
      <c r="H20" s="116"/>
      <c r="I20" s="60"/>
      <c r="J20" s="116"/>
      <c r="K20" s="60"/>
      <c r="L20" s="116"/>
      <c r="M20" s="60"/>
      <c r="N20" s="116"/>
      <c r="O20" s="60"/>
      <c r="P20" s="116"/>
      <c r="Q20" s="60"/>
      <c r="R20" s="116"/>
      <c r="S20" s="60"/>
      <c r="T20" s="116"/>
      <c r="U20" s="60"/>
      <c r="V20" s="116"/>
      <c r="W20" s="60"/>
      <c r="X20" s="110"/>
    </row>
    <row r="21" spans="1:24" ht="45" thickBot="1" x14ac:dyDescent="0.6">
      <c r="A21" s="107"/>
      <c r="B21" s="116"/>
      <c r="C21" s="60"/>
      <c r="D21" s="116"/>
      <c r="E21" s="60"/>
      <c r="F21" s="116"/>
      <c r="G21" s="60"/>
      <c r="H21" s="116"/>
      <c r="I21" s="60"/>
      <c r="J21" s="116"/>
      <c r="K21" s="60"/>
      <c r="L21" s="116"/>
      <c r="M21" s="60"/>
      <c r="N21" s="116"/>
      <c r="O21" s="60"/>
      <c r="P21" s="116"/>
      <c r="Q21" s="60"/>
      <c r="R21" s="116"/>
      <c r="S21" s="60"/>
      <c r="T21" s="116"/>
      <c r="U21" s="60"/>
      <c r="V21" s="116"/>
      <c r="W21" s="60"/>
      <c r="X21" s="111"/>
    </row>
    <row r="22" spans="1:24" ht="45" thickBot="1" x14ac:dyDescent="0.6">
      <c r="A22" s="107"/>
      <c r="B22" s="116"/>
      <c r="C22" s="60"/>
      <c r="D22" s="116"/>
      <c r="E22" s="60"/>
      <c r="F22" s="116"/>
      <c r="G22" s="60"/>
      <c r="H22" s="116"/>
      <c r="I22" s="60"/>
      <c r="J22" s="116"/>
      <c r="K22" s="60"/>
      <c r="L22" s="116"/>
      <c r="M22" s="60"/>
      <c r="N22" s="116"/>
      <c r="O22" s="60"/>
      <c r="P22" s="116"/>
      <c r="Q22" s="60"/>
      <c r="R22" s="116"/>
      <c r="S22" s="60"/>
      <c r="T22" s="116"/>
      <c r="U22" s="60"/>
      <c r="V22" s="116"/>
      <c r="W22" s="60"/>
      <c r="X22" s="110"/>
    </row>
    <row r="23" spans="1:24" ht="45" thickBot="1" x14ac:dyDescent="0.6">
      <c r="A23" s="107"/>
      <c r="B23" s="116"/>
      <c r="C23" s="60"/>
      <c r="D23" s="116"/>
      <c r="E23" s="60"/>
      <c r="F23" s="116"/>
      <c r="G23" s="60"/>
      <c r="H23" s="116"/>
      <c r="I23" s="60"/>
      <c r="J23" s="116"/>
      <c r="K23" s="60"/>
      <c r="L23" s="116"/>
      <c r="M23" s="60"/>
      <c r="N23" s="116"/>
      <c r="O23" s="60"/>
      <c r="P23" s="116"/>
      <c r="Q23" s="60"/>
      <c r="R23" s="116"/>
      <c r="S23" s="60"/>
      <c r="T23" s="116"/>
      <c r="U23" s="60"/>
      <c r="V23" s="116"/>
      <c r="W23" s="60"/>
      <c r="X23" s="110"/>
    </row>
    <row r="24" spans="1:24" ht="45" thickBot="1" x14ac:dyDescent="0.6">
      <c r="A24" s="107"/>
      <c r="B24" s="116"/>
      <c r="C24" s="60"/>
      <c r="D24" s="116"/>
      <c r="E24" s="60"/>
      <c r="F24" s="116"/>
      <c r="G24" s="60"/>
      <c r="H24" s="116"/>
      <c r="I24" s="60"/>
      <c r="J24" s="116"/>
      <c r="K24" s="60"/>
      <c r="L24" s="116"/>
      <c r="M24" s="60"/>
      <c r="N24" s="116"/>
      <c r="O24" s="60"/>
      <c r="P24" s="116"/>
      <c r="Q24" s="60"/>
      <c r="R24" s="116"/>
      <c r="S24" s="60"/>
      <c r="T24" s="116"/>
      <c r="U24" s="60"/>
      <c r="V24" s="116"/>
      <c r="W24" s="60"/>
      <c r="X24" s="110"/>
    </row>
    <row r="25" spans="1:24" ht="45" thickBot="1" x14ac:dyDescent="0.6">
      <c r="A25" s="107"/>
      <c r="B25" s="116"/>
      <c r="C25" s="60"/>
      <c r="D25" s="116"/>
      <c r="E25" s="60"/>
      <c r="F25" s="116"/>
      <c r="G25" s="60"/>
      <c r="H25" s="116"/>
      <c r="I25" s="60"/>
      <c r="J25" s="116"/>
      <c r="K25" s="60"/>
      <c r="L25" s="116"/>
      <c r="M25" s="60"/>
      <c r="N25" s="116"/>
      <c r="O25" s="60"/>
      <c r="P25" s="116"/>
      <c r="Q25" s="60"/>
      <c r="R25" s="116"/>
      <c r="S25" s="60"/>
      <c r="T25" s="116"/>
      <c r="U25" s="60"/>
      <c r="V25" s="116"/>
      <c r="W25" s="60"/>
      <c r="X25" s="110"/>
    </row>
    <row r="26" spans="1:24" ht="45" thickBot="1" x14ac:dyDescent="0.6">
      <c r="A26" s="107"/>
      <c r="B26" s="116"/>
      <c r="C26" s="60"/>
      <c r="D26" s="116"/>
      <c r="E26" s="60"/>
      <c r="F26" s="116"/>
      <c r="G26" s="60"/>
      <c r="H26" s="116"/>
      <c r="I26" s="60"/>
      <c r="J26" s="116"/>
      <c r="K26" s="60"/>
      <c r="L26" s="116"/>
      <c r="M26" s="60"/>
      <c r="N26" s="116"/>
      <c r="O26" s="60"/>
      <c r="P26" s="116"/>
      <c r="Q26" s="60"/>
      <c r="R26" s="116"/>
      <c r="S26" s="60"/>
      <c r="T26" s="116"/>
      <c r="U26" s="60"/>
      <c r="V26" s="116"/>
      <c r="W26" s="60"/>
      <c r="X26" s="110"/>
    </row>
    <row r="27" spans="1:24" ht="45" thickBot="1" x14ac:dyDescent="0.6">
      <c r="A27" s="107"/>
      <c r="B27" s="116"/>
      <c r="C27" s="60"/>
      <c r="D27" s="116"/>
      <c r="E27" s="60"/>
      <c r="F27" s="116"/>
      <c r="G27" s="60"/>
      <c r="H27" s="116"/>
      <c r="I27" s="60"/>
      <c r="J27" s="116"/>
      <c r="K27" s="60"/>
      <c r="L27" s="116"/>
      <c r="M27" s="60"/>
      <c r="N27" s="116"/>
      <c r="O27" s="60"/>
      <c r="P27" s="116"/>
      <c r="Q27" s="60"/>
      <c r="R27" s="116"/>
      <c r="S27" s="60"/>
      <c r="T27" s="116"/>
      <c r="U27" s="60"/>
      <c r="V27" s="116"/>
      <c r="W27" s="60"/>
      <c r="X27" s="110"/>
    </row>
    <row r="28" spans="1:24" ht="45" thickBot="1" x14ac:dyDescent="0.6">
      <c r="A28" s="107"/>
      <c r="B28" s="116"/>
      <c r="C28" s="60"/>
      <c r="D28" s="116"/>
      <c r="E28" s="60"/>
      <c r="F28" s="116"/>
      <c r="G28" s="60"/>
      <c r="H28" s="116"/>
      <c r="I28" s="60"/>
      <c r="J28" s="116"/>
      <c r="K28" s="60"/>
      <c r="L28" s="116"/>
      <c r="M28" s="60"/>
      <c r="N28" s="116"/>
      <c r="O28" s="60"/>
      <c r="P28" s="116"/>
      <c r="Q28" s="60"/>
      <c r="R28" s="116"/>
      <c r="S28" s="60"/>
      <c r="T28" s="116"/>
      <c r="U28" s="60"/>
      <c r="V28" s="116"/>
      <c r="W28" s="60"/>
      <c r="X28" s="110"/>
    </row>
    <row r="29" spans="1:24" ht="45" thickBot="1" x14ac:dyDescent="0.6">
      <c r="A29" s="107"/>
      <c r="B29" s="116"/>
      <c r="C29" s="60"/>
      <c r="D29" s="116"/>
      <c r="E29" s="60"/>
      <c r="F29" s="116"/>
      <c r="G29" s="60"/>
      <c r="H29" s="116"/>
      <c r="I29" s="60"/>
      <c r="J29" s="116"/>
      <c r="K29" s="60"/>
      <c r="L29" s="116"/>
      <c r="M29" s="60"/>
      <c r="N29" s="116"/>
      <c r="O29" s="60"/>
      <c r="P29" s="116"/>
      <c r="Q29" s="60"/>
      <c r="R29" s="116"/>
      <c r="S29" s="60"/>
      <c r="T29" s="116"/>
      <c r="U29" s="60"/>
      <c r="V29" s="116"/>
      <c r="W29" s="60"/>
      <c r="X29" s="110"/>
    </row>
    <row r="30" spans="1:24" ht="45" thickBot="1" x14ac:dyDescent="0.6">
      <c r="A30" s="107"/>
      <c r="B30" s="116"/>
      <c r="C30" s="60"/>
      <c r="D30" s="116"/>
      <c r="E30" s="60"/>
      <c r="F30" s="116"/>
      <c r="G30" s="60"/>
      <c r="H30" s="116"/>
      <c r="I30" s="60"/>
      <c r="J30" s="116"/>
      <c r="K30" s="60"/>
      <c r="L30" s="116"/>
      <c r="M30" s="60"/>
      <c r="N30" s="116"/>
      <c r="O30" s="60"/>
      <c r="P30" s="116"/>
      <c r="Q30" s="60"/>
      <c r="R30" s="116"/>
      <c r="S30" s="60"/>
      <c r="T30" s="116"/>
      <c r="U30" s="60"/>
      <c r="V30" s="116"/>
      <c r="W30" s="60"/>
      <c r="X30" s="110"/>
    </row>
    <row r="31" spans="1:24" ht="45" thickBot="1" x14ac:dyDescent="0.6">
      <c r="A31" s="107"/>
      <c r="B31" s="116"/>
      <c r="C31" s="60"/>
      <c r="D31" s="116"/>
      <c r="E31" s="60"/>
      <c r="F31" s="116"/>
      <c r="G31" s="60"/>
      <c r="H31" s="116"/>
      <c r="I31" s="60"/>
      <c r="J31" s="116"/>
      <c r="K31" s="60"/>
      <c r="L31" s="116"/>
      <c r="M31" s="60"/>
      <c r="N31" s="116"/>
      <c r="O31" s="60"/>
      <c r="P31" s="116"/>
      <c r="Q31" s="60"/>
      <c r="R31" s="116"/>
      <c r="S31" s="60"/>
      <c r="T31" s="116"/>
      <c r="U31" s="60"/>
      <c r="V31" s="116"/>
      <c r="W31" s="60"/>
      <c r="X31" s="110"/>
    </row>
    <row r="32" spans="1:24" ht="45" thickBot="1" x14ac:dyDescent="0.6">
      <c r="A32" s="107"/>
      <c r="B32" s="116"/>
      <c r="C32" s="60"/>
      <c r="D32" s="116"/>
      <c r="E32" s="60"/>
      <c r="F32" s="116"/>
      <c r="G32" s="60"/>
      <c r="H32" s="116"/>
      <c r="I32" s="60"/>
      <c r="J32" s="116"/>
      <c r="K32" s="60"/>
      <c r="L32" s="116"/>
      <c r="M32" s="60"/>
      <c r="N32" s="116"/>
      <c r="O32" s="60"/>
      <c r="P32" s="116"/>
      <c r="Q32" s="60"/>
      <c r="R32" s="116"/>
      <c r="S32" s="60"/>
      <c r="T32" s="116"/>
      <c r="U32" s="60"/>
      <c r="V32" s="116"/>
      <c r="W32" s="60"/>
      <c r="X32" s="110"/>
    </row>
    <row r="33" spans="1:24" ht="45" thickBot="1" x14ac:dyDescent="0.6">
      <c r="A33" s="107"/>
      <c r="B33" s="116"/>
      <c r="C33" s="60"/>
      <c r="D33" s="116"/>
      <c r="E33" s="60"/>
      <c r="F33" s="116"/>
      <c r="G33" s="60"/>
      <c r="H33" s="116"/>
      <c r="I33" s="60"/>
      <c r="J33" s="116"/>
      <c r="K33" s="60"/>
      <c r="L33" s="116"/>
      <c r="M33" s="60"/>
      <c r="N33" s="116"/>
      <c r="O33" s="60"/>
      <c r="P33" s="116"/>
      <c r="Q33" s="60"/>
      <c r="R33" s="116"/>
      <c r="S33" s="60"/>
      <c r="T33" s="116"/>
      <c r="U33" s="60"/>
      <c r="V33" s="116"/>
      <c r="W33" s="60"/>
      <c r="X33" s="110"/>
    </row>
    <row r="34" spans="1:24" ht="45" thickBot="1" x14ac:dyDescent="0.6">
      <c r="A34" s="107"/>
      <c r="B34" s="116"/>
      <c r="C34" s="60"/>
      <c r="D34" s="116"/>
      <c r="E34" s="60"/>
      <c r="F34" s="116"/>
      <c r="G34" s="60"/>
      <c r="H34" s="116"/>
      <c r="I34" s="60"/>
      <c r="J34" s="116"/>
      <c r="K34" s="60"/>
      <c r="L34" s="116"/>
      <c r="M34" s="60"/>
      <c r="N34" s="116"/>
      <c r="O34" s="60"/>
      <c r="P34" s="116"/>
      <c r="Q34" s="60"/>
      <c r="R34" s="116"/>
      <c r="S34" s="60"/>
      <c r="T34" s="116"/>
      <c r="U34" s="60"/>
      <c r="V34" s="116"/>
      <c r="W34" s="60"/>
      <c r="X34" s="110"/>
    </row>
    <row r="35" spans="1:24" ht="45" thickBot="1" x14ac:dyDescent="0.6">
      <c r="A35" s="107"/>
      <c r="B35" s="116"/>
      <c r="C35" s="60"/>
      <c r="D35" s="116"/>
      <c r="E35" s="60"/>
      <c r="F35" s="116"/>
      <c r="G35" s="60"/>
      <c r="H35" s="116"/>
      <c r="I35" s="60"/>
      <c r="J35" s="116"/>
      <c r="K35" s="60"/>
      <c r="L35" s="116"/>
      <c r="M35" s="60"/>
      <c r="N35" s="116"/>
      <c r="O35" s="60"/>
      <c r="P35" s="116"/>
      <c r="Q35" s="60"/>
      <c r="R35" s="116"/>
      <c r="S35" s="60"/>
      <c r="T35" s="116"/>
      <c r="U35" s="60"/>
      <c r="V35" s="116"/>
      <c r="W35" s="60"/>
      <c r="X35" s="110"/>
    </row>
    <row r="36" spans="1:24" ht="45" thickBot="1" x14ac:dyDescent="0.6">
      <c r="A36" s="107"/>
      <c r="B36" s="116"/>
      <c r="C36" s="60"/>
      <c r="D36" s="116"/>
      <c r="E36" s="60"/>
      <c r="F36" s="116"/>
      <c r="G36" s="60"/>
      <c r="H36" s="116"/>
      <c r="I36" s="60"/>
      <c r="J36" s="116"/>
      <c r="K36" s="60"/>
      <c r="L36" s="116"/>
      <c r="M36" s="60"/>
      <c r="N36" s="116"/>
      <c r="O36" s="60"/>
      <c r="P36" s="116"/>
      <c r="Q36" s="60"/>
      <c r="R36" s="116"/>
      <c r="S36" s="60"/>
      <c r="T36" s="116"/>
      <c r="U36" s="60"/>
      <c r="V36" s="116"/>
      <c r="W36" s="60"/>
      <c r="X36" s="110"/>
    </row>
    <row r="37" spans="1:24" ht="45" thickBot="1" x14ac:dyDescent="0.6">
      <c r="A37" s="107"/>
      <c r="B37" s="116"/>
      <c r="C37" s="60"/>
      <c r="D37" s="116"/>
      <c r="E37" s="60"/>
      <c r="F37" s="116"/>
      <c r="G37" s="60"/>
      <c r="H37" s="116"/>
      <c r="I37" s="60"/>
      <c r="J37" s="116"/>
      <c r="K37" s="60"/>
      <c r="L37" s="116"/>
      <c r="M37" s="60"/>
      <c r="N37" s="116"/>
      <c r="O37" s="60"/>
      <c r="P37" s="116"/>
      <c r="Q37" s="60"/>
      <c r="R37" s="116"/>
      <c r="S37" s="60"/>
      <c r="T37" s="116"/>
      <c r="U37" s="60"/>
      <c r="V37" s="116"/>
      <c r="W37" s="60"/>
      <c r="X37" s="110"/>
    </row>
    <row r="38" spans="1:24" ht="45" thickBot="1" x14ac:dyDescent="0.6">
      <c r="A38" s="107"/>
      <c r="B38" s="116"/>
      <c r="C38" s="60"/>
      <c r="D38" s="116"/>
      <c r="E38" s="60"/>
      <c r="F38" s="116"/>
      <c r="G38" s="60"/>
      <c r="H38" s="116"/>
      <c r="I38" s="60"/>
      <c r="J38" s="116"/>
      <c r="K38" s="60"/>
      <c r="L38" s="116"/>
      <c r="M38" s="60"/>
      <c r="N38" s="116"/>
      <c r="O38" s="60"/>
      <c r="P38" s="116"/>
      <c r="Q38" s="60"/>
      <c r="R38" s="116"/>
      <c r="S38" s="60"/>
      <c r="T38" s="116"/>
      <c r="U38" s="60"/>
      <c r="V38" s="116"/>
      <c r="W38" s="60"/>
      <c r="X38" s="110"/>
    </row>
    <row r="39" spans="1:24" ht="45" thickBot="1" x14ac:dyDescent="0.6">
      <c r="A39" s="107"/>
      <c r="B39" s="116"/>
      <c r="C39" s="60"/>
      <c r="D39" s="116"/>
      <c r="E39" s="60"/>
      <c r="F39" s="116"/>
      <c r="G39" s="60"/>
      <c r="H39" s="116"/>
      <c r="I39" s="60"/>
      <c r="J39" s="116"/>
      <c r="K39" s="60"/>
      <c r="L39" s="116"/>
      <c r="M39" s="60"/>
      <c r="N39" s="116"/>
      <c r="O39" s="60"/>
      <c r="P39" s="116"/>
      <c r="Q39" s="60"/>
      <c r="R39" s="116"/>
      <c r="S39" s="60"/>
      <c r="T39" s="116"/>
      <c r="U39" s="60"/>
      <c r="V39" s="116"/>
      <c r="W39" s="60"/>
      <c r="X39" s="110"/>
    </row>
    <row r="40" spans="1:24" ht="45" thickBot="1" x14ac:dyDescent="0.6">
      <c r="A40" s="107"/>
      <c r="B40" s="116"/>
      <c r="C40" s="60"/>
      <c r="D40" s="116"/>
      <c r="E40" s="60"/>
      <c r="F40" s="116"/>
      <c r="G40" s="60"/>
      <c r="H40" s="116"/>
      <c r="I40" s="60"/>
      <c r="J40" s="116"/>
      <c r="K40" s="60"/>
      <c r="L40" s="116"/>
      <c r="M40" s="60"/>
      <c r="N40" s="116"/>
      <c r="O40" s="60"/>
      <c r="P40" s="116"/>
      <c r="Q40" s="60"/>
      <c r="R40" s="116"/>
      <c r="S40" s="60"/>
      <c r="T40" s="116"/>
      <c r="U40" s="60"/>
      <c r="V40" s="116"/>
      <c r="W40" s="60"/>
      <c r="X40" s="110"/>
    </row>
    <row r="41" spans="1:24" ht="45" thickBot="1" x14ac:dyDescent="0.6">
      <c r="A41" s="107"/>
      <c r="B41" s="116"/>
      <c r="C41" s="60"/>
      <c r="D41" s="116"/>
      <c r="E41" s="60"/>
      <c r="F41" s="116"/>
      <c r="G41" s="60"/>
      <c r="H41" s="116"/>
      <c r="I41" s="60"/>
      <c r="J41" s="116"/>
      <c r="K41" s="60"/>
      <c r="L41" s="116"/>
      <c r="M41" s="60"/>
      <c r="N41" s="116"/>
      <c r="O41" s="60"/>
      <c r="P41" s="116"/>
      <c r="Q41" s="60"/>
      <c r="R41" s="116"/>
      <c r="S41" s="60"/>
      <c r="T41" s="116"/>
      <c r="U41" s="60"/>
      <c r="V41" s="116"/>
      <c r="W41" s="60"/>
      <c r="X41" s="110"/>
    </row>
    <row r="42" spans="1:24" ht="45" thickBot="1" x14ac:dyDescent="0.6">
      <c r="A42" s="107"/>
      <c r="B42" s="116"/>
      <c r="C42" s="60"/>
      <c r="D42" s="116"/>
      <c r="E42" s="60"/>
      <c r="F42" s="116"/>
      <c r="G42" s="60"/>
      <c r="H42" s="116"/>
      <c r="I42" s="60"/>
      <c r="J42" s="116"/>
      <c r="K42" s="60"/>
      <c r="L42" s="116"/>
      <c r="M42" s="60"/>
      <c r="N42" s="116"/>
      <c r="O42" s="60"/>
      <c r="P42" s="116"/>
      <c r="Q42" s="60"/>
      <c r="R42" s="116"/>
      <c r="S42" s="60"/>
      <c r="T42" s="116"/>
      <c r="U42" s="60"/>
      <c r="V42" s="116"/>
      <c r="W42" s="60"/>
      <c r="X42" s="110"/>
    </row>
    <row r="43" spans="1:24" ht="45" thickBot="1" x14ac:dyDescent="0.6">
      <c r="A43" s="107"/>
      <c r="B43" s="116"/>
      <c r="C43" s="60"/>
      <c r="D43" s="116"/>
      <c r="E43" s="60"/>
      <c r="F43" s="116"/>
      <c r="G43" s="60"/>
      <c r="H43" s="116"/>
      <c r="I43" s="60"/>
      <c r="J43" s="116"/>
      <c r="K43" s="60"/>
      <c r="L43" s="116"/>
      <c r="M43" s="60"/>
      <c r="N43" s="116"/>
      <c r="O43" s="60"/>
      <c r="P43" s="116"/>
      <c r="Q43" s="60"/>
      <c r="R43" s="116"/>
      <c r="S43" s="60"/>
      <c r="T43" s="116"/>
      <c r="U43" s="60"/>
      <c r="V43" s="116"/>
      <c r="W43" s="60"/>
      <c r="X43" s="110"/>
    </row>
    <row r="44" spans="1:24" ht="45" customHeight="1" thickBot="1" x14ac:dyDescent="0.6">
      <c r="A44" s="107"/>
      <c r="B44" s="116"/>
      <c r="C44" s="60"/>
      <c r="D44" s="116"/>
      <c r="E44" s="60"/>
      <c r="F44" s="116"/>
      <c r="G44" s="60"/>
      <c r="H44" s="116"/>
      <c r="I44" s="60"/>
      <c r="J44" s="116"/>
      <c r="K44" s="60"/>
      <c r="L44" s="116"/>
      <c r="M44" s="60"/>
      <c r="N44" s="116"/>
      <c r="O44" s="60"/>
      <c r="P44" s="116"/>
      <c r="Q44" s="60"/>
      <c r="R44" s="116"/>
      <c r="S44" s="60"/>
      <c r="T44" s="116"/>
      <c r="U44" s="60"/>
      <c r="V44" s="116"/>
      <c r="W44" s="60"/>
      <c r="X44" s="110"/>
    </row>
    <row r="45" spans="1:24" ht="45" customHeight="1" thickBot="1" x14ac:dyDescent="0.6">
      <c r="A45" s="107"/>
      <c r="B45" s="116"/>
      <c r="C45" s="60"/>
      <c r="D45" s="116"/>
      <c r="E45" s="60"/>
      <c r="F45" s="116"/>
      <c r="G45" s="60"/>
      <c r="H45" s="116"/>
      <c r="I45" s="60"/>
      <c r="J45" s="116"/>
      <c r="K45" s="60"/>
      <c r="L45" s="116"/>
      <c r="M45" s="60"/>
      <c r="N45" s="116"/>
      <c r="O45" s="60"/>
      <c r="P45" s="116"/>
      <c r="Q45" s="60"/>
      <c r="R45" s="116"/>
      <c r="S45" s="60"/>
      <c r="T45" s="116"/>
      <c r="U45" s="60"/>
      <c r="V45" s="116"/>
      <c r="W45" s="60"/>
      <c r="X45" s="110"/>
    </row>
    <row r="46" spans="1:24" ht="45" customHeight="1" thickBot="1" x14ac:dyDescent="0.6">
      <c r="A46" s="107"/>
      <c r="B46" s="116"/>
      <c r="C46" s="60"/>
      <c r="D46" s="116"/>
      <c r="E46" s="60"/>
      <c r="F46" s="116"/>
      <c r="G46" s="60"/>
      <c r="H46" s="116"/>
      <c r="I46" s="60"/>
      <c r="J46" s="116"/>
      <c r="K46" s="60"/>
      <c r="L46" s="116"/>
      <c r="M46" s="60"/>
      <c r="N46" s="116"/>
      <c r="O46" s="60"/>
      <c r="P46" s="116"/>
      <c r="Q46" s="60"/>
      <c r="R46" s="116"/>
      <c r="S46" s="60"/>
      <c r="T46" s="116"/>
      <c r="U46" s="60"/>
      <c r="V46" s="116"/>
      <c r="W46" s="60"/>
      <c r="X46" s="110"/>
    </row>
    <row r="47" spans="1:24" ht="45" customHeight="1" thickBot="1" x14ac:dyDescent="0.6">
      <c r="A47" s="107"/>
      <c r="B47" s="116"/>
      <c r="C47" s="60"/>
      <c r="D47" s="116"/>
      <c r="E47" s="60"/>
      <c r="F47" s="116"/>
      <c r="G47" s="60"/>
      <c r="H47" s="116"/>
      <c r="I47" s="60"/>
      <c r="J47" s="116"/>
      <c r="K47" s="60"/>
      <c r="L47" s="116"/>
      <c r="M47" s="60"/>
      <c r="N47" s="116"/>
      <c r="O47" s="60"/>
      <c r="P47" s="116"/>
      <c r="Q47" s="60"/>
      <c r="R47" s="116"/>
      <c r="S47" s="60"/>
      <c r="T47" s="116"/>
      <c r="U47" s="60"/>
      <c r="V47" s="116"/>
      <c r="W47" s="60"/>
      <c r="X47" s="110"/>
    </row>
    <row r="48" spans="1:24" ht="45" customHeight="1" thickBot="1" x14ac:dyDescent="0.6">
      <c r="A48" s="107"/>
      <c r="B48" s="116"/>
      <c r="C48" s="60"/>
      <c r="D48" s="116"/>
      <c r="E48" s="60"/>
      <c r="F48" s="116"/>
      <c r="G48" s="60"/>
      <c r="H48" s="116"/>
      <c r="I48" s="60"/>
      <c r="J48" s="116"/>
      <c r="K48" s="60"/>
      <c r="L48" s="116"/>
      <c r="M48" s="60"/>
      <c r="N48" s="116"/>
      <c r="O48" s="60"/>
      <c r="P48" s="116"/>
      <c r="Q48" s="60"/>
      <c r="R48" s="116"/>
      <c r="S48" s="60"/>
      <c r="T48" s="116"/>
      <c r="U48" s="60"/>
      <c r="V48" s="116"/>
      <c r="W48" s="60"/>
      <c r="X48" s="110"/>
    </row>
    <row r="49" spans="1:24" ht="45" customHeight="1" thickBot="1" x14ac:dyDescent="0.6">
      <c r="A49" s="107"/>
      <c r="B49" s="116"/>
      <c r="C49" s="60"/>
      <c r="D49" s="116"/>
      <c r="E49" s="60"/>
      <c r="F49" s="116"/>
      <c r="G49" s="60"/>
      <c r="H49" s="116"/>
      <c r="I49" s="60"/>
      <c r="J49" s="116"/>
      <c r="K49" s="60"/>
      <c r="L49" s="116"/>
      <c r="M49" s="60"/>
      <c r="N49" s="116"/>
      <c r="O49" s="60"/>
      <c r="P49" s="116"/>
      <c r="Q49" s="60"/>
      <c r="R49" s="116"/>
      <c r="S49" s="60"/>
      <c r="T49" s="116"/>
      <c r="U49" s="60"/>
      <c r="V49" s="116"/>
      <c r="W49" s="60"/>
      <c r="X49" s="110"/>
    </row>
    <row r="50" spans="1:24" ht="45" customHeight="1" thickBot="1" x14ac:dyDescent="0.6">
      <c r="A50" s="107"/>
      <c r="B50" s="116"/>
      <c r="C50" s="60"/>
      <c r="D50" s="116"/>
      <c r="E50" s="60"/>
      <c r="F50" s="116"/>
      <c r="G50" s="60"/>
      <c r="H50" s="116"/>
      <c r="I50" s="60"/>
      <c r="J50" s="116"/>
      <c r="K50" s="60"/>
      <c r="L50" s="116"/>
      <c r="M50" s="60"/>
      <c r="N50" s="116"/>
      <c r="O50" s="60"/>
      <c r="P50" s="116"/>
      <c r="Q50" s="60"/>
      <c r="R50" s="116"/>
      <c r="S50" s="60"/>
      <c r="T50" s="116"/>
      <c r="U50" s="60"/>
      <c r="V50" s="116"/>
      <c r="W50" s="60"/>
      <c r="X50" s="110"/>
    </row>
    <row r="51" spans="1:24" ht="45" customHeight="1" thickBot="1" x14ac:dyDescent="0.6">
      <c r="A51" s="107"/>
      <c r="B51" s="116"/>
      <c r="C51" s="60"/>
      <c r="D51" s="116"/>
      <c r="E51" s="60"/>
      <c r="F51" s="116"/>
      <c r="G51" s="60"/>
      <c r="H51" s="116"/>
      <c r="I51" s="60"/>
      <c r="J51" s="116"/>
      <c r="K51" s="60"/>
      <c r="L51" s="116"/>
      <c r="M51" s="60"/>
      <c r="N51" s="116"/>
      <c r="O51" s="60"/>
      <c r="P51" s="116"/>
      <c r="Q51" s="60"/>
      <c r="R51" s="116"/>
      <c r="S51" s="60"/>
      <c r="T51" s="116"/>
      <c r="U51" s="60"/>
      <c r="V51" s="116"/>
      <c r="W51" s="60"/>
      <c r="X51" s="110"/>
    </row>
    <row r="52" spans="1:24" ht="45" customHeight="1" thickBot="1" x14ac:dyDescent="0.6">
      <c r="A52" s="107"/>
      <c r="B52" s="116"/>
      <c r="C52" s="60"/>
      <c r="D52" s="116"/>
      <c r="E52" s="60"/>
      <c r="F52" s="116"/>
      <c r="G52" s="60"/>
      <c r="H52" s="116"/>
      <c r="I52" s="60"/>
      <c r="J52" s="116"/>
      <c r="K52" s="60"/>
      <c r="L52" s="116"/>
      <c r="M52" s="60"/>
      <c r="N52" s="116"/>
      <c r="O52" s="60"/>
      <c r="P52" s="116"/>
      <c r="Q52" s="60"/>
      <c r="R52" s="116"/>
      <c r="S52" s="60"/>
      <c r="T52" s="116"/>
      <c r="U52" s="60"/>
      <c r="V52" s="116"/>
      <c r="W52" s="60"/>
      <c r="X52" s="110"/>
    </row>
    <row r="53" spans="1:24" ht="45" customHeight="1" thickBot="1" x14ac:dyDescent="0.6">
      <c r="A53" s="107"/>
      <c r="B53" s="116"/>
      <c r="C53" s="60"/>
      <c r="D53" s="116"/>
      <c r="E53" s="60"/>
      <c r="F53" s="116"/>
      <c r="G53" s="60"/>
      <c r="H53" s="116"/>
      <c r="I53" s="60"/>
      <c r="J53" s="116"/>
      <c r="K53" s="60"/>
      <c r="L53" s="116"/>
      <c r="M53" s="60"/>
      <c r="N53" s="116"/>
      <c r="O53" s="60"/>
      <c r="P53" s="116"/>
      <c r="Q53" s="60"/>
      <c r="R53" s="116"/>
      <c r="S53" s="60"/>
      <c r="T53" s="116"/>
      <c r="U53" s="60"/>
      <c r="V53" s="116"/>
      <c r="W53" s="60"/>
      <c r="X53" s="110"/>
    </row>
    <row r="54" spans="1:24" ht="45" customHeight="1" thickBot="1" x14ac:dyDescent="0.6">
      <c r="A54" s="107"/>
      <c r="B54" s="116"/>
      <c r="C54" s="60"/>
      <c r="D54" s="116"/>
      <c r="E54" s="60"/>
      <c r="F54" s="116"/>
      <c r="G54" s="60"/>
      <c r="H54" s="116"/>
      <c r="I54" s="60"/>
      <c r="J54" s="116"/>
      <c r="K54" s="60"/>
      <c r="L54" s="116"/>
      <c r="M54" s="60"/>
      <c r="N54" s="116"/>
      <c r="O54" s="60"/>
      <c r="P54" s="116"/>
      <c r="Q54" s="60"/>
      <c r="R54" s="116"/>
      <c r="S54" s="60"/>
      <c r="T54" s="116"/>
      <c r="U54" s="60"/>
      <c r="V54" s="116"/>
      <c r="W54" s="60"/>
      <c r="X54" s="110"/>
    </row>
    <row r="55" spans="1:24" ht="45" customHeight="1" thickBot="1" x14ac:dyDescent="0.6">
      <c r="A55" s="107"/>
      <c r="B55" s="116"/>
      <c r="C55" s="60"/>
      <c r="D55" s="116"/>
      <c r="E55" s="60"/>
      <c r="F55" s="116"/>
      <c r="G55" s="60"/>
      <c r="H55" s="116"/>
      <c r="I55" s="60"/>
      <c r="J55" s="116"/>
      <c r="K55" s="60"/>
      <c r="L55" s="116"/>
      <c r="M55" s="60"/>
      <c r="N55" s="116"/>
      <c r="O55" s="60"/>
      <c r="P55" s="116"/>
      <c r="Q55" s="60"/>
      <c r="R55" s="116"/>
      <c r="S55" s="60"/>
      <c r="T55" s="116"/>
      <c r="U55" s="60"/>
      <c r="V55" s="116"/>
      <c r="W55" s="60"/>
      <c r="X55" s="110"/>
    </row>
    <row r="56" spans="1:24" ht="45" customHeight="1" thickBot="1" x14ac:dyDescent="0.6">
      <c r="A56" s="107"/>
      <c r="B56" s="116"/>
      <c r="C56" s="60"/>
      <c r="D56" s="116"/>
      <c r="E56" s="60"/>
      <c r="F56" s="116"/>
      <c r="G56" s="60"/>
      <c r="H56" s="116"/>
      <c r="I56" s="60"/>
      <c r="J56" s="116"/>
      <c r="K56" s="60"/>
      <c r="L56" s="116"/>
      <c r="M56" s="60"/>
      <c r="N56" s="116"/>
      <c r="O56" s="60"/>
      <c r="P56" s="116"/>
      <c r="Q56" s="60"/>
      <c r="R56" s="116"/>
      <c r="S56" s="60"/>
      <c r="T56" s="116"/>
      <c r="U56" s="60"/>
      <c r="V56" s="116"/>
      <c r="W56" s="60"/>
      <c r="X56" s="110"/>
    </row>
    <row r="57" spans="1:24" ht="45" customHeight="1" thickBot="1" x14ac:dyDescent="0.6">
      <c r="A57" s="107"/>
      <c r="B57" s="116"/>
      <c r="C57" s="60"/>
      <c r="D57" s="116"/>
      <c r="E57" s="60"/>
      <c r="F57" s="116"/>
      <c r="G57" s="60"/>
      <c r="H57" s="116"/>
      <c r="I57" s="60"/>
      <c r="J57" s="116"/>
      <c r="K57" s="60"/>
      <c r="L57" s="116"/>
      <c r="M57" s="60"/>
      <c r="N57" s="116"/>
      <c r="O57" s="60"/>
      <c r="P57" s="116"/>
      <c r="Q57" s="60"/>
      <c r="R57" s="116"/>
      <c r="S57" s="60"/>
      <c r="T57" s="116"/>
      <c r="U57" s="60"/>
      <c r="V57" s="116"/>
      <c r="W57" s="60"/>
      <c r="X57" s="110"/>
    </row>
    <row r="58" spans="1:24" ht="45" customHeight="1" thickBot="1" x14ac:dyDescent="0.6">
      <c r="A58" s="107"/>
      <c r="B58" s="116"/>
      <c r="C58" s="60"/>
      <c r="D58" s="116"/>
      <c r="E58" s="60"/>
      <c r="F58" s="116"/>
      <c r="G58" s="60"/>
      <c r="H58" s="116"/>
      <c r="I58" s="60"/>
      <c r="J58" s="116"/>
      <c r="K58" s="60"/>
      <c r="L58" s="116"/>
      <c r="M58" s="60"/>
      <c r="N58" s="116"/>
      <c r="O58" s="60"/>
      <c r="P58" s="116"/>
      <c r="Q58" s="60"/>
      <c r="R58" s="116"/>
      <c r="S58" s="60"/>
      <c r="T58" s="116"/>
      <c r="U58" s="60"/>
      <c r="V58" s="116"/>
      <c r="W58" s="60"/>
      <c r="X58" s="110"/>
    </row>
    <row r="59" spans="1:24" ht="45" customHeight="1" thickBot="1" x14ac:dyDescent="0.6">
      <c r="A59" s="107"/>
      <c r="B59" s="116"/>
      <c r="C59" s="60"/>
      <c r="D59" s="116"/>
      <c r="E59" s="60"/>
      <c r="F59" s="116"/>
      <c r="G59" s="60"/>
      <c r="H59" s="116"/>
      <c r="I59" s="60"/>
      <c r="J59" s="116"/>
      <c r="K59" s="60"/>
      <c r="L59" s="116"/>
      <c r="M59" s="60"/>
      <c r="N59" s="116"/>
      <c r="O59" s="60"/>
      <c r="P59" s="116"/>
      <c r="Q59" s="60"/>
      <c r="R59" s="116"/>
      <c r="S59" s="60"/>
      <c r="T59" s="116"/>
      <c r="U59" s="60"/>
      <c r="V59" s="116"/>
      <c r="W59" s="60"/>
      <c r="X59" s="110"/>
    </row>
    <row r="60" spans="1:24" ht="45" customHeight="1" thickBot="1" x14ac:dyDescent="0.6">
      <c r="A60" s="107"/>
      <c r="B60" s="116"/>
      <c r="C60" s="60"/>
      <c r="D60" s="116"/>
      <c r="E60" s="60"/>
      <c r="F60" s="116"/>
      <c r="G60" s="60"/>
      <c r="H60" s="116"/>
      <c r="I60" s="60"/>
      <c r="J60" s="116"/>
      <c r="K60" s="60"/>
      <c r="L60" s="116"/>
      <c r="M60" s="60"/>
      <c r="N60" s="116"/>
      <c r="O60" s="60"/>
      <c r="P60" s="116"/>
      <c r="Q60" s="60"/>
      <c r="R60" s="116"/>
      <c r="S60" s="60"/>
      <c r="T60" s="116"/>
      <c r="U60" s="60"/>
      <c r="V60" s="116"/>
      <c r="W60" s="60"/>
      <c r="X60" s="110"/>
    </row>
    <row r="61" spans="1:24" ht="45" customHeight="1" thickBot="1" x14ac:dyDescent="0.6">
      <c r="A61" s="107"/>
      <c r="B61" s="116"/>
      <c r="C61" s="60"/>
      <c r="D61" s="116"/>
      <c r="E61" s="60"/>
      <c r="F61" s="116"/>
      <c r="G61" s="60"/>
      <c r="H61" s="116"/>
      <c r="I61" s="60"/>
      <c r="J61" s="116"/>
      <c r="K61" s="60"/>
      <c r="L61" s="116"/>
      <c r="M61" s="60"/>
      <c r="N61" s="116"/>
      <c r="O61" s="60"/>
      <c r="P61" s="116"/>
      <c r="Q61" s="60"/>
      <c r="R61" s="116"/>
      <c r="S61" s="60"/>
      <c r="T61" s="116"/>
      <c r="U61" s="60"/>
      <c r="V61" s="116"/>
      <c r="W61" s="60"/>
      <c r="X61" s="110"/>
    </row>
    <row r="62" spans="1:24" ht="45" customHeight="1" thickBot="1" x14ac:dyDescent="0.6">
      <c r="A62" s="107"/>
      <c r="B62" s="116"/>
      <c r="C62" s="60"/>
      <c r="D62" s="116"/>
      <c r="E62" s="60"/>
      <c r="F62" s="116"/>
      <c r="G62" s="60"/>
      <c r="H62" s="116"/>
      <c r="I62" s="60"/>
      <c r="J62" s="116"/>
      <c r="K62" s="60"/>
      <c r="L62" s="116"/>
      <c r="M62" s="60"/>
      <c r="N62" s="116"/>
      <c r="O62" s="60"/>
      <c r="P62" s="116"/>
      <c r="Q62" s="60"/>
      <c r="R62" s="116"/>
      <c r="S62" s="60"/>
      <c r="T62" s="116"/>
      <c r="U62" s="60"/>
      <c r="V62" s="116"/>
      <c r="W62" s="60"/>
      <c r="X62" s="110"/>
    </row>
    <row r="63" spans="1:24" ht="45" customHeight="1" thickBot="1" x14ac:dyDescent="0.6">
      <c r="A63" s="107"/>
      <c r="B63" s="116"/>
      <c r="C63" s="60"/>
      <c r="D63" s="116"/>
      <c r="E63" s="60"/>
      <c r="F63" s="116"/>
      <c r="G63" s="60"/>
      <c r="H63" s="116"/>
      <c r="I63" s="60"/>
      <c r="J63" s="116"/>
      <c r="K63" s="60"/>
      <c r="L63" s="116"/>
      <c r="M63" s="60"/>
      <c r="N63" s="116"/>
      <c r="O63" s="60"/>
      <c r="P63" s="116"/>
      <c r="Q63" s="60"/>
      <c r="R63" s="116"/>
      <c r="S63" s="60"/>
      <c r="T63" s="116"/>
      <c r="U63" s="60"/>
      <c r="V63" s="116"/>
      <c r="W63" s="60"/>
      <c r="X63" s="110"/>
    </row>
    <row r="64" spans="1:24" ht="45" customHeight="1" thickBot="1" x14ac:dyDescent="0.6">
      <c r="A64" s="107"/>
      <c r="B64" s="116"/>
      <c r="C64" s="60"/>
      <c r="D64" s="116"/>
      <c r="E64" s="60"/>
      <c r="F64" s="116"/>
      <c r="G64" s="60"/>
      <c r="H64" s="116"/>
      <c r="I64" s="60"/>
      <c r="J64" s="116"/>
      <c r="K64" s="60"/>
      <c r="L64" s="116"/>
      <c r="M64" s="60"/>
      <c r="N64" s="116"/>
      <c r="O64" s="60"/>
      <c r="P64" s="116"/>
      <c r="Q64" s="60"/>
      <c r="R64" s="116"/>
      <c r="S64" s="60"/>
      <c r="T64" s="116"/>
      <c r="U64" s="60"/>
      <c r="V64" s="116"/>
      <c r="W64" s="60"/>
      <c r="X64" s="110"/>
    </row>
    <row r="65" spans="1:24" ht="45" customHeight="1" thickBot="1" x14ac:dyDescent="0.6">
      <c r="A65" s="107"/>
      <c r="B65" s="116"/>
      <c r="C65" s="60"/>
      <c r="D65" s="116"/>
      <c r="E65" s="60"/>
      <c r="F65" s="116"/>
      <c r="G65" s="60"/>
      <c r="H65" s="116"/>
      <c r="I65" s="60"/>
      <c r="J65" s="116"/>
      <c r="K65" s="60"/>
      <c r="L65" s="116"/>
      <c r="M65" s="60"/>
      <c r="N65" s="116"/>
      <c r="O65" s="60"/>
      <c r="P65" s="116"/>
      <c r="Q65" s="60"/>
      <c r="R65" s="116"/>
      <c r="S65" s="60"/>
      <c r="T65" s="116"/>
      <c r="U65" s="60"/>
      <c r="V65" s="116"/>
      <c r="W65" s="60"/>
      <c r="X65" s="110"/>
    </row>
    <row r="66" spans="1:24" ht="45" customHeight="1" thickBot="1" x14ac:dyDescent="0.6">
      <c r="A66" s="107"/>
      <c r="B66" s="116"/>
      <c r="C66" s="60"/>
      <c r="D66" s="116"/>
      <c r="E66" s="60"/>
      <c r="F66" s="116"/>
      <c r="G66" s="60"/>
      <c r="H66" s="116"/>
      <c r="I66" s="60"/>
      <c r="J66" s="116"/>
      <c r="K66" s="60"/>
      <c r="L66" s="116"/>
      <c r="M66" s="60"/>
      <c r="N66" s="116"/>
      <c r="O66" s="60"/>
      <c r="P66" s="116"/>
      <c r="Q66" s="60"/>
      <c r="R66" s="116"/>
      <c r="S66" s="60"/>
      <c r="T66" s="116"/>
      <c r="U66" s="60"/>
      <c r="V66" s="116"/>
      <c r="W66" s="60"/>
      <c r="X66" s="110"/>
    </row>
    <row r="67" spans="1:24" ht="45" customHeight="1" thickBot="1" x14ac:dyDescent="0.6">
      <c r="A67" s="107"/>
      <c r="B67" s="116"/>
      <c r="C67" s="60"/>
      <c r="D67" s="116"/>
      <c r="E67" s="60"/>
      <c r="F67" s="116"/>
      <c r="G67" s="60"/>
      <c r="H67" s="116"/>
      <c r="I67" s="60"/>
      <c r="J67" s="116"/>
      <c r="K67" s="60"/>
      <c r="L67" s="116"/>
      <c r="M67" s="60"/>
      <c r="N67" s="116"/>
      <c r="O67" s="60"/>
      <c r="P67" s="116"/>
      <c r="Q67" s="60"/>
      <c r="R67" s="116"/>
      <c r="S67" s="60"/>
      <c r="T67" s="116"/>
      <c r="U67" s="60"/>
      <c r="V67" s="116"/>
      <c r="W67" s="60"/>
      <c r="X67" s="110"/>
    </row>
    <row r="68" spans="1:24" ht="45" customHeight="1" thickBot="1" x14ac:dyDescent="0.6">
      <c r="A68" s="107"/>
      <c r="B68" s="116"/>
      <c r="C68" s="60"/>
      <c r="D68" s="116"/>
      <c r="E68" s="60"/>
      <c r="F68" s="116"/>
      <c r="G68" s="60"/>
      <c r="H68" s="116"/>
      <c r="I68" s="60"/>
      <c r="J68" s="116"/>
      <c r="K68" s="60"/>
      <c r="L68" s="116"/>
      <c r="M68" s="60"/>
      <c r="N68" s="116"/>
      <c r="O68" s="60"/>
      <c r="P68" s="116"/>
      <c r="Q68" s="60"/>
      <c r="R68" s="116"/>
      <c r="S68" s="60"/>
      <c r="T68" s="116"/>
      <c r="U68" s="60"/>
      <c r="V68" s="116"/>
      <c r="W68" s="60"/>
      <c r="X68" s="110"/>
    </row>
    <row r="69" spans="1:24" ht="45" customHeight="1" thickBot="1" x14ac:dyDescent="0.6">
      <c r="A69" s="107"/>
      <c r="B69" s="116"/>
      <c r="C69" s="60"/>
      <c r="D69" s="116"/>
      <c r="E69" s="60"/>
      <c r="F69" s="116"/>
      <c r="G69" s="60"/>
      <c r="H69" s="116"/>
      <c r="I69" s="60"/>
      <c r="J69" s="116"/>
      <c r="K69" s="60"/>
      <c r="L69" s="116"/>
      <c r="M69" s="60"/>
      <c r="N69" s="116"/>
      <c r="O69" s="60"/>
      <c r="P69" s="116"/>
      <c r="Q69" s="60"/>
      <c r="R69" s="116"/>
      <c r="S69" s="60"/>
      <c r="T69" s="116"/>
      <c r="U69" s="60"/>
      <c r="V69" s="116"/>
      <c r="W69" s="60"/>
      <c r="X69" s="110"/>
    </row>
    <row r="70" spans="1:24" ht="45" customHeight="1" thickBot="1" x14ac:dyDescent="0.6">
      <c r="A70" s="107"/>
      <c r="B70" s="116"/>
      <c r="C70" s="60"/>
      <c r="D70" s="116"/>
      <c r="E70" s="60"/>
      <c r="F70" s="116"/>
      <c r="G70" s="60"/>
      <c r="H70" s="116"/>
      <c r="I70" s="60"/>
      <c r="J70" s="116"/>
      <c r="K70" s="60"/>
      <c r="L70" s="116"/>
      <c r="M70" s="60"/>
      <c r="N70" s="116"/>
      <c r="O70" s="60"/>
      <c r="P70" s="116"/>
      <c r="Q70" s="60"/>
      <c r="R70" s="116"/>
      <c r="S70" s="60"/>
      <c r="T70" s="116"/>
      <c r="U70" s="60"/>
      <c r="V70" s="116"/>
      <c r="W70" s="60"/>
      <c r="X70" s="110"/>
    </row>
    <row r="71" spans="1:24" ht="45" customHeight="1" thickBot="1" x14ac:dyDescent="0.6">
      <c r="A71" s="107"/>
      <c r="B71" s="116"/>
      <c r="C71" s="60"/>
      <c r="D71" s="116"/>
      <c r="E71" s="60"/>
      <c r="F71" s="116"/>
      <c r="G71" s="60"/>
      <c r="H71" s="116"/>
      <c r="I71" s="60"/>
      <c r="J71" s="116"/>
      <c r="K71" s="60"/>
      <c r="L71" s="116"/>
      <c r="M71" s="60"/>
      <c r="N71" s="116"/>
      <c r="O71" s="60"/>
      <c r="P71" s="116"/>
      <c r="Q71" s="60"/>
      <c r="R71" s="116"/>
      <c r="S71" s="60"/>
      <c r="T71" s="116"/>
      <c r="U71" s="60"/>
      <c r="V71" s="116"/>
      <c r="W71" s="60"/>
      <c r="X71" s="110"/>
    </row>
    <row r="72" spans="1:24" ht="45" customHeight="1" thickBot="1" x14ac:dyDescent="0.6">
      <c r="A72" s="107"/>
      <c r="B72" s="116"/>
      <c r="C72" s="60"/>
      <c r="D72" s="116"/>
      <c r="E72" s="60"/>
      <c r="F72" s="116"/>
      <c r="G72" s="60"/>
      <c r="H72" s="116"/>
      <c r="I72" s="60"/>
      <c r="J72" s="116"/>
      <c r="K72" s="60"/>
      <c r="L72" s="116"/>
      <c r="M72" s="60"/>
      <c r="N72" s="116"/>
      <c r="O72" s="60"/>
      <c r="P72" s="116"/>
      <c r="Q72" s="60"/>
      <c r="R72" s="116"/>
      <c r="S72" s="60"/>
      <c r="T72" s="116"/>
      <c r="U72" s="60"/>
      <c r="V72" s="116"/>
      <c r="W72" s="60"/>
      <c r="X72" s="110"/>
    </row>
    <row r="73" spans="1:24" ht="45" customHeight="1" thickBot="1" x14ac:dyDescent="0.6">
      <c r="A73" s="107"/>
      <c r="B73" s="116"/>
      <c r="C73" s="60"/>
      <c r="D73" s="116"/>
      <c r="E73" s="60"/>
      <c r="F73" s="116"/>
      <c r="G73" s="60"/>
      <c r="H73" s="116"/>
      <c r="I73" s="60"/>
      <c r="J73" s="116"/>
      <c r="K73" s="60"/>
      <c r="L73" s="116"/>
      <c r="M73" s="60"/>
      <c r="N73" s="116"/>
      <c r="O73" s="60"/>
      <c r="P73" s="116"/>
      <c r="Q73" s="60"/>
      <c r="R73" s="116"/>
      <c r="S73" s="60"/>
      <c r="T73" s="116"/>
      <c r="U73" s="60"/>
      <c r="V73" s="116"/>
      <c r="W73" s="60"/>
      <c r="X73" s="110"/>
    </row>
    <row r="74" spans="1:24" ht="45" customHeight="1" thickBot="1" x14ac:dyDescent="0.6">
      <c r="A74" s="107"/>
      <c r="B74" s="116"/>
      <c r="C74" s="60"/>
      <c r="D74" s="116"/>
      <c r="E74" s="60"/>
      <c r="F74" s="116"/>
      <c r="G74" s="60"/>
      <c r="H74" s="116"/>
      <c r="I74" s="60"/>
      <c r="J74" s="116"/>
      <c r="K74" s="60"/>
      <c r="L74" s="116"/>
      <c r="M74" s="60"/>
      <c r="N74" s="116"/>
      <c r="O74" s="60"/>
      <c r="P74" s="116"/>
      <c r="Q74" s="60"/>
      <c r="R74" s="116"/>
      <c r="S74" s="60"/>
      <c r="T74" s="116"/>
      <c r="U74" s="60"/>
      <c r="V74" s="116"/>
      <c r="W74" s="60"/>
      <c r="X74" s="110"/>
    </row>
    <row r="75" spans="1:24" ht="45" customHeight="1" thickBot="1" x14ac:dyDescent="0.6">
      <c r="A75" s="107"/>
      <c r="B75" s="116"/>
      <c r="C75" s="60"/>
      <c r="D75" s="116"/>
      <c r="E75" s="60"/>
      <c r="F75" s="116"/>
      <c r="G75" s="60"/>
      <c r="H75" s="116"/>
      <c r="I75" s="60"/>
      <c r="J75" s="116"/>
      <c r="K75" s="60"/>
      <c r="L75" s="116"/>
      <c r="M75" s="60"/>
      <c r="N75" s="116"/>
      <c r="O75" s="60"/>
      <c r="P75" s="116"/>
      <c r="Q75" s="60"/>
      <c r="R75" s="116"/>
      <c r="S75" s="60"/>
      <c r="T75" s="116"/>
      <c r="U75" s="60"/>
      <c r="V75" s="116"/>
      <c r="W75" s="60"/>
      <c r="X75" s="110"/>
    </row>
    <row r="76" spans="1:24" ht="45" customHeight="1" thickBot="1" x14ac:dyDescent="0.6">
      <c r="A76" s="107"/>
      <c r="B76" s="116"/>
      <c r="C76" s="60"/>
      <c r="D76" s="116"/>
      <c r="E76" s="60"/>
      <c r="F76" s="116"/>
      <c r="G76" s="60"/>
      <c r="H76" s="116"/>
      <c r="I76" s="60"/>
      <c r="J76" s="116"/>
      <c r="K76" s="60"/>
      <c r="L76" s="116"/>
      <c r="M76" s="60"/>
      <c r="N76" s="116"/>
      <c r="O76" s="60"/>
      <c r="P76" s="116"/>
      <c r="Q76" s="60"/>
      <c r="R76" s="116"/>
      <c r="S76" s="60"/>
      <c r="T76" s="116"/>
      <c r="U76" s="60"/>
      <c r="V76" s="116"/>
      <c r="W76" s="60"/>
      <c r="X76" s="110"/>
    </row>
    <row r="77" spans="1:24" ht="45" customHeight="1" thickBot="1" x14ac:dyDescent="0.6">
      <c r="A77" s="107"/>
      <c r="B77" s="116"/>
      <c r="C77" s="60"/>
      <c r="D77" s="116"/>
      <c r="E77" s="60"/>
      <c r="F77" s="116"/>
      <c r="G77" s="60"/>
      <c r="H77" s="116"/>
      <c r="I77" s="60"/>
      <c r="J77" s="116"/>
      <c r="K77" s="60"/>
      <c r="L77" s="116"/>
      <c r="M77" s="60"/>
      <c r="N77" s="116"/>
      <c r="O77" s="60"/>
      <c r="P77" s="116"/>
      <c r="Q77" s="60"/>
      <c r="R77" s="116"/>
      <c r="S77" s="60"/>
      <c r="T77" s="116"/>
      <c r="U77" s="60"/>
      <c r="V77" s="116"/>
      <c r="W77" s="60"/>
      <c r="X77" s="110"/>
    </row>
    <row r="78" spans="1:24" ht="45" customHeight="1" thickBot="1" x14ac:dyDescent="0.6">
      <c r="A78" s="107"/>
      <c r="B78" s="116"/>
      <c r="C78" s="60"/>
      <c r="D78" s="116"/>
      <c r="E78" s="60"/>
      <c r="F78" s="116"/>
      <c r="G78" s="60"/>
      <c r="H78" s="116"/>
      <c r="I78" s="60"/>
      <c r="J78" s="116"/>
      <c r="K78" s="60"/>
      <c r="L78" s="116"/>
      <c r="M78" s="60"/>
      <c r="N78" s="116"/>
      <c r="O78" s="60"/>
      <c r="P78" s="116"/>
      <c r="Q78" s="60"/>
      <c r="R78" s="116"/>
      <c r="S78" s="60"/>
      <c r="T78" s="116"/>
      <c r="U78" s="60"/>
      <c r="V78" s="116"/>
      <c r="W78" s="60"/>
      <c r="X78" s="110"/>
    </row>
    <row r="79" spans="1:24" ht="45" customHeight="1" thickBot="1" x14ac:dyDescent="0.6">
      <c r="A79" s="107"/>
      <c r="B79" s="116"/>
      <c r="C79" s="60"/>
      <c r="D79" s="116"/>
      <c r="E79" s="60"/>
      <c r="F79" s="116"/>
      <c r="G79" s="60"/>
      <c r="H79" s="116"/>
      <c r="I79" s="60"/>
      <c r="J79" s="116"/>
      <c r="K79" s="60"/>
      <c r="L79" s="116"/>
      <c r="M79" s="60"/>
      <c r="N79" s="116"/>
      <c r="O79" s="60"/>
      <c r="P79" s="116"/>
      <c r="Q79" s="60"/>
      <c r="R79" s="116"/>
      <c r="S79" s="60"/>
      <c r="T79" s="116"/>
      <c r="U79" s="60"/>
      <c r="V79" s="116"/>
      <c r="W79" s="60"/>
      <c r="X79" s="110"/>
    </row>
    <row r="80" spans="1:24" ht="45" customHeight="1" thickBot="1" x14ac:dyDescent="0.6">
      <c r="A80" s="107"/>
      <c r="B80" s="116"/>
      <c r="C80" s="60"/>
      <c r="D80" s="116"/>
      <c r="E80" s="60"/>
      <c r="F80" s="116"/>
      <c r="G80" s="60"/>
      <c r="H80" s="116"/>
      <c r="I80" s="60"/>
      <c r="J80" s="116"/>
      <c r="K80" s="60"/>
      <c r="L80" s="116"/>
      <c r="M80" s="60"/>
      <c r="N80" s="116"/>
      <c r="O80" s="60"/>
      <c r="P80" s="116"/>
      <c r="Q80" s="60"/>
      <c r="R80" s="116"/>
      <c r="S80" s="60"/>
      <c r="T80" s="116"/>
      <c r="U80" s="60"/>
      <c r="V80" s="116"/>
      <c r="W80" s="60"/>
      <c r="X80" s="110"/>
    </row>
    <row r="81" spans="1:24" ht="45" customHeight="1" thickBot="1" x14ac:dyDescent="0.6">
      <c r="A81" s="107"/>
      <c r="B81" s="116"/>
      <c r="C81" s="60"/>
      <c r="D81" s="116"/>
      <c r="E81" s="60"/>
      <c r="F81" s="116"/>
      <c r="G81" s="60"/>
      <c r="H81" s="116"/>
      <c r="I81" s="60"/>
      <c r="J81" s="116"/>
      <c r="K81" s="60"/>
      <c r="L81" s="116"/>
      <c r="M81" s="60"/>
      <c r="N81" s="116"/>
      <c r="O81" s="60"/>
      <c r="P81" s="116"/>
      <c r="Q81" s="60"/>
      <c r="R81" s="116"/>
      <c r="S81" s="60"/>
      <c r="T81" s="116"/>
      <c r="U81" s="60"/>
      <c r="V81" s="116"/>
      <c r="W81" s="60"/>
      <c r="X81" s="110"/>
    </row>
    <row r="82" spans="1:24" ht="45" customHeight="1" thickBot="1" x14ac:dyDescent="0.6">
      <c r="A82" s="107"/>
      <c r="B82" s="116"/>
      <c r="C82" s="60"/>
      <c r="D82" s="116"/>
      <c r="E82" s="60"/>
      <c r="F82" s="116"/>
      <c r="G82" s="60"/>
      <c r="H82" s="116"/>
      <c r="I82" s="60"/>
      <c r="J82" s="116"/>
      <c r="K82" s="60"/>
      <c r="L82" s="116"/>
      <c r="M82" s="60"/>
      <c r="N82" s="116"/>
      <c r="O82" s="60"/>
      <c r="P82" s="116"/>
      <c r="Q82" s="60"/>
      <c r="R82" s="116"/>
      <c r="S82" s="60"/>
      <c r="T82" s="116"/>
      <c r="U82" s="60"/>
      <c r="V82" s="116"/>
      <c r="W82" s="60"/>
      <c r="X82" s="110"/>
    </row>
    <row r="83" spans="1:24" ht="45" customHeight="1" thickBot="1" x14ac:dyDescent="0.6">
      <c r="A83" s="107"/>
      <c r="B83" s="116"/>
      <c r="C83" s="60"/>
      <c r="D83" s="116"/>
      <c r="E83" s="60"/>
      <c r="F83" s="116"/>
      <c r="G83" s="60"/>
      <c r="H83" s="116"/>
      <c r="I83" s="60"/>
      <c r="J83" s="116"/>
      <c r="K83" s="60"/>
      <c r="L83" s="116"/>
      <c r="M83" s="60"/>
      <c r="N83" s="116"/>
      <c r="O83" s="60"/>
      <c r="P83" s="116"/>
      <c r="Q83" s="60"/>
      <c r="R83" s="116"/>
      <c r="S83" s="60"/>
      <c r="T83" s="116"/>
      <c r="U83" s="60"/>
      <c r="V83" s="116"/>
      <c r="W83" s="60"/>
      <c r="X83" s="110"/>
    </row>
    <row r="84" spans="1:24" ht="45" customHeight="1" thickBot="1" x14ac:dyDescent="0.6">
      <c r="A84" s="107"/>
      <c r="B84" s="116"/>
      <c r="C84" s="60"/>
      <c r="D84" s="116"/>
      <c r="E84" s="60"/>
      <c r="F84" s="116"/>
      <c r="G84" s="60"/>
      <c r="H84" s="116"/>
      <c r="I84" s="60"/>
      <c r="J84" s="116"/>
      <c r="K84" s="60"/>
      <c r="L84" s="116"/>
      <c r="M84" s="60"/>
      <c r="N84" s="116"/>
      <c r="O84" s="60"/>
      <c r="P84" s="116"/>
      <c r="Q84" s="60"/>
      <c r="R84" s="116"/>
      <c r="S84" s="60"/>
      <c r="T84" s="116"/>
      <c r="U84" s="60"/>
      <c r="V84" s="116"/>
      <c r="W84" s="60"/>
      <c r="X84" s="110"/>
    </row>
    <row r="85" spans="1:24" ht="45" customHeight="1" thickBot="1" x14ac:dyDescent="0.6">
      <c r="A85" s="107"/>
      <c r="B85" s="116"/>
      <c r="C85" s="60"/>
      <c r="D85" s="116"/>
      <c r="E85" s="60"/>
      <c r="F85" s="116"/>
      <c r="G85" s="60"/>
      <c r="H85" s="116"/>
      <c r="I85" s="60"/>
      <c r="J85" s="116"/>
      <c r="K85" s="60"/>
      <c r="L85" s="116"/>
      <c r="M85" s="60"/>
      <c r="N85" s="116"/>
      <c r="O85" s="60"/>
      <c r="P85" s="116"/>
      <c r="Q85" s="60"/>
      <c r="R85" s="116"/>
      <c r="S85" s="60"/>
      <c r="T85" s="116"/>
      <c r="U85" s="60"/>
      <c r="V85" s="116"/>
      <c r="W85" s="60"/>
      <c r="X85" s="110"/>
    </row>
    <row r="86" spans="1:24" ht="45" customHeight="1" thickBot="1" x14ac:dyDescent="0.6">
      <c r="A86" s="107"/>
      <c r="B86" s="116"/>
      <c r="C86" s="60"/>
      <c r="D86" s="116"/>
      <c r="E86" s="60"/>
      <c r="F86" s="116"/>
      <c r="G86" s="60"/>
      <c r="H86" s="116"/>
      <c r="I86" s="60"/>
      <c r="J86" s="116"/>
      <c r="K86" s="60"/>
      <c r="L86" s="116"/>
      <c r="M86" s="60"/>
      <c r="N86" s="116"/>
      <c r="O86" s="60"/>
      <c r="P86" s="116"/>
      <c r="Q86" s="60"/>
      <c r="R86" s="116"/>
      <c r="S86" s="60"/>
      <c r="T86" s="116"/>
      <c r="U86" s="60"/>
      <c r="V86" s="116"/>
      <c r="W86" s="60"/>
      <c r="X86" s="110"/>
    </row>
    <row r="87" spans="1:24" ht="45" customHeight="1" thickBot="1" x14ac:dyDescent="0.6">
      <c r="A87" s="107"/>
      <c r="B87" s="116"/>
      <c r="C87" s="60"/>
      <c r="D87" s="116"/>
      <c r="E87" s="60"/>
      <c r="F87" s="116"/>
      <c r="G87" s="60"/>
      <c r="H87" s="116"/>
      <c r="I87" s="60"/>
      <c r="J87" s="116"/>
      <c r="K87" s="60"/>
      <c r="L87" s="116"/>
      <c r="M87" s="60"/>
      <c r="N87" s="116"/>
      <c r="O87" s="60"/>
      <c r="P87" s="116"/>
      <c r="Q87" s="60"/>
      <c r="R87" s="116"/>
      <c r="S87" s="60"/>
      <c r="T87" s="116"/>
      <c r="U87" s="60"/>
      <c r="V87" s="116"/>
      <c r="W87" s="60"/>
      <c r="X87" s="110"/>
    </row>
    <row r="88" spans="1:24" ht="45" customHeight="1" thickBot="1" x14ac:dyDescent="0.6">
      <c r="A88" s="107"/>
      <c r="B88" s="116"/>
      <c r="C88" s="60"/>
      <c r="D88" s="116"/>
      <c r="E88" s="60"/>
      <c r="F88" s="116"/>
      <c r="G88" s="60"/>
      <c r="H88" s="116"/>
      <c r="I88" s="60"/>
      <c r="J88" s="116"/>
      <c r="K88" s="60"/>
      <c r="L88" s="116"/>
      <c r="M88" s="60"/>
      <c r="N88" s="116"/>
      <c r="O88" s="60"/>
      <c r="P88" s="116"/>
      <c r="Q88" s="60"/>
      <c r="R88" s="116"/>
      <c r="S88" s="60"/>
      <c r="T88" s="116"/>
      <c r="U88" s="60"/>
      <c r="V88" s="116"/>
      <c r="W88" s="60"/>
      <c r="X88" s="110"/>
    </row>
    <row r="89" spans="1:24" ht="45" customHeight="1" thickBot="1" x14ac:dyDescent="0.6">
      <c r="A89" s="107"/>
      <c r="B89" s="116"/>
      <c r="C89" s="60"/>
      <c r="D89" s="116"/>
      <c r="E89" s="60"/>
      <c r="F89" s="116"/>
      <c r="G89" s="60"/>
      <c r="H89" s="116"/>
      <c r="I89" s="60"/>
      <c r="J89" s="116"/>
      <c r="K89" s="60"/>
      <c r="L89" s="116"/>
      <c r="M89" s="60"/>
      <c r="N89" s="116"/>
      <c r="O89" s="60"/>
      <c r="P89" s="116"/>
      <c r="Q89" s="60"/>
      <c r="R89" s="116"/>
      <c r="S89" s="60"/>
      <c r="T89" s="116"/>
      <c r="U89" s="60"/>
      <c r="V89" s="116"/>
      <c r="W89" s="60"/>
      <c r="X89" s="110"/>
    </row>
    <row r="90" spans="1:24" ht="45" customHeight="1" thickBot="1" x14ac:dyDescent="0.6">
      <c r="A90" s="107"/>
      <c r="B90" s="116"/>
      <c r="C90" s="60"/>
      <c r="D90" s="116"/>
      <c r="E90" s="60"/>
      <c r="F90" s="116"/>
      <c r="G90" s="60"/>
      <c r="H90" s="116"/>
      <c r="I90" s="60"/>
      <c r="J90" s="116"/>
      <c r="K90" s="60"/>
      <c r="L90" s="116"/>
      <c r="M90" s="60"/>
      <c r="N90" s="116"/>
      <c r="O90" s="60"/>
      <c r="P90" s="116"/>
      <c r="Q90" s="60"/>
      <c r="R90" s="116"/>
      <c r="S90" s="60"/>
      <c r="T90" s="116"/>
      <c r="U90" s="60"/>
      <c r="V90" s="116"/>
      <c r="W90" s="60"/>
      <c r="X90" s="110"/>
    </row>
    <row r="91" spans="1:24" ht="45" customHeight="1" thickBot="1" x14ac:dyDescent="0.6">
      <c r="A91" s="107"/>
      <c r="B91" s="116"/>
      <c r="C91" s="60"/>
      <c r="D91" s="116"/>
      <c r="E91" s="60"/>
      <c r="F91" s="116"/>
      <c r="G91" s="60"/>
      <c r="H91" s="116"/>
      <c r="I91" s="60"/>
      <c r="J91" s="116"/>
      <c r="K91" s="60"/>
      <c r="L91" s="116"/>
      <c r="M91" s="60"/>
      <c r="N91" s="116"/>
      <c r="O91" s="60"/>
      <c r="P91" s="116"/>
      <c r="Q91" s="60"/>
      <c r="R91" s="116"/>
      <c r="S91" s="60"/>
      <c r="T91" s="116"/>
      <c r="U91" s="60"/>
      <c r="V91" s="116"/>
      <c r="W91" s="60"/>
      <c r="X91" s="110"/>
    </row>
    <row r="92" spans="1:24" ht="45" customHeight="1" thickBot="1" x14ac:dyDescent="0.6">
      <c r="A92" s="107"/>
      <c r="B92" s="116"/>
      <c r="C92" s="60"/>
      <c r="D92" s="116"/>
      <c r="E92" s="60"/>
      <c r="F92" s="116"/>
      <c r="G92" s="60"/>
      <c r="H92" s="116"/>
      <c r="I92" s="60"/>
      <c r="J92" s="116"/>
      <c r="K92" s="60"/>
      <c r="L92" s="116"/>
      <c r="M92" s="60"/>
      <c r="N92" s="116"/>
      <c r="O92" s="60"/>
      <c r="P92" s="116"/>
      <c r="Q92" s="60"/>
      <c r="R92" s="116"/>
      <c r="S92" s="60"/>
      <c r="T92" s="116"/>
      <c r="U92" s="60"/>
      <c r="V92" s="116"/>
      <c r="W92" s="60"/>
      <c r="X92" s="110"/>
    </row>
    <row r="93" spans="1:24" ht="45" customHeight="1" thickBot="1" x14ac:dyDescent="0.6">
      <c r="A93" s="107"/>
      <c r="B93" s="116"/>
      <c r="C93" s="60"/>
      <c r="D93" s="116"/>
      <c r="E93" s="60"/>
      <c r="F93" s="116"/>
      <c r="G93" s="60"/>
      <c r="H93" s="116"/>
      <c r="I93" s="60"/>
      <c r="J93" s="116"/>
      <c r="K93" s="60"/>
      <c r="L93" s="116"/>
      <c r="M93" s="60"/>
      <c r="N93" s="116"/>
      <c r="O93" s="60"/>
      <c r="P93" s="116"/>
      <c r="Q93" s="60"/>
      <c r="R93" s="116"/>
      <c r="S93" s="60"/>
      <c r="T93" s="116"/>
      <c r="U93" s="60"/>
      <c r="V93" s="116"/>
      <c r="W93" s="60"/>
      <c r="X93" s="110"/>
    </row>
    <row r="94" spans="1:24" ht="45" customHeight="1" thickBot="1" x14ac:dyDescent="0.6">
      <c r="A94" s="107"/>
      <c r="B94" s="116"/>
      <c r="C94" s="60"/>
      <c r="D94" s="116"/>
      <c r="E94" s="60"/>
      <c r="F94" s="116"/>
      <c r="G94" s="60"/>
      <c r="H94" s="116"/>
      <c r="I94" s="60"/>
      <c r="J94" s="116"/>
      <c r="K94" s="60"/>
      <c r="L94" s="116"/>
      <c r="M94" s="60"/>
      <c r="N94" s="116"/>
      <c r="O94" s="60"/>
      <c r="P94" s="116"/>
      <c r="Q94" s="60"/>
      <c r="R94" s="116"/>
      <c r="S94" s="60"/>
      <c r="T94" s="116"/>
      <c r="U94" s="60"/>
      <c r="V94" s="116"/>
      <c r="W94" s="60"/>
      <c r="X94" s="110"/>
    </row>
    <row r="95" spans="1:24" ht="45" customHeight="1" thickBot="1" x14ac:dyDescent="0.6">
      <c r="A95" s="107"/>
      <c r="B95" s="116"/>
      <c r="C95" s="60"/>
      <c r="D95" s="116"/>
      <c r="E95" s="60"/>
      <c r="F95" s="116"/>
      <c r="G95" s="60"/>
      <c r="H95" s="116"/>
      <c r="I95" s="60"/>
      <c r="J95" s="116"/>
      <c r="K95" s="60"/>
      <c r="L95" s="116"/>
      <c r="M95" s="60"/>
      <c r="N95" s="116"/>
      <c r="O95" s="60"/>
      <c r="P95" s="116"/>
      <c r="Q95" s="60"/>
      <c r="R95" s="116"/>
      <c r="S95" s="60"/>
      <c r="T95" s="116"/>
      <c r="U95" s="60"/>
      <c r="V95" s="116"/>
      <c r="W95" s="60"/>
      <c r="X95" s="110"/>
    </row>
    <row r="96" spans="1:24" ht="45" customHeight="1" thickBot="1" x14ac:dyDescent="0.6">
      <c r="A96" s="107"/>
      <c r="B96" s="116"/>
      <c r="C96" s="60"/>
      <c r="D96" s="116"/>
      <c r="E96" s="60"/>
      <c r="F96" s="116"/>
      <c r="G96" s="60"/>
      <c r="H96" s="116"/>
      <c r="I96" s="60"/>
      <c r="J96" s="116"/>
      <c r="K96" s="60"/>
      <c r="L96" s="116"/>
      <c r="M96" s="60"/>
      <c r="N96" s="116"/>
      <c r="O96" s="60"/>
      <c r="P96" s="116"/>
      <c r="Q96" s="60"/>
      <c r="R96" s="116"/>
      <c r="S96" s="60"/>
      <c r="T96" s="116"/>
      <c r="U96" s="60"/>
      <c r="V96" s="116"/>
      <c r="W96" s="60"/>
      <c r="X96" s="110"/>
    </row>
    <row r="97" spans="1:24" ht="45" customHeight="1" thickBot="1" x14ac:dyDescent="0.6">
      <c r="A97" s="107"/>
      <c r="B97" s="116"/>
      <c r="C97" s="60"/>
      <c r="D97" s="116"/>
      <c r="E97" s="60"/>
      <c r="F97" s="116"/>
      <c r="G97" s="60"/>
      <c r="H97" s="116"/>
      <c r="I97" s="60"/>
      <c r="J97" s="116"/>
      <c r="K97" s="60"/>
      <c r="L97" s="116"/>
      <c r="M97" s="60"/>
      <c r="N97" s="116"/>
      <c r="O97" s="60"/>
      <c r="P97" s="116"/>
      <c r="Q97" s="60"/>
      <c r="R97" s="116"/>
      <c r="S97" s="60"/>
      <c r="T97" s="116"/>
      <c r="U97" s="60"/>
      <c r="V97" s="116"/>
      <c r="W97" s="60"/>
      <c r="X97" s="110"/>
    </row>
    <row r="98" spans="1:24" ht="45" customHeight="1" thickBot="1" x14ac:dyDescent="0.6">
      <c r="A98" s="107"/>
      <c r="B98" s="116"/>
      <c r="C98" s="60"/>
      <c r="D98" s="116"/>
      <c r="E98" s="60"/>
      <c r="F98" s="116"/>
      <c r="G98" s="60"/>
      <c r="H98" s="116"/>
      <c r="I98" s="60"/>
      <c r="J98" s="116"/>
      <c r="K98" s="60"/>
      <c r="L98" s="116"/>
      <c r="M98" s="60"/>
      <c r="N98" s="116"/>
      <c r="O98" s="60"/>
      <c r="P98" s="116"/>
      <c r="Q98" s="60"/>
      <c r="R98" s="116"/>
      <c r="S98" s="60"/>
      <c r="T98" s="116"/>
      <c r="U98" s="60"/>
      <c r="V98" s="116"/>
      <c r="W98" s="60"/>
      <c r="X98" s="110"/>
    </row>
    <row r="99" spans="1:24" ht="45" customHeight="1" thickBot="1" x14ac:dyDescent="0.6">
      <c r="A99" s="107"/>
      <c r="B99" s="116"/>
      <c r="C99" s="60"/>
      <c r="D99" s="116"/>
      <c r="E99" s="60"/>
      <c r="F99" s="116"/>
      <c r="G99" s="60"/>
      <c r="H99" s="116"/>
      <c r="I99" s="60"/>
      <c r="J99" s="116"/>
      <c r="K99" s="60"/>
      <c r="L99" s="116"/>
      <c r="M99" s="60"/>
      <c r="N99" s="116"/>
      <c r="O99" s="60"/>
      <c r="P99" s="116"/>
      <c r="Q99" s="60"/>
      <c r="R99" s="116"/>
      <c r="S99" s="60"/>
      <c r="T99" s="116"/>
      <c r="U99" s="60"/>
      <c r="V99" s="116"/>
      <c r="W99" s="60"/>
      <c r="X99" s="110"/>
    </row>
    <row r="100" spans="1:24" ht="45" customHeight="1" thickBot="1" x14ac:dyDescent="0.6">
      <c r="A100" s="107"/>
      <c r="B100" s="116"/>
      <c r="C100" s="60"/>
      <c r="D100" s="116"/>
      <c r="E100" s="60"/>
      <c r="F100" s="116"/>
      <c r="G100" s="60"/>
      <c r="H100" s="116"/>
      <c r="I100" s="60"/>
      <c r="J100" s="116"/>
      <c r="K100" s="60"/>
      <c r="L100" s="116"/>
      <c r="M100" s="60"/>
      <c r="N100" s="116"/>
      <c r="O100" s="60"/>
      <c r="P100" s="116"/>
      <c r="Q100" s="60"/>
      <c r="R100" s="116"/>
      <c r="S100" s="60"/>
      <c r="T100" s="116"/>
      <c r="U100" s="60"/>
      <c r="V100" s="116"/>
      <c r="W100" s="60"/>
      <c r="X100" s="110"/>
    </row>
    <row r="101" spans="1:24" ht="45" customHeight="1" thickBot="1" x14ac:dyDescent="0.6">
      <c r="A101" s="107"/>
      <c r="B101" s="116"/>
      <c r="C101" s="60"/>
      <c r="D101" s="116"/>
      <c r="E101" s="60"/>
      <c r="F101" s="116"/>
      <c r="G101" s="60"/>
      <c r="H101" s="116"/>
      <c r="I101" s="60"/>
      <c r="J101" s="116"/>
      <c r="K101" s="60"/>
      <c r="L101" s="116"/>
      <c r="M101" s="60"/>
      <c r="N101" s="116"/>
      <c r="O101" s="60"/>
      <c r="P101" s="116"/>
      <c r="Q101" s="60"/>
      <c r="R101" s="116"/>
      <c r="S101" s="60"/>
      <c r="T101" s="116"/>
      <c r="U101" s="60"/>
      <c r="V101" s="116"/>
      <c r="W101" s="60"/>
      <c r="X101" s="110"/>
    </row>
    <row r="102" spans="1:24" ht="45" customHeight="1" thickBot="1" x14ac:dyDescent="0.6">
      <c r="A102" s="107"/>
      <c r="B102" s="116"/>
      <c r="C102" s="60"/>
      <c r="D102" s="116"/>
      <c r="E102" s="60"/>
      <c r="F102" s="116"/>
      <c r="G102" s="60"/>
      <c r="H102" s="116"/>
      <c r="I102" s="60"/>
      <c r="J102" s="116"/>
      <c r="K102" s="60"/>
      <c r="L102" s="116"/>
      <c r="M102" s="60"/>
      <c r="N102" s="116"/>
      <c r="O102" s="60"/>
      <c r="P102" s="116"/>
      <c r="Q102" s="60"/>
      <c r="R102" s="116"/>
      <c r="S102" s="60"/>
      <c r="T102" s="116"/>
      <c r="U102" s="60"/>
      <c r="V102" s="116"/>
      <c r="W102" s="60"/>
      <c r="X102" s="110"/>
    </row>
    <row r="103" spans="1:24" ht="45" customHeight="1" thickBot="1" x14ac:dyDescent="0.6">
      <c r="A103" s="107"/>
      <c r="B103" s="116"/>
      <c r="C103" s="60"/>
      <c r="D103" s="116"/>
      <c r="E103" s="60"/>
      <c r="F103" s="116"/>
      <c r="G103" s="60"/>
      <c r="H103" s="116"/>
      <c r="I103" s="60"/>
      <c r="J103" s="116"/>
      <c r="K103" s="60"/>
      <c r="L103" s="116"/>
      <c r="M103" s="60"/>
      <c r="N103" s="116"/>
      <c r="O103" s="60"/>
      <c r="P103" s="116"/>
      <c r="Q103" s="60"/>
      <c r="R103" s="116"/>
      <c r="S103" s="60"/>
      <c r="T103" s="116"/>
      <c r="U103" s="60"/>
      <c r="V103" s="116"/>
      <c r="W103" s="60"/>
      <c r="X103" s="110"/>
    </row>
    <row r="104" spans="1:24" ht="45" customHeight="1" thickBot="1" x14ac:dyDescent="0.6">
      <c r="A104" s="107"/>
      <c r="B104" s="116"/>
      <c r="C104" s="60"/>
      <c r="D104" s="116"/>
      <c r="E104" s="60"/>
      <c r="F104" s="116"/>
      <c r="G104" s="60"/>
      <c r="H104" s="116"/>
      <c r="I104" s="60"/>
      <c r="J104" s="116"/>
      <c r="K104" s="60"/>
      <c r="L104" s="116"/>
      <c r="M104" s="60"/>
      <c r="N104" s="116"/>
      <c r="O104" s="60"/>
      <c r="P104" s="116"/>
      <c r="Q104" s="60"/>
      <c r="R104" s="116"/>
      <c r="S104" s="60"/>
      <c r="T104" s="116"/>
      <c r="U104" s="60"/>
      <c r="V104" s="116"/>
      <c r="W104" s="60"/>
      <c r="X104" s="110"/>
    </row>
    <row r="105" spans="1:24" ht="45" customHeight="1" thickBot="1" x14ac:dyDescent="0.6">
      <c r="A105" s="107"/>
      <c r="B105" s="116"/>
      <c r="C105" s="60"/>
      <c r="D105" s="116"/>
      <c r="E105" s="60"/>
      <c r="F105" s="116"/>
      <c r="G105" s="60"/>
      <c r="H105" s="116"/>
      <c r="I105" s="60"/>
      <c r="J105" s="116"/>
      <c r="K105" s="60"/>
      <c r="L105" s="116"/>
      <c r="M105" s="60"/>
      <c r="N105" s="116"/>
      <c r="O105" s="60"/>
      <c r="P105" s="116"/>
      <c r="Q105" s="60"/>
      <c r="R105" s="116"/>
      <c r="S105" s="60"/>
      <c r="T105" s="116"/>
      <c r="U105" s="60"/>
      <c r="V105" s="116"/>
      <c r="W105" s="60"/>
      <c r="X105" s="110"/>
    </row>
    <row r="106" spans="1:24" ht="45" customHeight="1" thickBot="1" x14ac:dyDescent="0.6">
      <c r="A106" s="107"/>
      <c r="B106" s="116"/>
      <c r="C106" s="60"/>
      <c r="D106" s="116"/>
      <c r="E106" s="60"/>
      <c r="F106" s="116"/>
      <c r="G106" s="60"/>
      <c r="H106" s="116"/>
      <c r="I106" s="60"/>
      <c r="J106" s="116"/>
      <c r="K106" s="60"/>
      <c r="L106" s="116"/>
      <c r="M106" s="60"/>
      <c r="N106" s="116"/>
      <c r="O106" s="60"/>
      <c r="P106" s="116"/>
      <c r="Q106" s="60"/>
      <c r="R106" s="116"/>
      <c r="S106" s="60"/>
      <c r="T106" s="116"/>
      <c r="U106" s="60"/>
      <c r="V106" s="116"/>
      <c r="W106" s="60"/>
      <c r="X106" s="110"/>
    </row>
    <row r="107" spans="1:24" ht="45" customHeight="1" thickBot="1" x14ac:dyDescent="0.6">
      <c r="A107" s="107"/>
      <c r="B107" s="116"/>
      <c r="C107" s="60"/>
      <c r="D107" s="116"/>
      <c r="E107" s="60"/>
      <c r="F107" s="116"/>
      <c r="G107" s="60"/>
      <c r="H107" s="116"/>
      <c r="I107" s="60"/>
      <c r="J107" s="116"/>
      <c r="K107" s="60"/>
      <c r="L107" s="116"/>
      <c r="M107" s="60"/>
      <c r="N107" s="116"/>
      <c r="O107" s="60"/>
      <c r="P107" s="116"/>
      <c r="Q107" s="60"/>
      <c r="R107" s="116"/>
      <c r="S107" s="60"/>
      <c r="T107" s="116"/>
      <c r="U107" s="60"/>
      <c r="V107" s="116"/>
      <c r="W107" s="60"/>
      <c r="X107" s="110"/>
    </row>
    <row r="108" spans="1:24" ht="45" customHeight="1" thickBot="1" x14ac:dyDescent="0.6">
      <c r="A108" s="107"/>
      <c r="B108" s="116"/>
      <c r="C108" s="60"/>
      <c r="D108" s="116"/>
      <c r="E108" s="60"/>
      <c r="F108" s="116"/>
      <c r="G108" s="60"/>
      <c r="H108" s="116"/>
      <c r="I108" s="60"/>
      <c r="J108" s="116"/>
      <c r="K108" s="60"/>
      <c r="L108" s="116"/>
      <c r="M108" s="60"/>
      <c r="N108" s="116"/>
      <c r="O108" s="60"/>
      <c r="P108" s="116"/>
      <c r="Q108" s="60"/>
      <c r="R108" s="116"/>
      <c r="S108" s="60"/>
      <c r="T108" s="116"/>
      <c r="U108" s="60"/>
      <c r="V108" s="116"/>
      <c r="W108" s="60"/>
      <c r="X108" s="110"/>
    </row>
    <row r="109" spans="1:24" ht="45" customHeight="1" thickBot="1" x14ac:dyDescent="0.6">
      <c r="A109" s="107"/>
      <c r="B109" s="116"/>
      <c r="C109" s="60"/>
      <c r="D109" s="116"/>
      <c r="E109" s="60"/>
      <c r="F109" s="116"/>
      <c r="G109" s="60"/>
      <c r="H109" s="116"/>
      <c r="I109" s="60"/>
      <c r="J109" s="116"/>
      <c r="K109" s="60"/>
      <c r="L109" s="116"/>
      <c r="M109" s="60"/>
      <c r="N109" s="116"/>
      <c r="O109" s="60"/>
      <c r="P109" s="116"/>
      <c r="Q109" s="60"/>
      <c r="R109" s="116"/>
      <c r="S109" s="60"/>
      <c r="T109" s="116"/>
      <c r="U109" s="60"/>
      <c r="V109" s="116"/>
      <c r="W109" s="60"/>
      <c r="X109" s="110"/>
    </row>
    <row r="110" spans="1:24" ht="45" customHeight="1" thickBot="1" x14ac:dyDescent="0.6">
      <c r="A110" s="107"/>
      <c r="B110" s="116"/>
      <c r="C110" s="60"/>
      <c r="D110" s="116"/>
      <c r="E110" s="60"/>
      <c r="F110" s="116"/>
      <c r="G110" s="60"/>
      <c r="H110" s="116"/>
      <c r="I110" s="60"/>
      <c r="J110" s="116"/>
      <c r="K110" s="60"/>
      <c r="L110" s="116"/>
      <c r="M110" s="60"/>
      <c r="N110" s="116"/>
      <c r="O110" s="60"/>
      <c r="P110" s="116"/>
      <c r="Q110" s="60"/>
      <c r="R110" s="116"/>
      <c r="S110" s="60"/>
      <c r="T110" s="116"/>
      <c r="U110" s="60"/>
      <c r="V110" s="116"/>
      <c r="W110" s="60"/>
      <c r="X110" s="110"/>
    </row>
    <row r="111" spans="1:24" ht="45" customHeight="1" thickBot="1" x14ac:dyDescent="0.6">
      <c r="A111" s="107"/>
      <c r="B111" s="116"/>
      <c r="C111" s="60"/>
      <c r="D111" s="116"/>
      <c r="E111" s="60"/>
      <c r="F111" s="116"/>
      <c r="G111" s="60"/>
      <c r="H111" s="116"/>
      <c r="I111" s="60"/>
      <c r="J111" s="116"/>
      <c r="K111" s="60"/>
      <c r="L111" s="116"/>
      <c r="M111" s="60"/>
      <c r="N111" s="116"/>
      <c r="O111" s="60"/>
      <c r="P111" s="116"/>
      <c r="Q111" s="60"/>
      <c r="R111" s="116"/>
      <c r="S111" s="60"/>
      <c r="T111" s="116"/>
      <c r="U111" s="60"/>
      <c r="V111" s="116"/>
      <c r="W111" s="60"/>
      <c r="X111" s="110"/>
    </row>
    <row r="112" spans="1:24" ht="45" customHeight="1" thickBot="1" x14ac:dyDescent="0.6">
      <c r="A112" s="107"/>
      <c r="B112" s="116"/>
      <c r="C112" s="60"/>
      <c r="D112" s="116"/>
      <c r="E112" s="60"/>
      <c r="F112" s="116"/>
      <c r="G112" s="60"/>
      <c r="H112" s="116"/>
      <c r="I112" s="60"/>
      <c r="J112" s="116"/>
      <c r="K112" s="60"/>
      <c r="L112" s="116"/>
      <c r="M112" s="60"/>
      <c r="N112" s="116"/>
      <c r="O112" s="60"/>
      <c r="P112" s="116"/>
      <c r="Q112" s="60"/>
      <c r="R112" s="116"/>
      <c r="S112" s="60"/>
      <c r="T112" s="116"/>
      <c r="U112" s="60"/>
      <c r="V112" s="116"/>
      <c r="W112" s="60"/>
      <c r="X112" s="110"/>
    </row>
    <row r="113" spans="1:24" ht="45" customHeight="1" thickBot="1" x14ac:dyDescent="0.6">
      <c r="A113" s="107"/>
      <c r="B113" s="116"/>
      <c r="C113" s="60"/>
      <c r="D113" s="116"/>
      <c r="E113" s="60"/>
      <c r="F113" s="116"/>
      <c r="G113" s="60"/>
      <c r="H113" s="116"/>
      <c r="I113" s="60"/>
      <c r="J113" s="116"/>
      <c r="K113" s="60"/>
      <c r="L113" s="116"/>
      <c r="M113" s="60"/>
      <c r="N113" s="116"/>
      <c r="O113" s="60"/>
      <c r="P113" s="116"/>
      <c r="Q113" s="60"/>
      <c r="R113" s="116"/>
      <c r="S113" s="60"/>
      <c r="T113" s="116"/>
      <c r="U113" s="60"/>
      <c r="V113" s="116"/>
      <c r="W113" s="60"/>
      <c r="X113" s="110"/>
    </row>
    <row r="114" spans="1:24" ht="45" customHeight="1" thickBot="1" x14ac:dyDescent="0.6">
      <c r="A114" s="107"/>
      <c r="B114" s="116"/>
      <c r="C114" s="60"/>
      <c r="D114" s="116"/>
      <c r="E114" s="60"/>
      <c r="F114" s="116"/>
      <c r="G114" s="60"/>
      <c r="H114" s="116"/>
      <c r="I114" s="60"/>
      <c r="J114" s="116"/>
      <c r="K114" s="60"/>
      <c r="L114" s="116"/>
      <c r="M114" s="60"/>
      <c r="N114" s="116"/>
      <c r="O114" s="60"/>
      <c r="P114" s="116"/>
      <c r="Q114" s="60"/>
      <c r="R114" s="116"/>
      <c r="S114" s="60"/>
      <c r="T114" s="116"/>
      <c r="U114" s="60"/>
      <c r="V114" s="116"/>
      <c r="W114" s="60"/>
      <c r="X114" s="110"/>
    </row>
    <row r="115" spans="1:24" ht="45" customHeight="1" thickBot="1" x14ac:dyDescent="0.6">
      <c r="A115" s="107"/>
      <c r="B115" s="116"/>
      <c r="C115" s="60"/>
      <c r="D115" s="116"/>
      <c r="E115" s="60"/>
      <c r="F115" s="116"/>
      <c r="G115" s="60"/>
      <c r="H115" s="116"/>
      <c r="I115" s="60"/>
      <c r="J115" s="116"/>
      <c r="K115" s="60"/>
      <c r="L115" s="116"/>
      <c r="M115" s="60"/>
      <c r="N115" s="116"/>
      <c r="O115" s="60"/>
      <c r="P115" s="116"/>
      <c r="Q115" s="60"/>
      <c r="R115" s="116"/>
      <c r="S115" s="60"/>
      <c r="T115" s="116"/>
      <c r="U115" s="60"/>
      <c r="V115" s="116"/>
      <c r="W115" s="60"/>
      <c r="X115" s="110"/>
    </row>
    <row r="116" spans="1:24" ht="45" customHeight="1" thickBot="1" x14ac:dyDescent="0.6">
      <c r="A116" s="107"/>
      <c r="B116" s="116"/>
      <c r="C116" s="60"/>
      <c r="D116" s="116"/>
      <c r="E116" s="60"/>
      <c r="F116" s="116"/>
      <c r="G116" s="60"/>
      <c r="H116" s="116"/>
      <c r="I116" s="60"/>
      <c r="J116" s="116"/>
      <c r="K116" s="60"/>
      <c r="L116" s="116"/>
      <c r="M116" s="60"/>
      <c r="N116" s="116"/>
      <c r="O116" s="60"/>
      <c r="P116" s="116"/>
      <c r="Q116" s="60"/>
      <c r="R116" s="116"/>
      <c r="S116" s="60"/>
      <c r="T116" s="116"/>
      <c r="U116" s="60"/>
      <c r="V116" s="116"/>
      <c r="W116" s="60"/>
      <c r="X116" s="110"/>
    </row>
    <row r="117" spans="1:24" ht="45" customHeight="1" thickBot="1" x14ac:dyDescent="0.6">
      <c r="A117" s="107"/>
      <c r="B117" s="116"/>
      <c r="C117" s="60"/>
      <c r="D117" s="116"/>
      <c r="E117" s="60"/>
      <c r="F117" s="116"/>
      <c r="G117" s="60"/>
      <c r="H117" s="116"/>
      <c r="I117" s="60"/>
      <c r="J117" s="116"/>
      <c r="K117" s="60"/>
      <c r="L117" s="116"/>
      <c r="M117" s="60"/>
      <c r="N117" s="116"/>
      <c r="O117" s="60"/>
      <c r="P117" s="116"/>
      <c r="Q117" s="60"/>
      <c r="R117" s="116"/>
      <c r="S117" s="60"/>
      <c r="T117" s="116"/>
      <c r="U117" s="60"/>
      <c r="V117" s="116"/>
      <c r="W117" s="60"/>
      <c r="X117" s="110"/>
    </row>
    <row r="118" spans="1:24" ht="45" customHeight="1" thickBot="1" x14ac:dyDescent="0.6">
      <c r="A118" s="107"/>
      <c r="B118" s="116"/>
      <c r="C118" s="60"/>
      <c r="D118" s="116"/>
      <c r="E118" s="60"/>
      <c r="F118" s="116"/>
      <c r="G118" s="60"/>
      <c r="H118" s="116"/>
      <c r="I118" s="60"/>
      <c r="J118" s="116"/>
      <c r="K118" s="60"/>
      <c r="L118" s="116"/>
      <c r="M118" s="60"/>
      <c r="N118" s="116"/>
      <c r="O118" s="60"/>
      <c r="P118" s="116"/>
      <c r="Q118" s="60"/>
      <c r="R118" s="116"/>
      <c r="S118" s="60"/>
      <c r="T118" s="116"/>
      <c r="U118" s="60"/>
      <c r="V118" s="116"/>
      <c r="W118" s="60"/>
      <c r="X118" s="110"/>
    </row>
    <row r="119" spans="1:24" ht="45" customHeight="1" thickBot="1" x14ac:dyDescent="0.6">
      <c r="A119" s="107"/>
      <c r="B119" s="116"/>
      <c r="C119" s="60"/>
      <c r="D119" s="116"/>
      <c r="E119" s="60"/>
      <c r="F119" s="116"/>
      <c r="G119" s="60"/>
      <c r="H119" s="116"/>
      <c r="I119" s="60"/>
      <c r="J119" s="116"/>
      <c r="K119" s="60"/>
      <c r="L119" s="116"/>
      <c r="M119" s="60"/>
      <c r="N119" s="116"/>
      <c r="O119" s="60"/>
      <c r="P119" s="116"/>
      <c r="Q119" s="60"/>
      <c r="R119" s="116"/>
      <c r="S119" s="60"/>
      <c r="T119" s="116"/>
      <c r="U119" s="60"/>
      <c r="V119" s="116"/>
      <c r="W119" s="60"/>
      <c r="X119" s="110"/>
    </row>
    <row r="120" spans="1:24" ht="45" customHeight="1" thickBot="1" x14ac:dyDescent="0.6">
      <c r="A120" s="107"/>
      <c r="B120" s="116"/>
      <c r="C120" s="60"/>
      <c r="D120" s="116"/>
      <c r="E120" s="60"/>
      <c r="F120" s="116"/>
      <c r="G120" s="60"/>
      <c r="H120" s="116"/>
      <c r="I120" s="60"/>
      <c r="J120" s="116"/>
      <c r="K120" s="60"/>
      <c r="L120" s="116"/>
      <c r="M120" s="60"/>
      <c r="N120" s="116"/>
      <c r="O120" s="60"/>
      <c r="P120" s="116"/>
      <c r="Q120" s="60"/>
      <c r="R120" s="116"/>
      <c r="S120" s="60"/>
      <c r="T120" s="116"/>
      <c r="U120" s="60"/>
      <c r="V120" s="116"/>
      <c r="W120" s="60"/>
      <c r="X120" s="110"/>
    </row>
    <row r="121" spans="1:24" ht="45" customHeight="1" thickBot="1" x14ac:dyDescent="0.6">
      <c r="A121" s="107"/>
      <c r="B121" s="116"/>
      <c r="C121" s="60"/>
      <c r="D121" s="116"/>
      <c r="E121" s="60"/>
      <c r="F121" s="116"/>
      <c r="G121" s="60"/>
      <c r="H121" s="116"/>
      <c r="I121" s="60"/>
      <c r="J121" s="116"/>
      <c r="K121" s="60"/>
      <c r="L121" s="116"/>
      <c r="M121" s="60"/>
      <c r="N121" s="116"/>
      <c r="O121" s="60"/>
      <c r="P121" s="116"/>
      <c r="Q121" s="60"/>
      <c r="R121" s="116"/>
      <c r="S121" s="60"/>
      <c r="T121" s="116"/>
      <c r="U121" s="60"/>
      <c r="V121" s="116"/>
      <c r="W121" s="60"/>
      <c r="X121" s="110"/>
    </row>
    <row r="122" spans="1:24" ht="45" customHeight="1" thickBot="1" x14ac:dyDescent="0.6">
      <c r="A122" s="107"/>
      <c r="B122" s="116"/>
      <c r="C122" s="60"/>
      <c r="D122" s="116"/>
      <c r="E122" s="60"/>
      <c r="F122" s="116"/>
      <c r="G122" s="60"/>
      <c r="H122" s="116"/>
      <c r="I122" s="60"/>
      <c r="J122" s="116"/>
      <c r="K122" s="60"/>
      <c r="L122" s="116"/>
      <c r="M122" s="60"/>
      <c r="N122" s="116"/>
      <c r="O122" s="60"/>
      <c r="P122" s="116"/>
      <c r="Q122" s="60"/>
      <c r="R122" s="116"/>
      <c r="S122" s="60"/>
      <c r="T122" s="116"/>
      <c r="U122" s="60"/>
      <c r="V122" s="116"/>
      <c r="W122" s="60"/>
      <c r="X122" s="110"/>
    </row>
    <row r="123" spans="1:24" ht="45" customHeight="1" thickBot="1" x14ac:dyDescent="0.6">
      <c r="A123" s="107"/>
      <c r="B123" s="116"/>
      <c r="C123" s="60"/>
      <c r="D123" s="116"/>
      <c r="E123" s="60"/>
      <c r="F123" s="116"/>
      <c r="G123" s="60"/>
      <c r="H123" s="116"/>
      <c r="I123" s="60"/>
      <c r="J123" s="116"/>
      <c r="K123" s="60"/>
      <c r="L123" s="116"/>
      <c r="M123" s="60"/>
      <c r="N123" s="116"/>
      <c r="O123" s="60"/>
      <c r="P123" s="116"/>
      <c r="Q123" s="60"/>
      <c r="R123" s="116"/>
      <c r="S123" s="60"/>
      <c r="T123" s="116"/>
      <c r="U123" s="60"/>
      <c r="V123" s="116"/>
      <c r="W123" s="60"/>
      <c r="X123" s="110"/>
    </row>
    <row r="124" spans="1:24" ht="45" customHeight="1" thickBot="1" x14ac:dyDescent="0.6">
      <c r="A124" s="107"/>
      <c r="B124" s="116"/>
      <c r="C124" s="60"/>
      <c r="D124" s="116"/>
      <c r="E124" s="60"/>
      <c r="F124" s="116"/>
      <c r="G124" s="60"/>
      <c r="H124" s="116"/>
      <c r="I124" s="60"/>
      <c r="J124" s="116"/>
      <c r="K124" s="60"/>
      <c r="L124" s="116"/>
      <c r="M124" s="60"/>
      <c r="N124" s="116"/>
      <c r="O124" s="60"/>
      <c r="P124" s="116"/>
      <c r="Q124" s="60"/>
      <c r="R124" s="116"/>
      <c r="S124" s="60"/>
      <c r="T124" s="116"/>
      <c r="U124" s="60"/>
      <c r="V124" s="116"/>
      <c r="W124" s="60"/>
      <c r="X124" s="110"/>
    </row>
    <row r="125" spans="1:24" ht="45" customHeight="1" thickBot="1" x14ac:dyDescent="0.6">
      <c r="A125" s="107"/>
      <c r="B125" s="116"/>
      <c r="C125" s="60"/>
      <c r="D125" s="116"/>
      <c r="E125" s="60"/>
      <c r="F125" s="116"/>
      <c r="G125" s="60"/>
      <c r="H125" s="116"/>
      <c r="I125" s="60"/>
      <c r="J125" s="116"/>
      <c r="K125" s="60"/>
      <c r="L125" s="116"/>
      <c r="M125" s="60"/>
      <c r="N125" s="116"/>
      <c r="O125" s="60"/>
      <c r="P125" s="116"/>
      <c r="Q125" s="60"/>
      <c r="R125" s="116"/>
      <c r="S125" s="60"/>
      <c r="T125" s="116"/>
      <c r="U125" s="60"/>
      <c r="V125" s="116"/>
      <c r="W125" s="60"/>
      <c r="X125" s="110"/>
    </row>
    <row r="126" spans="1:24" ht="45" customHeight="1" thickBot="1" x14ac:dyDescent="0.6">
      <c r="A126" s="107"/>
      <c r="B126" s="116"/>
      <c r="C126" s="60"/>
      <c r="D126" s="116"/>
      <c r="E126" s="60"/>
      <c r="F126" s="116"/>
      <c r="G126" s="60"/>
      <c r="H126" s="116"/>
      <c r="I126" s="60"/>
      <c r="J126" s="116"/>
      <c r="K126" s="60"/>
      <c r="L126" s="116"/>
      <c r="M126" s="60"/>
      <c r="N126" s="116"/>
      <c r="O126" s="60"/>
      <c r="P126" s="116"/>
      <c r="Q126" s="60"/>
      <c r="R126" s="116"/>
      <c r="S126" s="60"/>
      <c r="T126" s="116"/>
      <c r="U126" s="60"/>
      <c r="V126" s="116"/>
      <c r="W126" s="60"/>
      <c r="X126" s="110"/>
    </row>
    <row r="127" spans="1:24" ht="45" customHeight="1" thickBot="1" x14ac:dyDescent="0.6">
      <c r="A127" s="107"/>
      <c r="B127" s="116"/>
      <c r="C127" s="60"/>
      <c r="D127" s="116"/>
      <c r="E127" s="60"/>
      <c r="F127" s="116"/>
      <c r="G127" s="60"/>
      <c r="H127" s="116"/>
      <c r="I127" s="60"/>
      <c r="J127" s="116"/>
      <c r="K127" s="60"/>
      <c r="L127" s="116"/>
      <c r="M127" s="60"/>
      <c r="N127" s="116"/>
      <c r="O127" s="60"/>
      <c r="P127" s="116"/>
      <c r="Q127" s="60"/>
      <c r="R127" s="116"/>
      <c r="S127" s="60"/>
      <c r="T127" s="116"/>
      <c r="U127" s="60"/>
      <c r="V127" s="116"/>
      <c r="W127" s="60"/>
      <c r="X127" s="110"/>
    </row>
    <row r="128" spans="1:24" ht="45" customHeight="1" thickBot="1" x14ac:dyDescent="0.6">
      <c r="A128" s="107"/>
      <c r="B128" s="116"/>
      <c r="C128" s="60"/>
      <c r="D128" s="116"/>
      <c r="E128" s="60"/>
      <c r="F128" s="116"/>
      <c r="G128" s="60"/>
      <c r="H128" s="116"/>
      <c r="I128" s="60"/>
      <c r="J128" s="116"/>
      <c r="K128" s="60"/>
      <c r="L128" s="116"/>
      <c r="M128" s="60"/>
      <c r="N128" s="116"/>
      <c r="O128" s="60"/>
      <c r="P128" s="116"/>
      <c r="Q128" s="60"/>
      <c r="R128" s="116"/>
      <c r="S128" s="60"/>
      <c r="T128" s="116"/>
      <c r="U128" s="60"/>
      <c r="V128" s="116"/>
      <c r="W128" s="60"/>
      <c r="X128" s="110"/>
    </row>
    <row r="129" spans="1:24" ht="45" customHeight="1" thickBot="1" x14ac:dyDescent="0.6">
      <c r="A129" s="107"/>
      <c r="B129" s="116"/>
      <c r="C129" s="60"/>
      <c r="D129" s="116"/>
      <c r="E129" s="60"/>
      <c r="F129" s="116"/>
      <c r="G129" s="60"/>
      <c r="H129" s="116"/>
      <c r="I129" s="60"/>
      <c r="J129" s="116"/>
      <c r="K129" s="60"/>
      <c r="L129" s="116"/>
      <c r="M129" s="60"/>
      <c r="N129" s="116"/>
      <c r="O129" s="60"/>
      <c r="P129" s="116"/>
      <c r="Q129" s="60"/>
      <c r="R129" s="116"/>
      <c r="S129" s="60"/>
      <c r="T129" s="116"/>
      <c r="U129" s="60"/>
      <c r="V129" s="116"/>
      <c r="W129" s="60"/>
      <c r="X129" s="110"/>
    </row>
    <row r="130" spans="1:24" ht="45" customHeight="1" thickBot="1" x14ac:dyDescent="0.6">
      <c r="A130" s="107"/>
      <c r="B130" s="116"/>
      <c r="C130" s="60"/>
      <c r="D130" s="116"/>
      <c r="E130" s="60"/>
      <c r="F130" s="116"/>
      <c r="G130" s="60"/>
      <c r="H130" s="116"/>
      <c r="I130" s="60"/>
      <c r="J130" s="116"/>
      <c r="K130" s="60"/>
      <c r="L130" s="116"/>
      <c r="M130" s="60"/>
      <c r="N130" s="116"/>
      <c r="O130" s="60"/>
      <c r="P130" s="116"/>
      <c r="Q130" s="60"/>
      <c r="R130" s="116"/>
      <c r="S130" s="60"/>
      <c r="T130" s="116"/>
      <c r="U130" s="60"/>
      <c r="V130" s="116"/>
      <c r="W130" s="60"/>
      <c r="X130" s="110"/>
    </row>
    <row r="131" spans="1:24" ht="45" customHeight="1" thickBot="1" x14ac:dyDescent="0.6">
      <c r="A131" s="107"/>
      <c r="B131" s="116"/>
      <c r="C131" s="60"/>
      <c r="D131" s="116"/>
      <c r="E131" s="60"/>
      <c r="F131" s="116"/>
      <c r="G131" s="60"/>
      <c r="H131" s="116"/>
      <c r="I131" s="60"/>
      <c r="J131" s="116"/>
      <c r="K131" s="60"/>
      <c r="L131" s="116"/>
      <c r="M131" s="60"/>
      <c r="N131" s="116"/>
      <c r="O131" s="60"/>
      <c r="P131" s="116"/>
      <c r="Q131" s="60"/>
      <c r="R131" s="116"/>
      <c r="S131" s="60"/>
      <c r="T131" s="116"/>
      <c r="U131" s="60"/>
      <c r="V131" s="116"/>
      <c r="W131" s="60"/>
      <c r="X131" s="110"/>
    </row>
    <row r="132" spans="1:24" ht="45" customHeight="1" thickBot="1" x14ac:dyDescent="0.6">
      <c r="A132" s="107"/>
      <c r="B132" s="116"/>
      <c r="C132" s="60"/>
      <c r="D132" s="116"/>
      <c r="E132" s="60"/>
      <c r="F132" s="116"/>
      <c r="G132" s="60"/>
      <c r="H132" s="116"/>
      <c r="I132" s="60"/>
      <c r="J132" s="116"/>
      <c r="K132" s="60"/>
      <c r="L132" s="116"/>
      <c r="M132" s="60"/>
      <c r="N132" s="116"/>
      <c r="O132" s="60"/>
      <c r="P132" s="116"/>
      <c r="Q132" s="60"/>
      <c r="R132" s="116"/>
      <c r="S132" s="60"/>
      <c r="T132" s="116"/>
      <c r="U132" s="60"/>
      <c r="V132" s="116"/>
      <c r="W132" s="60"/>
      <c r="X132" s="110"/>
    </row>
    <row r="133" spans="1:24" ht="45" customHeight="1" thickBot="1" x14ac:dyDescent="0.6">
      <c r="A133" s="107"/>
      <c r="B133" s="116"/>
      <c r="C133" s="60"/>
      <c r="D133" s="116"/>
      <c r="E133" s="60"/>
      <c r="F133" s="116"/>
      <c r="G133" s="60"/>
      <c r="H133" s="116"/>
      <c r="I133" s="60"/>
      <c r="J133" s="116"/>
      <c r="K133" s="60"/>
      <c r="L133" s="116"/>
      <c r="M133" s="60"/>
      <c r="N133" s="116"/>
      <c r="O133" s="60"/>
      <c r="P133" s="116"/>
      <c r="Q133" s="60"/>
      <c r="R133" s="116"/>
      <c r="S133" s="60"/>
      <c r="T133" s="116"/>
      <c r="U133" s="60"/>
      <c r="V133" s="116"/>
      <c r="W133" s="60"/>
      <c r="X133" s="110"/>
    </row>
    <row r="134" spans="1:24" ht="45" customHeight="1" thickBot="1" x14ac:dyDescent="0.6">
      <c r="A134" s="107"/>
      <c r="B134" s="116"/>
      <c r="C134" s="60"/>
      <c r="D134" s="116"/>
      <c r="E134" s="60"/>
      <c r="F134" s="116"/>
      <c r="G134" s="60"/>
      <c r="H134" s="116"/>
      <c r="I134" s="60"/>
      <c r="J134" s="116"/>
      <c r="K134" s="60"/>
      <c r="L134" s="116"/>
      <c r="M134" s="60"/>
      <c r="N134" s="116"/>
      <c r="O134" s="60"/>
      <c r="P134" s="116"/>
      <c r="Q134" s="60"/>
      <c r="R134" s="116"/>
      <c r="S134" s="60"/>
      <c r="T134" s="116"/>
      <c r="U134" s="60"/>
      <c r="V134" s="116"/>
      <c r="W134" s="60"/>
      <c r="X134" s="110"/>
    </row>
    <row r="135" spans="1:24" ht="45" customHeight="1" thickBot="1" x14ac:dyDescent="0.6">
      <c r="A135" s="107"/>
      <c r="B135" s="116"/>
      <c r="C135" s="60"/>
      <c r="D135" s="116"/>
      <c r="E135" s="60"/>
      <c r="F135" s="116"/>
      <c r="G135" s="60"/>
      <c r="H135" s="116"/>
      <c r="I135" s="60"/>
      <c r="J135" s="116"/>
      <c r="K135" s="60"/>
      <c r="L135" s="116"/>
      <c r="M135" s="60"/>
      <c r="N135" s="116"/>
      <c r="O135" s="60"/>
      <c r="P135" s="116"/>
      <c r="Q135" s="60"/>
      <c r="R135" s="116"/>
      <c r="S135" s="60"/>
      <c r="T135" s="116"/>
      <c r="U135" s="60"/>
      <c r="V135" s="116"/>
      <c r="W135" s="60"/>
      <c r="X135" s="110"/>
    </row>
    <row r="136" spans="1:24" ht="45" customHeight="1" thickBot="1" x14ac:dyDescent="0.6">
      <c r="A136" s="107"/>
      <c r="B136" s="116"/>
      <c r="C136" s="60"/>
      <c r="D136" s="116"/>
      <c r="E136" s="60"/>
      <c r="F136" s="116"/>
      <c r="G136" s="60"/>
      <c r="H136" s="116"/>
      <c r="I136" s="60"/>
      <c r="J136" s="116"/>
      <c r="K136" s="60"/>
      <c r="L136" s="116"/>
      <c r="M136" s="60"/>
      <c r="N136" s="116"/>
      <c r="O136" s="60"/>
      <c r="P136" s="116"/>
      <c r="Q136" s="60"/>
      <c r="R136" s="116"/>
      <c r="S136" s="60"/>
      <c r="T136" s="116"/>
      <c r="U136" s="60"/>
      <c r="V136" s="116"/>
      <c r="W136" s="60"/>
      <c r="X136" s="110"/>
    </row>
    <row r="137" spans="1:24" ht="45" customHeight="1" thickBot="1" x14ac:dyDescent="0.6">
      <c r="A137" s="107"/>
      <c r="B137" s="116"/>
      <c r="C137" s="60"/>
      <c r="D137" s="116"/>
      <c r="E137" s="60"/>
      <c r="F137" s="116"/>
      <c r="G137" s="60"/>
      <c r="H137" s="116"/>
      <c r="I137" s="60"/>
      <c r="J137" s="116"/>
      <c r="K137" s="60"/>
      <c r="L137" s="116"/>
      <c r="M137" s="60"/>
      <c r="N137" s="116"/>
      <c r="O137" s="60"/>
      <c r="P137" s="116"/>
      <c r="Q137" s="60"/>
      <c r="R137" s="116"/>
      <c r="S137" s="60"/>
      <c r="T137" s="116"/>
      <c r="U137" s="60"/>
      <c r="V137" s="116"/>
      <c r="W137" s="60"/>
      <c r="X137" s="110"/>
    </row>
    <row r="138" spans="1:24" ht="45" customHeight="1" thickBot="1" x14ac:dyDescent="0.6">
      <c r="A138" s="107"/>
      <c r="B138" s="116"/>
      <c r="C138" s="60"/>
      <c r="D138" s="116"/>
      <c r="E138" s="60"/>
      <c r="F138" s="116"/>
      <c r="G138" s="60"/>
      <c r="H138" s="116"/>
      <c r="I138" s="60"/>
      <c r="J138" s="116"/>
      <c r="K138" s="60"/>
      <c r="L138" s="116"/>
      <c r="M138" s="60"/>
      <c r="N138" s="116"/>
      <c r="O138" s="60"/>
      <c r="P138" s="116"/>
      <c r="Q138" s="60"/>
      <c r="R138" s="116"/>
      <c r="S138" s="60"/>
      <c r="T138" s="116"/>
      <c r="U138" s="60"/>
      <c r="V138" s="116"/>
      <c r="W138" s="60"/>
      <c r="X138" s="110"/>
    </row>
    <row r="139" spans="1:24" ht="45" customHeight="1" thickBot="1" x14ac:dyDescent="0.6">
      <c r="A139" s="107"/>
      <c r="B139" s="116"/>
      <c r="C139" s="60"/>
      <c r="D139" s="116"/>
      <c r="E139" s="60"/>
      <c r="F139" s="116"/>
      <c r="G139" s="60"/>
      <c r="H139" s="116"/>
      <c r="I139" s="60"/>
      <c r="J139" s="116"/>
      <c r="K139" s="60"/>
      <c r="L139" s="116"/>
      <c r="M139" s="60"/>
      <c r="N139" s="116"/>
      <c r="O139" s="60"/>
      <c r="P139" s="116"/>
      <c r="Q139" s="60"/>
      <c r="R139" s="116"/>
      <c r="S139" s="60"/>
      <c r="T139" s="116"/>
      <c r="U139" s="60"/>
      <c r="V139" s="116"/>
      <c r="W139" s="60"/>
      <c r="X139" s="110"/>
    </row>
    <row r="140" spans="1:24" ht="45" customHeight="1" thickBot="1" x14ac:dyDescent="0.6">
      <c r="A140" s="107"/>
      <c r="B140" s="116"/>
      <c r="C140" s="60"/>
      <c r="D140" s="116"/>
      <c r="E140" s="60"/>
      <c r="F140" s="116"/>
      <c r="G140" s="60"/>
      <c r="H140" s="116"/>
      <c r="I140" s="60"/>
      <c r="J140" s="116"/>
      <c r="K140" s="60"/>
      <c r="L140" s="116"/>
      <c r="M140" s="60"/>
      <c r="N140" s="116"/>
      <c r="O140" s="60"/>
      <c r="P140" s="116"/>
      <c r="Q140" s="60"/>
      <c r="R140" s="116"/>
      <c r="S140" s="60"/>
      <c r="T140" s="116"/>
      <c r="U140" s="60"/>
      <c r="V140" s="116"/>
      <c r="W140" s="60"/>
      <c r="X140" s="110"/>
    </row>
    <row r="141" spans="1:24" ht="45" customHeight="1" thickBot="1" x14ac:dyDescent="0.6">
      <c r="A141" s="107"/>
      <c r="B141" s="116"/>
      <c r="C141" s="60"/>
      <c r="D141" s="116"/>
      <c r="E141" s="60"/>
      <c r="F141" s="116"/>
      <c r="G141" s="60"/>
      <c r="H141" s="116"/>
      <c r="I141" s="60"/>
      <c r="J141" s="116"/>
      <c r="K141" s="60"/>
      <c r="L141" s="116"/>
      <c r="M141" s="60"/>
      <c r="N141" s="116"/>
      <c r="O141" s="60"/>
      <c r="P141" s="116"/>
      <c r="Q141" s="60"/>
      <c r="R141" s="116"/>
      <c r="S141" s="60"/>
      <c r="T141" s="116"/>
      <c r="U141" s="60"/>
      <c r="V141" s="116"/>
      <c r="W141" s="60"/>
      <c r="X141" s="110"/>
    </row>
    <row r="142" spans="1:24" ht="45" customHeight="1" thickBot="1" x14ac:dyDescent="0.6">
      <c r="A142" s="107"/>
      <c r="B142" s="116"/>
      <c r="C142" s="60"/>
      <c r="D142" s="116"/>
      <c r="E142" s="60"/>
      <c r="F142" s="116"/>
      <c r="G142" s="60"/>
      <c r="H142" s="116"/>
      <c r="I142" s="60"/>
      <c r="J142" s="116"/>
      <c r="K142" s="60"/>
      <c r="L142" s="116"/>
      <c r="M142" s="60"/>
      <c r="N142" s="116"/>
      <c r="O142" s="60"/>
      <c r="P142" s="116"/>
      <c r="Q142" s="60"/>
      <c r="R142" s="116"/>
      <c r="S142" s="60"/>
      <c r="T142" s="116"/>
      <c r="U142" s="60"/>
      <c r="V142" s="116"/>
      <c r="W142" s="60"/>
      <c r="X142" s="110"/>
    </row>
    <row r="143" spans="1:24" ht="45" customHeight="1" thickBot="1" x14ac:dyDescent="0.6">
      <c r="A143" s="107"/>
      <c r="B143" s="116"/>
      <c r="C143" s="60"/>
      <c r="D143" s="116"/>
      <c r="E143" s="60"/>
      <c r="F143" s="116"/>
      <c r="G143" s="60"/>
      <c r="H143" s="116"/>
      <c r="I143" s="60"/>
      <c r="J143" s="116"/>
      <c r="K143" s="60"/>
      <c r="L143" s="116"/>
      <c r="M143" s="60"/>
      <c r="N143" s="116"/>
      <c r="O143" s="60"/>
      <c r="P143" s="116"/>
      <c r="Q143" s="60"/>
      <c r="R143" s="116"/>
      <c r="S143" s="60"/>
      <c r="T143" s="116"/>
      <c r="U143" s="60"/>
      <c r="V143" s="116"/>
      <c r="W143" s="60"/>
      <c r="X143" s="110"/>
    </row>
    <row r="144" spans="1:24" ht="45" customHeight="1" thickBot="1" x14ac:dyDescent="0.6">
      <c r="A144" s="107"/>
      <c r="B144" s="116"/>
      <c r="C144" s="60"/>
      <c r="D144" s="116"/>
      <c r="E144" s="60"/>
      <c r="F144" s="116"/>
      <c r="G144" s="60"/>
      <c r="H144" s="116"/>
      <c r="I144" s="60"/>
      <c r="J144" s="116"/>
      <c r="K144" s="60"/>
      <c r="L144" s="116"/>
      <c r="M144" s="60"/>
      <c r="N144" s="116"/>
      <c r="O144" s="60"/>
      <c r="P144" s="116"/>
      <c r="Q144" s="60"/>
      <c r="R144" s="116"/>
      <c r="S144" s="60"/>
      <c r="T144" s="116"/>
      <c r="U144" s="60"/>
      <c r="V144" s="116"/>
      <c r="W144" s="60"/>
      <c r="X144" s="110"/>
    </row>
    <row r="145" spans="1:24" ht="45" customHeight="1" thickBot="1" x14ac:dyDescent="0.6">
      <c r="A145" s="107"/>
      <c r="B145" s="116"/>
      <c r="C145" s="60"/>
      <c r="D145" s="116"/>
      <c r="E145" s="60"/>
      <c r="F145" s="116"/>
      <c r="G145" s="60"/>
      <c r="H145" s="116"/>
      <c r="I145" s="60"/>
      <c r="J145" s="116"/>
      <c r="K145" s="60"/>
      <c r="L145" s="116"/>
      <c r="M145" s="60"/>
      <c r="N145" s="116"/>
      <c r="O145" s="60"/>
      <c r="P145" s="116"/>
      <c r="Q145" s="60"/>
      <c r="R145" s="116"/>
      <c r="S145" s="60"/>
      <c r="T145" s="116"/>
      <c r="U145" s="60"/>
      <c r="V145" s="116"/>
      <c r="W145" s="60"/>
      <c r="X145" s="110"/>
    </row>
    <row r="146" spans="1:24" ht="45" customHeight="1" thickBot="1" x14ac:dyDescent="0.6">
      <c r="A146" s="107"/>
      <c r="B146" s="116"/>
      <c r="C146" s="60"/>
      <c r="D146" s="116"/>
      <c r="E146" s="60"/>
      <c r="F146" s="116"/>
      <c r="G146" s="60"/>
      <c r="H146" s="116"/>
      <c r="I146" s="60"/>
      <c r="J146" s="116"/>
      <c r="K146" s="60"/>
      <c r="L146" s="116"/>
      <c r="M146" s="60"/>
      <c r="N146" s="116"/>
      <c r="O146" s="60"/>
      <c r="P146" s="116"/>
      <c r="Q146" s="60"/>
      <c r="R146" s="116"/>
      <c r="S146" s="60"/>
      <c r="T146" s="116"/>
      <c r="U146" s="60"/>
      <c r="V146" s="116"/>
      <c r="W146" s="60"/>
      <c r="X146" s="110"/>
    </row>
    <row r="147" spans="1:24" ht="45" customHeight="1" thickBot="1" x14ac:dyDescent="0.6">
      <c r="A147" s="107"/>
      <c r="B147" s="116"/>
      <c r="C147" s="60"/>
      <c r="D147" s="116"/>
      <c r="E147" s="60"/>
      <c r="F147" s="116"/>
      <c r="G147" s="60"/>
      <c r="H147" s="116"/>
      <c r="I147" s="60"/>
      <c r="J147" s="116"/>
      <c r="K147" s="60"/>
      <c r="L147" s="116"/>
      <c r="M147" s="60"/>
      <c r="N147" s="116"/>
      <c r="O147" s="60"/>
      <c r="P147" s="116"/>
      <c r="Q147" s="60"/>
      <c r="R147" s="116"/>
      <c r="S147" s="60"/>
      <c r="T147" s="116"/>
      <c r="U147" s="60"/>
      <c r="V147" s="116"/>
      <c r="W147" s="60"/>
      <c r="X147" s="110"/>
    </row>
    <row r="148" spans="1:24" ht="45" customHeight="1" thickBot="1" x14ac:dyDescent="0.6">
      <c r="A148" s="107"/>
      <c r="B148" s="116"/>
      <c r="C148" s="60"/>
      <c r="D148" s="116"/>
      <c r="E148" s="60"/>
      <c r="F148" s="116"/>
      <c r="G148" s="60"/>
      <c r="H148" s="116"/>
      <c r="I148" s="60"/>
      <c r="J148" s="116"/>
      <c r="K148" s="60"/>
      <c r="L148" s="116"/>
      <c r="M148" s="60"/>
      <c r="N148" s="116"/>
      <c r="O148" s="60"/>
      <c r="P148" s="116"/>
      <c r="Q148" s="60"/>
      <c r="R148" s="116"/>
      <c r="S148" s="60"/>
      <c r="T148" s="116"/>
      <c r="U148" s="60"/>
      <c r="V148" s="116"/>
      <c r="W148" s="60"/>
      <c r="X148" s="110"/>
    </row>
    <row r="149" spans="1:24" ht="45" customHeight="1" thickBot="1" x14ac:dyDescent="0.6">
      <c r="A149" s="107"/>
      <c r="B149" s="116"/>
      <c r="C149" s="60"/>
      <c r="D149" s="116"/>
      <c r="E149" s="60"/>
      <c r="F149" s="116"/>
      <c r="G149" s="60"/>
      <c r="H149" s="116"/>
      <c r="I149" s="60"/>
      <c r="J149" s="116"/>
      <c r="K149" s="60"/>
      <c r="L149" s="116"/>
      <c r="M149" s="60"/>
      <c r="N149" s="116"/>
      <c r="O149" s="60"/>
      <c r="P149" s="116"/>
      <c r="Q149" s="60"/>
      <c r="R149" s="116"/>
      <c r="S149" s="60"/>
      <c r="T149" s="116"/>
      <c r="U149" s="60"/>
      <c r="V149" s="116"/>
      <c r="W149" s="60"/>
      <c r="X149" s="110"/>
    </row>
    <row r="150" spans="1:24" ht="45" customHeight="1" thickBot="1" x14ac:dyDescent="0.6">
      <c r="A150" s="107"/>
      <c r="B150" s="116"/>
      <c r="C150" s="60"/>
      <c r="D150" s="116"/>
      <c r="E150" s="60"/>
      <c r="F150" s="116"/>
      <c r="G150" s="60"/>
      <c r="H150" s="116"/>
      <c r="I150" s="60"/>
      <c r="J150" s="116"/>
      <c r="K150" s="60"/>
      <c r="L150" s="116"/>
      <c r="M150" s="60"/>
      <c r="N150" s="116"/>
      <c r="O150" s="60"/>
      <c r="P150" s="116"/>
      <c r="Q150" s="60"/>
      <c r="R150" s="116"/>
      <c r="S150" s="60"/>
      <c r="T150" s="116"/>
      <c r="U150" s="60"/>
      <c r="V150" s="116"/>
      <c r="W150" s="60"/>
      <c r="X150" s="110"/>
    </row>
    <row r="151" spans="1:24" ht="45" customHeight="1" thickBot="1" x14ac:dyDescent="0.6">
      <c r="A151" s="107"/>
      <c r="B151" s="116"/>
      <c r="C151" s="60"/>
      <c r="D151" s="116"/>
      <c r="E151" s="60"/>
      <c r="F151" s="116"/>
      <c r="G151" s="60"/>
      <c r="H151" s="116"/>
      <c r="I151" s="60"/>
      <c r="J151" s="116"/>
      <c r="K151" s="60"/>
      <c r="L151" s="116"/>
      <c r="M151" s="60"/>
      <c r="N151" s="116"/>
      <c r="O151" s="60"/>
      <c r="P151" s="116"/>
      <c r="Q151" s="60"/>
      <c r="R151" s="116"/>
      <c r="S151" s="60"/>
      <c r="T151" s="116"/>
      <c r="U151" s="60"/>
      <c r="V151" s="116"/>
      <c r="W151" s="60"/>
      <c r="X151" s="110"/>
    </row>
    <row r="152" spans="1:24" ht="45" customHeight="1" thickBot="1" x14ac:dyDescent="0.6">
      <c r="A152" s="107"/>
      <c r="B152" s="116"/>
      <c r="C152" s="60"/>
      <c r="D152" s="116"/>
      <c r="E152" s="60"/>
      <c r="F152" s="116"/>
      <c r="G152" s="60"/>
      <c r="H152" s="116"/>
      <c r="I152" s="60"/>
      <c r="J152" s="116"/>
      <c r="K152" s="60"/>
      <c r="L152" s="116"/>
      <c r="M152" s="60"/>
      <c r="N152" s="116"/>
      <c r="O152" s="60"/>
      <c r="P152" s="116"/>
      <c r="Q152" s="60"/>
      <c r="R152" s="116"/>
      <c r="S152" s="60"/>
      <c r="T152" s="116"/>
      <c r="U152" s="60"/>
      <c r="V152" s="116"/>
      <c r="W152" s="60"/>
      <c r="X152" s="110"/>
    </row>
    <row r="153" spans="1:24" ht="45" customHeight="1" thickBot="1" x14ac:dyDescent="0.6">
      <c r="A153" s="107"/>
      <c r="B153" s="116"/>
      <c r="C153" s="60"/>
      <c r="D153" s="116"/>
      <c r="E153" s="60"/>
      <c r="F153" s="116"/>
      <c r="G153" s="60"/>
      <c r="H153" s="116"/>
      <c r="I153" s="60"/>
      <c r="J153" s="116"/>
      <c r="K153" s="60"/>
      <c r="L153" s="116"/>
      <c r="M153" s="60"/>
      <c r="N153" s="116"/>
      <c r="O153" s="60"/>
      <c r="P153" s="116"/>
      <c r="Q153" s="60"/>
      <c r="R153" s="116"/>
      <c r="S153" s="60"/>
      <c r="T153" s="116"/>
      <c r="U153" s="60"/>
      <c r="V153" s="116"/>
      <c r="W153" s="60"/>
      <c r="X153" s="110"/>
    </row>
    <row r="154" spans="1:24" x14ac:dyDescent="0.25">
      <c r="H154" s="114"/>
    </row>
  </sheetData>
  <autoFilter ref="A3:X3" xr:uid="{00000000-0001-0000-0000-000000000000}">
    <sortState xmlns:xlrd2="http://schemas.microsoft.com/office/spreadsheetml/2017/richdata2" ref="A4:X13">
      <sortCondition ref="A3"/>
    </sortState>
  </autoFilter>
  <mergeCells count="12">
    <mergeCell ref="T2:U2"/>
    <mergeCell ref="V2:W2"/>
    <mergeCell ref="B1:G1"/>
    <mergeCell ref="B2:C2"/>
    <mergeCell ref="D2:E2"/>
    <mergeCell ref="F2:G2"/>
    <mergeCell ref="H2:I2"/>
    <mergeCell ref="J2:K2"/>
    <mergeCell ref="L2:M2"/>
    <mergeCell ref="N2:O2"/>
    <mergeCell ref="P2:Q2"/>
    <mergeCell ref="R2:S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5E437-8270-48BF-92CB-151335AEFA6D}">
  <sheetPr codeName="Feuil2"/>
  <dimension ref="A1:E4801"/>
  <sheetViews>
    <sheetView showZeros="0" zoomScale="90" zoomScaleNormal="90" workbookViewId="0"/>
  </sheetViews>
  <sheetFormatPr baseColWidth="10" defaultRowHeight="15" x14ac:dyDescent="0.25"/>
  <cols>
    <col min="1" max="1" width="29.5703125" style="104" bestFit="1" customWidth="1"/>
    <col min="2" max="2" width="30.140625" style="104" bestFit="1" customWidth="1"/>
    <col min="3" max="4" width="11.42578125" style="104"/>
    <col min="5" max="5" width="22.7109375" style="104" customWidth="1"/>
    <col min="6" max="6" width="24.42578125" style="104" bestFit="1" customWidth="1"/>
    <col min="7" max="16384" width="11.42578125" style="104"/>
  </cols>
  <sheetData>
    <row r="1" spans="1:5" ht="15.75" thickBot="1" x14ac:dyDescent="0.3"/>
    <row r="2" spans="1:5" ht="16.5" thickBot="1" x14ac:dyDescent="0.3">
      <c r="A2" s="67" t="s">
        <v>12</v>
      </c>
      <c r="B2" s="125" t="str">
        <f>Saisie!A4</f>
        <v>Albert</v>
      </c>
      <c r="C2" s="126"/>
      <c r="D2" s="127"/>
    </row>
    <row r="4" spans="1:5" ht="15.75" thickBot="1" x14ac:dyDescent="0.3">
      <c r="A4" s="68">
        <f>_xlfn.IFNA(VLOOKUP(B2,Saisie!$A$4:$X$153,5,FALSE),0)</f>
        <v>2</v>
      </c>
      <c r="B4" s="69" t="s">
        <v>13</v>
      </c>
      <c r="C4" s="69" t="s">
        <v>14</v>
      </c>
      <c r="D4" s="69" t="s">
        <v>15</v>
      </c>
    </row>
    <row r="5" spans="1:5" x14ac:dyDescent="0.25">
      <c r="A5" s="67" t="s">
        <v>16</v>
      </c>
      <c r="B5" s="70">
        <f>_xlfn.IFNA(VLOOKUP(B2,Saisie!$A$4:$X$153,3,FALSE),0)</f>
        <v>1</v>
      </c>
      <c r="C5" s="71">
        <f>Témoin!$C$4</f>
        <v>55</v>
      </c>
      <c r="D5" s="72">
        <f>C5*B5</f>
        <v>55</v>
      </c>
      <c r="E5" s="117">
        <f>_xlfn.IFNA(VLOOKUP(B2,Saisie!$A$4:$X$153,2,FALSE),"")</f>
        <v>0</v>
      </c>
    </row>
    <row r="6" spans="1:5" x14ac:dyDescent="0.25">
      <c r="A6" s="67" t="s">
        <v>17</v>
      </c>
      <c r="B6" s="73">
        <f>IF(A4=1,1,)</f>
        <v>0</v>
      </c>
      <c r="C6" s="74">
        <f>Témoin!$C$5</f>
        <v>24</v>
      </c>
      <c r="D6" s="75">
        <f t="shared" ref="D6:D13" si="0">C6*B6</f>
        <v>0</v>
      </c>
      <c r="E6" s="129">
        <f>_xlfn.IFNA(VLOOKUP(B2,Saisie!$A$4:$X$153,4,FALSE),"")</f>
        <v>0</v>
      </c>
    </row>
    <row r="7" spans="1:5" x14ac:dyDescent="0.25">
      <c r="A7" s="67" t="s">
        <v>18</v>
      </c>
      <c r="B7" s="73">
        <f>IF(A4=2,2,)</f>
        <v>2</v>
      </c>
      <c r="C7" s="74">
        <f>Témoin!$C$6</f>
        <v>23</v>
      </c>
      <c r="D7" s="75">
        <f t="shared" si="0"/>
        <v>46</v>
      </c>
      <c r="E7" s="129"/>
    </row>
    <row r="8" spans="1:5" x14ac:dyDescent="0.25">
      <c r="A8" s="67" t="s">
        <v>19</v>
      </c>
      <c r="B8" s="73">
        <f>IF(AND(A4&gt;=3,A4&lt;=5),A4,0)</f>
        <v>0</v>
      </c>
      <c r="C8" s="74">
        <f>Témoin!$C$7</f>
        <v>22</v>
      </c>
      <c r="D8" s="75">
        <f t="shared" si="0"/>
        <v>0</v>
      </c>
      <c r="E8" s="129"/>
    </row>
    <row r="9" spans="1:5" x14ac:dyDescent="0.25">
      <c r="A9" s="67" t="s">
        <v>20</v>
      </c>
      <c r="B9" s="73">
        <f>IF(AND(A4&gt;=6,A4&lt;=10),A4,0)</f>
        <v>0</v>
      </c>
      <c r="C9" s="74">
        <f>Témoin!$C$8</f>
        <v>21</v>
      </c>
      <c r="D9" s="75">
        <f t="shared" si="0"/>
        <v>0</v>
      </c>
      <c r="E9" s="129"/>
    </row>
    <row r="10" spans="1:5" x14ac:dyDescent="0.25">
      <c r="A10" s="67" t="s">
        <v>21</v>
      </c>
      <c r="B10" s="76">
        <f>IF(A4&gt;10,A4,0)</f>
        <v>0</v>
      </c>
      <c r="C10" s="77">
        <f>Témoin!$C$9</f>
        <v>20</v>
      </c>
      <c r="D10" s="78">
        <f t="shared" si="0"/>
        <v>0</v>
      </c>
      <c r="E10" s="129"/>
    </row>
    <row r="11" spans="1:5" x14ac:dyDescent="0.25">
      <c r="A11" s="67"/>
      <c r="B11" s="73"/>
      <c r="C11" s="79"/>
      <c r="D11" s="80"/>
      <c r="E11" s="117"/>
    </row>
    <row r="12" spans="1:5" x14ac:dyDescent="0.25">
      <c r="A12" s="81" t="s">
        <v>22</v>
      </c>
      <c r="B12" s="82">
        <f>_xlfn.IFNA(VLOOKUP(B2,Saisie!$A$4:$X$153,7,FALSE),0)</f>
        <v>3</v>
      </c>
      <c r="C12" s="83">
        <f>Témoin!$C$11</f>
        <v>95</v>
      </c>
      <c r="D12" s="84">
        <f t="shared" si="0"/>
        <v>285</v>
      </c>
      <c r="E12" s="117">
        <f>_xlfn.IFNA(VLOOKUP(B2,Saisie!$A$4:$X$153,6,FALSE),"")</f>
        <v>0</v>
      </c>
    </row>
    <row r="13" spans="1:5" ht="15.75" thickBot="1" x14ac:dyDescent="0.3">
      <c r="A13" s="67" t="s">
        <v>23</v>
      </c>
      <c r="B13" s="85">
        <f>_xlfn.IFNA(VLOOKUP(B2,Saisie!$A$4:$X$153,9,FALSE),0)</f>
        <v>4</v>
      </c>
      <c r="C13" s="86">
        <f>Témoin!$C$12</f>
        <v>70</v>
      </c>
      <c r="D13" s="87">
        <f t="shared" si="0"/>
        <v>280</v>
      </c>
      <c r="E13" s="117">
        <f>_xlfn.IFNA(VLOOKUP(B2,Saisie!$A$4:$X$153,8,FALSE),"")</f>
        <v>0</v>
      </c>
    </row>
    <row r="14" spans="1:5" ht="15.75" thickBot="1" x14ac:dyDescent="0.3">
      <c r="A14" s="88" t="s">
        <v>24</v>
      </c>
      <c r="B14" s="89"/>
      <c r="C14" s="89"/>
      <c r="D14" s="90">
        <f>SUM(D5:D13)</f>
        <v>666</v>
      </c>
      <c r="E14" s="117"/>
    </row>
    <row r="15" spans="1:5" ht="15.75" thickBot="1" x14ac:dyDescent="0.3">
      <c r="A15" s="67"/>
      <c r="B15" s="89"/>
      <c r="C15" s="89"/>
      <c r="D15" s="91"/>
      <c r="E15" s="117"/>
    </row>
    <row r="16" spans="1:5" x14ac:dyDescent="0.25">
      <c r="A16" s="67" t="s">
        <v>25</v>
      </c>
      <c r="B16" s="70">
        <f>_xlfn.IFNA(VLOOKUP(B2,Saisie!$A$4:$X$153,11,FALSE),0)</f>
        <v>5</v>
      </c>
      <c r="C16" s="71">
        <f>Témoin!$C$15</f>
        <v>27</v>
      </c>
      <c r="D16" s="72">
        <f t="shared" ref="D16:D29" si="1">C16*B16</f>
        <v>135</v>
      </c>
      <c r="E16" s="117">
        <f>_xlfn.IFNA(VLOOKUP(B2,Saisie!$A$4:$X$153,10,FALSE),"")</f>
        <v>0</v>
      </c>
    </row>
    <row r="17" spans="1:5" x14ac:dyDescent="0.25">
      <c r="A17" s="67" t="s">
        <v>5</v>
      </c>
      <c r="B17" s="73">
        <f>_xlfn.IFNA(VLOOKUP(B2,Saisie!$A$4:$X$153,13,FALSE),0)</f>
        <v>6</v>
      </c>
      <c r="C17" s="74">
        <f>Témoin!$C$16</f>
        <v>65</v>
      </c>
      <c r="D17" s="75">
        <f t="shared" si="1"/>
        <v>390</v>
      </c>
      <c r="E17" s="117">
        <f>_xlfn.IFNA(VLOOKUP(B2,Saisie!$A$4:$X$153,12,FALSE),"")</f>
        <v>0</v>
      </c>
    </row>
    <row r="18" spans="1:5" x14ac:dyDescent="0.25">
      <c r="A18" s="67" t="s">
        <v>6</v>
      </c>
      <c r="B18" s="73">
        <f>_xlfn.IFNA(VLOOKUP(B2,Saisie!$A$4:$X$153,15,FALSE),0)</f>
        <v>7</v>
      </c>
      <c r="C18" s="74">
        <f>Témoin!$C$17</f>
        <v>60</v>
      </c>
      <c r="D18" s="75">
        <f t="shared" si="1"/>
        <v>420</v>
      </c>
      <c r="E18" s="117">
        <f>_xlfn.IFNA(VLOOKUP(B2,Saisie!$A$4:$X$153,14,FALSE),"")</f>
        <v>0</v>
      </c>
    </row>
    <row r="19" spans="1:5" x14ac:dyDescent="0.25">
      <c r="A19" s="67" t="s">
        <v>26</v>
      </c>
      <c r="B19" s="73">
        <f>_xlfn.IFNA(VLOOKUP(B2,Saisie!$A$4:$X$153,17,FALSE),0)</f>
        <v>8</v>
      </c>
      <c r="C19" s="74">
        <f>Témoin!$C$18</f>
        <v>39</v>
      </c>
      <c r="D19" s="75">
        <f t="shared" si="1"/>
        <v>312</v>
      </c>
      <c r="E19" s="117">
        <f>_xlfn.IFNA(VLOOKUP(B2,Saisie!$A$4:$X$153,16,FALSE),"")</f>
        <v>0</v>
      </c>
    </row>
    <row r="20" spans="1:5" x14ac:dyDescent="0.25">
      <c r="A20" s="67" t="s">
        <v>27</v>
      </c>
      <c r="B20" s="73">
        <f>_xlfn.IFNA(VLOOKUP(B2,Saisie!$A$4:$X$153,19,FALSE),0)</f>
        <v>9</v>
      </c>
      <c r="C20" s="74">
        <f>Témoin!$C$19</f>
        <v>20</v>
      </c>
      <c r="D20" s="75">
        <f t="shared" si="1"/>
        <v>180</v>
      </c>
      <c r="E20" s="117">
        <f>_xlfn.IFNA(VLOOKUP(B2,Saisie!$A$4:$X$153,18,FALSE),"")</f>
        <v>0</v>
      </c>
    </row>
    <row r="21" spans="1:5" x14ac:dyDescent="0.25">
      <c r="A21" s="67" t="s">
        <v>28</v>
      </c>
      <c r="B21" s="73">
        <f>_xlfn.IFNA(VLOOKUP(B2,Saisie!$A$4:$X$153,23,FALSE),0)</f>
        <v>11</v>
      </c>
      <c r="C21" s="74">
        <f>Témoin!$C$20</f>
        <v>260</v>
      </c>
      <c r="D21" s="75">
        <f t="shared" si="1"/>
        <v>2860</v>
      </c>
      <c r="E21" s="117">
        <f>_xlfn.IFNA(VLOOKUP(B2,Saisie!$A$4:$X$153,22,FALSE),"")</f>
        <v>0</v>
      </c>
    </row>
    <row r="22" spans="1:5" x14ac:dyDescent="0.25">
      <c r="A22" s="67" t="s">
        <v>29</v>
      </c>
      <c r="B22" s="92"/>
      <c r="C22" s="74">
        <f>Témoin!$C$21</f>
        <v>54</v>
      </c>
      <c r="D22" s="75">
        <f t="shared" si="1"/>
        <v>0</v>
      </c>
      <c r="E22" s="117"/>
    </row>
    <row r="23" spans="1:5" x14ac:dyDescent="0.25">
      <c r="A23" s="81" t="s">
        <v>30</v>
      </c>
      <c r="B23" s="73">
        <f>_xlfn.IFNA(VLOOKUP(B2,Saisie!$A$4:$X$153,21,FALSE),0)</f>
        <v>10</v>
      </c>
      <c r="C23" s="74">
        <f>Témoin!$C$22</f>
        <v>135</v>
      </c>
      <c r="D23" s="75">
        <f t="shared" si="1"/>
        <v>1350</v>
      </c>
      <c r="E23" s="117">
        <f>_xlfn.IFNA(VLOOKUP(B2,Saisie!$A$4:$X$153,20,FALSE),"")</f>
        <v>0</v>
      </c>
    </row>
    <row r="24" spans="1:5" x14ac:dyDescent="0.25">
      <c r="A24" s="93" t="s">
        <v>31</v>
      </c>
      <c r="B24" s="92"/>
      <c r="C24" s="94"/>
      <c r="D24" s="95"/>
      <c r="E24" s="129">
        <f>_xlfn.IFNA(VLOOKUP(B2,Saisie!$A$4:$X$153,24,FALSE),"")</f>
        <v>0</v>
      </c>
    </row>
    <row r="25" spans="1:5" x14ac:dyDescent="0.25">
      <c r="A25" s="96"/>
      <c r="B25" s="97"/>
      <c r="C25" s="98"/>
      <c r="D25" s="75">
        <f t="shared" si="1"/>
        <v>0</v>
      </c>
      <c r="E25" s="129"/>
    </row>
    <row r="26" spans="1:5" x14ac:dyDescent="0.25">
      <c r="A26" s="96"/>
      <c r="B26" s="92"/>
      <c r="C26" s="98"/>
      <c r="D26" s="75">
        <f t="shared" si="1"/>
        <v>0</v>
      </c>
      <c r="E26" s="129"/>
    </row>
    <row r="27" spans="1:5" x14ac:dyDescent="0.25">
      <c r="A27" s="99"/>
      <c r="B27" s="92"/>
      <c r="C27" s="98"/>
      <c r="D27" s="75">
        <f t="shared" si="1"/>
        <v>0</v>
      </c>
      <c r="E27" s="129"/>
    </row>
    <row r="28" spans="1:5" x14ac:dyDescent="0.25">
      <c r="A28" s="67"/>
      <c r="B28" s="92"/>
      <c r="C28" s="98"/>
      <c r="D28" s="75">
        <f t="shared" si="1"/>
        <v>0</v>
      </c>
      <c r="E28" s="129"/>
    </row>
    <row r="29" spans="1:5" ht="15.75" thickBot="1" x14ac:dyDescent="0.3">
      <c r="A29" s="67"/>
      <c r="B29" s="100"/>
      <c r="C29" s="101"/>
      <c r="D29" s="87">
        <f t="shared" si="1"/>
        <v>0</v>
      </c>
      <c r="E29" s="129"/>
    </row>
    <row r="30" spans="1:5" ht="15.75" thickBot="1" x14ac:dyDescent="0.3">
      <c r="A30" s="88" t="s">
        <v>32</v>
      </c>
      <c r="B30" s="89"/>
      <c r="C30" s="89"/>
      <c r="D30" s="90">
        <f>SUM(D16:D29)</f>
        <v>5647</v>
      </c>
    </row>
    <row r="31" spans="1:5" ht="15.75" thickBot="1" x14ac:dyDescent="0.3">
      <c r="A31" s="67"/>
      <c r="B31" s="69"/>
      <c r="C31" s="69"/>
      <c r="D31" s="91"/>
    </row>
    <row r="32" spans="1:5" ht="21.75" thickTop="1" thickBot="1" x14ac:dyDescent="0.35">
      <c r="A32" s="102" t="s">
        <v>33</v>
      </c>
      <c r="B32" s="102"/>
      <c r="C32" s="102"/>
      <c r="D32" s="103">
        <f>D30+D14</f>
        <v>6313</v>
      </c>
    </row>
    <row r="33" spans="1:5" ht="16.5" thickTop="1" thickBot="1" x14ac:dyDescent="0.3"/>
    <row r="34" spans="1:5" ht="16.5" thickBot="1" x14ac:dyDescent="0.3">
      <c r="A34" s="67" t="s">
        <v>12</v>
      </c>
      <c r="B34" s="125" t="str">
        <f>Saisie!A5</f>
        <v>Bernard</v>
      </c>
      <c r="C34" s="126"/>
      <c r="D34" s="127"/>
    </row>
    <row r="36" spans="1:5" ht="15.75" thickBot="1" x14ac:dyDescent="0.3">
      <c r="A36" s="68">
        <f>_xlfn.IFNA(VLOOKUP(B34,Saisie!$A$4:$X$153,5,FALSE),0)</f>
        <v>0</v>
      </c>
      <c r="B36" s="69" t="s">
        <v>13</v>
      </c>
      <c r="C36" s="69" t="s">
        <v>14</v>
      </c>
      <c r="D36" s="69" t="s">
        <v>15</v>
      </c>
    </row>
    <row r="37" spans="1:5" x14ac:dyDescent="0.25">
      <c r="A37" s="67" t="s">
        <v>16</v>
      </c>
      <c r="B37" s="70">
        <f>_xlfn.IFNA(VLOOKUP(B34,Saisie!$A$4:$X$153,3,FALSE),0)</f>
        <v>1</v>
      </c>
      <c r="C37" s="71">
        <f>Témoin!$C$4</f>
        <v>55</v>
      </c>
      <c r="D37" s="72">
        <f>C37*B37</f>
        <v>55</v>
      </c>
      <c r="E37" s="117">
        <f>_xlfn.IFNA(VLOOKUP(B34,Saisie!$A$4:$X$153,2,FALSE),"")</f>
        <v>0</v>
      </c>
    </row>
    <row r="38" spans="1:5" x14ac:dyDescent="0.25">
      <c r="A38" s="67" t="s">
        <v>17</v>
      </c>
      <c r="B38" s="73">
        <f>IF(A36=1,1,)</f>
        <v>0</v>
      </c>
      <c r="C38" s="74">
        <f>Témoin!$C$5</f>
        <v>24</v>
      </c>
      <c r="D38" s="75">
        <f t="shared" ref="D38:D42" si="2">C38*B38</f>
        <v>0</v>
      </c>
      <c r="E38" s="129">
        <f>_xlfn.IFNA(VLOOKUP(B34,Saisie!$A$4:$X$153,4,FALSE),"")</f>
        <v>0</v>
      </c>
    </row>
    <row r="39" spans="1:5" x14ac:dyDescent="0.25">
      <c r="A39" s="67" t="s">
        <v>18</v>
      </c>
      <c r="B39" s="73">
        <f>IF(A36=2,2,)</f>
        <v>0</v>
      </c>
      <c r="C39" s="74">
        <f>Témoin!$C$6</f>
        <v>23</v>
      </c>
      <c r="D39" s="75">
        <f t="shared" si="2"/>
        <v>0</v>
      </c>
      <c r="E39" s="129"/>
    </row>
    <row r="40" spans="1:5" x14ac:dyDescent="0.25">
      <c r="A40" s="67" t="s">
        <v>19</v>
      </c>
      <c r="B40" s="73">
        <f>IF(AND(A36&gt;=3,A36&lt;=5),A36,0)</f>
        <v>0</v>
      </c>
      <c r="C40" s="74">
        <f>Témoin!$C$7</f>
        <v>22</v>
      </c>
      <c r="D40" s="75">
        <f t="shared" si="2"/>
        <v>0</v>
      </c>
      <c r="E40" s="129"/>
    </row>
    <row r="41" spans="1:5" x14ac:dyDescent="0.25">
      <c r="A41" s="67" t="s">
        <v>20</v>
      </c>
      <c r="B41" s="73">
        <f>IF(AND(A36&gt;=6,A36&lt;=10),A36,0)</f>
        <v>0</v>
      </c>
      <c r="C41" s="74">
        <f>Témoin!$C$8</f>
        <v>21</v>
      </c>
      <c r="D41" s="75">
        <f t="shared" si="2"/>
        <v>0</v>
      </c>
      <c r="E41" s="129"/>
    </row>
    <row r="42" spans="1:5" x14ac:dyDescent="0.25">
      <c r="A42" s="67" t="s">
        <v>21</v>
      </c>
      <c r="B42" s="76">
        <f>IF(A36&gt;10,A36,0)</f>
        <v>0</v>
      </c>
      <c r="C42" s="77">
        <f>Témoin!$C$9</f>
        <v>20</v>
      </c>
      <c r="D42" s="78">
        <f t="shared" si="2"/>
        <v>0</v>
      </c>
      <c r="E42" s="129"/>
    </row>
    <row r="43" spans="1:5" x14ac:dyDescent="0.25">
      <c r="A43" s="67"/>
      <c r="B43" s="73"/>
      <c r="C43" s="79"/>
      <c r="D43" s="80"/>
      <c r="E43" s="117"/>
    </row>
    <row r="44" spans="1:5" x14ac:dyDescent="0.25">
      <c r="A44" s="81" t="s">
        <v>22</v>
      </c>
      <c r="B44" s="82">
        <f>_xlfn.IFNA(VLOOKUP(B34,Saisie!$A$4:$X$153,7,FALSE),0)</f>
        <v>0</v>
      </c>
      <c r="C44" s="83">
        <f>Témoin!$C$11</f>
        <v>95</v>
      </c>
      <c r="D44" s="84">
        <f t="shared" ref="D44:D45" si="3">C44*B44</f>
        <v>0</v>
      </c>
      <c r="E44" s="117">
        <f>_xlfn.IFNA(VLOOKUP(B34,Saisie!$A$4:$X$153,6,FALSE),"")</f>
        <v>0</v>
      </c>
    </row>
    <row r="45" spans="1:5" ht="15.75" thickBot="1" x14ac:dyDescent="0.3">
      <c r="A45" s="67" t="s">
        <v>23</v>
      </c>
      <c r="B45" s="85">
        <f>_xlfn.IFNA(VLOOKUP(B34,Saisie!$A$4:$X$153,9,FALSE),0)</f>
        <v>0</v>
      </c>
      <c r="C45" s="86">
        <f>Témoin!$C$12</f>
        <v>70</v>
      </c>
      <c r="D45" s="87">
        <f t="shared" si="3"/>
        <v>0</v>
      </c>
      <c r="E45" s="117">
        <f>_xlfn.IFNA(VLOOKUP(B34,Saisie!$A$4:$X$153,8,FALSE),"")</f>
        <v>0</v>
      </c>
    </row>
    <row r="46" spans="1:5" ht="15.75" thickBot="1" x14ac:dyDescent="0.3">
      <c r="A46" s="88" t="s">
        <v>24</v>
      </c>
      <c r="B46" s="89"/>
      <c r="C46" s="89"/>
      <c r="D46" s="90">
        <f>SUM(D37:D45)</f>
        <v>55</v>
      </c>
      <c r="E46" s="117"/>
    </row>
    <row r="47" spans="1:5" ht="15.75" thickBot="1" x14ac:dyDescent="0.3">
      <c r="A47" s="67"/>
      <c r="B47" s="89"/>
      <c r="C47" s="89"/>
      <c r="D47" s="91"/>
      <c r="E47" s="117"/>
    </row>
    <row r="48" spans="1:5" x14ac:dyDescent="0.25">
      <c r="A48" s="67" t="s">
        <v>25</v>
      </c>
      <c r="B48" s="70">
        <f>_xlfn.IFNA(VLOOKUP(B34,Saisie!$A$4:$X$153,11,FALSE),0)</f>
        <v>0</v>
      </c>
      <c r="C48" s="71">
        <f>Témoin!$C$15</f>
        <v>27</v>
      </c>
      <c r="D48" s="72">
        <f t="shared" ref="D48:D55" si="4">C48*B48</f>
        <v>0</v>
      </c>
      <c r="E48" s="117">
        <f>_xlfn.IFNA(VLOOKUP(B34,Saisie!$A$4:$X$153,10,FALSE),"")</f>
        <v>0</v>
      </c>
    </row>
    <row r="49" spans="1:5" x14ac:dyDescent="0.25">
      <c r="A49" s="67" t="s">
        <v>5</v>
      </c>
      <c r="B49" s="73">
        <f>_xlfn.IFNA(VLOOKUP(B34,Saisie!$A$4:$X$153,13,FALSE),0)</f>
        <v>0</v>
      </c>
      <c r="C49" s="74">
        <f>Témoin!$C$16</f>
        <v>65</v>
      </c>
      <c r="D49" s="75">
        <f t="shared" si="4"/>
        <v>0</v>
      </c>
      <c r="E49" s="117">
        <f>_xlfn.IFNA(VLOOKUP(B34,Saisie!$A$4:$X$153,12,FALSE),"")</f>
        <v>0</v>
      </c>
    </row>
    <row r="50" spans="1:5" x14ac:dyDescent="0.25">
      <c r="A50" s="67" t="s">
        <v>6</v>
      </c>
      <c r="B50" s="73">
        <f>_xlfn.IFNA(VLOOKUP(B34,Saisie!$A$4:$X$153,15,FALSE),0)</f>
        <v>0</v>
      </c>
      <c r="C50" s="74">
        <f>Témoin!$C$17</f>
        <v>60</v>
      </c>
      <c r="D50" s="75">
        <f t="shared" si="4"/>
        <v>0</v>
      </c>
      <c r="E50" s="117">
        <f>_xlfn.IFNA(VLOOKUP(B34,Saisie!$A$4:$X$153,14,FALSE),"")</f>
        <v>0</v>
      </c>
    </row>
    <row r="51" spans="1:5" x14ac:dyDescent="0.25">
      <c r="A51" s="67" t="s">
        <v>26</v>
      </c>
      <c r="B51" s="73">
        <f>_xlfn.IFNA(VLOOKUP(B34,Saisie!$A$4:$X$153,17,FALSE),0)</f>
        <v>0</v>
      </c>
      <c r="C51" s="74">
        <f>Témoin!$C$18</f>
        <v>39</v>
      </c>
      <c r="D51" s="75">
        <f t="shared" si="4"/>
        <v>0</v>
      </c>
      <c r="E51" s="117">
        <f>_xlfn.IFNA(VLOOKUP(B34,Saisie!$A$4:$X$153,16,FALSE),"")</f>
        <v>0</v>
      </c>
    </row>
    <row r="52" spans="1:5" x14ac:dyDescent="0.25">
      <c r="A52" s="67" t="s">
        <v>27</v>
      </c>
      <c r="B52" s="73">
        <f>_xlfn.IFNA(VLOOKUP(B34,Saisie!$A$4:$X$153,19,FALSE),0)</f>
        <v>0</v>
      </c>
      <c r="C52" s="74">
        <f>Témoin!$C$19</f>
        <v>20</v>
      </c>
      <c r="D52" s="75">
        <f t="shared" si="4"/>
        <v>0</v>
      </c>
      <c r="E52" s="117">
        <f>_xlfn.IFNA(VLOOKUP(B34,Saisie!$A$4:$X$153,18,FALSE),"")</f>
        <v>0</v>
      </c>
    </row>
    <row r="53" spans="1:5" x14ac:dyDescent="0.25">
      <c r="A53" s="67" t="s">
        <v>28</v>
      </c>
      <c r="B53" s="73">
        <f>_xlfn.IFNA(VLOOKUP(B34,Saisie!$A$4:$X$153,23,FALSE),0)</f>
        <v>0</v>
      </c>
      <c r="C53" s="74">
        <f>Témoin!$C$20</f>
        <v>260</v>
      </c>
      <c r="D53" s="75">
        <f t="shared" si="4"/>
        <v>0</v>
      </c>
      <c r="E53" s="117">
        <f>_xlfn.IFNA(VLOOKUP(B34,Saisie!$A$4:$X$153,22,FALSE),"")</f>
        <v>0</v>
      </c>
    </row>
    <row r="54" spans="1:5" x14ac:dyDescent="0.25">
      <c r="A54" s="67" t="s">
        <v>29</v>
      </c>
      <c r="B54" s="92"/>
      <c r="C54" s="74">
        <f>Témoin!$C$21</f>
        <v>54</v>
      </c>
      <c r="D54" s="75">
        <f t="shared" si="4"/>
        <v>0</v>
      </c>
      <c r="E54" s="117"/>
    </row>
    <row r="55" spans="1:5" x14ac:dyDescent="0.25">
      <c r="A55" s="81" t="s">
        <v>30</v>
      </c>
      <c r="B55" s="73">
        <f>_xlfn.IFNA(VLOOKUP(B34,Saisie!$A$4:$X$153,21,FALSE),0)</f>
        <v>0</v>
      </c>
      <c r="C55" s="74">
        <f>Témoin!$C$22</f>
        <v>135</v>
      </c>
      <c r="D55" s="75">
        <f t="shared" si="4"/>
        <v>0</v>
      </c>
      <c r="E55" s="117">
        <f>_xlfn.IFNA(VLOOKUP(B34,Saisie!$A$4:$X$153,20,FALSE),"")</f>
        <v>0</v>
      </c>
    </row>
    <row r="56" spans="1:5" x14ac:dyDescent="0.25">
      <c r="A56" s="93" t="s">
        <v>31</v>
      </c>
      <c r="B56" s="92"/>
      <c r="C56" s="94"/>
      <c r="D56" s="95"/>
      <c r="E56" s="129">
        <f>_xlfn.IFNA(VLOOKUP(B34,Saisie!$A$4:$X$153,24,FALSE),"")</f>
        <v>0</v>
      </c>
    </row>
    <row r="57" spans="1:5" x14ac:dyDescent="0.25">
      <c r="A57" s="96"/>
      <c r="B57" s="97"/>
      <c r="C57" s="98"/>
      <c r="D57" s="75">
        <f t="shared" ref="D57:D61" si="5">C57*B57</f>
        <v>0</v>
      </c>
      <c r="E57" s="129"/>
    </row>
    <row r="58" spans="1:5" x14ac:dyDescent="0.25">
      <c r="A58" s="96"/>
      <c r="B58" s="92"/>
      <c r="C58" s="98"/>
      <c r="D58" s="75">
        <f t="shared" si="5"/>
        <v>0</v>
      </c>
      <c r="E58" s="129"/>
    </row>
    <row r="59" spans="1:5" x14ac:dyDescent="0.25">
      <c r="A59" s="99"/>
      <c r="B59" s="92"/>
      <c r="C59" s="98"/>
      <c r="D59" s="75">
        <f t="shared" si="5"/>
        <v>0</v>
      </c>
      <c r="E59" s="129"/>
    </row>
    <row r="60" spans="1:5" x14ac:dyDescent="0.25">
      <c r="A60" s="67"/>
      <c r="B60" s="92"/>
      <c r="C60" s="98"/>
      <c r="D60" s="75">
        <f t="shared" si="5"/>
        <v>0</v>
      </c>
      <c r="E60" s="129"/>
    </row>
    <row r="61" spans="1:5" ht="15.75" thickBot="1" x14ac:dyDescent="0.3">
      <c r="A61" s="67"/>
      <c r="B61" s="100"/>
      <c r="C61" s="101"/>
      <c r="D61" s="87">
        <f t="shared" si="5"/>
        <v>0</v>
      </c>
      <c r="E61" s="129"/>
    </row>
    <row r="62" spans="1:5" ht="15.75" thickBot="1" x14ac:dyDescent="0.3">
      <c r="A62" s="88" t="s">
        <v>32</v>
      </c>
      <c r="B62" s="89"/>
      <c r="C62" s="89"/>
      <c r="D62" s="90">
        <f>SUM(D48:D61)</f>
        <v>0</v>
      </c>
    </row>
    <row r="63" spans="1:5" ht="15.75" thickBot="1" x14ac:dyDescent="0.3">
      <c r="A63" s="67"/>
      <c r="B63" s="69"/>
      <c r="C63" s="69"/>
      <c r="D63" s="91"/>
    </row>
    <row r="64" spans="1:5" ht="21.75" thickTop="1" thickBot="1" x14ac:dyDescent="0.35">
      <c r="A64" s="102" t="s">
        <v>33</v>
      </c>
      <c r="B64" s="102"/>
      <c r="C64" s="102"/>
      <c r="D64" s="103">
        <f>D62+D46</f>
        <v>55</v>
      </c>
    </row>
    <row r="65" spans="1:5" ht="16.5" thickTop="1" thickBot="1" x14ac:dyDescent="0.3"/>
    <row r="66" spans="1:5" ht="16.5" thickBot="1" x14ac:dyDescent="0.3">
      <c r="A66" s="67" t="s">
        <v>12</v>
      </c>
      <c r="B66" s="125" t="str">
        <f>Saisie!A6</f>
        <v>Christian</v>
      </c>
      <c r="C66" s="126"/>
      <c r="D66" s="127"/>
    </row>
    <row r="68" spans="1:5" ht="15.75" thickBot="1" x14ac:dyDescent="0.3">
      <c r="A68" s="68">
        <f>_xlfn.IFNA(VLOOKUP(B66,Saisie!$A$4:$X$153,5,FALSE),0)</f>
        <v>2</v>
      </c>
      <c r="B68" s="69" t="s">
        <v>13</v>
      </c>
      <c r="C68" s="69" t="s">
        <v>14</v>
      </c>
      <c r="D68" s="69" t="s">
        <v>15</v>
      </c>
    </row>
    <row r="69" spans="1:5" x14ac:dyDescent="0.25">
      <c r="A69" s="67" t="s">
        <v>16</v>
      </c>
      <c r="B69" s="70">
        <f>_xlfn.IFNA(VLOOKUP(B66,Saisie!$A$4:$X$153,3,FALSE),0)</f>
        <v>0</v>
      </c>
      <c r="C69" s="71">
        <f>Témoin!$C$4</f>
        <v>55</v>
      </c>
      <c r="D69" s="72">
        <f>C69*B69</f>
        <v>0</v>
      </c>
      <c r="E69" s="117">
        <f>_xlfn.IFNA(VLOOKUP(B66,Saisie!$A$4:$X$153,2,FALSE),"")</f>
        <v>0</v>
      </c>
    </row>
    <row r="70" spans="1:5" x14ac:dyDescent="0.25">
      <c r="A70" s="67" t="s">
        <v>17</v>
      </c>
      <c r="B70" s="73">
        <f>IF(A68=1,1,)</f>
        <v>0</v>
      </c>
      <c r="C70" s="74">
        <f>Témoin!$C$5</f>
        <v>24</v>
      </c>
      <c r="D70" s="75">
        <f t="shared" ref="D70:D74" si="6">C70*B70</f>
        <v>0</v>
      </c>
      <c r="E70" s="129">
        <f>_xlfn.IFNA(VLOOKUP(B66,Saisie!$A$4:$X$153,4,FALSE),"")</f>
        <v>0</v>
      </c>
    </row>
    <row r="71" spans="1:5" x14ac:dyDescent="0.25">
      <c r="A71" s="67" t="s">
        <v>18</v>
      </c>
      <c r="B71" s="73">
        <f>IF(A68=2,2,)</f>
        <v>2</v>
      </c>
      <c r="C71" s="74">
        <f>Témoin!$C$6</f>
        <v>23</v>
      </c>
      <c r="D71" s="75">
        <f t="shared" si="6"/>
        <v>46</v>
      </c>
      <c r="E71" s="129"/>
    </row>
    <row r="72" spans="1:5" x14ac:dyDescent="0.25">
      <c r="A72" s="67" t="s">
        <v>19</v>
      </c>
      <c r="B72" s="73">
        <f>IF(AND(A68&gt;=3,A68&lt;=5),A68,0)</f>
        <v>0</v>
      </c>
      <c r="C72" s="74">
        <f>Témoin!$C$7</f>
        <v>22</v>
      </c>
      <c r="D72" s="75">
        <f t="shared" si="6"/>
        <v>0</v>
      </c>
      <c r="E72" s="129"/>
    </row>
    <row r="73" spans="1:5" x14ac:dyDescent="0.25">
      <c r="A73" s="67" t="s">
        <v>20</v>
      </c>
      <c r="B73" s="73">
        <f>IF(AND(A68&gt;=6,A68&lt;=10),A68,0)</f>
        <v>0</v>
      </c>
      <c r="C73" s="74">
        <f>Témoin!$C$8</f>
        <v>21</v>
      </c>
      <c r="D73" s="75">
        <f t="shared" si="6"/>
        <v>0</v>
      </c>
      <c r="E73" s="129"/>
    </row>
    <row r="74" spans="1:5" x14ac:dyDescent="0.25">
      <c r="A74" s="67" t="s">
        <v>21</v>
      </c>
      <c r="B74" s="76">
        <f>IF(A68&gt;10,A68,0)</f>
        <v>0</v>
      </c>
      <c r="C74" s="77">
        <f>Témoin!$C$9</f>
        <v>20</v>
      </c>
      <c r="D74" s="78">
        <f t="shared" si="6"/>
        <v>0</v>
      </c>
      <c r="E74" s="129"/>
    </row>
    <row r="75" spans="1:5" x14ac:dyDescent="0.25">
      <c r="A75" s="67"/>
      <c r="B75" s="73"/>
      <c r="C75" s="79"/>
      <c r="D75" s="80"/>
      <c r="E75" s="117"/>
    </row>
    <row r="76" spans="1:5" x14ac:dyDescent="0.25">
      <c r="A76" s="81" t="s">
        <v>22</v>
      </c>
      <c r="B76" s="82">
        <f>_xlfn.IFNA(VLOOKUP(B66,Saisie!$A$4:$X$153,7,FALSE),0)</f>
        <v>0</v>
      </c>
      <c r="C76" s="83">
        <f>Témoin!$C$11</f>
        <v>95</v>
      </c>
      <c r="D76" s="84">
        <f t="shared" ref="D76:D77" si="7">C76*B76</f>
        <v>0</v>
      </c>
      <c r="E76" s="117">
        <f>_xlfn.IFNA(VLOOKUP(B66,Saisie!$A$4:$X$153,6,FALSE),"")</f>
        <v>0</v>
      </c>
    </row>
    <row r="77" spans="1:5" ht="15.75" thickBot="1" x14ac:dyDescent="0.3">
      <c r="A77" s="67" t="s">
        <v>23</v>
      </c>
      <c r="B77" s="85">
        <f>_xlfn.IFNA(VLOOKUP(B66,Saisie!$A$4:$X$153,9,FALSE),0)</f>
        <v>0</v>
      </c>
      <c r="C77" s="86">
        <f>Témoin!$C$12</f>
        <v>70</v>
      </c>
      <c r="D77" s="87">
        <f t="shared" si="7"/>
        <v>0</v>
      </c>
      <c r="E77" s="117">
        <f>_xlfn.IFNA(VLOOKUP(B66,Saisie!$A$4:$X$153,8,FALSE),"")</f>
        <v>0</v>
      </c>
    </row>
    <row r="78" spans="1:5" ht="15.75" thickBot="1" x14ac:dyDescent="0.3">
      <c r="A78" s="88" t="s">
        <v>24</v>
      </c>
      <c r="B78" s="89"/>
      <c r="C78" s="89"/>
      <c r="D78" s="90">
        <f>SUM(D69:D77)</f>
        <v>46</v>
      </c>
      <c r="E78" s="117"/>
    </row>
    <row r="79" spans="1:5" ht="15.75" thickBot="1" x14ac:dyDescent="0.3">
      <c r="A79" s="67"/>
      <c r="B79" s="89"/>
      <c r="C79" s="89"/>
      <c r="D79" s="91"/>
      <c r="E79" s="117"/>
    </row>
    <row r="80" spans="1:5" x14ac:dyDescent="0.25">
      <c r="A80" s="67" t="s">
        <v>25</v>
      </c>
      <c r="B80" s="70">
        <f>_xlfn.IFNA(VLOOKUP(B66,Saisie!$A$4:$X$153,11,FALSE),0)</f>
        <v>0</v>
      </c>
      <c r="C80" s="71">
        <f>Témoin!$C$15</f>
        <v>27</v>
      </c>
      <c r="D80" s="72">
        <f t="shared" ref="D80:D87" si="8">C80*B80</f>
        <v>0</v>
      </c>
      <c r="E80" s="117">
        <f>_xlfn.IFNA(VLOOKUP(B66,Saisie!$A$4:$X$153,10,FALSE),"")</f>
        <v>0</v>
      </c>
    </row>
    <row r="81" spans="1:5" x14ac:dyDescent="0.25">
      <c r="A81" s="67" t="s">
        <v>5</v>
      </c>
      <c r="B81" s="73">
        <f>_xlfn.IFNA(VLOOKUP(B66,Saisie!$A$4:$X$153,13,FALSE),0)</f>
        <v>0</v>
      </c>
      <c r="C81" s="74">
        <f>Témoin!$C$16</f>
        <v>65</v>
      </c>
      <c r="D81" s="75">
        <f t="shared" si="8"/>
        <v>0</v>
      </c>
      <c r="E81" s="117">
        <f>_xlfn.IFNA(VLOOKUP(B66,Saisie!$A$4:$X$153,12,FALSE),"")</f>
        <v>0</v>
      </c>
    </row>
    <row r="82" spans="1:5" x14ac:dyDescent="0.25">
      <c r="A82" s="67" t="s">
        <v>6</v>
      </c>
      <c r="B82" s="73">
        <f>_xlfn.IFNA(VLOOKUP(B66,Saisie!$A$4:$X$153,15,FALSE),0)</f>
        <v>0</v>
      </c>
      <c r="C82" s="74">
        <f>Témoin!$C$17</f>
        <v>60</v>
      </c>
      <c r="D82" s="75">
        <f t="shared" si="8"/>
        <v>0</v>
      </c>
      <c r="E82" s="117">
        <f>_xlfn.IFNA(VLOOKUP(B66,Saisie!$A$4:$X$153,14,FALSE),"")</f>
        <v>0</v>
      </c>
    </row>
    <row r="83" spans="1:5" x14ac:dyDescent="0.25">
      <c r="A83" s="67" t="s">
        <v>26</v>
      </c>
      <c r="B83" s="73">
        <f>_xlfn.IFNA(VLOOKUP(B66,Saisie!$A$4:$X$153,17,FALSE),0)</f>
        <v>0</v>
      </c>
      <c r="C83" s="74">
        <f>Témoin!$C$18</f>
        <v>39</v>
      </c>
      <c r="D83" s="75">
        <f t="shared" si="8"/>
        <v>0</v>
      </c>
      <c r="E83" s="117">
        <f>_xlfn.IFNA(VLOOKUP(B66,Saisie!$A$4:$X$153,16,FALSE),"")</f>
        <v>0</v>
      </c>
    </row>
    <row r="84" spans="1:5" x14ac:dyDescent="0.25">
      <c r="A84" s="67" t="s">
        <v>27</v>
      </c>
      <c r="B84" s="73">
        <f>_xlfn.IFNA(VLOOKUP(B66,Saisie!$A$4:$X$153,19,FALSE),0)</f>
        <v>0</v>
      </c>
      <c r="C84" s="74">
        <f>Témoin!$C$19</f>
        <v>20</v>
      </c>
      <c r="D84" s="75">
        <f t="shared" si="8"/>
        <v>0</v>
      </c>
      <c r="E84" s="117">
        <f>_xlfn.IFNA(VLOOKUP(B66,Saisie!$A$4:$X$153,18,FALSE),"")</f>
        <v>0</v>
      </c>
    </row>
    <row r="85" spans="1:5" x14ac:dyDescent="0.25">
      <c r="A85" s="67" t="s">
        <v>28</v>
      </c>
      <c r="B85" s="73">
        <f>_xlfn.IFNA(VLOOKUP(B66,Saisie!$A$4:$X$153,23,FALSE),0)</f>
        <v>0</v>
      </c>
      <c r="C85" s="74">
        <f>Témoin!$C$20</f>
        <v>260</v>
      </c>
      <c r="D85" s="75">
        <f t="shared" si="8"/>
        <v>0</v>
      </c>
      <c r="E85" s="117">
        <f>_xlfn.IFNA(VLOOKUP(B66,Saisie!$A$4:$X$153,22,FALSE),"")</f>
        <v>0</v>
      </c>
    </row>
    <row r="86" spans="1:5" x14ac:dyDescent="0.25">
      <c r="A86" s="67" t="s">
        <v>29</v>
      </c>
      <c r="B86" s="92"/>
      <c r="C86" s="74">
        <f>Témoin!$C$21</f>
        <v>54</v>
      </c>
      <c r="D86" s="75">
        <f t="shared" si="8"/>
        <v>0</v>
      </c>
      <c r="E86" s="117"/>
    </row>
    <row r="87" spans="1:5" x14ac:dyDescent="0.25">
      <c r="A87" s="81" t="s">
        <v>30</v>
      </c>
      <c r="B87" s="73">
        <f>_xlfn.IFNA(VLOOKUP(B66,Saisie!$A$4:$X$153,21,FALSE),0)</f>
        <v>0</v>
      </c>
      <c r="C87" s="74">
        <f>Témoin!$C$22</f>
        <v>135</v>
      </c>
      <c r="D87" s="75">
        <f t="shared" si="8"/>
        <v>0</v>
      </c>
      <c r="E87" s="117">
        <f>_xlfn.IFNA(VLOOKUP(B66,Saisie!$A$4:$X$153,20,FALSE),"")</f>
        <v>0</v>
      </c>
    </row>
    <row r="88" spans="1:5" x14ac:dyDescent="0.25">
      <c r="A88" s="93" t="s">
        <v>31</v>
      </c>
      <c r="B88" s="92"/>
      <c r="C88" s="94"/>
      <c r="D88" s="95"/>
      <c r="E88" s="129">
        <f>_xlfn.IFNA(VLOOKUP(B66,Saisie!$A$4:$X$153,24,FALSE),"")</f>
        <v>0</v>
      </c>
    </row>
    <row r="89" spans="1:5" x14ac:dyDescent="0.25">
      <c r="A89" s="96"/>
      <c r="B89" s="97"/>
      <c r="C89" s="98"/>
      <c r="D89" s="75">
        <f t="shared" ref="D89:D93" si="9">C89*B89</f>
        <v>0</v>
      </c>
      <c r="E89" s="129"/>
    </row>
    <row r="90" spans="1:5" x14ac:dyDescent="0.25">
      <c r="A90" s="96"/>
      <c r="B90" s="92"/>
      <c r="C90" s="98"/>
      <c r="D90" s="75">
        <f t="shared" si="9"/>
        <v>0</v>
      </c>
      <c r="E90" s="129"/>
    </row>
    <row r="91" spans="1:5" x14ac:dyDescent="0.25">
      <c r="A91" s="99"/>
      <c r="B91" s="92"/>
      <c r="C91" s="98"/>
      <c r="D91" s="75">
        <f t="shared" si="9"/>
        <v>0</v>
      </c>
      <c r="E91" s="129"/>
    </row>
    <row r="92" spans="1:5" x14ac:dyDescent="0.25">
      <c r="A92" s="67"/>
      <c r="B92" s="92"/>
      <c r="C92" s="98"/>
      <c r="D92" s="75">
        <f t="shared" si="9"/>
        <v>0</v>
      </c>
      <c r="E92" s="129"/>
    </row>
    <row r="93" spans="1:5" ht="15.75" thickBot="1" x14ac:dyDescent="0.3">
      <c r="A93" s="67"/>
      <c r="B93" s="100"/>
      <c r="C93" s="101"/>
      <c r="D93" s="87">
        <f t="shared" si="9"/>
        <v>0</v>
      </c>
      <c r="E93" s="129"/>
    </row>
    <row r="94" spans="1:5" ht="15.75" thickBot="1" x14ac:dyDescent="0.3">
      <c r="A94" s="88" t="s">
        <v>32</v>
      </c>
      <c r="B94" s="89"/>
      <c r="C94" s="89"/>
      <c r="D94" s="90">
        <f>SUM(D80:D93)</f>
        <v>0</v>
      </c>
    </row>
    <row r="95" spans="1:5" ht="15.75" thickBot="1" x14ac:dyDescent="0.3">
      <c r="A95" s="67"/>
      <c r="B95" s="69"/>
      <c r="C95" s="69"/>
      <c r="D95" s="91"/>
    </row>
    <row r="96" spans="1:5" ht="21.75" thickTop="1" thickBot="1" x14ac:dyDescent="0.35">
      <c r="A96" s="102" t="s">
        <v>33</v>
      </c>
      <c r="B96" s="102"/>
      <c r="C96" s="102"/>
      <c r="D96" s="103">
        <f>D94+D78</f>
        <v>46</v>
      </c>
    </row>
    <row r="97" spans="1:5" ht="16.5" thickTop="1" thickBot="1" x14ac:dyDescent="0.3"/>
    <row r="98" spans="1:5" ht="16.5" thickBot="1" x14ac:dyDescent="0.3">
      <c r="A98" s="67" t="s">
        <v>12</v>
      </c>
      <c r="B98" s="128" t="str">
        <f>Saisie!A7</f>
        <v>Etienne</v>
      </c>
      <c r="C98" s="126"/>
      <c r="D98" s="127"/>
    </row>
    <row r="100" spans="1:5" ht="15.75" thickBot="1" x14ac:dyDescent="0.3">
      <c r="A100" s="68">
        <f>_xlfn.IFNA(VLOOKUP(B98,Saisie!$A$4:$X$153,5,FALSE),0)</f>
        <v>0</v>
      </c>
      <c r="B100" s="69" t="s">
        <v>13</v>
      </c>
      <c r="C100" s="69" t="s">
        <v>14</v>
      </c>
      <c r="D100" s="69" t="s">
        <v>15</v>
      </c>
    </row>
    <row r="101" spans="1:5" x14ac:dyDescent="0.25">
      <c r="A101" s="67" t="s">
        <v>16</v>
      </c>
      <c r="B101" s="70">
        <f>_xlfn.IFNA(VLOOKUP(B98,Saisie!$A$4:$X$153,3,FALSE),0)</f>
        <v>0</v>
      </c>
      <c r="C101" s="71">
        <f>Témoin!$C$4</f>
        <v>55</v>
      </c>
      <c r="D101" s="72">
        <f>C101*B101</f>
        <v>0</v>
      </c>
      <c r="E101" s="117">
        <f>_xlfn.IFNA(VLOOKUP(B98,Saisie!$A$4:$X$153,2,FALSE),"")</f>
        <v>0</v>
      </c>
    </row>
    <row r="102" spans="1:5" x14ac:dyDescent="0.25">
      <c r="A102" s="67" t="s">
        <v>17</v>
      </c>
      <c r="B102" s="73">
        <f>IF(A100=1,1,)</f>
        <v>0</v>
      </c>
      <c r="C102" s="74">
        <f>Témoin!$C$5</f>
        <v>24</v>
      </c>
      <c r="D102" s="75">
        <f t="shared" ref="D102:D106" si="10">C102*B102</f>
        <v>0</v>
      </c>
      <c r="E102" s="129">
        <f>_xlfn.IFNA(VLOOKUP(B98,Saisie!$A$4:$X$153,4,FALSE),"")</f>
        <v>0</v>
      </c>
    </row>
    <row r="103" spans="1:5" x14ac:dyDescent="0.25">
      <c r="A103" s="67" t="s">
        <v>18</v>
      </c>
      <c r="B103" s="73">
        <f>IF(A100=2,2,)</f>
        <v>0</v>
      </c>
      <c r="C103" s="74">
        <f>Témoin!$C$6</f>
        <v>23</v>
      </c>
      <c r="D103" s="75">
        <f t="shared" si="10"/>
        <v>0</v>
      </c>
      <c r="E103" s="129"/>
    </row>
    <row r="104" spans="1:5" x14ac:dyDescent="0.25">
      <c r="A104" s="67" t="s">
        <v>19</v>
      </c>
      <c r="B104" s="73">
        <f>IF(AND(A100&gt;=3,A100&lt;=5),A100,0)</f>
        <v>0</v>
      </c>
      <c r="C104" s="74">
        <f>Témoin!$C$7</f>
        <v>22</v>
      </c>
      <c r="D104" s="75">
        <f t="shared" si="10"/>
        <v>0</v>
      </c>
      <c r="E104" s="129"/>
    </row>
    <row r="105" spans="1:5" x14ac:dyDescent="0.25">
      <c r="A105" s="67" t="s">
        <v>20</v>
      </c>
      <c r="B105" s="73">
        <f>IF(AND(A100&gt;=6,A100&lt;=10),A100,0)</f>
        <v>0</v>
      </c>
      <c r="C105" s="74">
        <f>Témoin!$C$8</f>
        <v>21</v>
      </c>
      <c r="D105" s="75">
        <f t="shared" si="10"/>
        <v>0</v>
      </c>
      <c r="E105" s="129"/>
    </row>
    <row r="106" spans="1:5" x14ac:dyDescent="0.25">
      <c r="A106" s="67" t="s">
        <v>21</v>
      </c>
      <c r="B106" s="76">
        <f>IF(A100&gt;10,A100,0)</f>
        <v>0</v>
      </c>
      <c r="C106" s="77">
        <f>Témoin!$C$9</f>
        <v>20</v>
      </c>
      <c r="D106" s="78">
        <f t="shared" si="10"/>
        <v>0</v>
      </c>
      <c r="E106" s="129"/>
    </row>
    <row r="107" spans="1:5" x14ac:dyDescent="0.25">
      <c r="A107" s="67"/>
      <c r="B107" s="73"/>
      <c r="C107" s="79"/>
      <c r="D107" s="80"/>
      <c r="E107" s="117"/>
    </row>
    <row r="108" spans="1:5" x14ac:dyDescent="0.25">
      <c r="A108" s="81" t="s">
        <v>22</v>
      </c>
      <c r="B108" s="82">
        <f>_xlfn.IFNA(VLOOKUP(B98,Saisie!$A$4:$X$153,7,FALSE),0)</f>
        <v>3</v>
      </c>
      <c r="C108" s="83">
        <f>Témoin!$C$11</f>
        <v>95</v>
      </c>
      <c r="D108" s="84">
        <f t="shared" ref="D108:D109" si="11">C108*B108</f>
        <v>285</v>
      </c>
      <c r="E108" s="117">
        <f>_xlfn.IFNA(VLOOKUP(B98,Saisie!$A$4:$X$153,6,FALSE),"")</f>
        <v>0</v>
      </c>
    </row>
    <row r="109" spans="1:5" ht="15.75" thickBot="1" x14ac:dyDescent="0.3">
      <c r="A109" s="67" t="s">
        <v>23</v>
      </c>
      <c r="B109" s="85">
        <f>_xlfn.IFNA(VLOOKUP(B98,Saisie!$A$4:$X$153,9,FALSE),0)</f>
        <v>0</v>
      </c>
      <c r="C109" s="86">
        <f>Témoin!$C$12</f>
        <v>70</v>
      </c>
      <c r="D109" s="87">
        <f t="shared" si="11"/>
        <v>0</v>
      </c>
      <c r="E109" s="117">
        <f>_xlfn.IFNA(VLOOKUP(B98,Saisie!$A$4:$X$153,8,FALSE),"")</f>
        <v>0</v>
      </c>
    </row>
    <row r="110" spans="1:5" ht="15.75" thickBot="1" x14ac:dyDescent="0.3">
      <c r="A110" s="88" t="s">
        <v>24</v>
      </c>
      <c r="B110" s="89"/>
      <c r="C110" s="89"/>
      <c r="D110" s="90">
        <f>SUM(D101:D109)</f>
        <v>285</v>
      </c>
      <c r="E110" s="117"/>
    </row>
    <row r="111" spans="1:5" ht="15.75" thickBot="1" x14ac:dyDescent="0.3">
      <c r="A111" s="67"/>
      <c r="B111" s="89"/>
      <c r="C111" s="89"/>
      <c r="D111" s="91"/>
      <c r="E111" s="117"/>
    </row>
    <row r="112" spans="1:5" x14ac:dyDescent="0.25">
      <c r="A112" s="67" t="s">
        <v>25</v>
      </c>
      <c r="B112" s="70">
        <f>_xlfn.IFNA(VLOOKUP(B98,Saisie!$A$4:$X$153,11,FALSE),0)</f>
        <v>0</v>
      </c>
      <c r="C112" s="71">
        <f>Témoin!$C$15</f>
        <v>27</v>
      </c>
      <c r="D112" s="72">
        <f t="shared" ref="D112:D119" si="12">C112*B112</f>
        <v>0</v>
      </c>
      <c r="E112" s="117">
        <f>_xlfn.IFNA(VLOOKUP(B98,Saisie!$A$4:$X$153,10,FALSE),"")</f>
        <v>0</v>
      </c>
    </row>
    <row r="113" spans="1:5" x14ac:dyDescent="0.25">
      <c r="A113" s="67" t="s">
        <v>5</v>
      </c>
      <c r="B113" s="73">
        <f>_xlfn.IFNA(VLOOKUP(B98,Saisie!$A$4:$X$153,13,FALSE),0)</f>
        <v>0</v>
      </c>
      <c r="C113" s="74">
        <f>Témoin!$C$16</f>
        <v>65</v>
      </c>
      <c r="D113" s="75">
        <f t="shared" si="12"/>
        <v>0</v>
      </c>
      <c r="E113" s="117">
        <f>_xlfn.IFNA(VLOOKUP(B98,Saisie!$A$4:$X$153,12,FALSE),"")</f>
        <v>0</v>
      </c>
    </row>
    <row r="114" spans="1:5" x14ac:dyDescent="0.25">
      <c r="A114" s="67" t="s">
        <v>6</v>
      </c>
      <c r="B114" s="73">
        <f>_xlfn.IFNA(VLOOKUP(B98,Saisie!$A$4:$X$153,15,FALSE),0)</f>
        <v>0</v>
      </c>
      <c r="C114" s="74">
        <f>Témoin!$C$17</f>
        <v>60</v>
      </c>
      <c r="D114" s="75">
        <f t="shared" si="12"/>
        <v>0</v>
      </c>
      <c r="E114" s="117">
        <f>_xlfn.IFNA(VLOOKUP(B98,Saisie!$A$4:$X$153,14,FALSE),"")</f>
        <v>0</v>
      </c>
    </row>
    <row r="115" spans="1:5" x14ac:dyDescent="0.25">
      <c r="A115" s="67" t="s">
        <v>26</v>
      </c>
      <c r="B115" s="73">
        <f>_xlfn.IFNA(VLOOKUP(B98,Saisie!$A$4:$X$153,17,FALSE),0)</f>
        <v>0</v>
      </c>
      <c r="C115" s="74">
        <f>Témoin!$C$18</f>
        <v>39</v>
      </c>
      <c r="D115" s="75">
        <f t="shared" si="12"/>
        <v>0</v>
      </c>
      <c r="E115" s="117">
        <f>_xlfn.IFNA(VLOOKUP(B98,Saisie!$A$4:$X$153,16,FALSE),"")</f>
        <v>0</v>
      </c>
    </row>
    <row r="116" spans="1:5" x14ac:dyDescent="0.25">
      <c r="A116" s="67" t="s">
        <v>27</v>
      </c>
      <c r="B116" s="73">
        <f>_xlfn.IFNA(VLOOKUP(B98,Saisie!$A$4:$X$153,19,FALSE),0)</f>
        <v>0</v>
      </c>
      <c r="C116" s="74">
        <f>Témoin!$C$19</f>
        <v>20</v>
      </c>
      <c r="D116" s="75">
        <f t="shared" si="12"/>
        <v>0</v>
      </c>
      <c r="E116" s="117">
        <f>_xlfn.IFNA(VLOOKUP(B98,Saisie!$A$4:$X$153,18,FALSE),"")</f>
        <v>0</v>
      </c>
    </row>
    <row r="117" spans="1:5" x14ac:dyDescent="0.25">
      <c r="A117" s="67" t="s">
        <v>28</v>
      </c>
      <c r="B117" s="73">
        <f>_xlfn.IFNA(VLOOKUP(B98,Saisie!$A$4:$X$153,23,FALSE),0)</f>
        <v>0</v>
      </c>
      <c r="C117" s="74">
        <f>Témoin!$C$20</f>
        <v>260</v>
      </c>
      <c r="D117" s="75">
        <f t="shared" si="12"/>
        <v>0</v>
      </c>
      <c r="E117" s="117">
        <f>_xlfn.IFNA(VLOOKUP(B98,Saisie!$A$4:$X$153,22,FALSE),"")</f>
        <v>0</v>
      </c>
    </row>
    <row r="118" spans="1:5" x14ac:dyDescent="0.25">
      <c r="A118" s="67" t="s">
        <v>29</v>
      </c>
      <c r="B118" s="92"/>
      <c r="C118" s="74">
        <f>Témoin!$C$21</f>
        <v>54</v>
      </c>
      <c r="D118" s="75">
        <f t="shared" si="12"/>
        <v>0</v>
      </c>
      <c r="E118" s="117"/>
    </row>
    <row r="119" spans="1:5" x14ac:dyDescent="0.25">
      <c r="A119" s="81" t="s">
        <v>30</v>
      </c>
      <c r="B119" s="73">
        <f>_xlfn.IFNA(VLOOKUP(B98,Saisie!$A$4:$X$153,21,FALSE),0)</f>
        <v>0</v>
      </c>
      <c r="C119" s="74">
        <f>Témoin!$C$22</f>
        <v>135</v>
      </c>
      <c r="D119" s="75">
        <f t="shared" si="12"/>
        <v>0</v>
      </c>
      <c r="E119" s="117">
        <f>_xlfn.IFNA(VLOOKUP(B98,Saisie!$A$4:$X$153,20,FALSE),"")</f>
        <v>0</v>
      </c>
    </row>
    <row r="120" spans="1:5" x14ac:dyDescent="0.25">
      <c r="A120" s="93" t="s">
        <v>31</v>
      </c>
      <c r="B120" s="92"/>
      <c r="C120" s="94"/>
      <c r="D120" s="95"/>
      <c r="E120" s="129">
        <f>_xlfn.IFNA(VLOOKUP(B98,Saisie!$A$4:$X$153,24,FALSE),"")</f>
        <v>0</v>
      </c>
    </row>
    <row r="121" spans="1:5" x14ac:dyDescent="0.25">
      <c r="A121" s="96"/>
      <c r="B121" s="97"/>
      <c r="C121" s="98"/>
      <c r="D121" s="75">
        <f t="shared" ref="D121:D125" si="13">C121*B121</f>
        <v>0</v>
      </c>
      <c r="E121" s="129"/>
    </row>
    <row r="122" spans="1:5" x14ac:dyDescent="0.25">
      <c r="A122" s="96"/>
      <c r="B122" s="92"/>
      <c r="C122" s="98"/>
      <c r="D122" s="75">
        <f t="shared" si="13"/>
        <v>0</v>
      </c>
      <c r="E122" s="129"/>
    </row>
    <row r="123" spans="1:5" x14ac:dyDescent="0.25">
      <c r="A123" s="99"/>
      <c r="B123" s="92"/>
      <c r="C123" s="98"/>
      <c r="D123" s="75">
        <f t="shared" si="13"/>
        <v>0</v>
      </c>
      <c r="E123" s="129"/>
    </row>
    <row r="124" spans="1:5" x14ac:dyDescent="0.25">
      <c r="A124" s="67"/>
      <c r="B124" s="92"/>
      <c r="C124" s="98"/>
      <c r="D124" s="75">
        <f t="shared" si="13"/>
        <v>0</v>
      </c>
      <c r="E124" s="129"/>
    </row>
    <row r="125" spans="1:5" ht="15.75" thickBot="1" x14ac:dyDescent="0.3">
      <c r="A125" s="67"/>
      <c r="B125" s="100"/>
      <c r="C125" s="101"/>
      <c r="D125" s="87">
        <f t="shared" si="13"/>
        <v>0</v>
      </c>
      <c r="E125" s="129"/>
    </row>
    <row r="126" spans="1:5" ht="15.75" thickBot="1" x14ac:dyDescent="0.3">
      <c r="A126" s="88" t="s">
        <v>32</v>
      </c>
      <c r="B126" s="89"/>
      <c r="C126" s="89"/>
      <c r="D126" s="90">
        <f>SUM(D112:D125)</f>
        <v>0</v>
      </c>
    </row>
    <row r="127" spans="1:5" ht="15.75" thickBot="1" x14ac:dyDescent="0.3">
      <c r="A127" s="67"/>
      <c r="B127" s="69"/>
      <c r="C127" s="69"/>
      <c r="D127" s="91"/>
    </row>
    <row r="128" spans="1:5" ht="21.75" thickTop="1" thickBot="1" x14ac:dyDescent="0.35">
      <c r="A128" s="102" t="s">
        <v>33</v>
      </c>
      <c r="B128" s="102"/>
      <c r="C128" s="102"/>
      <c r="D128" s="103">
        <f>D126+D110</f>
        <v>285</v>
      </c>
    </row>
    <row r="129" spans="1:5" ht="16.5" thickTop="1" thickBot="1" x14ac:dyDescent="0.3"/>
    <row r="130" spans="1:5" ht="16.5" thickBot="1" x14ac:dyDescent="0.3">
      <c r="A130" s="67" t="s">
        <v>12</v>
      </c>
      <c r="B130" s="128" t="str">
        <f>Saisie!A8</f>
        <v>Fabrice</v>
      </c>
      <c r="C130" s="126"/>
      <c r="D130" s="127"/>
    </row>
    <row r="132" spans="1:5" ht="15.75" thickBot="1" x14ac:dyDescent="0.3">
      <c r="A132" s="68">
        <f>_xlfn.IFNA(VLOOKUP(B130,Saisie!$A$4:$X$153,5,FALSE),0)</f>
        <v>0</v>
      </c>
      <c r="B132" s="69" t="s">
        <v>13</v>
      </c>
      <c r="C132" s="69" t="s">
        <v>14</v>
      </c>
      <c r="D132" s="69" t="s">
        <v>15</v>
      </c>
    </row>
    <row r="133" spans="1:5" x14ac:dyDescent="0.25">
      <c r="A133" s="67" t="s">
        <v>16</v>
      </c>
      <c r="B133" s="70">
        <f>_xlfn.IFNA(VLOOKUP(B130,Saisie!$A$4:$X$153,3,FALSE),0)</f>
        <v>0</v>
      </c>
      <c r="C133" s="71">
        <f>Témoin!$C$4</f>
        <v>55</v>
      </c>
      <c r="D133" s="72">
        <f>C133*B133</f>
        <v>0</v>
      </c>
      <c r="E133" s="117">
        <f>_xlfn.IFNA(VLOOKUP(B130,Saisie!$A$4:$X$153,2,FALSE),"")</f>
        <v>0</v>
      </c>
    </row>
    <row r="134" spans="1:5" x14ac:dyDescent="0.25">
      <c r="A134" s="67" t="s">
        <v>17</v>
      </c>
      <c r="B134" s="73">
        <f>IF(A132=1,1,)</f>
        <v>0</v>
      </c>
      <c r="C134" s="74">
        <f>Témoin!$C$5</f>
        <v>24</v>
      </c>
      <c r="D134" s="75">
        <f t="shared" ref="D134:D138" si="14">C134*B134</f>
        <v>0</v>
      </c>
      <c r="E134" s="129">
        <f>_xlfn.IFNA(VLOOKUP(B130,Saisie!$A$4:$X$153,4,FALSE),"")</f>
        <v>0</v>
      </c>
    </row>
    <row r="135" spans="1:5" x14ac:dyDescent="0.25">
      <c r="A135" s="67" t="s">
        <v>18</v>
      </c>
      <c r="B135" s="73">
        <f>IF(A132=2,2,)</f>
        <v>0</v>
      </c>
      <c r="C135" s="74">
        <f>Témoin!$C$6</f>
        <v>23</v>
      </c>
      <c r="D135" s="75">
        <f t="shared" si="14"/>
        <v>0</v>
      </c>
      <c r="E135" s="129"/>
    </row>
    <row r="136" spans="1:5" x14ac:dyDescent="0.25">
      <c r="A136" s="67" t="s">
        <v>19</v>
      </c>
      <c r="B136" s="73">
        <f>IF(AND(A132&gt;=3,A132&lt;=5),A132,0)</f>
        <v>0</v>
      </c>
      <c r="C136" s="74">
        <f>Témoin!$C$7</f>
        <v>22</v>
      </c>
      <c r="D136" s="75">
        <f t="shared" si="14"/>
        <v>0</v>
      </c>
      <c r="E136" s="129"/>
    </row>
    <row r="137" spans="1:5" x14ac:dyDescent="0.25">
      <c r="A137" s="67" t="s">
        <v>20</v>
      </c>
      <c r="B137" s="73">
        <f>IF(AND(A132&gt;=6,A132&lt;=10),A132,0)</f>
        <v>0</v>
      </c>
      <c r="C137" s="74">
        <f>Témoin!$C$8</f>
        <v>21</v>
      </c>
      <c r="D137" s="75">
        <f t="shared" si="14"/>
        <v>0</v>
      </c>
      <c r="E137" s="129"/>
    </row>
    <row r="138" spans="1:5" x14ac:dyDescent="0.25">
      <c r="A138" s="67" t="s">
        <v>21</v>
      </c>
      <c r="B138" s="76">
        <f>IF(A132&gt;10,A132,0)</f>
        <v>0</v>
      </c>
      <c r="C138" s="77">
        <f>Témoin!$C$9</f>
        <v>20</v>
      </c>
      <c r="D138" s="78">
        <f t="shared" si="14"/>
        <v>0</v>
      </c>
      <c r="E138" s="129"/>
    </row>
    <row r="139" spans="1:5" x14ac:dyDescent="0.25">
      <c r="A139" s="67"/>
      <c r="B139" s="73"/>
      <c r="C139" s="79"/>
      <c r="D139" s="80"/>
      <c r="E139" s="117"/>
    </row>
    <row r="140" spans="1:5" x14ac:dyDescent="0.25">
      <c r="A140" s="81" t="s">
        <v>22</v>
      </c>
      <c r="B140" s="82">
        <f>_xlfn.IFNA(VLOOKUP(B130,Saisie!$A$4:$X$153,7,FALSE),0)</f>
        <v>0</v>
      </c>
      <c r="C140" s="83">
        <f>Témoin!$C$11</f>
        <v>95</v>
      </c>
      <c r="D140" s="84">
        <f t="shared" ref="D140:D141" si="15">C140*B140</f>
        <v>0</v>
      </c>
      <c r="E140" s="117">
        <f>_xlfn.IFNA(VLOOKUP(B130,Saisie!$A$4:$X$153,6,FALSE),"")</f>
        <v>0</v>
      </c>
    </row>
    <row r="141" spans="1:5" ht="15.75" thickBot="1" x14ac:dyDescent="0.3">
      <c r="A141" s="67" t="s">
        <v>23</v>
      </c>
      <c r="B141" s="85">
        <f>_xlfn.IFNA(VLOOKUP(B130,Saisie!$A$4:$X$153,9,FALSE),0)</f>
        <v>4</v>
      </c>
      <c r="C141" s="86">
        <f>Témoin!$C$12</f>
        <v>70</v>
      </c>
      <c r="D141" s="87">
        <f t="shared" si="15"/>
        <v>280</v>
      </c>
      <c r="E141" s="117">
        <f>_xlfn.IFNA(VLOOKUP(B130,Saisie!$A$4:$X$153,8,FALSE),"")</f>
        <v>0</v>
      </c>
    </row>
    <row r="142" spans="1:5" ht="15.75" thickBot="1" x14ac:dyDescent="0.3">
      <c r="A142" s="88" t="s">
        <v>24</v>
      </c>
      <c r="B142" s="89"/>
      <c r="C142" s="89"/>
      <c r="D142" s="90">
        <f>SUM(D133:D141)</f>
        <v>280</v>
      </c>
      <c r="E142" s="117"/>
    </row>
    <row r="143" spans="1:5" ht="15.75" thickBot="1" x14ac:dyDescent="0.3">
      <c r="A143" s="67"/>
      <c r="B143" s="89"/>
      <c r="C143" s="89"/>
      <c r="D143" s="91"/>
      <c r="E143" s="117"/>
    </row>
    <row r="144" spans="1:5" x14ac:dyDescent="0.25">
      <c r="A144" s="67" t="s">
        <v>25</v>
      </c>
      <c r="B144" s="70">
        <f>_xlfn.IFNA(VLOOKUP(B130,Saisie!$A$4:$X$153,11,FALSE),0)</f>
        <v>0</v>
      </c>
      <c r="C144" s="71">
        <f>Témoin!$C$15</f>
        <v>27</v>
      </c>
      <c r="D144" s="72">
        <f t="shared" ref="D144:D151" si="16">C144*B144</f>
        <v>0</v>
      </c>
      <c r="E144" s="117">
        <f>_xlfn.IFNA(VLOOKUP(B130,Saisie!$A$4:$X$153,10,FALSE),"")</f>
        <v>0</v>
      </c>
    </row>
    <row r="145" spans="1:5" x14ac:dyDescent="0.25">
      <c r="A145" s="67" t="s">
        <v>5</v>
      </c>
      <c r="B145" s="73">
        <f>_xlfn.IFNA(VLOOKUP(B130,Saisie!$A$4:$X$153,13,FALSE),0)</f>
        <v>0</v>
      </c>
      <c r="C145" s="74">
        <f>Témoin!$C$16</f>
        <v>65</v>
      </c>
      <c r="D145" s="75">
        <f t="shared" si="16"/>
        <v>0</v>
      </c>
      <c r="E145" s="117">
        <f>_xlfn.IFNA(VLOOKUP(B130,Saisie!$A$4:$X$153,12,FALSE),"")</f>
        <v>0</v>
      </c>
    </row>
    <row r="146" spans="1:5" x14ac:dyDescent="0.25">
      <c r="A146" s="67" t="s">
        <v>6</v>
      </c>
      <c r="B146" s="73">
        <f>_xlfn.IFNA(VLOOKUP(B130,Saisie!$A$4:$X$153,15,FALSE),0)</f>
        <v>0</v>
      </c>
      <c r="C146" s="74">
        <f>Témoin!$C$17</f>
        <v>60</v>
      </c>
      <c r="D146" s="75">
        <f t="shared" si="16"/>
        <v>0</v>
      </c>
      <c r="E146" s="117">
        <f>_xlfn.IFNA(VLOOKUP(B130,Saisie!$A$4:$X$153,14,FALSE),"")</f>
        <v>0</v>
      </c>
    </row>
    <row r="147" spans="1:5" x14ac:dyDescent="0.25">
      <c r="A147" s="67" t="s">
        <v>26</v>
      </c>
      <c r="B147" s="73">
        <f>_xlfn.IFNA(VLOOKUP(B130,Saisie!$A$4:$X$153,17,FALSE),0)</f>
        <v>0</v>
      </c>
      <c r="C147" s="74">
        <f>Témoin!$C$18</f>
        <v>39</v>
      </c>
      <c r="D147" s="75">
        <f t="shared" si="16"/>
        <v>0</v>
      </c>
      <c r="E147" s="117">
        <f>_xlfn.IFNA(VLOOKUP(B130,Saisie!$A$4:$X$153,16,FALSE),"")</f>
        <v>0</v>
      </c>
    </row>
    <row r="148" spans="1:5" x14ac:dyDescent="0.25">
      <c r="A148" s="67" t="s">
        <v>27</v>
      </c>
      <c r="B148" s="73">
        <f>_xlfn.IFNA(VLOOKUP(B130,Saisie!$A$4:$X$153,19,FALSE),0)</f>
        <v>0</v>
      </c>
      <c r="C148" s="74">
        <f>Témoin!$C$19</f>
        <v>20</v>
      </c>
      <c r="D148" s="75">
        <f t="shared" si="16"/>
        <v>0</v>
      </c>
      <c r="E148" s="117">
        <f>_xlfn.IFNA(VLOOKUP(B130,Saisie!$A$4:$X$153,18,FALSE),"")</f>
        <v>0</v>
      </c>
    </row>
    <row r="149" spans="1:5" x14ac:dyDescent="0.25">
      <c r="A149" s="67" t="s">
        <v>28</v>
      </c>
      <c r="B149" s="73">
        <f>_xlfn.IFNA(VLOOKUP(B130,Saisie!$A$4:$X$153,23,FALSE),0)</f>
        <v>0</v>
      </c>
      <c r="C149" s="74">
        <f>Témoin!$C$20</f>
        <v>260</v>
      </c>
      <c r="D149" s="75">
        <f t="shared" si="16"/>
        <v>0</v>
      </c>
      <c r="E149" s="117">
        <f>_xlfn.IFNA(VLOOKUP(B130,Saisie!$A$4:$X$153,22,FALSE),"")</f>
        <v>0</v>
      </c>
    </row>
    <row r="150" spans="1:5" x14ac:dyDescent="0.25">
      <c r="A150" s="67" t="s">
        <v>29</v>
      </c>
      <c r="B150" s="92"/>
      <c r="C150" s="74">
        <f>Témoin!$C$21</f>
        <v>54</v>
      </c>
      <c r="D150" s="75">
        <f t="shared" si="16"/>
        <v>0</v>
      </c>
      <c r="E150" s="117"/>
    </row>
    <row r="151" spans="1:5" x14ac:dyDescent="0.25">
      <c r="A151" s="81" t="s">
        <v>30</v>
      </c>
      <c r="B151" s="73">
        <f>_xlfn.IFNA(VLOOKUP(B130,Saisie!$A$4:$X$153,21,FALSE),0)</f>
        <v>0</v>
      </c>
      <c r="C151" s="74">
        <f>Témoin!$C$22</f>
        <v>135</v>
      </c>
      <c r="D151" s="75">
        <f t="shared" si="16"/>
        <v>0</v>
      </c>
      <c r="E151" s="117">
        <f>_xlfn.IFNA(VLOOKUP(B130,Saisie!$A$4:$X$153,20,FALSE),"")</f>
        <v>0</v>
      </c>
    </row>
    <row r="152" spans="1:5" x14ac:dyDescent="0.25">
      <c r="A152" s="93" t="s">
        <v>31</v>
      </c>
      <c r="B152" s="92"/>
      <c r="C152" s="94"/>
      <c r="D152" s="95"/>
      <c r="E152" s="129">
        <f>_xlfn.IFNA(VLOOKUP(B130,Saisie!$A$4:$X$153,24,FALSE),"")</f>
        <v>0</v>
      </c>
    </row>
    <row r="153" spans="1:5" x14ac:dyDescent="0.25">
      <c r="A153" s="96"/>
      <c r="B153" s="97"/>
      <c r="C153" s="98"/>
      <c r="D153" s="75">
        <f t="shared" ref="D153:D157" si="17">C153*B153</f>
        <v>0</v>
      </c>
      <c r="E153" s="129"/>
    </row>
    <row r="154" spans="1:5" x14ac:dyDescent="0.25">
      <c r="A154" s="96"/>
      <c r="B154" s="92"/>
      <c r="C154" s="98"/>
      <c r="D154" s="75">
        <f t="shared" si="17"/>
        <v>0</v>
      </c>
      <c r="E154" s="129"/>
    </row>
    <row r="155" spans="1:5" x14ac:dyDescent="0.25">
      <c r="A155" s="99"/>
      <c r="B155" s="92"/>
      <c r="C155" s="98"/>
      <c r="D155" s="75">
        <f t="shared" si="17"/>
        <v>0</v>
      </c>
      <c r="E155" s="129"/>
    </row>
    <row r="156" spans="1:5" x14ac:dyDescent="0.25">
      <c r="A156" s="67"/>
      <c r="B156" s="92"/>
      <c r="C156" s="98"/>
      <c r="D156" s="75">
        <f t="shared" si="17"/>
        <v>0</v>
      </c>
      <c r="E156" s="129"/>
    </row>
    <row r="157" spans="1:5" ht="15.75" thickBot="1" x14ac:dyDescent="0.3">
      <c r="A157" s="67"/>
      <c r="B157" s="100"/>
      <c r="C157" s="101"/>
      <c r="D157" s="87">
        <f t="shared" si="17"/>
        <v>0</v>
      </c>
      <c r="E157" s="129"/>
    </row>
    <row r="158" spans="1:5" ht="15.75" thickBot="1" x14ac:dyDescent="0.3">
      <c r="A158" s="88" t="s">
        <v>32</v>
      </c>
      <c r="B158" s="89"/>
      <c r="C158" s="89"/>
      <c r="D158" s="90">
        <f>SUM(D144:D157)</f>
        <v>0</v>
      </c>
    </row>
    <row r="159" spans="1:5" ht="15.75" thickBot="1" x14ac:dyDescent="0.3">
      <c r="A159" s="67"/>
      <c r="B159" s="69"/>
      <c r="C159" s="69"/>
      <c r="D159" s="91"/>
    </row>
    <row r="160" spans="1:5" ht="21.75" thickTop="1" thickBot="1" x14ac:dyDescent="0.35">
      <c r="A160" s="102" t="s">
        <v>33</v>
      </c>
      <c r="B160" s="102"/>
      <c r="C160" s="102"/>
      <c r="D160" s="103">
        <f>D158+D142</f>
        <v>280</v>
      </c>
    </row>
    <row r="161" spans="1:5" ht="16.5" thickTop="1" thickBot="1" x14ac:dyDescent="0.3"/>
    <row r="162" spans="1:5" ht="16.5" thickBot="1" x14ac:dyDescent="0.3">
      <c r="A162" s="67" t="s">
        <v>12</v>
      </c>
      <c r="B162" s="128" t="str">
        <f>Saisie!A9</f>
        <v>Gérard</v>
      </c>
      <c r="C162" s="126"/>
      <c r="D162" s="127"/>
    </row>
    <row r="164" spans="1:5" ht="15.75" thickBot="1" x14ac:dyDescent="0.3">
      <c r="A164" s="68">
        <f>_xlfn.IFNA(VLOOKUP(B162,Saisie!$A$4:$X$153,5,FALSE),0)</f>
        <v>0</v>
      </c>
      <c r="B164" s="69" t="s">
        <v>13</v>
      </c>
      <c r="C164" s="69" t="s">
        <v>14</v>
      </c>
      <c r="D164" s="69" t="s">
        <v>15</v>
      </c>
    </row>
    <row r="165" spans="1:5" x14ac:dyDescent="0.25">
      <c r="A165" s="67" t="s">
        <v>16</v>
      </c>
      <c r="B165" s="70">
        <f>_xlfn.IFNA(VLOOKUP(B162,Saisie!$A$4:$X$153,3,FALSE),0)</f>
        <v>0</v>
      </c>
      <c r="C165" s="71">
        <f>Témoin!$C$4</f>
        <v>55</v>
      </c>
      <c r="D165" s="72">
        <f>C165*B165</f>
        <v>0</v>
      </c>
      <c r="E165" s="117">
        <f>_xlfn.IFNA(VLOOKUP(B162,Saisie!$A$4:$X$153,2,FALSE),"")</f>
        <v>0</v>
      </c>
    </row>
    <row r="166" spans="1:5" x14ac:dyDescent="0.25">
      <c r="A166" s="67" t="s">
        <v>17</v>
      </c>
      <c r="B166" s="73">
        <f>IF(A164=1,1,)</f>
        <v>0</v>
      </c>
      <c r="C166" s="74">
        <f>Témoin!$C$5</f>
        <v>24</v>
      </c>
      <c r="D166" s="75">
        <f t="shared" ref="D166:D170" si="18">C166*B166</f>
        <v>0</v>
      </c>
      <c r="E166" s="129">
        <f>_xlfn.IFNA(VLOOKUP(B162,Saisie!$A$4:$X$153,4,FALSE),"")</f>
        <v>0</v>
      </c>
    </row>
    <row r="167" spans="1:5" x14ac:dyDescent="0.25">
      <c r="A167" s="67" t="s">
        <v>18</v>
      </c>
      <c r="B167" s="73">
        <f>IF(A164=2,2,)</f>
        <v>0</v>
      </c>
      <c r="C167" s="74">
        <f>Témoin!$C$6</f>
        <v>23</v>
      </c>
      <c r="D167" s="75">
        <f t="shared" si="18"/>
        <v>0</v>
      </c>
      <c r="E167" s="129"/>
    </row>
    <row r="168" spans="1:5" x14ac:dyDescent="0.25">
      <c r="A168" s="67" t="s">
        <v>19</v>
      </c>
      <c r="B168" s="73">
        <f>IF(AND(A164&gt;=3,A164&lt;=5),A164,0)</f>
        <v>0</v>
      </c>
      <c r="C168" s="74">
        <f>Témoin!$C$7</f>
        <v>22</v>
      </c>
      <c r="D168" s="75">
        <f t="shared" si="18"/>
        <v>0</v>
      </c>
      <c r="E168" s="129"/>
    </row>
    <row r="169" spans="1:5" x14ac:dyDescent="0.25">
      <c r="A169" s="67" t="s">
        <v>20</v>
      </c>
      <c r="B169" s="73">
        <f>IF(AND(A164&gt;=6,A164&lt;=10),A164,0)</f>
        <v>0</v>
      </c>
      <c r="C169" s="74">
        <f>Témoin!$C$8</f>
        <v>21</v>
      </c>
      <c r="D169" s="75">
        <f t="shared" si="18"/>
        <v>0</v>
      </c>
      <c r="E169" s="129"/>
    </row>
    <row r="170" spans="1:5" x14ac:dyDescent="0.25">
      <c r="A170" s="67" t="s">
        <v>21</v>
      </c>
      <c r="B170" s="76">
        <f>IF(A164&gt;10,A164,0)</f>
        <v>0</v>
      </c>
      <c r="C170" s="77">
        <f>Témoin!$C$9</f>
        <v>20</v>
      </c>
      <c r="D170" s="78">
        <f t="shared" si="18"/>
        <v>0</v>
      </c>
      <c r="E170" s="129"/>
    </row>
    <row r="171" spans="1:5" x14ac:dyDescent="0.25">
      <c r="A171" s="67"/>
      <c r="B171" s="73"/>
      <c r="C171" s="79"/>
      <c r="D171" s="80"/>
      <c r="E171" s="117"/>
    </row>
    <row r="172" spans="1:5" x14ac:dyDescent="0.25">
      <c r="A172" s="81" t="s">
        <v>22</v>
      </c>
      <c r="B172" s="82">
        <f>_xlfn.IFNA(VLOOKUP(B162,Saisie!$A$4:$X$153,7,FALSE),0)</f>
        <v>0</v>
      </c>
      <c r="C172" s="83">
        <f>Témoin!$C$11</f>
        <v>95</v>
      </c>
      <c r="D172" s="84">
        <f t="shared" ref="D172:D173" si="19">C172*B172</f>
        <v>0</v>
      </c>
      <c r="E172" s="117">
        <f>_xlfn.IFNA(VLOOKUP(B162,Saisie!$A$4:$X$153,6,FALSE),"")</f>
        <v>0</v>
      </c>
    </row>
    <row r="173" spans="1:5" ht="15.75" thickBot="1" x14ac:dyDescent="0.3">
      <c r="A173" s="67" t="s">
        <v>23</v>
      </c>
      <c r="B173" s="85">
        <f>_xlfn.IFNA(VLOOKUP(B162,Saisie!$A$4:$X$153,9,FALSE),0)</f>
        <v>0</v>
      </c>
      <c r="C173" s="86">
        <f>Témoin!$C$12</f>
        <v>70</v>
      </c>
      <c r="D173" s="87">
        <f t="shared" si="19"/>
        <v>0</v>
      </c>
      <c r="E173" s="117">
        <f>_xlfn.IFNA(VLOOKUP(B162,Saisie!$A$4:$X$153,8,FALSE),"")</f>
        <v>0</v>
      </c>
    </row>
    <row r="174" spans="1:5" ht="15.75" thickBot="1" x14ac:dyDescent="0.3">
      <c r="A174" s="88" t="s">
        <v>24</v>
      </c>
      <c r="B174" s="89"/>
      <c r="C174" s="89"/>
      <c r="D174" s="90">
        <f>SUM(D165:D173)</f>
        <v>0</v>
      </c>
      <c r="E174" s="117"/>
    </row>
    <row r="175" spans="1:5" ht="15.75" thickBot="1" x14ac:dyDescent="0.3">
      <c r="A175" s="67"/>
      <c r="B175" s="89"/>
      <c r="C175" s="89"/>
      <c r="D175" s="91"/>
      <c r="E175" s="117"/>
    </row>
    <row r="176" spans="1:5" x14ac:dyDescent="0.25">
      <c r="A176" s="67" t="s">
        <v>25</v>
      </c>
      <c r="B176" s="70">
        <f>_xlfn.IFNA(VLOOKUP(B162,Saisie!$A$4:$X$153,11,FALSE),0)</f>
        <v>5</v>
      </c>
      <c r="C176" s="71">
        <f>Témoin!$C$15</f>
        <v>27</v>
      </c>
      <c r="D176" s="72">
        <f t="shared" ref="D176:D183" si="20">C176*B176</f>
        <v>135</v>
      </c>
      <c r="E176" s="117">
        <f>_xlfn.IFNA(VLOOKUP(B162,Saisie!$A$4:$X$153,10,FALSE),"")</f>
        <v>0</v>
      </c>
    </row>
    <row r="177" spans="1:5" x14ac:dyDescent="0.25">
      <c r="A177" s="67" t="s">
        <v>5</v>
      </c>
      <c r="B177" s="73">
        <f>_xlfn.IFNA(VLOOKUP(B162,Saisie!$A$4:$X$153,13,FALSE),0)</f>
        <v>0</v>
      </c>
      <c r="C177" s="74">
        <f>Témoin!$C$16</f>
        <v>65</v>
      </c>
      <c r="D177" s="75">
        <f t="shared" si="20"/>
        <v>0</v>
      </c>
      <c r="E177" s="117">
        <f>_xlfn.IFNA(VLOOKUP(B162,Saisie!$A$4:$X$153,12,FALSE),"")</f>
        <v>0</v>
      </c>
    </row>
    <row r="178" spans="1:5" x14ac:dyDescent="0.25">
      <c r="A178" s="67" t="s">
        <v>6</v>
      </c>
      <c r="B178" s="73">
        <f>_xlfn.IFNA(VLOOKUP(B162,Saisie!$A$4:$X$153,15,FALSE),0)</f>
        <v>0</v>
      </c>
      <c r="C178" s="74">
        <f>Témoin!$C$17</f>
        <v>60</v>
      </c>
      <c r="D178" s="75">
        <f t="shared" si="20"/>
        <v>0</v>
      </c>
      <c r="E178" s="117">
        <f>_xlfn.IFNA(VLOOKUP(B162,Saisie!$A$4:$X$153,14,FALSE),"")</f>
        <v>0</v>
      </c>
    </row>
    <row r="179" spans="1:5" x14ac:dyDescent="0.25">
      <c r="A179" s="67" t="s">
        <v>26</v>
      </c>
      <c r="B179" s="73">
        <f>_xlfn.IFNA(VLOOKUP(B162,Saisie!$A$4:$X$153,17,FALSE),0)</f>
        <v>0</v>
      </c>
      <c r="C179" s="74">
        <f>Témoin!$C$18</f>
        <v>39</v>
      </c>
      <c r="D179" s="75">
        <f t="shared" si="20"/>
        <v>0</v>
      </c>
      <c r="E179" s="117">
        <f>_xlfn.IFNA(VLOOKUP(B162,Saisie!$A$4:$X$153,16,FALSE),"")</f>
        <v>0</v>
      </c>
    </row>
    <row r="180" spans="1:5" x14ac:dyDescent="0.25">
      <c r="A180" s="67" t="s">
        <v>27</v>
      </c>
      <c r="B180" s="73">
        <f>_xlfn.IFNA(VLOOKUP(B162,Saisie!$A$4:$X$153,19,FALSE),0)</f>
        <v>0</v>
      </c>
      <c r="C180" s="74">
        <f>Témoin!$C$19</f>
        <v>20</v>
      </c>
      <c r="D180" s="75">
        <f t="shared" si="20"/>
        <v>0</v>
      </c>
      <c r="E180" s="117">
        <f>_xlfn.IFNA(VLOOKUP(B162,Saisie!$A$4:$X$153,18,FALSE),"")</f>
        <v>0</v>
      </c>
    </row>
    <row r="181" spans="1:5" x14ac:dyDescent="0.25">
      <c r="A181" s="67" t="s">
        <v>28</v>
      </c>
      <c r="B181" s="73">
        <f>_xlfn.IFNA(VLOOKUP(B162,Saisie!$A$4:$X$153,23,FALSE),0)</f>
        <v>0</v>
      </c>
      <c r="C181" s="74">
        <f>Témoin!$C$20</f>
        <v>260</v>
      </c>
      <c r="D181" s="75">
        <f t="shared" si="20"/>
        <v>0</v>
      </c>
      <c r="E181" s="117">
        <f>_xlfn.IFNA(VLOOKUP(B162,Saisie!$A$4:$X$153,22,FALSE),"")</f>
        <v>0</v>
      </c>
    </row>
    <row r="182" spans="1:5" x14ac:dyDescent="0.25">
      <c r="A182" s="67" t="s">
        <v>29</v>
      </c>
      <c r="B182" s="92"/>
      <c r="C182" s="74">
        <f>Témoin!$C$21</f>
        <v>54</v>
      </c>
      <c r="D182" s="75">
        <f t="shared" si="20"/>
        <v>0</v>
      </c>
      <c r="E182" s="117"/>
    </row>
    <row r="183" spans="1:5" x14ac:dyDescent="0.25">
      <c r="A183" s="81" t="s">
        <v>30</v>
      </c>
      <c r="B183" s="73">
        <f>_xlfn.IFNA(VLOOKUP(B162,Saisie!$A$4:$X$153,21,FALSE),0)</f>
        <v>0</v>
      </c>
      <c r="C183" s="74">
        <f>Témoin!$C$22</f>
        <v>135</v>
      </c>
      <c r="D183" s="75">
        <f t="shared" si="20"/>
        <v>0</v>
      </c>
      <c r="E183" s="117">
        <f>_xlfn.IFNA(VLOOKUP(B162,Saisie!$A$4:$X$153,20,FALSE),"")</f>
        <v>0</v>
      </c>
    </row>
    <row r="184" spans="1:5" x14ac:dyDescent="0.25">
      <c r="A184" s="93" t="s">
        <v>31</v>
      </c>
      <c r="B184" s="92"/>
      <c r="C184" s="94"/>
      <c r="D184" s="95"/>
      <c r="E184" s="129">
        <f>_xlfn.IFNA(VLOOKUP(B162,Saisie!$A$4:$X$153,24,FALSE),"")</f>
        <v>0</v>
      </c>
    </row>
    <row r="185" spans="1:5" x14ac:dyDescent="0.25">
      <c r="A185" s="96"/>
      <c r="B185" s="97"/>
      <c r="C185" s="98"/>
      <c r="D185" s="75">
        <f t="shared" ref="D185:D189" si="21">C185*B185</f>
        <v>0</v>
      </c>
      <c r="E185" s="129"/>
    </row>
    <row r="186" spans="1:5" x14ac:dyDescent="0.25">
      <c r="A186" s="96"/>
      <c r="B186" s="92"/>
      <c r="C186" s="98"/>
      <c r="D186" s="75">
        <f t="shared" si="21"/>
        <v>0</v>
      </c>
      <c r="E186" s="129"/>
    </row>
    <row r="187" spans="1:5" x14ac:dyDescent="0.25">
      <c r="A187" s="99"/>
      <c r="B187" s="92"/>
      <c r="C187" s="98"/>
      <c r="D187" s="75">
        <f t="shared" si="21"/>
        <v>0</v>
      </c>
      <c r="E187" s="129"/>
    </row>
    <row r="188" spans="1:5" x14ac:dyDescent="0.25">
      <c r="A188" s="67"/>
      <c r="B188" s="92"/>
      <c r="C188" s="98"/>
      <c r="D188" s="75">
        <f t="shared" si="21"/>
        <v>0</v>
      </c>
      <c r="E188" s="129"/>
    </row>
    <row r="189" spans="1:5" ht="15.75" thickBot="1" x14ac:dyDescent="0.3">
      <c r="A189" s="67"/>
      <c r="B189" s="100"/>
      <c r="C189" s="101"/>
      <c r="D189" s="87">
        <f t="shared" si="21"/>
        <v>0</v>
      </c>
      <c r="E189" s="129"/>
    </row>
    <row r="190" spans="1:5" ht="15.75" thickBot="1" x14ac:dyDescent="0.3">
      <c r="A190" s="88" t="s">
        <v>32</v>
      </c>
      <c r="B190" s="89"/>
      <c r="C190" s="89"/>
      <c r="D190" s="90">
        <f>SUM(D176:D189)</f>
        <v>135</v>
      </c>
    </row>
    <row r="191" spans="1:5" ht="15.75" thickBot="1" x14ac:dyDescent="0.3">
      <c r="A191" s="67"/>
      <c r="B191" s="69"/>
      <c r="C191" s="69"/>
      <c r="D191" s="91"/>
    </row>
    <row r="192" spans="1:5" ht="21.75" thickTop="1" thickBot="1" x14ac:dyDescent="0.35">
      <c r="A192" s="102" t="s">
        <v>33</v>
      </c>
      <c r="B192" s="102"/>
      <c r="C192" s="102"/>
      <c r="D192" s="103">
        <f>D190+D174</f>
        <v>135</v>
      </c>
    </row>
    <row r="193" spans="1:5" ht="16.5" thickTop="1" thickBot="1" x14ac:dyDescent="0.3"/>
    <row r="194" spans="1:5" ht="16.5" thickBot="1" x14ac:dyDescent="0.3">
      <c r="A194" s="67" t="s">
        <v>12</v>
      </c>
      <c r="B194" s="128" t="str">
        <f>Saisie!A10</f>
        <v>Hercule</v>
      </c>
      <c r="C194" s="126"/>
      <c r="D194" s="127"/>
    </row>
    <row r="196" spans="1:5" ht="15.75" thickBot="1" x14ac:dyDescent="0.3">
      <c r="A196" s="68">
        <f>_xlfn.IFNA(VLOOKUP(B194,Saisie!$A$4:$X$153,5,FALSE),0)</f>
        <v>0</v>
      </c>
      <c r="B196" s="69" t="s">
        <v>13</v>
      </c>
      <c r="C196" s="69" t="s">
        <v>14</v>
      </c>
      <c r="D196" s="69" t="s">
        <v>15</v>
      </c>
    </row>
    <row r="197" spans="1:5" x14ac:dyDescent="0.25">
      <c r="A197" s="67" t="s">
        <v>16</v>
      </c>
      <c r="B197" s="70">
        <f>_xlfn.IFNA(VLOOKUP(B194,Saisie!$A$4:$X$153,3,FALSE),0)</f>
        <v>0</v>
      </c>
      <c r="C197" s="71">
        <f>Témoin!$C$4</f>
        <v>55</v>
      </c>
      <c r="D197" s="72">
        <f>C197*B197</f>
        <v>0</v>
      </c>
      <c r="E197" s="117">
        <f>_xlfn.IFNA(VLOOKUP(B194,Saisie!$A$4:$X$153,2,FALSE),"")</f>
        <v>0</v>
      </c>
    </row>
    <row r="198" spans="1:5" x14ac:dyDescent="0.25">
      <c r="A198" s="67" t="s">
        <v>17</v>
      </c>
      <c r="B198" s="73">
        <f>IF(A196=1,1,)</f>
        <v>0</v>
      </c>
      <c r="C198" s="74">
        <f>Témoin!$C$5</f>
        <v>24</v>
      </c>
      <c r="D198" s="75">
        <f t="shared" ref="D198:D202" si="22">C198*B198</f>
        <v>0</v>
      </c>
      <c r="E198" s="129">
        <f>_xlfn.IFNA(VLOOKUP(B194,Saisie!$A$4:$X$153,4,FALSE),"")</f>
        <v>0</v>
      </c>
    </row>
    <row r="199" spans="1:5" x14ac:dyDescent="0.25">
      <c r="A199" s="67" t="s">
        <v>18</v>
      </c>
      <c r="B199" s="73">
        <f>IF(A196=2,2,)</f>
        <v>0</v>
      </c>
      <c r="C199" s="74">
        <f>Témoin!$C$6</f>
        <v>23</v>
      </c>
      <c r="D199" s="75">
        <f t="shared" si="22"/>
        <v>0</v>
      </c>
      <c r="E199" s="129"/>
    </row>
    <row r="200" spans="1:5" x14ac:dyDescent="0.25">
      <c r="A200" s="67" t="s">
        <v>19</v>
      </c>
      <c r="B200" s="73">
        <f>IF(AND(A196&gt;=3,A196&lt;=5),A196,0)</f>
        <v>0</v>
      </c>
      <c r="C200" s="74">
        <f>Témoin!$C$7</f>
        <v>22</v>
      </c>
      <c r="D200" s="75">
        <f t="shared" si="22"/>
        <v>0</v>
      </c>
      <c r="E200" s="129"/>
    </row>
    <row r="201" spans="1:5" x14ac:dyDescent="0.25">
      <c r="A201" s="67" t="s">
        <v>20</v>
      </c>
      <c r="B201" s="73">
        <f>IF(AND(A196&gt;=6,A196&lt;=10),A196,0)</f>
        <v>0</v>
      </c>
      <c r="C201" s="74">
        <f>Témoin!$C$8</f>
        <v>21</v>
      </c>
      <c r="D201" s="75">
        <f t="shared" si="22"/>
        <v>0</v>
      </c>
      <c r="E201" s="129"/>
    </row>
    <row r="202" spans="1:5" x14ac:dyDescent="0.25">
      <c r="A202" s="67" t="s">
        <v>21</v>
      </c>
      <c r="B202" s="76">
        <f>IF(A196&gt;10,A196,0)</f>
        <v>0</v>
      </c>
      <c r="C202" s="77">
        <f>Témoin!$C$9</f>
        <v>20</v>
      </c>
      <c r="D202" s="78">
        <f t="shared" si="22"/>
        <v>0</v>
      </c>
      <c r="E202" s="129"/>
    </row>
    <row r="203" spans="1:5" x14ac:dyDescent="0.25">
      <c r="A203" s="67"/>
      <c r="B203" s="73"/>
      <c r="C203" s="79"/>
      <c r="D203" s="80"/>
      <c r="E203" s="117"/>
    </row>
    <row r="204" spans="1:5" x14ac:dyDescent="0.25">
      <c r="A204" s="81" t="s">
        <v>22</v>
      </c>
      <c r="B204" s="82">
        <f>_xlfn.IFNA(VLOOKUP(B194,Saisie!$A$4:$X$153,7,FALSE),0)</f>
        <v>0</v>
      </c>
      <c r="C204" s="83">
        <f>Témoin!$C$11</f>
        <v>95</v>
      </c>
      <c r="D204" s="84">
        <f t="shared" ref="D204:D205" si="23">C204*B204</f>
        <v>0</v>
      </c>
      <c r="E204" s="117">
        <f>_xlfn.IFNA(VLOOKUP(B194,Saisie!$A$4:$X$153,6,FALSE),"")</f>
        <v>0</v>
      </c>
    </row>
    <row r="205" spans="1:5" ht="15.75" thickBot="1" x14ac:dyDescent="0.3">
      <c r="A205" s="67" t="s">
        <v>23</v>
      </c>
      <c r="B205" s="85">
        <f>_xlfn.IFNA(VLOOKUP(B194,Saisie!$A$4:$X$153,9,FALSE),0)</f>
        <v>0</v>
      </c>
      <c r="C205" s="86">
        <f>Témoin!$C$12</f>
        <v>70</v>
      </c>
      <c r="D205" s="87">
        <f t="shared" si="23"/>
        <v>0</v>
      </c>
      <c r="E205" s="117">
        <f>_xlfn.IFNA(VLOOKUP(B194,Saisie!$A$4:$X$153,8,FALSE),"")</f>
        <v>0</v>
      </c>
    </row>
    <row r="206" spans="1:5" ht="15.75" thickBot="1" x14ac:dyDescent="0.3">
      <c r="A206" s="88" t="s">
        <v>24</v>
      </c>
      <c r="B206" s="89"/>
      <c r="C206" s="89"/>
      <c r="D206" s="90">
        <f>SUM(D197:D205)</f>
        <v>0</v>
      </c>
      <c r="E206" s="117"/>
    </row>
    <row r="207" spans="1:5" ht="15.75" thickBot="1" x14ac:dyDescent="0.3">
      <c r="A207" s="67"/>
      <c r="B207" s="89"/>
      <c r="C207" s="89"/>
      <c r="D207" s="91"/>
      <c r="E207" s="117"/>
    </row>
    <row r="208" spans="1:5" x14ac:dyDescent="0.25">
      <c r="A208" s="67" t="s">
        <v>25</v>
      </c>
      <c r="B208" s="70">
        <f>_xlfn.IFNA(VLOOKUP(B194,Saisie!$A$4:$X$153,11,FALSE),0)</f>
        <v>0</v>
      </c>
      <c r="C208" s="71">
        <f>Témoin!$C$15</f>
        <v>27</v>
      </c>
      <c r="D208" s="72">
        <f t="shared" ref="D208:D215" si="24">C208*B208</f>
        <v>0</v>
      </c>
      <c r="E208" s="117">
        <f>_xlfn.IFNA(VLOOKUP(B194,Saisie!$A$4:$X$153,10,FALSE),"")</f>
        <v>0</v>
      </c>
    </row>
    <row r="209" spans="1:5" x14ac:dyDescent="0.25">
      <c r="A209" s="67" t="s">
        <v>5</v>
      </c>
      <c r="B209" s="73">
        <f>_xlfn.IFNA(VLOOKUP(B194,Saisie!$A$4:$X$153,13,FALSE),0)</f>
        <v>6</v>
      </c>
      <c r="C209" s="74">
        <f>Témoin!$C$16</f>
        <v>65</v>
      </c>
      <c r="D209" s="75">
        <f t="shared" si="24"/>
        <v>390</v>
      </c>
      <c r="E209" s="117">
        <f>_xlfn.IFNA(VLOOKUP(B194,Saisie!$A$4:$X$153,12,FALSE),"")</f>
        <v>0</v>
      </c>
    </row>
    <row r="210" spans="1:5" x14ac:dyDescent="0.25">
      <c r="A210" s="67" t="s">
        <v>6</v>
      </c>
      <c r="B210" s="73">
        <f>_xlfn.IFNA(VLOOKUP(B194,Saisie!$A$4:$X$153,15,FALSE),0)</f>
        <v>0</v>
      </c>
      <c r="C210" s="74">
        <f>Témoin!$C$17</f>
        <v>60</v>
      </c>
      <c r="D210" s="75">
        <f t="shared" si="24"/>
        <v>0</v>
      </c>
      <c r="E210" s="117">
        <f>_xlfn.IFNA(VLOOKUP(B194,Saisie!$A$4:$X$153,14,FALSE),"")</f>
        <v>0</v>
      </c>
    </row>
    <row r="211" spans="1:5" x14ac:dyDescent="0.25">
      <c r="A211" s="67" t="s">
        <v>26</v>
      </c>
      <c r="B211" s="73">
        <f>_xlfn.IFNA(VLOOKUP(B194,Saisie!$A$4:$X$153,17,FALSE),0)</f>
        <v>0</v>
      </c>
      <c r="C211" s="74">
        <f>Témoin!$C$18</f>
        <v>39</v>
      </c>
      <c r="D211" s="75">
        <f t="shared" si="24"/>
        <v>0</v>
      </c>
      <c r="E211" s="117">
        <f>_xlfn.IFNA(VLOOKUP(B194,Saisie!$A$4:$X$153,16,FALSE),"")</f>
        <v>0</v>
      </c>
    </row>
    <row r="212" spans="1:5" x14ac:dyDescent="0.25">
      <c r="A212" s="67" t="s">
        <v>27</v>
      </c>
      <c r="B212" s="73">
        <f>_xlfn.IFNA(VLOOKUP(B194,Saisie!$A$4:$X$153,19,FALSE),0)</f>
        <v>0</v>
      </c>
      <c r="C212" s="74">
        <f>Témoin!$C$19</f>
        <v>20</v>
      </c>
      <c r="D212" s="75">
        <f t="shared" si="24"/>
        <v>0</v>
      </c>
      <c r="E212" s="117">
        <f>_xlfn.IFNA(VLOOKUP(B194,Saisie!$A$4:$X$153,18,FALSE),"")</f>
        <v>0</v>
      </c>
    </row>
    <row r="213" spans="1:5" x14ac:dyDescent="0.25">
      <c r="A213" s="67" t="s">
        <v>28</v>
      </c>
      <c r="B213" s="73">
        <f>_xlfn.IFNA(VLOOKUP(B194,Saisie!$A$4:$X$153,23,FALSE),0)</f>
        <v>0</v>
      </c>
      <c r="C213" s="74">
        <f>Témoin!$C$20</f>
        <v>260</v>
      </c>
      <c r="D213" s="75">
        <f t="shared" si="24"/>
        <v>0</v>
      </c>
      <c r="E213" s="117">
        <f>_xlfn.IFNA(VLOOKUP(B194,Saisie!$A$4:$X$153,22,FALSE),"")</f>
        <v>0</v>
      </c>
    </row>
    <row r="214" spans="1:5" x14ac:dyDescent="0.25">
      <c r="A214" s="67" t="s">
        <v>29</v>
      </c>
      <c r="B214" s="92"/>
      <c r="C214" s="74">
        <f>Témoin!$C$21</f>
        <v>54</v>
      </c>
      <c r="D214" s="75">
        <f t="shared" si="24"/>
        <v>0</v>
      </c>
      <c r="E214" s="117"/>
    </row>
    <row r="215" spans="1:5" x14ac:dyDescent="0.25">
      <c r="A215" s="81" t="s">
        <v>30</v>
      </c>
      <c r="B215" s="73">
        <f>_xlfn.IFNA(VLOOKUP(B194,Saisie!$A$4:$X$153,21,FALSE),0)</f>
        <v>0</v>
      </c>
      <c r="C215" s="74">
        <f>Témoin!$C$22</f>
        <v>135</v>
      </c>
      <c r="D215" s="75">
        <f t="shared" si="24"/>
        <v>0</v>
      </c>
      <c r="E215" s="117">
        <f>_xlfn.IFNA(VLOOKUP(B194,Saisie!$A$4:$X$153,20,FALSE),"")</f>
        <v>0</v>
      </c>
    </row>
    <row r="216" spans="1:5" x14ac:dyDescent="0.25">
      <c r="A216" s="93" t="s">
        <v>31</v>
      </c>
      <c r="B216" s="92"/>
      <c r="C216" s="94"/>
      <c r="D216" s="95"/>
      <c r="E216" s="129">
        <f>_xlfn.IFNA(VLOOKUP(B194,Saisie!$A$4:$X$153,24,FALSE),"")</f>
        <v>0</v>
      </c>
    </row>
    <row r="217" spans="1:5" x14ac:dyDescent="0.25">
      <c r="A217" s="96"/>
      <c r="B217" s="97"/>
      <c r="C217" s="98"/>
      <c r="D217" s="75">
        <f t="shared" ref="D217:D221" si="25">C217*B217</f>
        <v>0</v>
      </c>
      <c r="E217" s="129"/>
    </row>
    <row r="218" spans="1:5" x14ac:dyDescent="0.25">
      <c r="A218" s="96"/>
      <c r="B218" s="92"/>
      <c r="C218" s="98"/>
      <c r="D218" s="75">
        <f t="shared" si="25"/>
        <v>0</v>
      </c>
      <c r="E218" s="129"/>
    </row>
    <row r="219" spans="1:5" x14ac:dyDescent="0.25">
      <c r="A219" s="99"/>
      <c r="B219" s="92"/>
      <c r="C219" s="98"/>
      <c r="D219" s="75">
        <f t="shared" si="25"/>
        <v>0</v>
      </c>
      <c r="E219" s="129"/>
    </row>
    <row r="220" spans="1:5" x14ac:dyDescent="0.25">
      <c r="A220" s="67"/>
      <c r="B220" s="92"/>
      <c r="C220" s="98"/>
      <c r="D220" s="75">
        <f t="shared" si="25"/>
        <v>0</v>
      </c>
      <c r="E220" s="129"/>
    </row>
    <row r="221" spans="1:5" ht="15.75" thickBot="1" x14ac:dyDescent="0.3">
      <c r="A221" s="67"/>
      <c r="B221" s="100"/>
      <c r="C221" s="101"/>
      <c r="D221" s="87">
        <f t="shared" si="25"/>
        <v>0</v>
      </c>
      <c r="E221" s="129"/>
    </row>
    <row r="222" spans="1:5" ht="15.75" thickBot="1" x14ac:dyDescent="0.3">
      <c r="A222" s="88" t="s">
        <v>32</v>
      </c>
      <c r="B222" s="89"/>
      <c r="C222" s="89"/>
      <c r="D222" s="90">
        <f>SUM(D208:D221)</f>
        <v>390</v>
      </c>
    </row>
    <row r="223" spans="1:5" ht="15.75" thickBot="1" x14ac:dyDescent="0.3">
      <c r="A223" s="67"/>
      <c r="B223" s="69"/>
      <c r="C223" s="69"/>
      <c r="D223" s="91"/>
    </row>
    <row r="224" spans="1:5" ht="21.75" thickTop="1" thickBot="1" x14ac:dyDescent="0.35">
      <c r="A224" s="102" t="s">
        <v>33</v>
      </c>
      <c r="B224" s="102"/>
      <c r="C224" s="102"/>
      <c r="D224" s="103">
        <f>D222+D206</f>
        <v>390</v>
      </c>
    </row>
    <row r="225" spans="1:5" ht="16.5" thickTop="1" thickBot="1" x14ac:dyDescent="0.3"/>
    <row r="226" spans="1:5" ht="16.5" thickBot="1" x14ac:dyDescent="0.3">
      <c r="A226" s="67" t="s">
        <v>12</v>
      </c>
      <c r="B226" s="128" t="str">
        <f>Saisie!A11</f>
        <v>Inès</v>
      </c>
      <c r="C226" s="126"/>
      <c r="D226" s="127"/>
    </row>
    <row r="228" spans="1:5" ht="15.75" thickBot="1" x14ac:dyDescent="0.3">
      <c r="A228" s="68">
        <f>_xlfn.IFNA(VLOOKUP(B226,Saisie!$A$4:$X$153,5,FALSE),0)</f>
        <v>0</v>
      </c>
      <c r="B228" s="69" t="s">
        <v>13</v>
      </c>
      <c r="C228" s="69" t="s">
        <v>14</v>
      </c>
      <c r="D228" s="69" t="s">
        <v>15</v>
      </c>
    </row>
    <row r="229" spans="1:5" x14ac:dyDescent="0.25">
      <c r="A229" s="67" t="s">
        <v>16</v>
      </c>
      <c r="B229" s="70">
        <f>_xlfn.IFNA(VLOOKUP(B226,Saisie!$A$4:$X$153,3,FALSE),0)</f>
        <v>0</v>
      </c>
      <c r="C229" s="71">
        <f>Témoin!$C$4</f>
        <v>55</v>
      </c>
      <c r="D229" s="72">
        <f>C229*B229</f>
        <v>0</v>
      </c>
      <c r="E229" s="117">
        <f>_xlfn.IFNA(VLOOKUP(B226,Saisie!$A$4:$X$153,2,FALSE),"")</f>
        <v>0</v>
      </c>
    </row>
    <row r="230" spans="1:5" x14ac:dyDescent="0.25">
      <c r="A230" s="67" t="s">
        <v>17</v>
      </c>
      <c r="B230" s="73">
        <f>IF(A228=1,1,)</f>
        <v>0</v>
      </c>
      <c r="C230" s="74">
        <f>Témoin!$C$5</f>
        <v>24</v>
      </c>
      <c r="D230" s="75">
        <f t="shared" ref="D230:D234" si="26">C230*B230</f>
        <v>0</v>
      </c>
      <c r="E230" s="129">
        <f>_xlfn.IFNA(VLOOKUP(B226,Saisie!$A$4:$X$153,4,FALSE),"")</f>
        <v>0</v>
      </c>
    </row>
    <row r="231" spans="1:5" x14ac:dyDescent="0.25">
      <c r="A231" s="67" t="s">
        <v>18</v>
      </c>
      <c r="B231" s="73">
        <f>IF(A228=2,2,)</f>
        <v>0</v>
      </c>
      <c r="C231" s="74">
        <f>Témoin!$C$6</f>
        <v>23</v>
      </c>
      <c r="D231" s="75">
        <f t="shared" si="26"/>
        <v>0</v>
      </c>
      <c r="E231" s="129"/>
    </row>
    <row r="232" spans="1:5" x14ac:dyDescent="0.25">
      <c r="A232" s="67" t="s">
        <v>19</v>
      </c>
      <c r="B232" s="73">
        <f>IF(AND(A228&gt;=3,A228&lt;=5),A228,0)</f>
        <v>0</v>
      </c>
      <c r="C232" s="74">
        <f>Témoin!$C$7</f>
        <v>22</v>
      </c>
      <c r="D232" s="75">
        <f t="shared" si="26"/>
        <v>0</v>
      </c>
      <c r="E232" s="129"/>
    </row>
    <row r="233" spans="1:5" x14ac:dyDescent="0.25">
      <c r="A233" s="67" t="s">
        <v>20</v>
      </c>
      <c r="B233" s="73">
        <f>IF(AND(A228&gt;=6,A228&lt;=10),A228,0)</f>
        <v>0</v>
      </c>
      <c r="C233" s="74">
        <f>Témoin!$C$8</f>
        <v>21</v>
      </c>
      <c r="D233" s="75">
        <f t="shared" si="26"/>
        <v>0</v>
      </c>
      <c r="E233" s="129"/>
    </row>
    <row r="234" spans="1:5" x14ac:dyDescent="0.25">
      <c r="A234" s="67" t="s">
        <v>21</v>
      </c>
      <c r="B234" s="76">
        <f>IF(A228&gt;10,A228,0)</f>
        <v>0</v>
      </c>
      <c r="C234" s="77">
        <f>Témoin!$C$9</f>
        <v>20</v>
      </c>
      <c r="D234" s="78">
        <f t="shared" si="26"/>
        <v>0</v>
      </c>
      <c r="E234" s="129"/>
    </row>
    <row r="235" spans="1:5" x14ac:dyDescent="0.25">
      <c r="A235" s="67"/>
      <c r="B235" s="73"/>
      <c r="C235" s="79"/>
      <c r="D235" s="80"/>
      <c r="E235" s="117"/>
    </row>
    <row r="236" spans="1:5" x14ac:dyDescent="0.25">
      <c r="A236" s="81" t="s">
        <v>22</v>
      </c>
      <c r="B236" s="82">
        <f>_xlfn.IFNA(VLOOKUP(B226,Saisie!$A$4:$X$153,7,FALSE),0)</f>
        <v>0</v>
      </c>
      <c r="C236" s="83">
        <f>Témoin!$C$11</f>
        <v>95</v>
      </c>
      <c r="D236" s="84">
        <f t="shared" ref="D236:D237" si="27">C236*B236</f>
        <v>0</v>
      </c>
      <c r="E236" s="117">
        <f>_xlfn.IFNA(VLOOKUP(B226,Saisie!$A$4:$X$153,6,FALSE),"")</f>
        <v>0</v>
      </c>
    </row>
    <row r="237" spans="1:5" ht="15.75" thickBot="1" x14ac:dyDescent="0.3">
      <c r="A237" s="67" t="s">
        <v>23</v>
      </c>
      <c r="B237" s="85">
        <f>_xlfn.IFNA(VLOOKUP(B226,Saisie!$A$4:$X$153,9,FALSE),0)</f>
        <v>0</v>
      </c>
      <c r="C237" s="86">
        <f>Témoin!$C$12</f>
        <v>70</v>
      </c>
      <c r="D237" s="87">
        <f t="shared" si="27"/>
        <v>0</v>
      </c>
      <c r="E237" s="117">
        <f>_xlfn.IFNA(VLOOKUP(B226,Saisie!$A$4:$X$153,8,FALSE),"")</f>
        <v>0</v>
      </c>
    </row>
    <row r="238" spans="1:5" ht="15.75" thickBot="1" x14ac:dyDescent="0.3">
      <c r="A238" s="88" t="s">
        <v>24</v>
      </c>
      <c r="B238" s="89"/>
      <c r="C238" s="89"/>
      <c r="D238" s="90">
        <f>SUM(D229:D237)</f>
        <v>0</v>
      </c>
      <c r="E238" s="117"/>
    </row>
    <row r="239" spans="1:5" ht="15.75" thickBot="1" x14ac:dyDescent="0.3">
      <c r="A239" s="67"/>
      <c r="B239" s="89"/>
      <c r="C239" s="89"/>
      <c r="D239" s="91"/>
      <c r="E239" s="117"/>
    </row>
    <row r="240" spans="1:5" x14ac:dyDescent="0.25">
      <c r="A240" s="67" t="s">
        <v>25</v>
      </c>
      <c r="B240" s="70">
        <f>_xlfn.IFNA(VLOOKUP(B226,Saisie!$A$4:$X$153,11,FALSE),0)</f>
        <v>0</v>
      </c>
      <c r="C240" s="71">
        <f>Témoin!$C$15</f>
        <v>27</v>
      </c>
      <c r="D240" s="72">
        <f t="shared" ref="D240:D247" si="28">C240*B240</f>
        <v>0</v>
      </c>
      <c r="E240" s="117">
        <f>_xlfn.IFNA(VLOOKUP(B226,Saisie!$A$4:$X$153,10,FALSE),"")</f>
        <v>0</v>
      </c>
    </row>
    <row r="241" spans="1:5" x14ac:dyDescent="0.25">
      <c r="A241" s="67" t="s">
        <v>5</v>
      </c>
      <c r="B241" s="73">
        <f>_xlfn.IFNA(VLOOKUP(B226,Saisie!$A$4:$X$153,13,FALSE),0)</f>
        <v>0</v>
      </c>
      <c r="C241" s="74">
        <f>Témoin!$C$16</f>
        <v>65</v>
      </c>
      <c r="D241" s="75">
        <f t="shared" si="28"/>
        <v>0</v>
      </c>
      <c r="E241" s="117">
        <f>_xlfn.IFNA(VLOOKUP(B226,Saisie!$A$4:$X$153,12,FALSE),"")</f>
        <v>0</v>
      </c>
    </row>
    <row r="242" spans="1:5" x14ac:dyDescent="0.25">
      <c r="A242" s="67" t="s">
        <v>6</v>
      </c>
      <c r="B242" s="73">
        <f>_xlfn.IFNA(VLOOKUP(B226,Saisie!$A$4:$X$153,15,FALSE),0)</f>
        <v>7</v>
      </c>
      <c r="C242" s="74">
        <f>Témoin!$C$17</f>
        <v>60</v>
      </c>
      <c r="D242" s="75">
        <f t="shared" si="28"/>
        <v>420</v>
      </c>
      <c r="E242" s="117">
        <f>_xlfn.IFNA(VLOOKUP(B226,Saisie!$A$4:$X$153,14,FALSE),"")</f>
        <v>0</v>
      </c>
    </row>
    <row r="243" spans="1:5" x14ac:dyDescent="0.25">
      <c r="A243" s="67" t="s">
        <v>26</v>
      </c>
      <c r="B243" s="73">
        <f>_xlfn.IFNA(VLOOKUP(B226,Saisie!$A$4:$X$153,17,FALSE),0)</f>
        <v>0</v>
      </c>
      <c r="C243" s="74">
        <f>Témoin!$C$18</f>
        <v>39</v>
      </c>
      <c r="D243" s="75">
        <f t="shared" si="28"/>
        <v>0</v>
      </c>
      <c r="E243" s="117">
        <f>_xlfn.IFNA(VLOOKUP(B226,Saisie!$A$4:$X$153,16,FALSE),"")</f>
        <v>0</v>
      </c>
    </row>
    <row r="244" spans="1:5" x14ac:dyDescent="0.25">
      <c r="A244" s="67" t="s">
        <v>27</v>
      </c>
      <c r="B244" s="73">
        <f>_xlfn.IFNA(VLOOKUP(B226,Saisie!$A$4:$X$153,19,FALSE),0)</f>
        <v>0</v>
      </c>
      <c r="C244" s="74">
        <f>Témoin!$C$19</f>
        <v>20</v>
      </c>
      <c r="D244" s="75">
        <f t="shared" si="28"/>
        <v>0</v>
      </c>
      <c r="E244" s="117">
        <f>_xlfn.IFNA(VLOOKUP(B226,Saisie!$A$4:$X$153,18,FALSE),"")</f>
        <v>0</v>
      </c>
    </row>
    <row r="245" spans="1:5" x14ac:dyDescent="0.25">
      <c r="A245" s="67" t="s">
        <v>28</v>
      </c>
      <c r="B245" s="73">
        <f>_xlfn.IFNA(VLOOKUP(B226,Saisie!$A$4:$X$153,23,FALSE),0)</f>
        <v>0</v>
      </c>
      <c r="C245" s="74">
        <f>Témoin!$C$20</f>
        <v>260</v>
      </c>
      <c r="D245" s="75">
        <f t="shared" si="28"/>
        <v>0</v>
      </c>
      <c r="E245" s="117">
        <f>_xlfn.IFNA(VLOOKUP(B226,Saisie!$A$4:$X$153,22,FALSE),"")</f>
        <v>0</v>
      </c>
    </row>
    <row r="246" spans="1:5" x14ac:dyDescent="0.25">
      <c r="A246" s="67" t="s">
        <v>29</v>
      </c>
      <c r="B246" s="92"/>
      <c r="C246" s="74">
        <f>Témoin!$C$21</f>
        <v>54</v>
      </c>
      <c r="D246" s="75">
        <f t="shared" si="28"/>
        <v>0</v>
      </c>
      <c r="E246" s="117"/>
    </row>
    <row r="247" spans="1:5" x14ac:dyDescent="0.25">
      <c r="A247" s="81" t="s">
        <v>30</v>
      </c>
      <c r="B247" s="73">
        <f>_xlfn.IFNA(VLOOKUP(B226,Saisie!$A$4:$X$153,21,FALSE),0)</f>
        <v>0</v>
      </c>
      <c r="C247" s="74">
        <f>Témoin!$C$22</f>
        <v>135</v>
      </c>
      <c r="D247" s="75">
        <f t="shared" si="28"/>
        <v>0</v>
      </c>
      <c r="E247" s="117">
        <f>_xlfn.IFNA(VLOOKUP(B226,Saisie!$A$4:$X$153,20,FALSE),"")</f>
        <v>0</v>
      </c>
    </row>
    <row r="248" spans="1:5" x14ac:dyDescent="0.25">
      <c r="A248" s="93" t="s">
        <v>31</v>
      </c>
      <c r="B248" s="92"/>
      <c r="C248" s="94"/>
      <c r="D248" s="95"/>
      <c r="E248" s="129">
        <f>_xlfn.IFNA(VLOOKUP(B226,Saisie!$A$4:$X$153,24,FALSE),"")</f>
        <v>0</v>
      </c>
    </row>
    <row r="249" spans="1:5" x14ac:dyDescent="0.25">
      <c r="A249" s="96"/>
      <c r="B249" s="97"/>
      <c r="C249" s="98"/>
      <c r="D249" s="75">
        <f t="shared" ref="D249:D253" si="29">C249*B249</f>
        <v>0</v>
      </c>
      <c r="E249" s="129"/>
    </row>
    <row r="250" spans="1:5" x14ac:dyDescent="0.25">
      <c r="A250" s="96"/>
      <c r="B250" s="92"/>
      <c r="C250" s="98"/>
      <c r="D250" s="75">
        <f t="shared" si="29"/>
        <v>0</v>
      </c>
      <c r="E250" s="129"/>
    </row>
    <row r="251" spans="1:5" x14ac:dyDescent="0.25">
      <c r="A251" s="99"/>
      <c r="B251" s="92"/>
      <c r="C251" s="98"/>
      <c r="D251" s="75">
        <f t="shared" si="29"/>
        <v>0</v>
      </c>
      <c r="E251" s="129"/>
    </row>
    <row r="252" spans="1:5" x14ac:dyDescent="0.25">
      <c r="A252" s="67"/>
      <c r="B252" s="92"/>
      <c r="C252" s="98"/>
      <c r="D252" s="75">
        <f t="shared" si="29"/>
        <v>0</v>
      </c>
      <c r="E252" s="129"/>
    </row>
    <row r="253" spans="1:5" ht="15.75" thickBot="1" x14ac:dyDescent="0.3">
      <c r="A253" s="67"/>
      <c r="B253" s="100"/>
      <c r="C253" s="101"/>
      <c r="D253" s="87">
        <f t="shared" si="29"/>
        <v>0</v>
      </c>
      <c r="E253" s="129"/>
    </row>
    <row r="254" spans="1:5" ht="15.75" thickBot="1" x14ac:dyDescent="0.3">
      <c r="A254" s="88" t="s">
        <v>32</v>
      </c>
      <c r="B254" s="89"/>
      <c r="C254" s="89"/>
      <c r="D254" s="90">
        <f>SUM(D240:D253)</f>
        <v>420</v>
      </c>
    </row>
    <row r="255" spans="1:5" ht="15.75" thickBot="1" x14ac:dyDescent="0.3">
      <c r="A255" s="67"/>
      <c r="B255" s="69"/>
      <c r="C255" s="69"/>
      <c r="D255" s="91"/>
    </row>
    <row r="256" spans="1:5" ht="21.75" thickTop="1" thickBot="1" x14ac:dyDescent="0.35">
      <c r="A256" s="102" t="s">
        <v>33</v>
      </c>
      <c r="B256" s="102"/>
      <c r="C256" s="102"/>
      <c r="D256" s="103">
        <f>D254+D238</f>
        <v>420</v>
      </c>
    </row>
    <row r="257" spans="1:5" ht="16.5" thickTop="1" thickBot="1" x14ac:dyDescent="0.3"/>
    <row r="258" spans="1:5" ht="16.5" thickBot="1" x14ac:dyDescent="0.3">
      <c r="A258" s="67" t="s">
        <v>12</v>
      </c>
      <c r="B258" s="128" t="str">
        <f>Saisie!A12</f>
        <v>Jacques</v>
      </c>
      <c r="C258" s="126"/>
      <c r="D258" s="127"/>
    </row>
    <row r="260" spans="1:5" ht="15.75" thickBot="1" x14ac:dyDescent="0.3">
      <c r="A260" s="68">
        <f>_xlfn.IFNA(VLOOKUP(B258,Saisie!$A$4:$X$153,5,FALSE),0)</f>
        <v>0</v>
      </c>
      <c r="B260" s="69" t="s">
        <v>13</v>
      </c>
      <c r="C260" s="69" t="s">
        <v>14</v>
      </c>
      <c r="D260" s="69" t="s">
        <v>15</v>
      </c>
    </row>
    <row r="261" spans="1:5" x14ac:dyDescent="0.25">
      <c r="A261" s="67" t="s">
        <v>16</v>
      </c>
      <c r="B261" s="70">
        <f>_xlfn.IFNA(VLOOKUP(B258,Saisie!$A$4:$X$153,3,FALSE),0)</f>
        <v>0</v>
      </c>
      <c r="C261" s="71">
        <f>Témoin!$C$4</f>
        <v>55</v>
      </c>
      <c r="D261" s="72">
        <f>C261*B261</f>
        <v>0</v>
      </c>
      <c r="E261" s="117">
        <f>_xlfn.IFNA(VLOOKUP(B258,Saisie!$A$4:$X$153,2,FALSE),"")</f>
        <v>0</v>
      </c>
    </row>
    <row r="262" spans="1:5" x14ac:dyDescent="0.25">
      <c r="A262" s="67" t="s">
        <v>17</v>
      </c>
      <c r="B262" s="73">
        <f>IF(A260=1,1,)</f>
        <v>0</v>
      </c>
      <c r="C262" s="74">
        <f>Témoin!$C$5</f>
        <v>24</v>
      </c>
      <c r="D262" s="75">
        <f t="shared" ref="D262:D266" si="30">C262*B262</f>
        <v>0</v>
      </c>
      <c r="E262" s="129">
        <f>_xlfn.IFNA(VLOOKUP(B258,Saisie!$A$4:$X$153,4,FALSE),"")</f>
        <v>0</v>
      </c>
    </row>
    <row r="263" spans="1:5" x14ac:dyDescent="0.25">
      <c r="A263" s="67" t="s">
        <v>18</v>
      </c>
      <c r="B263" s="73">
        <f>IF(A260=2,2,)</f>
        <v>0</v>
      </c>
      <c r="C263" s="74">
        <f>Témoin!$C$6</f>
        <v>23</v>
      </c>
      <c r="D263" s="75">
        <f t="shared" si="30"/>
        <v>0</v>
      </c>
      <c r="E263" s="129"/>
    </row>
    <row r="264" spans="1:5" x14ac:dyDescent="0.25">
      <c r="A264" s="67" t="s">
        <v>19</v>
      </c>
      <c r="B264" s="73">
        <f>IF(AND(A260&gt;=3,A260&lt;=5),A260,0)</f>
        <v>0</v>
      </c>
      <c r="C264" s="74">
        <f>Témoin!$C$7</f>
        <v>22</v>
      </c>
      <c r="D264" s="75">
        <f t="shared" si="30"/>
        <v>0</v>
      </c>
      <c r="E264" s="129"/>
    </row>
    <row r="265" spans="1:5" x14ac:dyDescent="0.25">
      <c r="A265" s="67" t="s">
        <v>20</v>
      </c>
      <c r="B265" s="73">
        <f>IF(AND(A260&gt;=6,A260&lt;=10),A260,0)</f>
        <v>0</v>
      </c>
      <c r="C265" s="74">
        <f>Témoin!$C$8</f>
        <v>21</v>
      </c>
      <c r="D265" s="75">
        <f t="shared" si="30"/>
        <v>0</v>
      </c>
      <c r="E265" s="129"/>
    </row>
    <row r="266" spans="1:5" x14ac:dyDescent="0.25">
      <c r="A266" s="67" t="s">
        <v>21</v>
      </c>
      <c r="B266" s="76">
        <f>IF(A260&gt;10,A260,0)</f>
        <v>0</v>
      </c>
      <c r="C266" s="77">
        <f>Témoin!$C$9</f>
        <v>20</v>
      </c>
      <c r="D266" s="78">
        <f t="shared" si="30"/>
        <v>0</v>
      </c>
      <c r="E266" s="129"/>
    </row>
    <row r="267" spans="1:5" x14ac:dyDescent="0.25">
      <c r="A267" s="67"/>
      <c r="B267" s="73"/>
      <c r="C267" s="79"/>
      <c r="D267" s="80"/>
      <c r="E267" s="117"/>
    </row>
    <row r="268" spans="1:5" x14ac:dyDescent="0.25">
      <c r="A268" s="81" t="s">
        <v>22</v>
      </c>
      <c r="B268" s="82">
        <f>_xlfn.IFNA(VLOOKUP(B258,Saisie!$A$4:$X$153,7,FALSE),0)</f>
        <v>0</v>
      </c>
      <c r="C268" s="83">
        <f>Témoin!$C$11</f>
        <v>95</v>
      </c>
      <c r="D268" s="84">
        <f t="shared" ref="D268:D269" si="31">C268*B268</f>
        <v>0</v>
      </c>
      <c r="E268" s="117">
        <f>_xlfn.IFNA(VLOOKUP(B258,Saisie!$A$4:$X$153,6,FALSE),"")</f>
        <v>0</v>
      </c>
    </row>
    <row r="269" spans="1:5" ht="15.75" thickBot="1" x14ac:dyDescent="0.3">
      <c r="A269" s="67" t="s">
        <v>23</v>
      </c>
      <c r="B269" s="85">
        <f>_xlfn.IFNA(VLOOKUP(B258,Saisie!$A$4:$X$153,9,FALSE),0)</f>
        <v>0</v>
      </c>
      <c r="C269" s="86">
        <f>Témoin!$C$12</f>
        <v>70</v>
      </c>
      <c r="D269" s="87">
        <f t="shared" si="31"/>
        <v>0</v>
      </c>
      <c r="E269" s="117">
        <f>_xlfn.IFNA(VLOOKUP(B258,Saisie!$A$4:$X$153,8,FALSE),"")</f>
        <v>0</v>
      </c>
    </row>
    <row r="270" spans="1:5" ht="15.75" thickBot="1" x14ac:dyDescent="0.3">
      <c r="A270" s="88" t="s">
        <v>24</v>
      </c>
      <c r="B270" s="89"/>
      <c r="C270" s="89"/>
      <c r="D270" s="90">
        <f>SUM(D261:D269)</f>
        <v>0</v>
      </c>
      <c r="E270" s="117"/>
    </row>
    <row r="271" spans="1:5" ht="15.75" thickBot="1" x14ac:dyDescent="0.3">
      <c r="A271" s="67"/>
      <c r="B271" s="89"/>
      <c r="C271" s="89"/>
      <c r="D271" s="91"/>
      <c r="E271" s="117"/>
    </row>
    <row r="272" spans="1:5" x14ac:dyDescent="0.25">
      <c r="A272" s="67" t="s">
        <v>25</v>
      </c>
      <c r="B272" s="70">
        <f>_xlfn.IFNA(VLOOKUP(B258,Saisie!$A$4:$X$153,11,FALSE),0)</f>
        <v>0</v>
      </c>
      <c r="C272" s="71">
        <f>Témoin!$C$15</f>
        <v>27</v>
      </c>
      <c r="D272" s="72">
        <f t="shared" ref="D272:D279" si="32">C272*B272</f>
        <v>0</v>
      </c>
      <c r="E272" s="117">
        <f>_xlfn.IFNA(VLOOKUP(B258,Saisie!$A$4:$X$153,10,FALSE),"")</f>
        <v>0</v>
      </c>
    </row>
    <row r="273" spans="1:5" x14ac:dyDescent="0.25">
      <c r="A273" s="67" t="s">
        <v>5</v>
      </c>
      <c r="B273" s="73">
        <f>_xlfn.IFNA(VLOOKUP(B258,Saisie!$A$4:$X$153,13,FALSE),0)</f>
        <v>0</v>
      </c>
      <c r="C273" s="74">
        <f>Témoin!$C$16</f>
        <v>65</v>
      </c>
      <c r="D273" s="75">
        <f t="shared" si="32"/>
        <v>0</v>
      </c>
      <c r="E273" s="117">
        <f>_xlfn.IFNA(VLOOKUP(B258,Saisie!$A$4:$X$153,12,FALSE),"")</f>
        <v>0</v>
      </c>
    </row>
    <row r="274" spans="1:5" x14ac:dyDescent="0.25">
      <c r="A274" s="67" t="s">
        <v>6</v>
      </c>
      <c r="B274" s="73">
        <f>_xlfn.IFNA(VLOOKUP(B258,Saisie!$A$4:$X$153,15,FALSE),0)</f>
        <v>0</v>
      </c>
      <c r="C274" s="74">
        <f>Témoin!$C$17</f>
        <v>60</v>
      </c>
      <c r="D274" s="75">
        <f t="shared" si="32"/>
        <v>0</v>
      </c>
      <c r="E274" s="117">
        <f>_xlfn.IFNA(VLOOKUP(B258,Saisie!$A$4:$X$153,14,FALSE),"")</f>
        <v>0</v>
      </c>
    </row>
    <row r="275" spans="1:5" x14ac:dyDescent="0.25">
      <c r="A275" s="67" t="s">
        <v>26</v>
      </c>
      <c r="B275" s="73">
        <f>_xlfn.IFNA(VLOOKUP(B258,Saisie!$A$4:$X$153,17,FALSE),0)</f>
        <v>8</v>
      </c>
      <c r="C275" s="74">
        <f>Témoin!$C$18</f>
        <v>39</v>
      </c>
      <c r="D275" s="75">
        <f t="shared" si="32"/>
        <v>312</v>
      </c>
      <c r="E275" s="117">
        <f>_xlfn.IFNA(VLOOKUP(B258,Saisie!$A$4:$X$153,16,FALSE),"")</f>
        <v>0</v>
      </c>
    </row>
    <row r="276" spans="1:5" x14ac:dyDescent="0.25">
      <c r="A276" s="67" t="s">
        <v>27</v>
      </c>
      <c r="B276" s="73">
        <f>_xlfn.IFNA(VLOOKUP(B258,Saisie!$A$4:$X$153,19,FALSE),0)</f>
        <v>0</v>
      </c>
      <c r="C276" s="74">
        <f>Témoin!$C$19</f>
        <v>20</v>
      </c>
      <c r="D276" s="75">
        <f t="shared" si="32"/>
        <v>0</v>
      </c>
      <c r="E276" s="117">
        <f>_xlfn.IFNA(VLOOKUP(B258,Saisie!$A$4:$X$153,18,FALSE),"")</f>
        <v>0</v>
      </c>
    </row>
    <row r="277" spans="1:5" x14ac:dyDescent="0.25">
      <c r="A277" s="67" t="s">
        <v>28</v>
      </c>
      <c r="B277" s="73">
        <f>_xlfn.IFNA(VLOOKUP(B258,Saisie!$A$4:$X$153,23,FALSE),0)</f>
        <v>0</v>
      </c>
      <c r="C277" s="74">
        <f>Témoin!$C$20</f>
        <v>260</v>
      </c>
      <c r="D277" s="75">
        <f t="shared" si="32"/>
        <v>0</v>
      </c>
      <c r="E277" s="117">
        <f>_xlfn.IFNA(VLOOKUP(B258,Saisie!$A$4:$X$153,22,FALSE),"")</f>
        <v>0</v>
      </c>
    </row>
    <row r="278" spans="1:5" x14ac:dyDescent="0.25">
      <c r="A278" s="67" t="s">
        <v>29</v>
      </c>
      <c r="B278" s="92"/>
      <c r="C278" s="74">
        <f>Témoin!$C$21</f>
        <v>54</v>
      </c>
      <c r="D278" s="75">
        <f t="shared" si="32"/>
        <v>0</v>
      </c>
      <c r="E278" s="117"/>
    </row>
    <row r="279" spans="1:5" x14ac:dyDescent="0.25">
      <c r="A279" s="81" t="s">
        <v>30</v>
      </c>
      <c r="B279" s="73">
        <f>_xlfn.IFNA(VLOOKUP(B258,Saisie!$A$4:$X$153,21,FALSE),0)</f>
        <v>0</v>
      </c>
      <c r="C279" s="74">
        <f>Témoin!$C$22</f>
        <v>135</v>
      </c>
      <c r="D279" s="75">
        <f t="shared" si="32"/>
        <v>0</v>
      </c>
      <c r="E279" s="117">
        <f>_xlfn.IFNA(VLOOKUP(B258,Saisie!$A$4:$X$153,20,FALSE),"")</f>
        <v>0</v>
      </c>
    </row>
    <row r="280" spans="1:5" x14ac:dyDescent="0.25">
      <c r="A280" s="93" t="s">
        <v>31</v>
      </c>
      <c r="B280" s="92"/>
      <c r="C280" s="94"/>
      <c r="D280" s="95"/>
      <c r="E280" s="129">
        <f>_xlfn.IFNA(VLOOKUP(B258,Saisie!$A$4:$X$153,24,FALSE),"")</f>
        <v>0</v>
      </c>
    </row>
    <row r="281" spans="1:5" x14ac:dyDescent="0.25">
      <c r="A281" s="96"/>
      <c r="B281" s="97"/>
      <c r="C281" s="98"/>
      <c r="D281" s="75">
        <f t="shared" ref="D281:D285" si="33">C281*B281</f>
        <v>0</v>
      </c>
      <c r="E281" s="129"/>
    </row>
    <row r="282" spans="1:5" x14ac:dyDescent="0.25">
      <c r="A282" s="96"/>
      <c r="B282" s="92"/>
      <c r="C282" s="98"/>
      <c r="D282" s="75">
        <f t="shared" si="33"/>
        <v>0</v>
      </c>
      <c r="E282" s="129"/>
    </row>
    <row r="283" spans="1:5" x14ac:dyDescent="0.25">
      <c r="A283" s="99"/>
      <c r="B283" s="92"/>
      <c r="C283" s="98"/>
      <c r="D283" s="75">
        <f t="shared" si="33"/>
        <v>0</v>
      </c>
      <c r="E283" s="129"/>
    </row>
    <row r="284" spans="1:5" x14ac:dyDescent="0.25">
      <c r="A284" s="67"/>
      <c r="B284" s="92"/>
      <c r="C284" s="98"/>
      <c r="D284" s="75">
        <f t="shared" si="33"/>
        <v>0</v>
      </c>
      <c r="E284" s="129"/>
    </row>
    <row r="285" spans="1:5" ht="15.75" thickBot="1" x14ac:dyDescent="0.3">
      <c r="A285" s="67"/>
      <c r="B285" s="100"/>
      <c r="C285" s="101"/>
      <c r="D285" s="87">
        <f t="shared" si="33"/>
        <v>0</v>
      </c>
      <c r="E285" s="129"/>
    </row>
    <row r="286" spans="1:5" ht="15.75" thickBot="1" x14ac:dyDescent="0.3">
      <c r="A286" s="88" t="s">
        <v>32</v>
      </c>
      <c r="B286" s="89"/>
      <c r="C286" s="89"/>
      <c r="D286" s="90">
        <f>SUM(D272:D285)</f>
        <v>312</v>
      </c>
    </row>
    <row r="287" spans="1:5" ht="15.75" thickBot="1" x14ac:dyDescent="0.3">
      <c r="A287" s="67"/>
      <c r="B287" s="69"/>
      <c r="C287" s="69"/>
      <c r="D287" s="91"/>
    </row>
    <row r="288" spans="1:5" ht="21.75" thickTop="1" thickBot="1" x14ac:dyDescent="0.35">
      <c r="A288" s="102" t="s">
        <v>33</v>
      </c>
      <c r="B288" s="102"/>
      <c r="C288" s="102"/>
      <c r="D288" s="103">
        <f>D286+D270</f>
        <v>312</v>
      </c>
    </row>
    <row r="289" spans="1:5" ht="16.5" thickTop="1" thickBot="1" x14ac:dyDescent="0.3"/>
    <row r="290" spans="1:5" ht="16.5" thickBot="1" x14ac:dyDescent="0.3">
      <c r="A290" s="67" t="s">
        <v>12</v>
      </c>
      <c r="B290" s="128" t="str">
        <f>Saisie!A13</f>
        <v>Kristen</v>
      </c>
      <c r="C290" s="126"/>
      <c r="D290" s="127"/>
    </row>
    <row r="292" spans="1:5" ht="15.75" thickBot="1" x14ac:dyDescent="0.3">
      <c r="A292" s="68">
        <f>_xlfn.IFNA(VLOOKUP(B290,Saisie!$A$4:$X$153,5,FALSE),0)</f>
        <v>0</v>
      </c>
      <c r="B292" s="69" t="s">
        <v>13</v>
      </c>
      <c r="C292" s="69" t="s">
        <v>14</v>
      </c>
      <c r="D292" s="69" t="s">
        <v>15</v>
      </c>
    </row>
    <row r="293" spans="1:5" x14ac:dyDescent="0.25">
      <c r="A293" s="67" t="s">
        <v>16</v>
      </c>
      <c r="B293" s="70">
        <f>_xlfn.IFNA(VLOOKUP(B290,Saisie!$A$4:$X$153,3,FALSE),0)</f>
        <v>0</v>
      </c>
      <c r="C293" s="71">
        <f>Témoin!$C$4</f>
        <v>55</v>
      </c>
      <c r="D293" s="72">
        <f>C293*B293</f>
        <v>0</v>
      </c>
      <c r="E293" s="117">
        <f>_xlfn.IFNA(VLOOKUP(B290,Saisie!$A$4:$X$153,2,FALSE),"")</f>
        <v>0</v>
      </c>
    </row>
    <row r="294" spans="1:5" x14ac:dyDescent="0.25">
      <c r="A294" s="67" t="s">
        <v>17</v>
      </c>
      <c r="B294" s="73">
        <f>IF(A292=1,1,)</f>
        <v>0</v>
      </c>
      <c r="C294" s="74">
        <f>Témoin!$C$5</f>
        <v>24</v>
      </c>
      <c r="D294" s="75">
        <f t="shared" ref="D294:D298" si="34">C294*B294</f>
        <v>0</v>
      </c>
      <c r="E294" s="129">
        <f>_xlfn.IFNA(VLOOKUP(B290,Saisie!$A$4:$X$153,4,FALSE),"")</f>
        <v>0</v>
      </c>
    </row>
    <row r="295" spans="1:5" x14ac:dyDescent="0.25">
      <c r="A295" s="67" t="s">
        <v>18</v>
      </c>
      <c r="B295" s="73">
        <f>IF(A292=2,2,)</f>
        <v>0</v>
      </c>
      <c r="C295" s="74">
        <f>Témoin!$C$6</f>
        <v>23</v>
      </c>
      <c r="D295" s="75">
        <f t="shared" si="34"/>
        <v>0</v>
      </c>
      <c r="E295" s="129"/>
    </row>
    <row r="296" spans="1:5" x14ac:dyDescent="0.25">
      <c r="A296" s="67" t="s">
        <v>19</v>
      </c>
      <c r="B296" s="73">
        <f>IF(AND(A292&gt;=3,A292&lt;=5),A292,0)</f>
        <v>0</v>
      </c>
      <c r="C296" s="74">
        <f>Témoin!$C$7</f>
        <v>22</v>
      </c>
      <c r="D296" s="75">
        <f t="shared" si="34"/>
        <v>0</v>
      </c>
      <c r="E296" s="129"/>
    </row>
    <row r="297" spans="1:5" x14ac:dyDescent="0.25">
      <c r="A297" s="67" t="s">
        <v>20</v>
      </c>
      <c r="B297" s="73">
        <f>IF(AND(A292&gt;=6,A292&lt;=10),A292,0)</f>
        <v>0</v>
      </c>
      <c r="C297" s="74">
        <f>Témoin!$C$8</f>
        <v>21</v>
      </c>
      <c r="D297" s="75">
        <f t="shared" si="34"/>
        <v>0</v>
      </c>
      <c r="E297" s="129"/>
    </row>
    <row r="298" spans="1:5" x14ac:dyDescent="0.25">
      <c r="A298" s="67" t="s">
        <v>21</v>
      </c>
      <c r="B298" s="76">
        <f>IF(A292&gt;10,A292,0)</f>
        <v>0</v>
      </c>
      <c r="C298" s="77">
        <f>Témoin!$C$9</f>
        <v>20</v>
      </c>
      <c r="D298" s="78">
        <f t="shared" si="34"/>
        <v>0</v>
      </c>
      <c r="E298" s="129"/>
    </row>
    <row r="299" spans="1:5" x14ac:dyDescent="0.25">
      <c r="A299" s="67"/>
      <c r="B299" s="73"/>
      <c r="C299" s="79"/>
      <c r="D299" s="80"/>
      <c r="E299" s="117"/>
    </row>
    <row r="300" spans="1:5" x14ac:dyDescent="0.25">
      <c r="A300" s="81" t="s">
        <v>22</v>
      </c>
      <c r="B300" s="82">
        <f>_xlfn.IFNA(VLOOKUP(B290,Saisie!$A$4:$X$153,7,FALSE),0)</f>
        <v>0</v>
      </c>
      <c r="C300" s="83">
        <f>Témoin!$C$11</f>
        <v>95</v>
      </c>
      <c r="D300" s="84">
        <f t="shared" ref="D300:D301" si="35">C300*B300</f>
        <v>0</v>
      </c>
      <c r="E300" s="117">
        <f>_xlfn.IFNA(VLOOKUP(B290,Saisie!$A$4:$X$153,6,FALSE),"")</f>
        <v>0</v>
      </c>
    </row>
    <row r="301" spans="1:5" ht="15.75" thickBot="1" x14ac:dyDescent="0.3">
      <c r="A301" s="67" t="s">
        <v>23</v>
      </c>
      <c r="B301" s="85">
        <f>_xlfn.IFNA(VLOOKUP(B290,Saisie!$A$4:$X$153,9,FALSE),0)</f>
        <v>0</v>
      </c>
      <c r="C301" s="86">
        <f>Témoin!$C$12</f>
        <v>70</v>
      </c>
      <c r="D301" s="87">
        <f t="shared" si="35"/>
        <v>0</v>
      </c>
      <c r="E301" s="117">
        <f>_xlfn.IFNA(VLOOKUP(B290,Saisie!$A$4:$X$153,8,FALSE),"")</f>
        <v>0</v>
      </c>
    </row>
    <row r="302" spans="1:5" ht="15.75" thickBot="1" x14ac:dyDescent="0.3">
      <c r="A302" s="88" t="s">
        <v>24</v>
      </c>
      <c r="B302" s="89"/>
      <c r="C302" s="89"/>
      <c r="D302" s="90">
        <f>SUM(D293:D301)</f>
        <v>0</v>
      </c>
      <c r="E302" s="117"/>
    </row>
    <row r="303" spans="1:5" ht="15.75" thickBot="1" x14ac:dyDescent="0.3">
      <c r="A303" s="67"/>
      <c r="B303" s="89"/>
      <c r="C303" s="89"/>
      <c r="D303" s="91"/>
      <c r="E303" s="117"/>
    </row>
    <row r="304" spans="1:5" x14ac:dyDescent="0.25">
      <c r="A304" s="67" t="s">
        <v>25</v>
      </c>
      <c r="B304" s="70">
        <f>_xlfn.IFNA(VLOOKUP(B290,Saisie!$A$4:$X$153,11,FALSE),0)</f>
        <v>0</v>
      </c>
      <c r="C304" s="71">
        <f>Témoin!$C$15</f>
        <v>27</v>
      </c>
      <c r="D304" s="72">
        <f t="shared" ref="D304:D311" si="36">C304*B304</f>
        <v>0</v>
      </c>
      <c r="E304" s="117">
        <f>_xlfn.IFNA(VLOOKUP(B290,Saisie!$A$4:$X$153,10,FALSE),"")</f>
        <v>0</v>
      </c>
    </row>
    <row r="305" spans="1:5" x14ac:dyDescent="0.25">
      <c r="A305" s="67" t="s">
        <v>5</v>
      </c>
      <c r="B305" s="73">
        <f>_xlfn.IFNA(VLOOKUP(B290,Saisie!$A$4:$X$153,13,FALSE),0)</f>
        <v>0</v>
      </c>
      <c r="C305" s="74">
        <f>Témoin!$C$16</f>
        <v>65</v>
      </c>
      <c r="D305" s="75">
        <f t="shared" si="36"/>
        <v>0</v>
      </c>
      <c r="E305" s="117">
        <f>_xlfn.IFNA(VLOOKUP(B290,Saisie!$A$4:$X$153,12,FALSE),"")</f>
        <v>0</v>
      </c>
    </row>
    <row r="306" spans="1:5" x14ac:dyDescent="0.25">
      <c r="A306" s="67" t="s">
        <v>6</v>
      </c>
      <c r="B306" s="73">
        <f>_xlfn.IFNA(VLOOKUP(B290,Saisie!$A$4:$X$153,15,FALSE),0)</f>
        <v>0</v>
      </c>
      <c r="C306" s="74">
        <f>Témoin!$C$17</f>
        <v>60</v>
      </c>
      <c r="D306" s="75">
        <f t="shared" si="36"/>
        <v>0</v>
      </c>
      <c r="E306" s="117">
        <f>_xlfn.IFNA(VLOOKUP(B290,Saisie!$A$4:$X$153,14,FALSE),"")</f>
        <v>0</v>
      </c>
    </row>
    <row r="307" spans="1:5" x14ac:dyDescent="0.25">
      <c r="A307" s="67" t="s">
        <v>26</v>
      </c>
      <c r="B307" s="73">
        <f>_xlfn.IFNA(VLOOKUP(B290,Saisie!$A$4:$X$153,17,FALSE),0)</f>
        <v>0</v>
      </c>
      <c r="C307" s="74">
        <f>Témoin!$C$18</f>
        <v>39</v>
      </c>
      <c r="D307" s="75">
        <f t="shared" si="36"/>
        <v>0</v>
      </c>
      <c r="E307" s="117">
        <f>_xlfn.IFNA(VLOOKUP(B290,Saisie!$A$4:$X$153,16,FALSE),"")</f>
        <v>0</v>
      </c>
    </row>
    <row r="308" spans="1:5" x14ac:dyDescent="0.25">
      <c r="A308" s="67" t="s">
        <v>27</v>
      </c>
      <c r="B308" s="73">
        <f>_xlfn.IFNA(VLOOKUP(B290,Saisie!$A$4:$X$153,19,FALSE),0)</f>
        <v>9</v>
      </c>
      <c r="C308" s="74">
        <f>Témoin!$C$19</f>
        <v>20</v>
      </c>
      <c r="D308" s="75">
        <f t="shared" si="36"/>
        <v>180</v>
      </c>
      <c r="E308" s="117">
        <f>_xlfn.IFNA(VLOOKUP(B290,Saisie!$A$4:$X$153,18,FALSE),"")</f>
        <v>0</v>
      </c>
    </row>
    <row r="309" spans="1:5" x14ac:dyDescent="0.25">
      <c r="A309" s="67" t="s">
        <v>28</v>
      </c>
      <c r="B309" s="73">
        <f>_xlfn.IFNA(VLOOKUP(B290,Saisie!$A$4:$X$153,23,FALSE),0)</f>
        <v>0</v>
      </c>
      <c r="C309" s="74">
        <f>Témoin!$C$20</f>
        <v>260</v>
      </c>
      <c r="D309" s="75">
        <f t="shared" si="36"/>
        <v>0</v>
      </c>
      <c r="E309" s="117">
        <f>_xlfn.IFNA(VLOOKUP(B290,Saisie!$A$4:$X$153,22,FALSE),"")</f>
        <v>0</v>
      </c>
    </row>
    <row r="310" spans="1:5" x14ac:dyDescent="0.25">
      <c r="A310" s="67" t="s">
        <v>29</v>
      </c>
      <c r="B310" s="92"/>
      <c r="C310" s="74">
        <f>Témoin!$C$21</f>
        <v>54</v>
      </c>
      <c r="D310" s="75">
        <f t="shared" si="36"/>
        <v>0</v>
      </c>
      <c r="E310" s="117"/>
    </row>
    <row r="311" spans="1:5" x14ac:dyDescent="0.25">
      <c r="A311" s="81" t="s">
        <v>30</v>
      </c>
      <c r="B311" s="73">
        <f>_xlfn.IFNA(VLOOKUP(B290,Saisie!$A$4:$X$153,21,FALSE),0)</f>
        <v>0</v>
      </c>
      <c r="C311" s="74">
        <f>Témoin!$C$22</f>
        <v>135</v>
      </c>
      <c r="D311" s="75">
        <f t="shared" si="36"/>
        <v>0</v>
      </c>
      <c r="E311" s="117">
        <f>_xlfn.IFNA(VLOOKUP(B290,Saisie!$A$4:$X$153,20,FALSE),"")</f>
        <v>0</v>
      </c>
    </row>
    <row r="312" spans="1:5" x14ac:dyDescent="0.25">
      <c r="A312" s="93" t="s">
        <v>31</v>
      </c>
      <c r="B312" s="92"/>
      <c r="C312" s="94"/>
      <c r="D312" s="95"/>
      <c r="E312" s="129">
        <f>_xlfn.IFNA(VLOOKUP(B290,Saisie!$A$4:$X$153,24,FALSE),"")</f>
        <v>0</v>
      </c>
    </row>
    <row r="313" spans="1:5" x14ac:dyDescent="0.25">
      <c r="A313" s="96"/>
      <c r="B313" s="97"/>
      <c r="C313" s="98"/>
      <c r="D313" s="75">
        <f t="shared" ref="D313:D317" si="37">C313*B313</f>
        <v>0</v>
      </c>
      <c r="E313" s="129"/>
    </row>
    <row r="314" spans="1:5" x14ac:dyDescent="0.25">
      <c r="A314" s="96"/>
      <c r="B314" s="92"/>
      <c r="C314" s="98"/>
      <c r="D314" s="75">
        <f t="shared" si="37"/>
        <v>0</v>
      </c>
      <c r="E314" s="129"/>
    </row>
    <row r="315" spans="1:5" x14ac:dyDescent="0.25">
      <c r="A315" s="99"/>
      <c r="B315" s="92"/>
      <c r="C315" s="98"/>
      <c r="D315" s="75">
        <f t="shared" si="37"/>
        <v>0</v>
      </c>
      <c r="E315" s="129"/>
    </row>
    <row r="316" spans="1:5" x14ac:dyDescent="0.25">
      <c r="A316" s="67"/>
      <c r="B316" s="92"/>
      <c r="C316" s="98"/>
      <c r="D316" s="75">
        <f t="shared" si="37"/>
        <v>0</v>
      </c>
      <c r="E316" s="129"/>
    </row>
    <row r="317" spans="1:5" ht="15.75" thickBot="1" x14ac:dyDescent="0.3">
      <c r="A317" s="67"/>
      <c r="B317" s="100"/>
      <c r="C317" s="101"/>
      <c r="D317" s="87">
        <f t="shared" si="37"/>
        <v>0</v>
      </c>
      <c r="E317" s="129"/>
    </row>
    <row r="318" spans="1:5" ht="15.75" thickBot="1" x14ac:dyDescent="0.3">
      <c r="A318" s="88" t="s">
        <v>32</v>
      </c>
      <c r="B318" s="89"/>
      <c r="C318" s="89"/>
      <c r="D318" s="90">
        <f>SUM(D304:D317)</f>
        <v>180</v>
      </c>
    </row>
    <row r="319" spans="1:5" ht="15.75" thickBot="1" x14ac:dyDescent="0.3">
      <c r="A319" s="67"/>
      <c r="B319" s="69"/>
      <c r="C319" s="69"/>
      <c r="D319" s="91"/>
    </row>
    <row r="320" spans="1:5" ht="21.75" thickTop="1" thickBot="1" x14ac:dyDescent="0.35">
      <c r="A320" s="102" t="s">
        <v>33</v>
      </c>
      <c r="B320" s="102"/>
      <c r="C320" s="102"/>
      <c r="D320" s="103">
        <f>D318+D302</f>
        <v>180</v>
      </c>
    </row>
    <row r="321" spans="1:5" ht="16.5" thickTop="1" thickBot="1" x14ac:dyDescent="0.3"/>
    <row r="322" spans="1:5" ht="16.5" thickBot="1" x14ac:dyDescent="0.3">
      <c r="A322" s="67" t="s">
        <v>12</v>
      </c>
      <c r="B322" s="128" t="str">
        <f>Saisie!A14</f>
        <v>Louis</v>
      </c>
      <c r="C322" s="126"/>
      <c r="D322" s="127"/>
    </row>
    <row r="324" spans="1:5" ht="15.75" thickBot="1" x14ac:dyDescent="0.3">
      <c r="A324" s="68">
        <f>_xlfn.IFNA(VLOOKUP(B322,Saisie!$A$4:$X$153,5,FALSE),0)</f>
        <v>0</v>
      </c>
      <c r="B324" s="69" t="s">
        <v>13</v>
      </c>
      <c r="C324" s="69" t="s">
        <v>14</v>
      </c>
      <c r="D324" s="69" t="s">
        <v>15</v>
      </c>
    </row>
    <row r="325" spans="1:5" x14ac:dyDescent="0.25">
      <c r="A325" s="67" t="s">
        <v>16</v>
      </c>
      <c r="B325" s="70">
        <f>_xlfn.IFNA(VLOOKUP(B322,Saisie!$A$4:$X$153,3,FALSE),0)</f>
        <v>0</v>
      </c>
      <c r="C325" s="71">
        <f>Témoin!$C$4</f>
        <v>55</v>
      </c>
      <c r="D325" s="72">
        <f>C325*B325</f>
        <v>0</v>
      </c>
      <c r="E325" s="117">
        <f>_xlfn.IFNA(VLOOKUP(B322,Saisie!$A$4:$X$153,2,FALSE),"")</f>
        <v>0</v>
      </c>
    </row>
    <row r="326" spans="1:5" x14ac:dyDescent="0.25">
      <c r="A326" s="67" t="s">
        <v>17</v>
      </c>
      <c r="B326" s="73">
        <f>IF(A324=1,1,)</f>
        <v>0</v>
      </c>
      <c r="C326" s="74">
        <f>Témoin!$C$5</f>
        <v>24</v>
      </c>
      <c r="D326" s="75">
        <f t="shared" ref="D326:D330" si="38">C326*B326</f>
        <v>0</v>
      </c>
      <c r="E326" s="129">
        <f>_xlfn.IFNA(VLOOKUP(B322,Saisie!$A$4:$X$153,4,FALSE),"")</f>
        <v>0</v>
      </c>
    </row>
    <row r="327" spans="1:5" x14ac:dyDescent="0.25">
      <c r="A327" s="67" t="s">
        <v>18</v>
      </c>
      <c r="B327" s="73">
        <f>IF(A324=2,2,)</f>
        <v>0</v>
      </c>
      <c r="C327" s="74">
        <f>Témoin!$C$6</f>
        <v>23</v>
      </c>
      <c r="D327" s="75">
        <f t="shared" si="38"/>
        <v>0</v>
      </c>
      <c r="E327" s="129"/>
    </row>
    <row r="328" spans="1:5" x14ac:dyDescent="0.25">
      <c r="A328" s="67" t="s">
        <v>19</v>
      </c>
      <c r="B328" s="73">
        <f>IF(AND(A324&gt;=3,A324&lt;=5),A324,0)</f>
        <v>0</v>
      </c>
      <c r="C328" s="74">
        <f>Témoin!$C$7</f>
        <v>22</v>
      </c>
      <c r="D328" s="75">
        <f t="shared" si="38"/>
        <v>0</v>
      </c>
      <c r="E328" s="129"/>
    </row>
    <row r="329" spans="1:5" x14ac:dyDescent="0.25">
      <c r="A329" s="67" t="s">
        <v>20</v>
      </c>
      <c r="B329" s="73">
        <f>IF(AND(A324&gt;=6,A324&lt;=10),A324,0)</f>
        <v>0</v>
      </c>
      <c r="C329" s="74">
        <f>Témoin!$C$8</f>
        <v>21</v>
      </c>
      <c r="D329" s="75">
        <f t="shared" si="38"/>
        <v>0</v>
      </c>
      <c r="E329" s="129"/>
    </row>
    <row r="330" spans="1:5" x14ac:dyDescent="0.25">
      <c r="A330" s="67" t="s">
        <v>21</v>
      </c>
      <c r="B330" s="76">
        <f>IF(A324&gt;10,A324,0)</f>
        <v>0</v>
      </c>
      <c r="C330" s="77">
        <f>Témoin!$C$9</f>
        <v>20</v>
      </c>
      <c r="D330" s="78">
        <f t="shared" si="38"/>
        <v>0</v>
      </c>
      <c r="E330" s="129"/>
    </row>
    <row r="331" spans="1:5" x14ac:dyDescent="0.25">
      <c r="A331" s="67"/>
      <c r="B331" s="73"/>
      <c r="C331" s="79"/>
      <c r="D331" s="80"/>
      <c r="E331" s="117"/>
    </row>
    <row r="332" spans="1:5" x14ac:dyDescent="0.25">
      <c r="A332" s="81" t="s">
        <v>22</v>
      </c>
      <c r="B332" s="82">
        <f>_xlfn.IFNA(VLOOKUP(B322,Saisie!$A$4:$X$153,7,FALSE),0)</f>
        <v>0</v>
      </c>
      <c r="C332" s="83">
        <f>Témoin!$C$11</f>
        <v>95</v>
      </c>
      <c r="D332" s="84">
        <f t="shared" ref="D332:D333" si="39">C332*B332</f>
        <v>0</v>
      </c>
      <c r="E332" s="117">
        <f>_xlfn.IFNA(VLOOKUP(B322,Saisie!$A$4:$X$153,6,FALSE),"")</f>
        <v>0</v>
      </c>
    </row>
    <row r="333" spans="1:5" ht="15.75" thickBot="1" x14ac:dyDescent="0.3">
      <c r="A333" s="67" t="s">
        <v>23</v>
      </c>
      <c r="B333" s="85">
        <f>_xlfn.IFNA(VLOOKUP(B322,Saisie!$A$4:$X$153,9,FALSE),0)</f>
        <v>0</v>
      </c>
      <c r="C333" s="86">
        <f>Témoin!$C$12</f>
        <v>70</v>
      </c>
      <c r="D333" s="87">
        <f t="shared" si="39"/>
        <v>0</v>
      </c>
      <c r="E333" s="117">
        <f>_xlfn.IFNA(VLOOKUP(B322,Saisie!$A$4:$X$153,8,FALSE),"")</f>
        <v>0</v>
      </c>
    </row>
    <row r="334" spans="1:5" ht="15.75" thickBot="1" x14ac:dyDescent="0.3">
      <c r="A334" s="88" t="s">
        <v>24</v>
      </c>
      <c r="B334" s="89"/>
      <c r="C334" s="89"/>
      <c r="D334" s="90">
        <f>SUM(D325:D333)</f>
        <v>0</v>
      </c>
      <c r="E334" s="117"/>
    </row>
    <row r="335" spans="1:5" ht="15.75" thickBot="1" x14ac:dyDescent="0.3">
      <c r="A335" s="67"/>
      <c r="B335" s="89"/>
      <c r="C335" s="89"/>
      <c r="D335" s="91"/>
      <c r="E335" s="117"/>
    </row>
    <row r="336" spans="1:5" x14ac:dyDescent="0.25">
      <c r="A336" s="67" t="s">
        <v>25</v>
      </c>
      <c r="B336" s="70">
        <f>_xlfn.IFNA(VLOOKUP(B322,Saisie!$A$4:$X$153,11,FALSE),0)</f>
        <v>0</v>
      </c>
      <c r="C336" s="71">
        <f>Témoin!$C$15</f>
        <v>27</v>
      </c>
      <c r="D336" s="72">
        <f t="shared" ref="D336:D343" si="40">C336*B336</f>
        <v>0</v>
      </c>
      <c r="E336" s="117">
        <f>_xlfn.IFNA(VLOOKUP(B322,Saisie!$A$4:$X$153,10,FALSE),"")</f>
        <v>0</v>
      </c>
    </row>
    <row r="337" spans="1:5" x14ac:dyDescent="0.25">
      <c r="A337" s="67" t="s">
        <v>5</v>
      </c>
      <c r="B337" s="73">
        <f>_xlfn.IFNA(VLOOKUP(B322,Saisie!$A$4:$X$153,13,FALSE),0)</f>
        <v>0</v>
      </c>
      <c r="C337" s="74">
        <f>Témoin!$C$16</f>
        <v>65</v>
      </c>
      <c r="D337" s="75">
        <f t="shared" si="40"/>
        <v>0</v>
      </c>
      <c r="E337" s="117">
        <f>_xlfn.IFNA(VLOOKUP(B322,Saisie!$A$4:$X$153,12,FALSE),"")</f>
        <v>0</v>
      </c>
    </row>
    <row r="338" spans="1:5" x14ac:dyDescent="0.25">
      <c r="A338" s="67" t="s">
        <v>6</v>
      </c>
      <c r="B338" s="73">
        <f>_xlfn.IFNA(VLOOKUP(B322,Saisie!$A$4:$X$153,15,FALSE),0)</f>
        <v>0</v>
      </c>
      <c r="C338" s="74">
        <f>Témoin!$C$17</f>
        <v>60</v>
      </c>
      <c r="D338" s="75">
        <f t="shared" si="40"/>
        <v>0</v>
      </c>
      <c r="E338" s="117">
        <f>_xlfn.IFNA(VLOOKUP(B322,Saisie!$A$4:$X$153,14,FALSE),"")</f>
        <v>0</v>
      </c>
    </row>
    <row r="339" spans="1:5" x14ac:dyDescent="0.25">
      <c r="A339" s="67" t="s">
        <v>26</v>
      </c>
      <c r="B339" s="73">
        <f>_xlfn.IFNA(VLOOKUP(B322,Saisie!$A$4:$X$153,17,FALSE),0)</f>
        <v>0</v>
      </c>
      <c r="C339" s="74">
        <f>Témoin!$C$18</f>
        <v>39</v>
      </c>
      <c r="D339" s="75">
        <f t="shared" si="40"/>
        <v>0</v>
      </c>
      <c r="E339" s="117">
        <f>_xlfn.IFNA(VLOOKUP(B322,Saisie!$A$4:$X$153,16,FALSE),"")</f>
        <v>0</v>
      </c>
    </row>
    <row r="340" spans="1:5" x14ac:dyDescent="0.25">
      <c r="A340" s="67" t="s">
        <v>27</v>
      </c>
      <c r="B340" s="73">
        <f>_xlfn.IFNA(VLOOKUP(B322,Saisie!$A$4:$X$153,19,FALSE),0)</f>
        <v>0</v>
      </c>
      <c r="C340" s="74">
        <f>Témoin!$C$19</f>
        <v>20</v>
      </c>
      <c r="D340" s="75">
        <f t="shared" si="40"/>
        <v>0</v>
      </c>
      <c r="E340" s="117">
        <f>_xlfn.IFNA(VLOOKUP(B322,Saisie!$A$4:$X$153,18,FALSE),"")</f>
        <v>0</v>
      </c>
    </row>
    <row r="341" spans="1:5" x14ac:dyDescent="0.25">
      <c r="A341" s="67" t="s">
        <v>28</v>
      </c>
      <c r="B341" s="73">
        <f>_xlfn.IFNA(VLOOKUP(B322,Saisie!$A$4:$X$153,23,FALSE),0)</f>
        <v>0</v>
      </c>
      <c r="C341" s="74">
        <f>Témoin!$C$20</f>
        <v>260</v>
      </c>
      <c r="D341" s="75">
        <f t="shared" si="40"/>
        <v>0</v>
      </c>
      <c r="E341" s="117">
        <f>_xlfn.IFNA(VLOOKUP(B322,Saisie!$A$4:$X$153,22,FALSE),"")</f>
        <v>0</v>
      </c>
    </row>
    <row r="342" spans="1:5" x14ac:dyDescent="0.25">
      <c r="A342" s="67" t="s">
        <v>29</v>
      </c>
      <c r="B342" s="92"/>
      <c r="C342" s="74">
        <f>Témoin!$C$21</f>
        <v>54</v>
      </c>
      <c r="D342" s="75">
        <f t="shared" si="40"/>
        <v>0</v>
      </c>
      <c r="E342" s="117"/>
    </row>
    <row r="343" spans="1:5" x14ac:dyDescent="0.25">
      <c r="A343" s="81" t="s">
        <v>30</v>
      </c>
      <c r="B343" s="73">
        <f>_xlfn.IFNA(VLOOKUP(B322,Saisie!$A$4:$X$153,21,FALSE),0)</f>
        <v>10</v>
      </c>
      <c r="C343" s="74">
        <f>Témoin!$C$22</f>
        <v>135</v>
      </c>
      <c r="D343" s="75">
        <f t="shared" si="40"/>
        <v>1350</v>
      </c>
      <c r="E343" s="117">
        <f>_xlfn.IFNA(VLOOKUP(B322,Saisie!$A$4:$X$153,20,FALSE),"")</f>
        <v>0</v>
      </c>
    </row>
    <row r="344" spans="1:5" x14ac:dyDescent="0.25">
      <c r="A344" s="93" t="s">
        <v>31</v>
      </c>
      <c r="B344" s="92"/>
      <c r="C344" s="94"/>
      <c r="D344" s="95"/>
      <c r="E344" s="129">
        <f>_xlfn.IFNA(VLOOKUP(B322,Saisie!$A$4:$X$153,24,FALSE),"")</f>
        <v>0</v>
      </c>
    </row>
    <row r="345" spans="1:5" x14ac:dyDescent="0.25">
      <c r="A345" s="96"/>
      <c r="B345" s="97"/>
      <c r="C345" s="98"/>
      <c r="D345" s="75">
        <f t="shared" ref="D345:D349" si="41">C345*B345</f>
        <v>0</v>
      </c>
      <c r="E345" s="129"/>
    </row>
    <row r="346" spans="1:5" x14ac:dyDescent="0.25">
      <c r="A346" s="96"/>
      <c r="B346" s="92"/>
      <c r="C346" s="98"/>
      <c r="D346" s="75">
        <f t="shared" si="41"/>
        <v>0</v>
      </c>
      <c r="E346" s="129"/>
    </row>
    <row r="347" spans="1:5" x14ac:dyDescent="0.25">
      <c r="A347" s="99"/>
      <c r="B347" s="92"/>
      <c r="C347" s="98"/>
      <c r="D347" s="75">
        <f t="shared" si="41"/>
        <v>0</v>
      </c>
      <c r="E347" s="129"/>
    </row>
    <row r="348" spans="1:5" x14ac:dyDescent="0.25">
      <c r="A348" s="67"/>
      <c r="B348" s="92"/>
      <c r="C348" s="98"/>
      <c r="D348" s="75">
        <f t="shared" si="41"/>
        <v>0</v>
      </c>
      <c r="E348" s="129"/>
    </row>
    <row r="349" spans="1:5" ht="15.75" thickBot="1" x14ac:dyDescent="0.3">
      <c r="A349" s="67"/>
      <c r="B349" s="100"/>
      <c r="C349" s="101"/>
      <c r="D349" s="87">
        <f t="shared" si="41"/>
        <v>0</v>
      </c>
      <c r="E349" s="129"/>
    </row>
    <row r="350" spans="1:5" ht="15.75" thickBot="1" x14ac:dyDescent="0.3">
      <c r="A350" s="88" t="s">
        <v>32</v>
      </c>
      <c r="B350" s="89"/>
      <c r="C350" s="89"/>
      <c r="D350" s="90">
        <f>SUM(D336:D349)</f>
        <v>1350</v>
      </c>
    </row>
    <row r="351" spans="1:5" ht="15.75" thickBot="1" x14ac:dyDescent="0.3">
      <c r="A351" s="67"/>
      <c r="B351" s="69"/>
      <c r="C351" s="69"/>
      <c r="D351" s="91"/>
    </row>
    <row r="352" spans="1:5" ht="21.75" thickTop="1" thickBot="1" x14ac:dyDescent="0.35">
      <c r="A352" s="102" t="s">
        <v>33</v>
      </c>
      <c r="B352" s="102"/>
      <c r="C352" s="102"/>
      <c r="D352" s="103">
        <f>D350+D334</f>
        <v>1350</v>
      </c>
    </row>
    <row r="353" spans="1:5" ht="16.5" thickTop="1" thickBot="1" x14ac:dyDescent="0.3"/>
    <row r="354" spans="1:5" ht="16.5" thickBot="1" x14ac:dyDescent="0.3">
      <c r="A354" s="67" t="s">
        <v>12</v>
      </c>
      <c r="B354" s="128">
        <f>Saisie!A15</f>
        <v>0</v>
      </c>
      <c r="C354" s="126"/>
      <c r="D354" s="127"/>
    </row>
    <row r="356" spans="1:5" ht="15.75" thickBot="1" x14ac:dyDescent="0.3">
      <c r="A356" s="68">
        <f>_xlfn.IFNA(VLOOKUP(B354,Saisie!$A$4:$X$153,5,FALSE),0)</f>
        <v>0</v>
      </c>
      <c r="B356" s="69" t="s">
        <v>13</v>
      </c>
      <c r="C356" s="69" t="s">
        <v>14</v>
      </c>
      <c r="D356" s="69" t="s">
        <v>15</v>
      </c>
    </row>
    <row r="357" spans="1:5" x14ac:dyDescent="0.25">
      <c r="A357" s="67" t="s">
        <v>16</v>
      </c>
      <c r="B357" s="70">
        <f>_xlfn.IFNA(VLOOKUP(B354,Saisie!$A$4:$X$153,3,FALSE),0)</f>
        <v>0</v>
      </c>
      <c r="C357" s="71">
        <f>Témoin!$C$4</f>
        <v>55</v>
      </c>
      <c r="D357" s="72">
        <f>C357*B357</f>
        <v>0</v>
      </c>
      <c r="E357" s="117" t="str">
        <f>_xlfn.IFNA(VLOOKUP(B354,Saisie!$A$4:$X$153,2,FALSE),"")</f>
        <v/>
      </c>
    </row>
    <row r="358" spans="1:5" x14ac:dyDescent="0.25">
      <c r="A358" s="67" t="s">
        <v>17</v>
      </c>
      <c r="B358" s="73">
        <f>IF(A356=1,1,)</f>
        <v>0</v>
      </c>
      <c r="C358" s="74">
        <f>Témoin!$C$5</f>
        <v>24</v>
      </c>
      <c r="D358" s="75">
        <f t="shared" ref="D358:D362" si="42">C358*B358</f>
        <v>0</v>
      </c>
      <c r="E358" s="129" t="str">
        <f>_xlfn.IFNA(VLOOKUP(B354,Saisie!$A$4:$X$153,4,FALSE),"")</f>
        <v/>
      </c>
    </row>
    <row r="359" spans="1:5" x14ac:dyDescent="0.25">
      <c r="A359" s="67" t="s">
        <v>18</v>
      </c>
      <c r="B359" s="73">
        <f>IF(A356=2,2,)</f>
        <v>0</v>
      </c>
      <c r="C359" s="74">
        <f>Témoin!$C$6</f>
        <v>23</v>
      </c>
      <c r="D359" s="75">
        <f t="shared" si="42"/>
        <v>0</v>
      </c>
      <c r="E359" s="129"/>
    </row>
    <row r="360" spans="1:5" x14ac:dyDescent="0.25">
      <c r="A360" s="67" t="s">
        <v>19</v>
      </c>
      <c r="B360" s="73">
        <f>IF(AND(A356&gt;=3,A356&lt;=5),A356,0)</f>
        <v>0</v>
      </c>
      <c r="C360" s="74">
        <f>Témoin!$C$7</f>
        <v>22</v>
      </c>
      <c r="D360" s="75">
        <f t="shared" si="42"/>
        <v>0</v>
      </c>
      <c r="E360" s="129"/>
    </row>
    <row r="361" spans="1:5" x14ac:dyDescent="0.25">
      <c r="A361" s="67" t="s">
        <v>20</v>
      </c>
      <c r="B361" s="73">
        <f>IF(AND(A356&gt;=6,A356&lt;=10),A356,0)</f>
        <v>0</v>
      </c>
      <c r="C361" s="74">
        <f>Témoin!$C$8</f>
        <v>21</v>
      </c>
      <c r="D361" s="75">
        <f t="shared" si="42"/>
        <v>0</v>
      </c>
      <c r="E361" s="129"/>
    </row>
    <row r="362" spans="1:5" x14ac:dyDescent="0.25">
      <c r="A362" s="67" t="s">
        <v>21</v>
      </c>
      <c r="B362" s="76">
        <f>IF(A356&gt;10,A356,0)</f>
        <v>0</v>
      </c>
      <c r="C362" s="77">
        <f>Témoin!$C$9</f>
        <v>20</v>
      </c>
      <c r="D362" s="78">
        <f t="shared" si="42"/>
        <v>0</v>
      </c>
      <c r="E362" s="129"/>
    </row>
    <row r="363" spans="1:5" x14ac:dyDescent="0.25">
      <c r="A363" s="67"/>
      <c r="B363" s="73"/>
      <c r="C363" s="79"/>
      <c r="D363" s="80"/>
      <c r="E363" s="117"/>
    </row>
    <row r="364" spans="1:5" x14ac:dyDescent="0.25">
      <c r="A364" s="81" t="s">
        <v>22</v>
      </c>
      <c r="B364" s="82">
        <f>_xlfn.IFNA(VLOOKUP(B354,Saisie!$A$4:$X$153,7,FALSE),0)</f>
        <v>0</v>
      </c>
      <c r="C364" s="83">
        <f>Témoin!$C$11</f>
        <v>95</v>
      </c>
      <c r="D364" s="84">
        <f t="shared" ref="D364:D365" si="43">C364*B364</f>
        <v>0</v>
      </c>
      <c r="E364" s="117" t="str">
        <f>_xlfn.IFNA(VLOOKUP(B354,Saisie!$A$4:$X$153,6,FALSE),"")</f>
        <v/>
      </c>
    </row>
    <row r="365" spans="1:5" ht="15.75" thickBot="1" x14ac:dyDescent="0.3">
      <c r="A365" s="67" t="s">
        <v>23</v>
      </c>
      <c r="B365" s="85">
        <f>_xlfn.IFNA(VLOOKUP(B354,Saisie!$A$4:$X$153,9,FALSE),0)</f>
        <v>0</v>
      </c>
      <c r="C365" s="86">
        <f>Témoin!$C$12</f>
        <v>70</v>
      </c>
      <c r="D365" s="87">
        <f t="shared" si="43"/>
        <v>0</v>
      </c>
      <c r="E365" s="117" t="str">
        <f>_xlfn.IFNA(VLOOKUP(B354,Saisie!$A$4:$X$153,8,FALSE),"")</f>
        <v/>
      </c>
    </row>
    <row r="366" spans="1:5" ht="15.75" thickBot="1" x14ac:dyDescent="0.3">
      <c r="A366" s="88" t="s">
        <v>24</v>
      </c>
      <c r="B366" s="89"/>
      <c r="C366" s="89"/>
      <c r="D366" s="90">
        <f>SUM(D357:D365)</f>
        <v>0</v>
      </c>
      <c r="E366" s="117"/>
    </row>
    <row r="367" spans="1:5" ht="15.75" thickBot="1" x14ac:dyDescent="0.3">
      <c r="A367" s="67"/>
      <c r="B367" s="89"/>
      <c r="C367" s="89"/>
      <c r="D367" s="91"/>
      <c r="E367" s="117"/>
    </row>
    <row r="368" spans="1:5" x14ac:dyDescent="0.25">
      <c r="A368" s="67" t="s">
        <v>25</v>
      </c>
      <c r="B368" s="70">
        <f>_xlfn.IFNA(VLOOKUP(B354,Saisie!$A$4:$X$153,11,FALSE),0)</f>
        <v>0</v>
      </c>
      <c r="C368" s="71">
        <f>Témoin!$C$15</f>
        <v>27</v>
      </c>
      <c r="D368" s="72">
        <f t="shared" ref="D368:D375" si="44">C368*B368</f>
        <v>0</v>
      </c>
      <c r="E368" s="117" t="str">
        <f>_xlfn.IFNA(VLOOKUP(B354,Saisie!$A$4:$X$153,10,FALSE),"")</f>
        <v/>
      </c>
    </row>
    <row r="369" spans="1:5" x14ac:dyDescent="0.25">
      <c r="A369" s="67" t="s">
        <v>5</v>
      </c>
      <c r="B369" s="73">
        <f>_xlfn.IFNA(VLOOKUP(B354,Saisie!$A$4:$X$153,13,FALSE),0)</f>
        <v>0</v>
      </c>
      <c r="C369" s="74">
        <f>Témoin!$C$16</f>
        <v>65</v>
      </c>
      <c r="D369" s="75">
        <f t="shared" si="44"/>
        <v>0</v>
      </c>
      <c r="E369" s="117" t="str">
        <f>_xlfn.IFNA(VLOOKUP(B354,Saisie!$A$4:$X$153,12,FALSE),"")</f>
        <v/>
      </c>
    </row>
    <row r="370" spans="1:5" x14ac:dyDescent="0.25">
      <c r="A370" s="67" t="s">
        <v>6</v>
      </c>
      <c r="B370" s="73">
        <f>_xlfn.IFNA(VLOOKUP(B354,Saisie!$A$4:$X$153,15,FALSE),0)</f>
        <v>0</v>
      </c>
      <c r="C370" s="74">
        <f>Témoin!$C$17</f>
        <v>60</v>
      </c>
      <c r="D370" s="75">
        <f t="shared" si="44"/>
        <v>0</v>
      </c>
      <c r="E370" s="117" t="str">
        <f>_xlfn.IFNA(VLOOKUP(B354,Saisie!$A$4:$X$153,14,FALSE),"")</f>
        <v/>
      </c>
    </row>
    <row r="371" spans="1:5" x14ac:dyDescent="0.25">
      <c r="A371" s="67" t="s">
        <v>26</v>
      </c>
      <c r="B371" s="73">
        <f>_xlfn.IFNA(VLOOKUP(B354,Saisie!$A$4:$X$153,17,FALSE),0)</f>
        <v>0</v>
      </c>
      <c r="C371" s="74">
        <f>Témoin!$C$18</f>
        <v>39</v>
      </c>
      <c r="D371" s="75">
        <f t="shared" si="44"/>
        <v>0</v>
      </c>
      <c r="E371" s="117" t="str">
        <f>_xlfn.IFNA(VLOOKUP(B354,Saisie!$A$4:$X$153,16,FALSE),"")</f>
        <v/>
      </c>
    </row>
    <row r="372" spans="1:5" x14ac:dyDescent="0.25">
      <c r="A372" s="67" t="s">
        <v>27</v>
      </c>
      <c r="B372" s="73">
        <f>_xlfn.IFNA(VLOOKUP(B354,Saisie!$A$4:$X$153,19,FALSE),0)</f>
        <v>0</v>
      </c>
      <c r="C372" s="74">
        <f>Témoin!$C$19</f>
        <v>20</v>
      </c>
      <c r="D372" s="75">
        <f t="shared" si="44"/>
        <v>0</v>
      </c>
      <c r="E372" s="117" t="str">
        <f>_xlfn.IFNA(VLOOKUP(B354,Saisie!$A$4:$X$153,18,FALSE),"")</f>
        <v/>
      </c>
    </row>
    <row r="373" spans="1:5" x14ac:dyDescent="0.25">
      <c r="A373" s="67" t="s">
        <v>28</v>
      </c>
      <c r="B373" s="73">
        <f>_xlfn.IFNA(VLOOKUP(B354,Saisie!$A$4:$X$153,23,FALSE),0)</f>
        <v>0</v>
      </c>
      <c r="C373" s="74">
        <f>Témoin!$C$20</f>
        <v>260</v>
      </c>
      <c r="D373" s="75">
        <f t="shared" si="44"/>
        <v>0</v>
      </c>
      <c r="E373" s="117" t="str">
        <f>_xlfn.IFNA(VLOOKUP(B354,Saisie!$A$4:$X$153,22,FALSE),"")</f>
        <v/>
      </c>
    </row>
    <row r="374" spans="1:5" x14ac:dyDescent="0.25">
      <c r="A374" s="67" t="s">
        <v>29</v>
      </c>
      <c r="B374" s="92"/>
      <c r="C374" s="74">
        <f>Témoin!$C$21</f>
        <v>54</v>
      </c>
      <c r="D374" s="75">
        <f t="shared" si="44"/>
        <v>0</v>
      </c>
      <c r="E374" s="117"/>
    </row>
    <row r="375" spans="1:5" x14ac:dyDescent="0.25">
      <c r="A375" s="81" t="s">
        <v>30</v>
      </c>
      <c r="B375" s="73">
        <f>_xlfn.IFNA(VLOOKUP(B354,Saisie!$A$4:$X$153,21,FALSE),0)</f>
        <v>0</v>
      </c>
      <c r="C375" s="74">
        <f>Témoin!$C$22</f>
        <v>135</v>
      </c>
      <c r="D375" s="75">
        <f t="shared" si="44"/>
        <v>0</v>
      </c>
      <c r="E375" s="117" t="str">
        <f>_xlfn.IFNA(VLOOKUP(B354,Saisie!$A$4:$X$153,20,FALSE),"")</f>
        <v/>
      </c>
    </row>
    <row r="376" spans="1:5" x14ac:dyDescent="0.25">
      <c r="A376" s="93" t="s">
        <v>31</v>
      </c>
      <c r="B376" s="92"/>
      <c r="C376" s="94"/>
      <c r="D376" s="95"/>
      <c r="E376" s="129" t="str">
        <f>_xlfn.IFNA(VLOOKUP(B354,Saisie!$A$4:$X$153,24,FALSE),"")</f>
        <v/>
      </c>
    </row>
    <row r="377" spans="1:5" x14ac:dyDescent="0.25">
      <c r="A377" s="96"/>
      <c r="B377" s="97"/>
      <c r="C377" s="98"/>
      <c r="D377" s="75">
        <f t="shared" ref="D377:D381" si="45">C377*B377</f>
        <v>0</v>
      </c>
      <c r="E377" s="129"/>
    </row>
    <row r="378" spans="1:5" x14ac:dyDescent="0.25">
      <c r="A378" s="96"/>
      <c r="B378" s="92"/>
      <c r="C378" s="98"/>
      <c r="D378" s="75">
        <f t="shared" si="45"/>
        <v>0</v>
      </c>
      <c r="E378" s="129"/>
    </row>
    <row r="379" spans="1:5" x14ac:dyDescent="0.25">
      <c r="A379" s="99"/>
      <c r="B379" s="92"/>
      <c r="C379" s="98"/>
      <c r="D379" s="75">
        <f t="shared" si="45"/>
        <v>0</v>
      </c>
      <c r="E379" s="129"/>
    </row>
    <row r="380" spans="1:5" x14ac:dyDescent="0.25">
      <c r="A380" s="67"/>
      <c r="B380" s="92"/>
      <c r="C380" s="98"/>
      <c r="D380" s="75">
        <f t="shared" si="45"/>
        <v>0</v>
      </c>
      <c r="E380" s="129"/>
    </row>
    <row r="381" spans="1:5" ht="15.75" thickBot="1" x14ac:dyDescent="0.3">
      <c r="A381" s="67"/>
      <c r="B381" s="100"/>
      <c r="C381" s="101"/>
      <c r="D381" s="87">
        <f t="shared" si="45"/>
        <v>0</v>
      </c>
      <c r="E381" s="129"/>
    </row>
    <row r="382" spans="1:5" ht="15.75" thickBot="1" x14ac:dyDescent="0.3">
      <c r="A382" s="88" t="s">
        <v>32</v>
      </c>
      <c r="B382" s="89"/>
      <c r="C382" s="89"/>
      <c r="D382" s="90">
        <f>SUM(D368:D381)</f>
        <v>0</v>
      </c>
    </row>
    <row r="383" spans="1:5" ht="15.75" thickBot="1" x14ac:dyDescent="0.3">
      <c r="A383" s="67"/>
      <c r="B383" s="69"/>
      <c r="C383" s="69"/>
      <c r="D383" s="91"/>
    </row>
    <row r="384" spans="1:5" ht="21.75" thickTop="1" thickBot="1" x14ac:dyDescent="0.35">
      <c r="A384" s="102" t="s">
        <v>33</v>
      </c>
      <c r="B384" s="102"/>
      <c r="C384" s="102"/>
      <c r="D384" s="103">
        <f>D382+D366</f>
        <v>0</v>
      </c>
    </row>
    <row r="385" spans="1:5" ht="16.5" thickTop="1" thickBot="1" x14ac:dyDescent="0.3"/>
    <row r="386" spans="1:5" ht="16.5" thickBot="1" x14ac:dyDescent="0.3">
      <c r="A386" s="67" t="s">
        <v>12</v>
      </c>
      <c r="B386" s="128">
        <f>Saisie!A16</f>
        <v>0</v>
      </c>
      <c r="C386" s="126"/>
      <c r="D386" s="127"/>
    </row>
    <row r="388" spans="1:5" ht="15.75" thickBot="1" x14ac:dyDescent="0.3">
      <c r="A388" s="68">
        <f>_xlfn.IFNA(VLOOKUP(B386,Saisie!$A$4:$X$153,5,FALSE),0)</f>
        <v>0</v>
      </c>
      <c r="B388" s="69" t="s">
        <v>13</v>
      </c>
      <c r="C388" s="69" t="s">
        <v>14</v>
      </c>
      <c r="D388" s="69" t="s">
        <v>15</v>
      </c>
    </row>
    <row r="389" spans="1:5" x14ac:dyDescent="0.25">
      <c r="A389" s="67" t="s">
        <v>16</v>
      </c>
      <c r="B389" s="70">
        <f>_xlfn.IFNA(VLOOKUP(B386,Saisie!$A$4:$X$153,3,FALSE),0)</f>
        <v>0</v>
      </c>
      <c r="C389" s="71">
        <f>Témoin!$C$4</f>
        <v>55</v>
      </c>
      <c r="D389" s="72">
        <f>C389*B389</f>
        <v>0</v>
      </c>
      <c r="E389" s="117" t="str">
        <f>_xlfn.IFNA(VLOOKUP(B386,Saisie!$A$4:$X$153,2,FALSE),"")</f>
        <v/>
      </c>
    </row>
    <row r="390" spans="1:5" x14ac:dyDescent="0.25">
      <c r="A390" s="67" t="s">
        <v>17</v>
      </c>
      <c r="B390" s="73">
        <f>IF(A388=1,1,)</f>
        <v>0</v>
      </c>
      <c r="C390" s="74">
        <f>Témoin!$C$5</f>
        <v>24</v>
      </c>
      <c r="D390" s="75">
        <f t="shared" ref="D390:D394" si="46">C390*B390</f>
        <v>0</v>
      </c>
      <c r="E390" s="129" t="str">
        <f>_xlfn.IFNA(VLOOKUP(B386,Saisie!$A$4:$X$153,4,FALSE),"")</f>
        <v/>
      </c>
    </row>
    <row r="391" spans="1:5" x14ac:dyDescent="0.25">
      <c r="A391" s="67" t="s">
        <v>18</v>
      </c>
      <c r="B391" s="73">
        <f>IF(A388=2,2,)</f>
        <v>0</v>
      </c>
      <c r="C391" s="74">
        <f>Témoin!$C$6</f>
        <v>23</v>
      </c>
      <c r="D391" s="75">
        <f t="shared" si="46"/>
        <v>0</v>
      </c>
      <c r="E391" s="129"/>
    </row>
    <row r="392" spans="1:5" x14ac:dyDescent="0.25">
      <c r="A392" s="67" t="s">
        <v>19</v>
      </c>
      <c r="B392" s="73">
        <f>IF(AND(A388&gt;=3,A388&lt;=5),A388,0)</f>
        <v>0</v>
      </c>
      <c r="C392" s="74">
        <f>Témoin!$C$7</f>
        <v>22</v>
      </c>
      <c r="D392" s="75">
        <f t="shared" si="46"/>
        <v>0</v>
      </c>
      <c r="E392" s="129"/>
    </row>
    <row r="393" spans="1:5" x14ac:dyDescent="0.25">
      <c r="A393" s="67" t="s">
        <v>20</v>
      </c>
      <c r="B393" s="73">
        <f>IF(AND(A388&gt;=6,A388&lt;=10),A388,0)</f>
        <v>0</v>
      </c>
      <c r="C393" s="74">
        <f>Témoin!$C$8</f>
        <v>21</v>
      </c>
      <c r="D393" s="75">
        <f t="shared" si="46"/>
        <v>0</v>
      </c>
      <c r="E393" s="129"/>
    </row>
    <row r="394" spans="1:5" x14ac:dyDescent="0.25">
      <c r="A394" s="67" t="s">
        <v>21</v>
      </c>
      <c r="B394" s="76">
        <f>IF(A388&gt;10,A388,0)</f>
        <v>0</v>
      </c>
      <c r="C394" s="77">
        <f>Témoin!$C$9</f>
        <v>20</v>
      </c>
      <c r="D394" s="78">
        <f t="shared" si="46"/>
        <v>0</v>
      </c>
      <c r="E394" s="129"/>
    </row>
    <row r="395" spans="1:5" x14ac:dyDescent="0.25">
      <c r="A395" s="67"/>
      <c r="B395" s="73"/>
      <c r="C395" s="79"/>
      <c r="D395" s="80"/>
      <c r="E395" s="117"/>
    </row>
    <row r="396" spans="1:5" x14ac:dyDescent="0.25">
      <c r="A396" s="81" t="s">
        <v>22</v>
      </c>
      <c r="B396" s="82">
        <f>_xlfn.IFNA(VLOOKUP(B386,Saisie!$A$4:$X$153,7,FALSE),0)</f>
        <v>0</v>
      </c>
      <c r="C396" s="83">
        <f>Témoin!$C$11</f>
        <v>95</v>
      </c>
      <c r="D396" s="84">
        <f t="shared" ref="D396:D397" si="47">C396*B396</f>
        <v>0</v>
      </c>
      <c r="E396" s="117" t="str">
        <f>_xlfn.IFNA(VLOOKUP(B386,Saisie!$A$4:$X$153,6,FALSE),"")</f>
        <v/>
      </c>
    </row>
    <row r="397" spans="1:5" ht="15.75" thickBot="1" x14ac:dyDescent="0.3">
      <c r="A397" s="67" t="s">
        <v>23</v>
      </c>
      <c r="B397" s="85">
        <f>_xlfn.IFNA(VLOOKUP(B386,Saisie!$A$4:$X$153,9,FALSE),0)</f>
        <v>0</v>
      </c>
      <c r="C397" s="86">
        <f>Témoin!$C$12</f>
        <v>70</v>
      </c>
      <c r="D397" s="87">
        <f t="shared" si="47"/>
        <v>0</v>
      </c>
      <c r="E397" s="117" t="str">
        <f>_xlfn.IFNA(VLOOKUP(B386,Saisie!$A$4:$X$153,8,FALSE),"")</f>
        <v/>
      </c>
    </row>
    <row r="398" spans="1:5" ht="15.75" thickBot="1" x14ac:dyDescent="0.3">
      <c r="A398" s="88" t="s">
        <v>24</v>
      </c>
      <c r="B398" s="89"/>
      <c r="C398" s="89"/>
      <c r="D398" s="90">
        <f>SUM(D389:D397)</f>
        <v>0</v>
      </c>
      <c r="E398" s="117"/>
    </row>
    <row r="399" spans="1:5" ht="15.75" thickBot="1" x14ac:dyDescent="0.3">
      <c r="A399" s="67"/>
      <c r="B399" s="89"/>
      <c r="C399" s="89"/>
      <c r="D399" s="91"/>
      <c r="E399" s="117"/>
    </row>
    <row r="400" spans="1:5" x14ac:dyDescent="0.25">
      <c r="A400" s="67" t="s">
        <v>25</v>
      </c>
      <c r="B400" s="70">
        <f>_xlfn.IFNA(VLOOKUP(B386,Saisie!$A$4:$X$153,11,FALSE),0)</f>
        <v>0</v>
      </c>
      <c r="C400" s="71">
        <f>Témoin!$C$15</f>
        <v>27</v>
      </c>
      <c r="D400" s="72">
        <f t="shared" ref="D400:D407" si="48">C400*B400</f>
        <v>0</v>
      </c>
      <c r="E400" s="117" t="str">
        <f>_xlfn.IFNA(VLOOKUP(B386,Saisie!$A$4:$X$153,10,FALSE),"")</f>
        <v/>
      </c>
    </row>
    <row r="401" spans="1:5" x14ac:dyDescent="0.25">
      <c r="A401" s="67" t="s">
        <v>5</v>
      </c>
      <c r="B401" s="73">
        <f>_xlfn.IFNA(VLOOKUP(B386,Saisie!$A$4:$X$153,13,FALSE),0)</f>
        <v>0</v>
      </c>
      <c r="C401" s="74">
        <f>Témoin!$C$16</f>
        <v>65</v>
      </c>
      <c r="D401" s="75">
        <f t="shared" si="48"/>
        <v>0</v>
      </c>
      <c r="E401" s="117" t="str">
        <f>_xlfn.IFNA(VLOOKUP(B386,Saisie!$A$4:$X$153,12,FALSE),"")</f>
        <v/>
      </c>
    </row>
    <row r="402" spans="1:5" x14ac:dyDescent="0.25">
      <c r="A402" s="67" t="s">
        <v>6</v>
      </c>
      <c r="B402" s="73">
        <f>_xlfn.IFNA(VLOOKUP(B386,Saisie!$A$4:$X$153,15,FALSE),0)</f>
        <v>0</v>
      </c>
      <c r="C402" s="74">
        <f>Témoin!$C$17</f>
        <v>60</v>
      </c>
      <c r="D402" s="75">
        <f t="shared" si="48"/>
        <v>0</v>
      </c>
      <c r="E402" s="117" t="str">
        <f>_xlfn.IFNA(VLOOKUP(B386,Saisie!$A$4:$X$153,14,FALSE),"")</f>
        <v/>
      </c>
    </row>
    <row r="403" spans="1:5" x14ac:dyDescent="0.25">
      <c r="A403" s="67" t="s">
        <v>26</v>
      </c>
      <c r="B403" s="73">
        <f>_xlfn.IFNA(VLOOKUP(B386,Saisie!$A$4:$X$153,17,FALSE),0)</f>
        <v>0</v>
      </c>
      <c r="C403" s="74">
        <f>Témoin!$C$18</f>
        <v>39</v>
      </c>
      <c r="D403" s="75">
        <f t="shared" si="48"/>
        <v>0</v>
      </c>
      <c r="E403" s="117" t="str">
        <f>_xlfn.IFNA(VLOOKUP(B386,Saisie!$A$4:$X$153,16,FALSE),"")</f>
        <v/>
      </c>
    </row>
    <row r="404" spans="1:5" x14ac:dyDescent="0.25">
      <c r="A404" s="67" t="s">
        <v>27</v>
      </c>
      <c r="B404" s="73">
        <f>_xlfn.IFNA(VLOOKUP(B386,Saisie!$A$4:$X$153,19,FALSE),0)</f>
        <v>0</v>
      </c>
      <c r="C404" s="74">
        <f>Témoin!$C$19</f>
        <v>20</v>
      </c>
      <c r="D404" s="75">
        <f t="shared" si="48"/>
        <v>0</v>
      </c>
      <c r="E404" s="117" t="str">
        <f>_xlfn.IFNA(VLOOKUP(B386,Saisie!$A$4:$X$153,18,FALSE),"")</f>
        <v/>
      </c>
    </row>
    <row r="405" spans="1:5" x14ac:dyDescent="0.25">
      <c r="A405" s="67" t="s">
        <v>28</v>
      </c>
      <c r="B405" s="73">
        <f>_xlfn.IFNA(VLOOKUP(B386,Saisie!$A$4:$X$153,23,FALSE),0)</f>
        <v>0</v>
      </c>
      <c r="C405" s="74">
        <f>Témoin!$C$20</f>
        <v>260</v>
      </c>
      <c r="D405" s="75">
        <f t="shared" si="48"/>
        <v>0</v>
      </c>
      <c r="E405" s="117" t="str">
        <f>_xlfn.IFNA(VLOOKUP(B386,Saisie!$A$4:$X$153,22,FALSE),"")</f>
        <v/>
      </c>
    </row>
    <row r="406" spans="1:5" x14ac:dyDescent="0.25">
      <c r="A406" s="67" t="s">
        <v>29</v>
      </c>
      <c r="B406" s="92"/>
      <c r="C406" s="74">
        <f>Témoin!$C$21</f>
        <v>54</v>
      </c>
      <c r="D406" s="75">
        <f t="shared" si="48"/>
        <v>0</v>
      </c>
      <c r="E406" s="117"/>
    </row>
    <row r="407" spans="1:5" x14ac:dyDescent="0.25">
      <c r="A407" s="81" t="s">
        <v>30</v>
      </c>
      <c r="B407" s="73">
        <f>_xlfn.IFNA(VLOOKUP(B386,Saisie!$A$4:$X$153,21,FALSE),0)</f>
        <v>0</v>
      </c>
      <c r="C407" s="74">
        <f>Témoin!$C$22</f>
        <v>135</v>
      </c>
      <c r="D407" s="75">
        <f t="shared" si="48"/>
        <v>0</v>
      </c>
      <c r="E407" s="117" t="str">
        <f>_xlfn.IFNA(VLOOKUP(B386,Saisie!$A$4:$X$153,20,FALSE),"")</f>
        <v/>
      </c>
    </row>
    <row r="408" spans="1:5" x14ac:dyDescent="0.25">
      <c r="A408" s="93" t="s">
        <v>31</v>
      </c>
      <c r="B408" s="92"/>
      <c r="C408" s="94"/>
      <c r="D408" s="95"/>
      <c r="E408" s="129" t="str">
        <f>_xlfn.IFNA(VLOOKUP(B386,Saisie!$A$4:$X$153,24,FALSE),"")</f>
        <v/>
      </c>
    </row>
    <row r="409" spans="1:5" x14ac:dyDescent="0.25">
      <c r="A409" s="96"/>
      <c r="B409" s="97"/>
      <c r="C409" s="98"/>
      <c r="D409" s="75">
        <f t="shared" ref="D409:D413" si="49">C409*B409</f>
        <v>0</v>
      </c>
      <c r="E409" s="129"/>
    </row>
    <row r="410" spans="1:5" x14ac:dyDescent="0.25">
      <c r="A410" s="96"/>
      <c r="B410" s="92"/>
      <c r="C410" s="98"/>
      <c r="D410" s="75">
        <f t="shared" si="49"/>
        <v>0</v>
      </c>
      <c r="E410" s="129"/>
    </row>
    <row r="411" spans="1:5" x14ac:dyDescent="0.25">
      <c r="A411" s="99"/>
      <c r="B411" s="92"/>
      <c r="C411" s="98"/>
      <c r="D411" s="75">
        <f t="shared" si="49"/>
        <v>0</v>
      </c>
      <c r="E411" s="129"/>
    </row>
    <row r="412" spans="1:5" x14ac:dyDescent="0.25">
      <c r="A412" s="67"/>
      <c r="B412" s="92"/>
      <c r="C412" s="98"/>
      <c r="D412" s="75">
        <f t="shared" si="49"/>
        <v>0</v>
      </c>
      <c r="E412" s="129"/>
    </row>
    <row r="413" spans="1:5" ht="15.75" thickBot="1" x14ac:dyDescent="0.3">
      <c r="A413" s="67"/>
      <c r="B413" s="100"/>
      <c r="C413" s="101"/>
      <c r="D413" s="87">
        <f t="shared" si="49"/>
        <v>0</v>
      </c>
      <c r="E413" s="129"/>
    </row>
    <row r="414" spans="1:5" ht="15.75" thickBot="1" x14ac:dyDescent="0.3">
      <c r="A414" s="88" t="s">
        <v>32</v>
      </c>
      <c r="B414" s="89"/>
      <c r="C414" s="89"/>
      <c r="D414" s="90">
        <f>SUM(D400:D413)</f>
        <v>0</v>
      </c>
    </row>
    <row r="415" spans="1:5" ht="15.75" thickBot="1" x14ac:dyDescent="0.3">
      <c r="A415" s="67"/>
      <c r="B415" s="69"/>
      <c r="C415" s="69"/>
      <c r="D415" s="91"/>
    </row>
    <row r="416" spans="1:5" ht="21.75" thickTop="1" thickBot="1" x14ac:dyDescent="0.35">
      <c r="A416" s="102" t="s">
        <v>33</v>
      </c>
      <c r="B416" s="102"/>
      <c r="C416" s="102"/>
      <c r="D416" s="103">
        <f>D414+D398</f>
        <v>0</v>
      </c>
    </row>
    <row r="417" spans="1:5" ht="16.5" thickTop="1" thickBot="1" x14ac:dyDescent="0.3"/>
    <row r="418" spans="1:5" ht="16.5" thickBot="1" x14ac:dyDescent="0.3">
      <c r="A418" s="67" t="s">
        <v>12</v>
      </c>
      <c r="B418" s="128">
        <f>Saisie!A17</f>
        <v>0</v>
      </c>
      <c r="C418" s="126"/>
      <c r="D418" s="127"/>
    </row>
    <row r="420" spans="1:5" ht="15.75" thickBot="1" x14ac:dyDescent="0.3">
      <c r="A420" s="68">
        <f>_xlfn.IFNA(VLOOKUP(B418,Saisie!$A$4:$X$153,5,FALSE),0)</f>
        <v>0</v>
      </c>
      <c r="B420" s="69" t="s">
        <v>13</v>
      </c>
      <c r="C420" s="69" t="s">
        <v>14</v>
      </c>
      <c r="D420" s="69" t="s">
        <v>15</v>
      </c>
    </row>
    <row r="421" spans="1:5" x14ac:dyDescent="0.25">
      <c r="A421" s="67" t="s">
        <v>16</v>
      </c>
      <c r="B421" s="70">
        <f>_xlfn.IFNA(VLOOKUP(B418,Saisie!$A$4:$X$153,3,FALSE),0)</f>
        <v>0</v>
      </c>
      <c r="C421" s="71">
        <f>Témoin!$C$4</f>
        <v>55</v>
      </c>
      <c r="D421" s="72">
        <f>C421*B421</f>
        <v>0</v>
      </c>
      <c r="E421" s="117" t="str">
        <f>_xlfn.IFNA(VLOOKUP(B418,Saisie!$A$4:$X$153,2,FALSE),"")</f>
        <v/>
      </c>
    </row>
    <row r="422" spans="1:5" x14ac:dyDescent="0.25">
      <c r="A422" s="67" t="s">
        <v>17</v>
      </c>
      <c r="B422" s="73">
        <f>IF(A420=1,1,)</f>
        <v>0</v>
      </c>
      <c r="C422" s="74">
        <f>Témoin!$C$5</f>
        <v>24</v>
      </c>
      <c r="D422" s="75">
        <f t="shared" ref="D422:D426" si="50">C422*B422</f>
        <v>0</v>
      </c>
      <c r="E422" s="129" t="str">
        <f>_xlfn.IFNA(VLOOKUP(B418,Saisie!$A$4:$X$153,4,FALSE),"")</f>
        <v/>
      </c>
    </row>
    <row r="423" spans="1:5" x14ac:dyDescent="0.25">
      <c r="A423" s="67" t="s">
        <v>18</v>
      </c>
      <c r="B423" s="73">
        <f>IF(A420=2,2,)</f>
        <v>0</v>
      </c>
      <c r="C423" s="74">
        <f>Témoin!$C$6</f>
        <v>23</v>
      </c>
      <c r="D423" s="75">
        <f t="shared" si="50"/>
        <v>0</v>
      </c>
      <c r="E423" s="129"/>
    </row>
    <row r="424" spans="1:5" x14ac:dyDescent="0.25">
      <c r="A424" s="67" t="s">
        <v>19</v>
      </c>
      <c r="B424" s="73">
        <f>IF(AND(A420&gt;=3,A420&lt;=5),A420,0)</f>
        <v>0</v>
      </c>
      <c r="C424" s="74">
        <f>Témoin!$C$7</f>
        <v>22</v>
      </c>
      <c r="D424" s="75">
        <f t="shared" si="50"/>
        <v>0</v>
      </c>
      <c r="E424" s="129"/>
    </row>
    <row r="425" spans="1:5" x14ac:dyDescent="0.25">
      <c r="A425" s="67" t="s">
        <v>20</v>
      </c>
      <c r="B425" s="73">
        <f>IF(AND(A420&gt;=6,A420&lt;=10),A420,0)</f>
        <v>0</v>
      </c>
      <c r="C425" s="74">
        <f>Témoin!$C$8</f>
        <v>21</v>
      </c>
      <c r="D425" s="75">
        <f t="shared" si="50"/>
        <v>0</v>
      </c>
      <c r="E425" s="129"/>
    </row>
    <row r="426" spans="1:5" x14ac:dyDescent="0.25">
      <c r="A426" s="67" t="s">
        <v>21</v>
      </c>
      <c r="B426" s="76">
        <f>IF(A420&gt;10,A420,0)</f>
        <v>0</v>
      </c>
      <c r="C426" s="77">
        <f>Témoin!$C$9</f>
        <v>20</v>
      </c>
      <c r="D426" s="78">
        <f t="shared" si="50"/>
        <v>0</v>
      </c>
      <c r="E426" s="129"/>
    </row>
    <row r="427" spans="1:5" x14ac:dyDescent="0.25">
      <c r="A427" s="67"/>
      <c r="B427" s="73"/>
      <c r="C427" s="79"/>
      <c r="D427" s="80"/>
      <c r="E427" s="117"/>
    </row>
    <row r="428" spans="1:5" x14ac:dyDescent="0.25">
      <c r="A428" s="81" t="s">
        <v>22</v>
      </c>
      <c r="B428" s="82">
        <f>_xlfn.IFNA(VLOOKUP(B418,Saisie!$A$4:$X$153,7,FALSE),0)</f>
        <v>0</v>
      </c>
      <c r="C428" s="83">
        <f>Témoin!$C$11</f>
        <v>95</v>
      </c>
      <c r="D428" s="84">
        <f t="shared" ref="D428:D429" si="51">C428*B428</f>
        <v>0</v>
      </c>
      <c r="E428" s="117" t="str">
        <f>_xlfn.IFNA(VLOOKUP(B418,Saisie!$A$4:$X$153,6,FALSE),"")</f>
        <v/>
      </c>
    </row>
    <row r="429" spans="1:5" ht="15.75" thickBot="1" x14ac:dyDescent="0.3">
      <c r="A429" s="67" t="s">
        <v>23</v>
      </c>
      <c r="B429" s="85">
        <f>_xlfn.IFNA(VLOOKUP(B418,Saisie!$A$4:$X$153,9,FALSE),0)</f>
        <v>0</v>
      </c>
      <c r="C429" s="86">
        <f>Témoin!$C$12</f>
        <v>70</v>
      </c>
      <c r="D429" s="87">
        <f t="shared" si="51"/>
        <v>0</v>
      </c>
      <c r="E429" s="117" t="str">
        <f>_xlfn.IFNA(VLOOKUP(B418,Saisie!$A$4:$X$153,8,FALSE),"")</f>
        <v/>
      </c>
    </row>
    <row r="430" spans="1:5" ht="15.75" thickBot="1" x14ac:dyDescent="0.3">
      <c r="A430" s="88" t="s">
        <v>24</v>
      </c>
      <c r="B430" s="89"/>
      <c r="C430" s="89"/>
      <c r="D430" s="90">
        <f>SUM(D421:D429)</f>
        <v>0</v>
      </c>
      <c r="E430" s="117"/>
    </row>
    <row r="431" spans="1:5" ht="15.75" thickBot="1" x14ac:dyDescent="0.3">
      <c r="A431" s="67"/>
      <c r="B431" s="89"/>
      <c r="C431" s="89"/>
      <c r="D431" s="91"/>
      <c r="E431" s="117"/>
    </row>
    <row r="432" spans="1:5" x14ac:dyDescent="0.25">
      <c r="A432" s="67" t="s">
        <v>25</v>
      </c>
      <c r="B432" s="70">
        <f>_xlfn.IFNA(VLOOKUP(B418,Saisie!$A$4:$X$153,11,FALSE),0)</f>
        <v>0</v>
      </c>
      <c r="C432" s="71">
        <f>Témoin!$C$15</f>
        <v>27</v>
      </c>
      <c r="D432" s="72">
        <f t="shared" ref="D432:D439" si="52">C432*B432</f>
        <v>0</v>
      </c>
      <c r="E432" s="117" t="str">
        <f>_xlfn.IFNA(VLOOKUP(B418,Saisie!$A$4:$X$153,10,FALSE),"")</f>
        <v/>
      </c>
    </row>
    <row r="433" spans="1:5" x14ac:dyDescent="0.25">
      <c r="A433" s="67" t="s">
        <v>5</v>
      </c>
      <c r="B433" s="73">
        <f>_xlfn.IFNA(VLOOKUP(B418,Saisie!$A$4:$X$153,13,FALSE),0)</f>
        <v>0</v>
      </c>
      <c r="C433" s="74">
        <f>Témoin!$C$16</f>
        <v>65</v>
      </c>
      <c r="D433" s="75">
        <f t="shared" si="52"/>
        <v>0</v>
      </c>
      <c r="E433" s="117" t="str">
        <f>_xlfn.IFNA(VLOOKUP(B418,Saisie!$A$4:$X$153,12,FALSE),"")</f>
        <v/>
      </c>
    </row>
    <row r="434" spans="1:5" x14ac:dyDescent="0.25">
      <c r="A434" s="67" t="s">
        <v>6</v>
      </c>
      <c r="B434" s="73">
        <f>_xlfn.IFNA(VLOOKUP(B418,Saisie!$A$4:$X$153,15,FALSE),0)</f>
        <v>0</v>
      </c>
      <c r="C434" s="74">
        <f>Témoin!$C$17</f>
        <v>60</v>
      </c>
      <c r="D434" s="75">
        <f t="shared" si="52"/>
        <v>0</v>
      </c>
      <c r="E434" s="117" t="str">
        <f>_xlfn.IFNA(VLOOKUP(B418,Saisie!$A$4:$X$153,14,FALSE),"")</f>
        <v/>
      </c>
    </row>
    <row r="435" spans="1:5" x14ac:dyDescent="0.25">
      <c r="A435" s="67" t="s">
        <v>26</v>
      </c>
      <c r="B435" s="73">
        <f>_xlfn.IFNA(VLOOKUP(B418,Saisie!$A$4:$X$153,17,FALSE),0)</f>
        <v>0</v>
      </c>
      <c r="C435" s="74">
        <f>Témoin!$C$18</f>
        <v>39</v>
      </c>
      <c r="D435" s="75">
        <f t="shared" si="52"/>
        <v>0</v>
      </c>
      <c r="E435" s="117" t="str">
        <f>_xlfn.IFNA(VLOOKUP(B418,Saisie!$A$4:$X$153,16,FALSE),"")</f>
        <v/>
      </c>
    </row>
    <row r="436" spans="1:5" x14ac:dyDescent="0.25">
      <c r="A436" s="67" t="s">
        <v>27</v>
      </c>
      <c r="B436" s="73">
        <f>_xlfn.IFNA(VLOOKUP(B418,Saisie!$A$4:$X$153,19,FALSE),0)</f>
        <v>0</v>
      </c>
      <c r="C436" s="74">
        <f>Témoin!$C$19</f>
        <v>20</v>
      </c>
      <c r="D436" s="75">
        <f t="shared" si="52"/>
        <v>0</v>
      </c>
      <c r="E436" s="117" t="str">
        <f>_xlfn.IFNA(VLOOKUP(B418,Saisie!$A$4:$X$153,18,FALSE),"")</f>
        <v/>
      </c>
    </row>
    <row r="437" spans="1:5" x14ac:dyDescent="0.25">
      <c r="A437" s="67" t="s">
        <v>28</v>
      </c>
      <c r="B437" s="73">
        <f>_xlfn.IFNA(VLOOKUP(B418,Saisie!$A$4:$X$153,23,FALSE),0)</f>
        <v>0</v>
      </c>
      <c r="C437" s="74">
        <f>Témoin!$C$20</f>
        <v>260</v>
      </c>
      <c r="D437" s="75">
        <f t="shared" si="52"/>
        <v>0</v>
      </c>
      <c r="E437" s="117" t="str">
        <f>_xlfn.IFNA(VLOOKUP(B418,Saisie!$A$4:$X$153,22,FALSE),"")</f>
        <v/>
      </c>
    </row>
    <row r="438" spans="1:5" x14ac:dyDescent="0.25">
      <c r="A438" s="67" t="s">
        <v>29</v>
      </c>
      <c r="B438" s="92"/>
      <c r="C438" s="74">
        <f>Témoin!$C$21</f>
        <v>54</v>
      </c>
      <c r="D438" s="75">
        <f t="shared" si="52"/>
        <v>0</v>
      </c>
      <c r="E438" s="117"/>
    </row>
    <row r="439" spans="1:5" x14ac:dyDescent="0.25">
      <c r="A439" s="81" t="s">
        <v>30</v>
      </c>
      <c r="B439" s="73">
        <f>_xlfn.IFNA(VLOOKUP(B418,Saisie!$A$4:$X$153,21,FALSE),0)</f>
        <v>0</v>
      </c>
      <c r="C439" s="74">
        <f>Témoin!$C$22</f>
        <v>135</v>
      </c>
      <c r="D439" s="75">
        <f t="shared" si="52"/>
        <v>0</v>
      </c>
      <c r="E439" s="117" t="str">
        <f>_xlfn.IFNA(VLOOKUP(B418,Saisie!$A$4:$X$153,20,FALSE),"")</f>
        <v/>
      </c>
    </row>
    <row r="440" spans="1:5" x14ac:dyDescent="0.25">
      <c r="A440" s="93" t="s">
        <v>31</v>
      </c>
      <c r="B440" s="92"/>
      <c r="C440" s="94"/>
      <c r="D440" s="95"/>
      <c r="E440" s="129" t="str">
        <f>_xlfn.IFNA(VLOOKUP(B418,Saisie!$A$4:$X$153,24,FALSE),"")</f>
        <v/>
      </c>
    </row>
    <row r="441" spans="1:5" x14ac:dyDescent="0.25">
      <c r="A441" s="96"/>
      <c r="B441" s="97"/>
      <c r="C441" s="98"/>
      <c r="D441" s="75">
        <f t="shared" ref="D441:D445" si="53">C441*B441</f>
        <v>0</v>
      </c>
      <c r="E441" s="129"/>
    </row>
    <row r="442" spans="1:5" x14ac:dyDescent="0.25">
      <c r="A442" s="96"/>
      <c r="B442" s="92"/>
      <c r="C442" s="98"/>
      <c r="D442" s="75">
        <f t="shared" si="53"/>
        <v>0</v>
      </c>
      <c r="E442" s="129"/>
    </row>
    <row r="443" spans="1:5" x14ac:dyDescent="0.25">
      <c r="A443" s="99"/>
      <c r="B443" s="92"/>
      <c r="C443" s="98"/>
      <c r="D443" s="75">
        <f t="shared" si="53"/>
        <v>0</v>
      </c>
      <c r="E443" s="129"/>
    </row>
    <row r="444" spans="1:5" x14ac:dyDescent="0.25">
      <c r="A444" s="67"/>
      <c r="B444" s="92"/>
      <c r="C444" s="98"/>
      <c r="D444" s="75">
        <f t="shared" si="53"/>
        <v>0</v>
      </c>
      <c r="E444" s="129"/>
    </row>
    <row r="445" spans="1:5" ht="15.75" thickBot="1" x14ac:dyDescent="0.3">
      <c r="A445" s="67"/>
      <c r="B445" s="100"/>
      <c r="C445" s="101"/>
      <c r="D445" s="87">
        <f t="shared" si="53"/>
        <v>0</v>
      </c>
      <c r="E445" s="129"/>
    </row>
    <row r="446" spans="1:5" ht="15.75" thickBot="1" x14ac:dyDescent="0.3">
      <c r="A446" s="88" t="s">
        <v>32</v>
      </c>
      <c r="B446" s="89"/>
      <c r="C446" s="89"/>
      <c r="D446" s="90">
        <f>SUM(D432:D445)</f>
        <v>0</v>
      </c>
    </row>
    <row r="447" spans="1:5" ht="15.75" thickBot="1" x14ac:dyDescent="0.3">
      <c r="A447" s="67"/>
      <c r="B447" s="69"/>
      <c r="C447" s="69"/>
      <c r="D447" s="91"/>
    </row>
    <row r="448" spans="1:5" ht="21.75" thickTop="1" thickBot="1" x14ac:dyDescent="0.35">
      <c r="A448" s="102" t="s">
        <v>33</v>
      </c>
      <c r="B448" s="102"/>
      <c r="C448" s="102"/>
      <c r="D448" s="103">
        <f>D446+D430</f>
        <v>0</v>
      </c>
    </row>
    <row r="449" spans="1:5" ht="16.5" thickTop="1" thickBot="1" x14ac:dyDescent="0.3"/>
    <row r="450" spans="1:5" ht="16.5" thickBot="1" x14ac:dyDescent="0.3">
      <c r="A450" s="67" t="s">
        <v>12</v>
      </c>
      <c r="B450" s="128">
        <f>Saisie!A18</f>
        <v>0</v>
      </c>
      <c r="C450" s="126"/>
      <c r="D450" s="127"/>
    </row>
    <row r="452" spans="1:5" ht="15.75" thickBot="1" x14ac:dyDescent="0.3">
      <c r="A452" s="68">
        <f>_xlfn.IFNA(VLOOKUP(B450,Saisie!$A$4:$X$153,5,FALSE),0)</f>
        <v>0</v>
      </c>
      <c r="B452" s="69" t="s">
        <v>13</v>
      </c>
      <c r="C452" s="69" t="s">
        <v>14</v>
      </c>
      <c r="D452" s="69" t="s">
        <v>15</v>
      </c>
    </row>
    <row r="453" spans="1:5" x14ac:dyDescent="0.25">
      <c r="A453" s="67" t="s">
        <v>16</v>
      </c>
      <c r="B453" s="70">
        <f>_xlfn.IFNA(VLOOKUP(B450,Saisie!$A$4:$X$153,3,FALSE),0)</f>
        <v>0</v>
      </c>
      <c r="C453" s="71">
        <f>Témoin!$C$4</f>
        <v>55</v>
      </c>
      <c r="D453" s="72">
        <f>C453*B453</f>
        <v>0</v>
      </c>
      <c r="E453" s="117" t="str">
        <f>_xlfn.IFNA(VLOOKUP(B450,Saisie!$A$4:$X$153,2,FALSE),"")</f>
        <v/>
      </c>
    </row>
    <row r="454" spans="1:5" x14ac:dyDescent="0.25">
      <c r="A454" s="67" t="s">
        <v>17</v>
      </c>
      <c r="B454" s="73">
        <f>IF(A452=1,1,)</f>
        <v>0</v>
      </c>
      <c r="C454" s="74">
        <f>Témoin!$C$5</f>
        <v>24</v>
      </c>
      <c r="D454" s="75">
        <f t="shared" ref="D454:D458" si="54">C454*B454</f>
        <v>0</v>
      </c>
      <c r="E454" s="129" t="str">
        <f>_xlfn.IFNA(VLOOKUP(B450,Saisie!$A$4:$X$153,4,FALSE),"")</f>
        <v/>
      </c>
    </row>
    <row r="455" spans="1:5" x14ac:dyDescent="0.25">
      <c r="A455" s="67" t="s">
        <v>18</v>
      </c>
      <c r="B455" s="73">
        <f>IF(A452=2,2,)</f>
        <v>0</v>
      </c>
      <c r="C455" s="74">
        <f>Témoin!$C$6</f>
        <v>23</v>
      </c>
      <c r="D455" s="75">
        <f t="shared" si="54"/>
        <v>0</v>
      </c>
      <c r="E455" s="129"/>
    </row>
    <row r="456" spans="1:5" x14ac:dyDescent="0.25">
      <c r="A456" s="67" t="s">
        <v>19</v>
      </c>
      <c r="B456" s="73">
        <f>IF(AND(A452&gt;=3,A452&lt;=5),A452,0)</f>
        <v>0</v>
      </c>
      <c r="C456" s="74">
        <f>Témoin!$C$7</f>
        <v>22</v>
      </c>
      <c r="D456" s="75">
        <f t="shared" si="54"/>
        <v>0</v>
      </c>
      <c r="E456" s="129"/>
    </row>
    <row r="457" spans="1:5" x14ac:dyDescent="0.25">
      <c r="A457" s="67" t="s">
        <v>20</v>
      </c>
      <c r="B457" s="73">
        <f>IF(AND(A452&gt;=6,A452&lt;=10),A452,0)</f>
        <v>0</v>
      </c>
      <c r="C457" s="74">
        <f>Témoin!$C$8</f>
        <v>21</v>
      </c>
      <c r="D457" s="75">
        <f t="shared" si="54"/>
        <v>0</v>
      </c>
      <c r="E457" s="129"/>
    </row>
    <row r="458" spans="1:5" x14ac:dyDescent="0.25">
      <c r="A458" s="67" t="s">
        <v>21</v>
      </c>
      <c r="B458" s="76">
        <f>IF(A452&gt;10,A452,0)</f>
        <v>0</v>
      </c>
      <c r="C458" s="77">
        <f>Témoin!$C$9</f>
        <v>20</v>
      </c>
      <c r="D458" s="78">
        <f t="shared" si="54"/>
        <v>0</v>
      </c>
      <c r="E458" s="129"/>
    </row>
    <row r="459" spans="1:5" x14ac:dyDescent="0.25">
      <c r="A459" s="67"/>
      <c r="B459" s="73"/>
      <c r="C459" s="79"/>
      <c r="D459" s="80"/>
      <c r="E459" s="117"/>
    </row>
    <row r="460" spans="1:5" x14ac:dyDescent="0.25">
      <c r="A460" s="81" t="s">
        <v>22</v>
      </c>
      <c r="B460" s="82">
        <f>_xlfn.IFNA(VLOOKUP(B450,Saisie!$A$4:$X$153,7,FALSE),0)</f>
        <v>0</v>
      </c>
      <c r="C460" s="83">
        <f>Témoin!$C$11</f>
        <v>95</v>
      </c>
      <c r="D460" s="84">
        <f t="shared" ref="D460:D461" si="55">C460*B460</f>
        <v>0</v>
      </c>
      <c r="E460" s="117" t="str">
        <f>_xlfn.IFNA(VLOOKUP(B450,Saisie!$A$4:$X$153,6,FALSE),"")</f>
        <v/>
      </c>
    </row>
    <row r="461" spans="1:5" ht="15.75" thickBot="1" x14ac:dyDescent="0.3">
      <c r="A461" s="67" t="s">
        <v>23</v>
      </c>
      <c r="B461" s="85">
        <f>_xlfn.IFNA(VLOOKUP(B450,Saisie!$A$4:$X$153,9,FALSE),0)</f>
        <v>0</v>
      </c>
      <c r="C461" s="86">
        <f>Témoin!$C$12</f>
        <v>70</v>
      </c>
      <c r="D461" s="87">
        <f t="shared" si="55"/>
        <v>0</v>
      </c>
      <c r="E461" s="117" t="str">
        <f>_xlfn.IFNA(VLOOKUP(B450,Saisie!$A$4:$X$153,8,FALSE),"")</f>
        <v/>
      </c>
    </row>
    <row r="462" spans="1:5" ht="15.75" thickBot="1" x14ac:dyDescent="0.3">
      <c r="A462" s="88" t="s">
        <v>24</v>
      </c>
      <c r="B462" s="89"/>
      <c r="C462" s="89"/>
      <c r="D462" s="90">
        <f>SUM(D453:D461)</f>
        <v>0</v>
      </c>
      <c r="E462" s="117"/>
    </row>
    <row r="463" spans="1:5" ht="15.75" thickBot="1" x14ac:dyDescent="0.3">
      <c r="A463" s="67"/>
      <c r="B463" s="89"/>
      <c r="C463" s="89"/>
      <c r="D463" s="91"/>
      <c r="E463" s="117"/>
    </row>
    <row r="464" spans="1:5" x14ac:dyDescent="0.25">
      <c r="A464" s="67" t="s">
        <v>25</v>
      </c>
      <c r="B464" s="70">
        <f>_xlfn.IFNA(VLOOKUP(B450,Saisie!$A$4:$X$153,11,FALSE),0)</f>
        <v>0</v>
      </c>
      <c r="C464" s="71">
        <f>Témoin!$C$15</f>
        <v>27</v>
      </c>
      <c r="D464" s="72">
        <f t="shared" ref="D464:D471" si="56">C464*B464</f>
        <v>0</v>
      </c>
      <c r="E464" s="117" t="str">
        <f>_xlfn.IFNA(VLOOKUP(B450,Saisie!$A$4:$X$153,10,FALSE),"")</f>
        <v/>
      </c>
    </row>
    <row r="465" spans="1:5" x14ac:dyDescent="0.25">
      <c r="A465" s="67" t="s">
        <v>5</v>
      </c>
      <c r="B465" s="73">
        <f>_xlfn.IFNA(VLOOKUP(B450,Saisie!$A$4:$X$153,13,FALSE),0)</f>
        <v>0</v>
      </c>
      <c r="C465" s="74">
        <f>Témoin!$C$16</f>
        <v>65</v>
      </c>
      <c r="D465" s="75">
        <f t="shared" si="56"/>
        <v>0</v>
      </c>
      <c r="E465" s="117" t="str">
        <f>_xlfn.IFNA(VLOOKUP(B450,Saisie!$A$4:$X$153,12,FALSE),"")</f>
        <v/>
      </c>
    </row>
    <row r="466" spans="1:5" x14ac:dyDescent="0.25">
      <c r="A466" s="67" t="s">
        <v>6</v>
      </c>
      <c r="B466" s="73">
        <f>_xlfn.IFNA(VLOOKUP(B450,Saisie!$A$4:$X$153,15,FALSE),0)</f>
        <v>0</v>
      </c>
      <c r="C466" s="74">
        <f>Témoin!$C$17</f>
        <v>60</v>
      </c>
      <c r="D466" s="75">
        <f t="shared" si="56"/>
        <v>0</v>
      </c>
      <c r="E466" s="117" t="str">
        <f>_xlfn.IFNA(VLOOKUP(B450,Saisie!$A$4:$X$153,14,FALSE),"")</f>
        <v/>
      </c>
    </row>
    <row r="467" spans="1:5" x14ac:dyDescent="0.25">
      <c r="A467" s="67" t="s">
        <v>26</v>
      </c>
      <c r="B467" s="73">
        <f>_xlfn.IFNA(VLOOKUP(B450,Saisie!$A$4:$X$153,17,FALSE),0)</f>
        <v>0</v>
      </c>
      <c r="C467" s="74">
        <f>Témoin!$C$18</f>
        <v>39</v>
      </c>
      <c r="D467" s="75">
        <f t="shared" si="56"/>
        <v>0</v>
      </c>
      <c r="E467" s="117" t="str">
        <f>_xlfn.IFNA(VLOOKUP(B450,Saisie!$A$4:$X$153,16,FALSE),"")</f>
        <v/>
      </c>
    </row>
    <row r="468" spans="1:5" x14ac:dyDescent="0.25">
      <c r="A468" s="67" t="s">
        <v>27</v>
      </c>
      <c r="B468" s="73">
        <f>_xlfn.IFNA(VLOOKUP(B450,Saisie!$A$4:$X$153,19,FALSE),0)</f>
        <v>0</v>
      </c>
      <c r="C468" s="74">
        <f>Témoin!$C$19</f>
        <v>20</v>
      </c>
      <c r="D468" s="75">
        <f t="shared" si="56"/>
        <v>0</v>
      </c>
      <c r="E468" s="117" t="str">
        <f>_xlfn.IFNA(VLOOKUP(B450,Saisie!$A$4:$X$153,18,FALSE),"")</f>
        <v/>
      </c>
    </row>
    <row r="469" spans="1:5" x14ac:dyDescent="0.25">
      <c r="A469" s="67" t="s">
        <v>28</v>
      </c>
      <c r="B469" s="73">
        <f>_xlfn.IFNA(VLOOKUP(B450,Saisie!$A$4:$X$153,23,FALSE),0)</f>
        <v>0</v>
      </c>
      <c r="C469" s="74">
        <f>Témoin!$C$20</f>
        <v>260</v>
      </c>
      <c r="D469" s="75">
        <f t="shared" si="56"/>
        <v>0</v>
      </c>
      <c r="E469" s="117" t="str">
        <f>_xlfn.IFNA(VLOOKUP(B450,Saisie!$A$4:$X$153,22,FALSE),"")</f>
        <v/>
      </c>
    </row>
    <row r="470" spans="1:5" x14ac:dyDescent="0.25">
      <c r="A470" s="67" t="s">
        <v>29</v>
      </c>
      <c r="B470" s="92"/>
      <c r="C470" s="74">
        <f>Témoin!$C$21</f>
        <v>54</v>
      </c>
      <c r="D470" s="75">
        <f t="shared" si="56"/>
        <v>0</v>
      </c>
      <c r="E470" s="117"/>
    </row>
    <row r="471" spans="1:5" x14ac:dyDescent="0.25">
      <c r="A471" s="81" t="s">
        <v>30</v>
      </c>
      <c r="B471" s="73">
        <f>_xlfn.IFNA(VLOOKUP(B450,Saisie!$A$4:$X$153,21,FALSE),0)</f>
        <v>0</v>
      </c>
      <c r="C471" s="74">
        <f>Témoin!$C$22</f>
        <v>135</v>
      </c>
      <c r="D471" s="75">
        <f t="shared" si="56"/>
        <v>0</v>
      </c>
      <c r="E471" s="117" t="str">
        <f>_xlfn.IFNA(VLOOKUP(B450,Saisie!$A$4:$X$153,20,FALSE),"")</f>
        <v/>
      </c>
    </row>
    <row r="472" spans="1:5" x14ac:dyDescent="0.25">
      <c r="A472" s="93" t="s">
        <v>31</v>
      </c>
      <c r="B472" s="92"/>
      <c r="C472" s="94"/>
      <c r="D472" s="95"/>
      <c r="E472" s="129" t="str">
        <f>_xlfn.IFNA(VLOOKUP(B450,Saisie!$A$4:$X$153,24,FALSE),"")</f>
        <v/>
      </c>
    </row>
    <row r="473" spans="1:5" x14ac:dyDescent="0.25">
      <c r="A473" s="96"/>
      <c r="B473" s="97"/>
      <c r="C473" s="98"/>
      <c r="D473" s="75">
        <f t="shared" ref="D473:D477" si="57">C473*B473</f>
        <v>0</v>
      </c>
      <c r="E473" s="129"/>
    </row>
    <row r="474" spans="1:5" x14ac:dyDescent="0.25">
      <c r="A474" s="96"/>
      <c r="B474" s="92"/>
      <c r="C474" s="98"/>
      <c r="D474" s="75">
        <f t="shared" si="57"/>
        <v>0</v>
      </c>
      <c r="E474" s="129"/>
    </row>
    <row r="475" spans="1:5" x14ac:dyDescent="0.25">
      <c r="A475" s="99"/>
      <c r="B475" s="92"/>
      <c r="C475" s="98"/>
      <c r="D475" s="75">
        <f t="shared" si="57"/>
        <v>0</v>
      </c>
      <c r="E475" s="129"/>
    </row>
    <row r="476" spans="1:5" x14ac:dyDescent="0.25">
      <c r="A476" s="67"/>
      <c r="B476" s="92"/>
      <c r="C476" s="98"/>
      <c r="D476" s="75">
        <f t="shared" si="57"/>
        <v>0</v>
      </c>
      <c r="E476" s="129"/>
    </row>
    <row r="477" spans="1:5" ht="15.75" thickBot="1" x14ac:dyDescent="0.3">
      <c r="A477" s="67"/>
      <c r="B477" s="100"/>
      <c r="C477" s="101"/>
      <c r="D477" s="87">
        <f t="shared" si="57"/>
        <v>0</v>
      </c>
      <c r="E477" s="129"/>
    </row>
    <row r="478" spans="1:5" ht="15.75" thickBot="1" x14ac:dyDescent="0.3">
      <c r="A478" s="88" t="s">
        <v>32</v>
      </c>
      <c r="B478" s="89"/>
      <c r="C478" s="89"/>
      <c r="D478" s="90">
        <f>SUM(D464:D477)</f>
        <v>0</v>
      </c>
    </row>
    <row r="479" spans="1:5" ht="15.75" thickBot="1" x14ac:dyDescent="0.3">
      <c r="A479" s="67"/>
      <c r="B479" s="69"/>
      <c r="C479" s="69"/>
      <c r="D479" s="91"/>
    </row>
    <row r="480" spans="1:5" ht="21.75" thickTop="1" thickBot="1" x14ac:dyDescent="0.35">
      <c r="A480" s="102" t="s">
        <v>33</v>
      </c>
      <c r="B480" s="102"/>
      <c r="C480" s="102"/>
      <c r="D480" s="103">
        <f>D478+D462</f>
        <v>0</v>
      </c>
    </row>
    <row r="481" spans="1:5" ht="16.5" thickTop="1" thickBot="1" x14ac:dyDescent="0.3"/>
    <row r="482" spans="1:5" ht="16.5" thickBot="1" x14ac:dyDescent="0.3">
      <c r="A482" s="67" t="s">
        <v>12</v>
      </c>
      <c r="B482" s="128">
        <f>Saisie!A19</f>
        <v>0</v>
      </c>
      <c r="C482" s="126"/>
      <c r="D482" s="127"/>
    </row>
    <row r="484" spans="1:5" ht="15.75" thickBot="1" x14ac:dyDescent="0.3">
      <c r="A484" s="68">
        <f>_xlfn.IFNA(VLOOKUP(B482,Saisie!$A$4:$X$153,5,FALSE),0)</f>
        <v>0</v>
      </c>
      <c r="B484" s="69" t="s">
        <v>13</v>
      </c>
      <c r="C484" s="69" t="s">
        <v>14</v>
      </c>
      <c r="D484" s="69" t="s">
        <v>15</v>
      </c>
    </row>
    <row r="485" spans="1:5" x14ac:dyDescent="0.25">
      <c r="A485" s="67" t="s">
        <v>16</v>
      </c>
      <c r="B485" s="70">
        <f>_xlfn.IFNA(VLOOKUP(B482,Saisie!$A$4:$X$153,3,FALSE),0)</f>
        <v>0</v>
      </c>
      <c r="C485" s="71">
        <f>Témoin!$C$4</f>
        <v>55</v>
      </c>
      <c r="D485" s="72">
        <f>C485*B485</f>
        <v>0</v>
      </c>
      <c r="E485" s="117" t="str">
        <f>_xlfn.IFNA(VLOOKUP(B482,Saisie!$A$4:$X$153,2,FALSE),"")</f>
        <v/>
      </c>
    </row>
    <row r="486" spans="1:5" x14ac:dyDescent="0.25">
      <c r="A486" s="67" t="s">
        <v>17</v>
      </c>
      <c r="B486" s="73">
        <f>IF(A484=1,1,)</f>
        <v>0</v>
      </c>
      <c r="C486" s="74">
        <f>Témoin!$C$5</f>
        <v>24</v>
      </c>
      <c r="D486" s="75">
        <f t="shared" ref="D486:D490" si="58">C486*B486</f>
        <v>0</v>
      </c>
      <c r="E486" s="129" t="str">
        <f>_xlfn.IFNA(VLOOKUP(B482,Saisie!$A$4:$X$153,4,FALSE),"")</f>
        <v/>
      </c>
    </row>
    <row r="487" spans="1:5" x14ac:dyDescent="0.25">
      <c r="A487" s="67" t="s">
        <v>18</v>
      </c>
      <c r="B487" s="73">
        <f>IF(A484=2,2,)</f>
        <v>0</v>
      </c>
      <c r="C487" s="74">
        <f>Témoin!$C$6</f>
        <v>23</v>
      </c>
      <c r="D487" s="75">
        <f t="shared" si="58"/>
        <v>0</v>
      </c>
      <c r="E487" s="129"/>
    </row>
    <row r="488" spans="1:5" x14ac:dyDescent="0.25">
      <c r="A488" s="67" t="s">
        <v>19</v>
      </c>
      <c r="B488" s="73">
        <f>IF(AND(A484&gt;=3,A484&lt;=5),A484,0)</f>
        <v>0</v>
      </c>
      <c r="C488" s="74">
        <f>Témoin!$C$7</f>
        <v>22</v>
      </c>
      <c r="D488" s="75">
        <f t="shared" si="58"/>
        <v>0</v>
      </c>
      <c r="E488" s="129"/>
    </row>
    <row r="489" spans="1:5" x14ac:dyDescent="0.25">
      <c r="A489" s="67" t="s">
        <v>20</v>
      </c>
      <c r="B489" s="73">
        <f>IF(AND(A484&gt;=6,A484&lt;=10),A484,0)</f>
        <v>0</v>
      </c>
      <c r="C489" s="74">
        <f>Témoin!$C$8</f>
        <v>21</v>
      </c>
      <c r="D489" s="75">
        <f t="shared" si="58"/>
        <v>0</v>
      </c>
      <c r="E489" s="129"/>
    </row>
    <row r="490" spans="1:5" x14ac:dyDescent="0.25">
      <c r="A490" s="67" t="s">
        <v>21</v>
      </c>
      <c r="B490" s="76">
        <f>IF(A484&gt;10,A484,0)</f>
        <v>0</v>
      </c>
      <c r="C490" s="77">
        <f>Témoin!$C$9</f>
        <v>20</v>
      </c>
      <c r="D490" s="78">
        <f t="shared" si="58"/>
        <v>0</v>
      </c>
      <c r="E490" s="129"/>
    </row>
    <row r="491" spans="1:5" x14ac:dyDescent="0.25">
      <c r="A491" s="67"/>
      <c r="B491" s="73"/>
      <c r="C491" s="79"/>
      <c r="D491" s="80"/>
      <c r="E491" s="117"/>
    </row>
    <row r="492" spans="1:5" x14ac:dyDescent="0.25">
      <c r="A492" s="81" t="s">
        <v>22</v>
      </c>
      <c r="B492" s="82">
        <f>_xlfn.IFNA(VLOOKUP(B482,Saisie!$A$4:$X$153,7,FALSE),0)</f>
        <v>0</v>
      </c>
      <c r="C492" s="83">
        <f>Témoin!$C$11</f>
        <v>95</v>
      </c>
      <c r="D492" s="84">
        <f t="shared" ref="D492:D493" si="59">C492*B492</f>
        <v>0</v>
      </c>
      <c r="E492" s="117" t="str">
        <f>_xlfn.IFNA(VLOOKUP(B482,Saisie!$A$4:$X$153,6,FALSE),"")</f>
        <v/>
      </c>
    </row>
    <row r="493" spans="1:5" ht="15.75" thickBot="1" x14ac:dyDescent="0.3">
      <c r="A493" s="67" t="s">
        <v>23</v>
      </c>
      <c r="B493" s="85">
        <f>_xlfn.IFNA(VLOOKUP(B482,Saisie!$A$4:$X$153,9,FALSE),0)</f>
        <v>0</v>
      </c>
      <c r="C493" s="86">
        <f>Témoin!$C$12</f>
        <v>70</v>
      </c>
      <c r="D493" s="87">
        <f t="shared" si="59"/>
        <v>0</v>
      </c>
      <c r="E493" s="117" t="str">
        <f>_xlfn.IFNA(VLOOKUP(B482,Saisie!$A$4:$X$153,8,FALSE),"")</f>
        <v/>
      </c>
    </row>
    <row r="494" spans="1:5" ht="15.75" thickBot="1" x14ac:dyDescent="0.3">
      <c r="A494" s="88" t="s">
        <v>24</v>
      </c>
      <c r="B494" s="89"/>
      <c r="C494" s="89"/>
      <c r="D494" s="90">
        <f>SUM(D485:D493)</f>
        <v>0</v>
      </c>
      <c r="E494" s="117"/>
    </row>
    <row r="495" spans="1:5" ht="15.75" thickBot="1" x14ac:dyDescent="0.3">
      <c r="A495" s="67"/>
      <c r="B495" s="89"/>
      <c r="C495" s="89"/>
      <c r="D495" s="91"/>
      <c r="E495" s="117"/>
    </row>
    <row r="496" spans="1:5" x14ac:dyDescent="0.25">
      <c r="A496" s="67" t="s">
        <v>25</v>
      </c>
      <c r="B496" s="70">
        <f>_xlfn.IFNA(VLOOKUP(B482,Saisie!$A$4:$X$153,11,FALSE),0)</f>
        <v>0</v>
      </c>
      <c r="C496" s="71">
        <f>Témoin!$C$15</f>
        <v>27</v>
      </c>
      <c r="D496" s="72">
        <f t="shared" ref="D496:D503" si="60">C496*B496</f>
        <v>0</v>
      </c>
      <c r="E496" s="117" t="str">
        <f>_xlfn.IFNA(VLOOKUP(B482,Saisie!$A$4:$X$153,10,FALSE),"")</f>
        <v/>
      </c>
    </row>
    <row r="497" spans="1:5" x14ac:dyDescent="0.25">
      <c r="A497" s="67" t="s">
        <v>5</v>
      </c>
      <c r="B497" s="73">
        <f>_xlfn.IFNA(VLOOKUP(B482,Saisie!$A$4:$X$153,13,FALSE),0)</f>
        <v>0</v>
      </c>
      <c r="C497" s="74">
        <f>Témoin!$C$16</f>
        <v>65</v>
      </c>
      <c r="D497" s="75">
        <f t="shared" si="60"/>
        <v>0</v>
      </c>
      <c r="E497" s="117" t="str">
        <f>_xlfn.IFNA(VLOOKUP(B482,Saisie!$A$4:$X$153,12,FALSE),"")</f>
        <v/>
      </c>
    </row>
    <row r="498" spans="1:5" x14ac:dyDescent="0.25">
      <c r="A498" s="67" t="s">
        <v>6</v>
      </c>
      <c r="B498" s="73">
        <f>_xlfn.IFNA(VLOOKUP(B482,Saisie!$A$4:$X$153,15,FALSE),0)</f>
        <v>0</v>
      </c>
      <c r="C498" s="74">
        <f>Témoin!$C$17</f>
        <v>60</v>
      </c>
      <c r="D498" s="75">
        <f t="shared" si="60"/>
        <v>0</v>
      </c>
      <c r="E498" s="117" t="str">
        <f>_xlfn.IFNA(VLOOKUP(B482,Saisie!$A$4:$X$153,14,FALSE),"")</f>
        <v/>
      </c>
    </row>
    <row r="499" spans="1:5" x14ac:dyDescent="0.25">
      <c r="A499" s="67" t="s">
        <v>26</v>
      </c>
      <c r="B499" s="73">
        <f>_xlfn.IFNA(VLOOKUP(B482,Saisie!$A$4:$X$153,17,FALSE),0)</f>
        <v>0</v>
      </c>
      <c r="C499" s="74">
        <f>Témoin!$C$18</f>
        <v>39</v>
      </c>
      <c r="D499" s="75">
        <f t="shared" si="60"/>
        <v>0</v>
      </c>
      <c r="E499" s="117" t="str">
        <f>_xlfn.IFNA(VLOOKUP(B482,Saisie!$A$4:$X$153,16,FALSE),"")</f>
        <v/>
      </c>
    </row>
    <row r="500" spans="1:5" x14ac:dyDescent="0.25">
      <c r="A500" s="67" t="s">
        <v>27</v>
      </c>
      <c r="B500" s="73">
        <f>_xlfn.IFNA(VLOOKUP(B482,Saisie!$A$4:$X$153,19,FALSE),0)</f>
        <v>0</v>
      </c>
      <c r="C500" s="74">
        <f>Témoin!$C$19</f>
        <v>20</v>
      </c>
      <c r="D500" s="75">
        <f t="shared" si="60"/>
        <v>0</v>
      </c>
      <c r="E500" s="117" t="str">
        <f>_xlfn.IFNA(VLOOKUP(B482,Saisie!$A$4:$X$153,18,FALSE),"")</f>
        <v/>
      </c>
    </row>
    <row r="501" spans="1:5" x14ac:dyDescent="0.25">
      <c r="A501" s="67" t="s">
        <v>28</v>
      </c>
      <c r="B501" s="73">
        <f>_xlfn.IFNA(VLOOKUP(B482,Saisie!$A$4:$X$153,23,FALSE),0)</f>
        <v>0</v>
      </c>
      <c r="C501" s="74">
        <f>Témoin!$C$20</f>
        <v>260</v>
      </c>
      <c r="D501" s="75">
        <f t="shared" si="60"/>
        <v>0</v>
      </c>
      <c r="E501" s="117" t="str">
        <f>_xlfn.IFNA(VLOOKUP(B482,Saisie!$A$4:$X$153,22,FALSE),"")</f>
        <v/>
      </c>
    </row>
    <row r="502" spans="1:5" x14ac:dyDescent="0.25">
      <c r="A502" s="67" t="s">
        <v>29</v>
      </c>
      <c r="B502" s="92"/>
      <c r="C502" s="74">
        <f>Témoin!$C$21</f>
        <v>54</v>
      </c>
      <c r="D502" s="75">
        <f t="shared" si="60"/>
        <v>0</v>
      </c>
      <c r="E502" s="117"/>
    </row>
    <row r="503" spans="1:5" x14ac:dyDescent="0.25">
      <c r="A503" s="81" t="s">
        <v>30</v>
      </c>
      <c r="B503" s="73">
        <f>_xlfn.IFNA(VLOOKUP(B482,Saisie!$A$4:$X$153,21,FALSE),0)</f>
        <v>0</v>
      </c>
      <c r="C503" s="74">
        <f>Témoin!$C$22</f>
        <v>135</v>
      </c>
      <c r="D503" s="75">
        <f t="shared" si="60"/>
        <v>0</v>
      </c>
      <c r="E503" s="117" t="str">
        <f>_xlfn.IFNA(VLOOKUP(B482,Saisie!$A$4:$X$153,20,FALSE),"")</f>
        <v/>
      </c>
    </row>
    <row r="504" spans="1:5" x14ac:dyDescent="0.25">
      <c r="A504" s="93" t="s">
        <v>31</v>
      </c>
      <c r="B504" s="92"/>
      <c r="C504" s="94"/>
      <c r="D504" s="95"/>
      <c r="E504" s="129" t="str">
        <f>_xlfn.IFNA(VLOOKUP(B482,Saisie!$A$4:$X$153,24,FALSE),"")</f>
        <v/>
      </c>
    </row>
    <row r="505" spans="1:5" x14ac:dyDescent="0.25">
      <c r="A505" s="96"/>
      <c r="B505" s="97"/>
      <c r="C505" s="98"/>
      <c r="D505" s="75">
        <f t="shared" ref="D505:D509" si="61">C505*B505</f>
        <v>0</v>
      </c>
      <c r="E505" s="129"/>
    </row>
    <row r="506" spans="1:5" x14ac:dyDescent="0.25">
      <c r="A506" s="96"/>
      <c r="B506" s="92"/>
      <c r="C506" s="98"/>
      <c r="D506" s="75">
        <f t="shared" si="61"/>
        <v>0</v>
      </c>
      <c r="E506" s="129"/>
    </row>
    <row r="507" spans="1:5" x14ac:dyDescent="0.25">
      <c r="A507" s="99"/>
      <c r="B507" s="92"/>
      <c r="C507" s="98"/>
      <c r="D507" s="75">
        <f t="shared" si="61"/>
        <v>0</v>
      </c>
      <c r="E507" s="129"/>
    </row>
    <row r="508" spans="1:5" x14ac:dyDescent="0.25">
      <c r="A508" s="67"/>
      <c r="B508" s="92"/>
      <c r="C508" s="98"/>
      <c r="D508" s="75">
        <f t="shared" si="61"/>
        <v>0</v>
      </c>
      <c r="E508" s="129"/>
    </row>
    <row r="509" spans="1:5" ht="15.75" thickBot="1" x14ac:dyDescent="0.3">
      <c r="A509" s="67"/>
      <c r="B509" s="100"/>
      <c r="C509" s="101"/>
      <c r="D509" s="87">
        <f t="shared" si="61"/>
        <v>0</v>
      </c>
      <c r="E509" s="129"/>
    </row>
    <row r="510" spans="1:5" ht="15.75" thickBot="1" x14ac:dyDescent="0.3">
      <c r="A510" s="88" t="s">
        <v>32</v>
      </c>
      <c r="B510" s="89"/>
      <c r="C510" s="89"/>
      <c r="D510" s="90">
        <f>SUM(D496:D509)</f>
        <v>0</v>
      </c>
    </row>
    <row r="511" spans="1:5" ht="15.75" thickBot="1" x14ac:dyDescent="0.3">
      <c r="A511" s="67"/>
      <c r="B511" s="69"/>
      <c r="C511" s="69"/>
      <c r="D511" s="91"/>
    </row>
    <row r="512" spans="1:5" ht="21.75" thickTop="1" thickBot="1" x14ac:dyDescent="0.35">
      <c r="A512" s="102" t="s">
        <v>33</v>
      </c>
      <c r="B512" s="102"/>
      <c r="C512" s="102"/>
      <c r="D512" s="103">
        <f>D510+D494</f>
        <v>0</v>
      </c>
    </row>
    <row r="513" spans="1:5" ht="16.5" thickTop="1" thickBot="1" x14ac:dyDescent="0.3"/>
    <row r="514" spans="1:5" ht="16.5" thickBot="1" x14ac:dyDescent="0.3">
      <c r="A514" s="67" t="s">
        <v>12</v>
      </c>
      <c r="B514" s="128">
        <f>Saisie!A20</f>
        <v>0</v>
      </c>
      <c r="C514" s="126"/>
      <c r="D514" s="127"/>
    </row>
    <row r="516" spans="1:5" ht="15.75" thickBot="1" x14ac:dyDescent="0.3">
      <c r="A516" s="68">
        <f>_xlfn.IFNA(VLOOKUP(B514,Saisie!$A$4:$X$153,5,FALSE),0)</f>
        <v>0</v>
      </c>
      <c r="B516" s="69" t="s">
        <v>13</v>
      </c>
      <c r="C516" s="69" t="s">
        <v>14</v>
      </c>
      <c r="D516" s="69" t="s">
        <v>15</v>
      </c>
    </row>
    <row r="517" spans="1:5" x14ac:dyDescent="0.25">
      <c r="A517" s="67" t="s">
        <v>16</v>
      </c>
      <c r="B517" s="70">
        <f>_xlfn.IFNA(VLOOKUP(B514,Saisie!$A$4:$X$153,3,FALSE),0)</f>
        <v>0</v>
      </c>
      <c r="C517" s="71">
        <f>Témoin!$C$4</f>
        <v>55</v>
      </c>
      <c r="D517" s="72">
        <f>C517*B517</f>
        <v>0</v>
      </c>
      <c r="E517" s="117" t="str">
        <f>_xlfn.IFNA(VLOOKUP(B514,Saisie!$A$4:$X$153,2,FALSE),"")</f>
        <v/>
      </c>
    </row>
    <row r="518" spans="1:5" x14ac:dyDescent="0.25">
      <c r="A518" s="67" t="s">
        <v>17</v>
      </c>
      <c r="B518" s="73">
        <f>IF(A516=1,1,)</f>
        <v>0</v>
      </c>
      <c r="C518" s="74">
        <f>Témoin!$C$5</f>
        <v>24</v>
      </c>
      <c r="D518" s="75">
        <f t="shared" ref="D518:D522" si="62">C518*B518</f>
        <v>0</v>
      </c>
      <c r="E518" s="129" t="str">
        <f>_xlfn.IFNA(VLOOKUP(B514,Saisie!$A$4:$X$153,4,FALSE),"")</f>
        <v/>
      </c>
    </row>
    <row r="519" spans="1:5" x14ac:dyDescent="0.25">
      <c r="A519" s="67" t="s">
        <v>18</v>
      </c>
      <c r="B519" s="73">
        <f>IF(A516=2,2,)</f>
        <v>0</v>
      </c>
      <c r="C519" s="74">
        <f>Témoin!$C$6</f>
        <v>23</v>
      </c>
      <c r="D519" s="75">
        <f t="shared" si="62"/>
        <v>0</v>
      </c>
      <c r="E519" s="129"/>
    </row>
    <row r="520" spans="1:5" x14ac:dyDescent="0.25">
      <c r="A520" s="67" t="s">
        <v>19</v>
      </c>
      <c r="B520" s="73">
        <f>IF(AND(A516&gt;=3,A516&lt;=5),A516,0)</f>
        <v>0</v>
      </c>
      <c r="C520" s="74">
        <f>Témoin!$C$7</f>
        <v>22</v>
      </c>
      <c r="D520" s="75">
        <f t="shared" si="62"/>
        <v>0</v>
      </c>
      <c r="E520" s="129"/>
    </row>
    <row r="521" spans="1:5" x14ac:dyDescent="0.25">
      <c r="A521" s="67" t="s">
        <v>20</v>
      </c>
      <c r="B521" s="73">
        <f>IF(AND(A516&gt;=6,A516&lt;=10),A516,0)</f>
        <v>0</v>
      </c>
      <c r="C521" s="74">
        <f>Témoin!$C$8</f>
        <v>21</v>
      </c>
      <c r="D521" s="75">
        <f t="shared" si="62"/>
        <v>0</v>
      </c>
      <c r="E521" s="129"/>
    </row>
    <row r="522" spans="1:5" x14ac:dyDescent="0.25">
      <c r="A522" s="67" t="s">
        <v>21</v>
      </c>
      <c r="B522" s="76">
        <f>IF(A516&gt;10,A516,0)</f>
        <v>0</v>
      </c>
      <c r="C522" s="77">
        <f>Témoin!$C$9</f>
        <v>20</v>
      </c>
      <c r="D522" s="78">
        <f t="shared" si="62"/>
        <v>0</v>
      </c>
      <c r="E522" s="129"/>
    </row>
    <row r="523" spans="1:5" x14ac:dyDescent="0.25">
      <c r="A523" s="67"/>
      <c r="B523" s="73"/>
      <c r="C523" s="79"/>
      <c r="D523" s="80"/>
      <c r="E523" s="117"/>
    </row>
    <row r="524" spans="1:5" x14ac:dyDescent="0.25">
      <c r="A524" s="81" t="s">
        <v>22</v>
      </c>
      <c r="B524" s="82">
        <f>_xlfn.IFNA(VLOOKUP(B514,Saisie!$A$4:$X$153,7,FALSE),0)</f>
        <v>0</v>
      </c>
      <c r="C524" s="83">
        <f>Témoin!$C$11</f>
        <v>95</v>
      </c>
      <c r="D524" s="84">
        <f t="shared" ref="D524:D525" si="63">C524*B524</f>
        <v>0</v>
      </c>
      <c r="E524" s="117" t="str">
        <f>_xlfn.IFNA(VLOOKUP(B514,Saisie!$A$4:$X$153,6,FALSE),"")</f>
        <v/>
      </c>
    </row>
    <row r="525" spans="1:5" ht="15.75" thickBot="1" x14ac:dyDescent="0.3">
      <c r="A525" s="67" t="s">
        <v>23</v>
      </c>
      <c r="B525" s="85">
        <f>_xlfn.IFNA(VLOOKUP(B514,Saisie!$A$4:$X$153,9,FALSE),0)</f>
        <v>0</v>
      </c>
      <c r="C525" s="86">
        <f>Témoin!$C$12</f>
        <v>70</v>
      </c>
      <c r="D525" s="87">
        <f t="shared" si="63"/>
        <v>0</v>
      </c>
      <c r="E525" s="117" t="str">
        <f>_xlfn.IFNA(VLOOKUP(B514,Saisie!$A$4:$X$153,8,FALSE),"")</f>
        <v/>
      </c>
    </row>
    <row r="526" spans="1:5" ht="15.75" thickBot="1" x14ac:dyDescent="0.3">
      <c r="A526" s="88" t="s">
        <v>24</v>
      </c>
      <c r="B526" s="89"/>
      <c r="C526" s="89"/>
      <c r="D526" s="90">
        <f>SUM(D517:D525)</f>
        <v>0</v>
      </c>
      <c r="E526" s="117"/>
    </row>
    <row r="527" spans="1:5" ht="15.75" thickBot="1" x14ac:dyDescent="0.3">
      <c r="A527" s="67"/>
      <c r="B527" s="89"/>
      <c r="C527" s="89"/>
      <c r="D527" s="91"/>
      <c r="E527" s="117"/>
    </row>
    <row r="528" spans="1:5" x14ac:dyDescent="0.25">
      <c r="A528" s="67" t="s">
        <v>25</v>
      </c>
      <c r="B528" s="70">
        <f>_xlfn.IFNA(VLOOKUP(B514,Saisie!$A$4:$X$153,11,FALSE),0)</f>
        <v>0</v>
      </c>
      <c r="C528" s="71">
        <f>Témoin!$C$15</f>
        <v>27</v>
      </c>
      <c r="D528" s="72">
        <f t="shared" ref="D528:D535" si="64">C528*B528</f>
        <v>0</v>
      </c>
      <c r="E528" s="117" t="str">
        <f>_xlfn.IFNA(VLOOKUP(B514,Saisie!$A$4:$X$153,10,FALSE),"")</f>
        <v/>
      </c>
    </row>
    <row r="529" spans="1:5" x14ac:dyDescent="0.25">
      <c r="A529" s="67" t="s">
        <v>5</v>
      </c>
      <c r="B529" s="73">
        <f>_xlfn.IFNA(VLOOKUP(B514,Saisie!$A$4:$X$153,13,FALSE),0)</f>
        <v>0</v>
      </c>
      <c r="C529" s="74">
        <f>Témoin!$C$16</f>
        <v>65</v>
      </c>
      <c r="D529" s="75">
        <f t="shared" si="64"/>
        <v>0</v>
      </c>
      <c r="E529" s="117" t="str">
        <f>_xlfn.IFNA(VLOOKUP(B514,Saisie!$A$4:$X$153,12,FALSE),"")</f>
        <v/>
      </c>
    </row>
    <row r="530" spans="1:5" x14ac:dyDescent="0.25">
      <c r="A530" s="67" t="s">
        <v>6</v>
      </c>
      <c r="B530" s="73">
        <f>_xlfn.IFNA(VLOOKUP(B514,Saisie!$A$4:$X$153,15,FALSE),0)</f>
        <v>0</v>
      </c>
      <c r="C530" s="74">
        <f>Témoin!$C$17</f>
        <v>60</v>
      </c>
      <c r="D530" s="75">
        <f t="shared" si="64"/>
        <v>0</v>
      </c>
      <c r="E530" s="117" t="str">
        <f>_xlfn.IFNA(VLOOKUP(B514,Saisie!$A$4:$X$153,14,FALSE),"")</f>
        <v/>
      </c>
    </row>
    <row r="531" spans="1:5" x14ac:dyDescent="0.25">
      <c r="A531" s="67" t="s">
        <v>26</v>
      </c>
      <c r="B531" s="73">
        <f>_xlfn.IFNA(VLOOKUP(B514,Saisie!$A$4:$X$153,17,FALSE),0)</f>
        <v>0</v>
      </c>
      <c r="C531" s="74">
        <f>Témoin!$C$18</f>
        <v>39</v>
      </c>
      <c r="D531" s="75">
        <f t="shared" si="64"/>
        <v>0</v>
      </c>
      <c r="E531" s="117" t="str">
        <f>_xlfn.IFNA(VLOOKUP(B514,Saisie!$A$4:$X$153,16,FALSE),"")</f>
        <v/>
      </c>
    </row>
    <row r="532" spans="1:5" x14ac:dyDescent="0.25">
      <c r="A532" s="67" t="s">
        <v>27</v>
      </c>
      <c r="B532" s="73">
        <f>_xlfn.IFNA(VLOOKUP(B514,Saisie!$A$4:$X$153,19,FALSE),0)</f>
        <v>0</v>
      </c>
      <c r="C532" s="74">
        <f>Témoin!$C$19</f>
        <v>20</v>
      </c>
      <c r="D532" s="75">
        <f t="shared" si="64"/>
        <v>0</v>
      </c>
      <c r="E532" s="117" t="str">
        <f>_xlfn.IFNA(VLOOKUP(B514,Saisie!$A$4:$X$153,18,FALSE),"")</f>
        <v/>
      </c>
    </row>
    <row r="533" spans="1:5" x14ac:dyDescent="0.25">
      <c r="A533" s="67" t="s">
        <v>28</v>
      </c>
      <c r="B533" s="73">
        <f>_xlfn.IFNA(VLOOKUP(B514,Saisie!$A$4:$X$153,23,FALSE),0)</f>
        <v>0</v>
      </c>
      <c r="C533" s="74">
        <f>Témoin!$C$20</f>
        <v>260</v>
      </c>
      <c r="D533" s="75">
        <f t="shared" si="64"/>
        <v>0</v>
      </c>
      <c r="E533" s="117" t="str">
        <f>_xlfn.IFNA(VLOOKUP(B514,Saisie!$A$4:$X$153,22,FALSE),"")</f>
        <v/>
      </c>
    </row>
    <row r="534" spans="1:5" x14ac:dyDescent="0.25">
      <c r="A534" s="67" t="s">
        <v>29</v>
      </c>
      <c r="B534" s="92"/>
      <c r="C534" s="74">
        <f>Témoin!$C$21</f>
        <v>54</v>
      </c>
      <c r="D534" s="75">
        <f t="shared" si="64"/>
        <v>0</v>
      </c>
      <c r="E534" s="117"/>
    </row>
    <row r="535" spans="1:5" x14ac:dyDescent="0.25">
      <c r="A535" s="81" t="s">
        <v>30</v>
      </c>
      <c r="B535" s="73">
        <f>_xlfn.IFNA(VLOOKUP(B514,Saisie!$A$4:$X$153,21,FALSE),0)</f>
        <v>0</v>
      </c>
      <c r="C535" s="74">
        <f>Témoin!$C$22</f>
        <v>135</v>
      </c>
      <c r="D535" s="75">
        <f t="shared" si="64"/>
        <v>0</v>
      </c>
      <c r="E535" s="117" t="str">
        <f>_xlfn.IFNA(VLOOKUP(B514,Saisie!$A$4:$X$153,20,FALSE),"")</f>
        <v/>
      </c>
    </row>
    <row r="536" spans="1:5" x14ac:dyDescent="0.25">
      <c r="A536" s="93" t="s">
        <v>31</v>
      </c>
      <c r="B536" s="92"/>
      <c r="C536" s="94"/>
      <c r="D536" s="95"/>
      <c r="E536" s="129" t="str">
        <f>_xlfn.IFNA(VLOOKUP(B514,Saisie!$A$4:$X$153,24,FALSE),"")</f>
        <v/>
      </c>
    </row>
    <row r="537" spans="1:5" x14ac:dyDescent="0.25">
      <c r="A537" s="96"/>
      <c r="B537" s="97"/>
      <c r="C537" s="98"/>
      <c r="D537" s="75">
        <f t="shared" ref="D537:D541" si="65">C537*B537</f>
        <v>0</v>
      </c>
      <c r="E537" s="129"/>
    </row>
    <row r="538" spans="1:5" x14ac:dyDescent="0.25">
      <c r="A538" s="96"/>
      <c r="B538" s="92"/>
      <c r="C538" s="98"/>
      <c r="D538" s="75">
        <f t="shared" si="65"/>
        <v>0</v>
      </c>
      <c r="E538" s="129"/>
    </row>
    <row r="539" spans="1:5" x14ac:dyDescent="0.25">
      <c r="A539" s="99"/>
      <c r="B539" s="92"/>
      <c r="C539" s="98"/>
      <c r="D539" s="75">
        <f t="shared" si="65"/>
        <v>0</v>
      </c>
      <c r="E539" s="129"/>
    </row>
    <row r="540" spans="1:5" x14ac:dyDescent="0.25">
      <c r="A540" s="67"/>
      <c r="B540" s="92"/>
      <c r="C540" s="98"/>
      <c r="D540" s="75">
        <f t="shared" si="65"/>
        <v>0</v>
      </c>
      <c r="E540" s="129"/>
    </row>
    <row r="541" spans="1:5" ht="15.75" thickBot="1" x14ac:dyDescent="0.3">
      <c r="A541" s="67"/>
      <c r="B541" s="100"/>
      <c r="C541" s="101"/>
      <c r="D541" s="87">
        <f t="shared" si="65"/>
        <v>0</v>
      </c>
      <c r="E541" s="129"/>
    </row>
    <row r="542" spans="1:5" ht="15.75" thickBot="1" x14ac:dyDescent="0.3">
      <c r="A542" s="88" t="s">
        <v>32</v>
      </c>
      <c r="B542" s="89"/>
      <c r="C542" s="89"/>
      <c r="D542" s="90">
        <f>SUM(D528:D541)</f>
        <v>0</v>
      </c>
    </row>
    <row r="543" spans="1:5" ht="15.75" thickBot="1" x14ac:dyDescent="0.3">
      <c r="A543" s="67"/>
      <c r="B543" s="69"/>
      <c r="C543" s="69"/>
      <c r="D543" s="91"/>
    </row>
    <row r="544" spans="1:5" ht="21.75" thickTop="1" thickBot="1" x14ac:dyDescent="0.35">
      <c r="A544" s="102" t="s">
        <v>33</v>
      </c>
      <c r="B544" s="102"/>
      <c r="C544" s="102"/>
      <c r="D544" s="103">
        <f>D542+D526</f>
        <v>0</v>
      </c>
    </row>
    <row r="545" spans="1:5" ht="16.5" thickTop="1" thickBot="1" x14ac:dyDescent="0.3"/>
    <row r="546" spans="1:5" ht="16.5" thickBot="1" x14ac:dyDescent="0.3">
      <c r="A546" s="67" t="s">
        <v>12</v>
      </c>
      <c r="B546" s="128">
        <f>Saisie!A21</f>
        <v>0</v>
      </c>
      <c r="C546" s="126"/>
      <c r="D546" s="127"/>
    </row>
    <row r="548" spans="1:5" ht="15.75" thickBot="1" x14ac:dyDescent="0.3">
      <c r="A548" s="68">
        <f>_xlfn.IFNA(VLOOKUP(B546,Saisie!$A$4:$X$153,5,FALSE),0)</f>
        <v>0</v>
      </c>
      <c r="B548" s="69" t="s">
        <v>13</v>
      </c>
      <c r="C548" s="69" t="s">
        <v>14</v>
      </c>
      <c r="D548" s="69" t="s">
        <v>15</v>
      </c>
    </row>
    <row r="549" spans="1:5" x14ac:dyDescent="0.25">
      <c r="A549" s="67" t="s">
        <v>16</v>
      </c>
      <c r="B549" s="70">
        <f>_xlfn.IFNA(VLOOKUP(B546,Saisie!$A$4:$X$153,3,FALSE),0)</f>
        <v>0</v>
      </c>
      <c r="C549" s="71">
        <f>Témoin!$C$4</f>
        <v>55</v>
      </c>
      <c r="D549" s="72">
        <f>C549*B549</f>
        <v>0</v>
      </c>
      <c r="E549" s="117" t="str">
        <f>_xlfn.IFNA(VLOOKUP(B546,Saisie!$A$4:$X$153,2,FALSE),"")</f>
        <v/>
      </c>
    </row>
    <row r="550" spans="1:5" x14ac:dyDescent="0.25">
      <c r="A550" s="67" t="s">
        <v>17</v>
      </c>
      <c r="B550" s="73">
        <f>IF(A548=1,1,)</f>
        <v>0</v>
      </c>
      <c r="C550" s="74">
        <f>Témoin!$C$5</f>
        <v>24</v>
      </c>
      <c r="D550" s="75">
        <f t="shared" ref="D550:D554" si="66">C550*B550</f>
        <v>0</v>
      </c>
      <c r="E550" s="129" t="str">
        <f>_xlfn.IFNA(VLOOKUP(B546,Saisie!$A$4:$X$153,4,FALSE),"")</f>
        <v/>
      </c>
    </row>
    <row r="551" spans="1:5" x14ac:dyDescent="0.25">
      <c r="A551" s="67" t="s">
        <v>18</v>
      </c>
      <c r="B551" s="73">
        <f>IF(A548=2,2,)</f>
        <v>0</v>
      </c>
      <c r="C551" s="74">
        <f>Témoin!$C$6</f>
        <v>23</v>
      </c>
      <c r="D551" s="75">
        <f t="shared" si="66"/>
        <v>0</v>
      </c>
      <c r="E551" s="129"/>
    </row>
    <row r="552" spans="1:5" x14ac:dyDescent="0.25">
      <c r="A552" s="67" t="s">
        <v>19</v>
      </c>
      <c r="B552" s="73">
        <f>IF(AND(A548&gt;=3,A548&lt;=5),A548,0)</f>
        <v>0</v>
      </c>
      <c r="C552" s="74">
        <f>Témoin!$C$7</f>
        <v>22</v>
      </c>
      <c r="D552" s="75">
        <f t="shared" si="66"/>
        <v>0</v>
      </c>
      <c r="E552" s="129"/>
    </row>
    <row r="553" spans="1:5" x14ac:dyDescent="0.25">
      <c r="A553" s="67" t="s">
        <v>20</v>
      </c>
      <c r="B553" s="73">
        <f>IF(AND(A548&gt;=6,A548&lt;=10),A548,0)</f>
        <v>0</v>
      </c>
      <c r="C553" s="74">
        <f>Témoin!$C$8</f>
        <v>21</v>
      </c>
      <c r="D553" s="75">
        <f t="shared" si="66"/>
        <v>0</v>
      </c>
      <c r="E553" s="129"/>
    </row>
    <row r="554" spans="1:5" x14ac:dyDescent="0.25">
      <c r="A554" s="67" t="s">
        <v>21</v>
      </c>
      <c r="B554" s="76">
        <f>IF(A548&gt;10,A548,0)</f>
        <v>0</v>
      </c>
      <c r="C554" s="77">
        <f>Témoin!$C$9</f>
        <v>20</v>
      </c>
      <c r="D554" s="78">
        <f t="shared" si="66"/>
        <v>0</v>
      </c>
      <c r="E554" s="129"/>
    </row>
    <row r="555" spans="1:5" x14ac:dyDescent="0.25">
      <c r="A555" s="67"/>
      <c r="B555" s="73"/>
      <c r="C555" s="79"/>
      <c r="D555" s="80"/>
      <c r="E555" s="117"/>
    </row>
    <row r="556" spans="1:5" x14ac:dyDescent="0.25">
      <c r="A556" s="81" t="s">
        <v>22</v>
      </c>
      <c r="B556" s="82">
        <f>_xlfn.IFNA(VLOOKUP(B546,Saisie!$A$4:$X$153,7,FALSE),0)</f>
        <v>0</v>
      </c>
      <c r="C556" s="83">
        <f>Témoin!$C$11</f>
        <v>95</v>
      </c>
      <c r="D556" s="84">
        <f t="shared" ref="D556:D557" si="67">C556*B556</f>
        <v>0</v>
      </c>
      <c r="E556" s="117" t="str">
        <f>_xlfn.IFNA(VLOOKUP(B546,Saisie!$A$4:$X$153,6,FALSE),"")</f>
        <v/>
      </c>
    </row>
    <row r="557" spans="1:5" ht="15.75" thickBot="1" x14ac:dyDescent="0.3">
      <c r="A557" s="67" t="s">
        <v>23</v>
      </c>
      <c r="B557" s="85">
        <f>_xlfn.IFNA(VLOOKUP(B546,Saisie!$A$4:$X$153,9,FALSE),0)</f>
        <v>0</v>
      </c>
      <c r="C557" s="86">
        <f>Témoin!$C$12</f>
        <v>70</v>
      </c>
      <c r="D557" s="87">
        <f t="shared" si="67"/>
        <v>0</v>
      </c>
      <c r="E557" s="117" t="str">
        <f>_xlfn.IFNA(VLOOKUP(B546,Saisie!$A$4:$X$153,8,FALSE),"")</f>
        <v/>
      </c>
    </row>
    <row r="558" spans="1:5" ht="15.75" thickBot="1" x14ac:dyDescent="0.3">
      <c r="A558" s="88" t="s">
        <v>24</v>
      </c>
      <c r="B558" s="89"/>
      <c r="C558" s="89"/>
      <c r="D558" s="90">
        <f>SUM(D549:D557)</f>
        <v>0</v>
      </c>
      <c r="E558" s="117"/>
    </row>
    <row r="559" spans="1:5" ht="15.75" thickBot="1" x14ac:dyDescent="0.3">
      <c r="A559" s="67"/>
      <c r="B559" s="89"/>
      <c r="C559" s="89"/>
      <c r="D559" s="91"/>
      <c r="E559" s="117"/>
    </row>
    <row r="560" spans="1:5" x14ac:dyDescent="0.25">
      <c r="A560" s="67" t="s">
        <v>25</v>
      </c>
      <c r="B560" s="70">
        <f>_xlfn.IFNA(VLOOKUP(B546,Saisie!$A$4:$X$153,11,FALSE),0)</f>
        <v>0</v>
      </c>
      <c r="C560" s="71">
        <f>Témoin!$C$15</f>
        <v>27</v>
      </c>
      <c r="D560" s="72">
        <f t="shared" ref="D560:D567" si="68">C560*B560</f>
        <v>0</v>
      </c>
      <c r="E560" s="117" t="str">
        <f>_xlfn.IFNA(VLOOKUP(B546,Saisie!$A$4:$X$153,10,FALSE),"")</f>
        <v/>
      </c>
    </row>
    <row r="561" spans="1:5" x14ac:dyDescent="0.25">
      <c r="A561" s="67" t="s">
        <v>5</v>
      </c>
      <c r="B561" s="73">
        <f>_xlfn.IFNA(VLOOKUP(B546,Saisie!$A$4:$X$153,13,FALSE),0)</f>
        <v>0</v>
      </c>
      <c r="C561" s="74">
        <f>Témoin!$C$16</f>
        <v>65</v>
      </c>
      <c r="D561" s="75">
        <f t="shared" si="68"/>
        <v>0</v>
      </c>
      <c r="E561" s="117" t="str">
        <f>_xlfn.IFNA(VLOOKUP(B546,Saisie!$A$4:$X$153,12,FALSE),"")</f>
        <v/>
      </c>
    </row>
    <row r="562" spans="1:5" x14ac:dyDescent="0.25">
      <c r="A562" s="67" t="s">
        <v>6</v>
      </c>
      <c r="B562" s="73">
        <f>_xlfn.IFNA(VLOOKUP(B546,Saisie!$A$4:$X$153,15,FALSE),0)</f>
        <v>0</v>
      </c>
      <c r="C562" s="74">
        <f>Témoin!$C$17</f>
        <v>60</v>
      </c>
      <c r="D562" s="75">
        <f t="shared" si="68"/>
        <v>0</v>
      </c>
      <c r="E562" s="117" t="str">
        <f>_xlfn.IFNA(VLOOKUP(B546,Saisie!$A$4:$X$153,14,FALSE),"")</f>
        <v/>
      </c>
    </row>
    <row r="563" spans="1:5" x14ac:dyDescent="0.25">
      <c r="A563" s="67" t="s">
        <v>26</v>
      </c>
      <c r="B563" s="73">
        <f>_xlfn.IFNA(VLOOKUP(B546,Saisie!$A$4:$X$153,17,FALSE),0)</f>
        <v>0</v>
      </c>
      <c r="C563" s="74">
        <f>Témoin!$C$18</f>
        <v>39</v>
      </c>
      <c r="D563" s="75">
        <f t="shared" si="68"/>
        <v>0</v>
      </c>
      <c r="E563" s="117" t="str">
        <f>_xlfn.IFNA(VLOOKUP(B546,Saisie!$A$4:$X$153,16,FALSE),"")</f>
        <v/>
      </c>
    </row>
    <row r="564" spans="1:5" x14ac:dyDescent="0.25">
      <c r="A564" s="67" t="s">
        <v>27</v>
      </c>
      <c r="B564" s="73">
        <f>_xlfn.IFNA(VLOOKUP(B546,Saisie!$A$4:$X$153,19,FALSE),0)</f>
        <v>0</v>
      </c>
      <c r="C564" s="74">
        <f>Témoin!$C$19</f>
        <v>20</v>
      </c>
      <c r="D564" s="75">
        <f t="shared" si="68"/>
        <v>0</v>
      </c>
      <c r="E564" s="117" t="str">
        <f>_xlfn.IFNA(VLOOKUP(B546,Saisie!$A$4:$X$153,18,FALSE),"")</f>
        <v/>
      </c>
    </row>
    <row r="565" spans="1:5" x14ac:dyDescent="0.25">
      <c r="A565" s="67" t="s">
        <v>28</v>
      </c>
      <c r="B565" s="73">
        <f>_xlfn.IFNA(VLOOKUP(B546,Saisie!$A$4:$X$153,23,FALSE),0)</f>
        <v>0</v>
      </c>
      <c r="C565" s="74">
        <f>Témoin!$C$20</f>
        <v>260</v>
      </c>
      <c r="D565" s="75">
        <f t="shared" si="68"/>
        <v>0</v>
      </c>
      <c r="E565" s="117" t="str">
        <f>_xlfn.IFNA(VLOOKUP(B546,Saisie!$A$4:$X$153,22,FALSE),"")</f>
        <v/>
      </c>
    </row>
    <row r="566" spans="1:5" x14ac:dyDescent="0.25">
      <c r="A566" s="67" t="s">
        <v>29</v>
      </c>
      <c r="B566" s="92"/>
      <c r="C566" s="74">
        <f>Témoin!$C$21</f>
        <v>54</v>
      </c>
      <c r="D566" s="75">
        <f t="shared" si="68"/>
        <v>0</v>
      </c>
      <c r="E566" s="117"/>
    </row>
    <row r="567" spans="1:5" x14ac:dyDescent="0.25">
      <c r="A567" s="81" t="s">
        <v>30</v>
      </c>
      <c r="B567" s="73">
        <f>_xlfn.IFNA(VLOOKUP(B546,Saisie!$A$4:$X$153,21,FALSE),0)</f>
        <v>0</v>
      </c>
      <c r="C567" s="74">
        <f>Témoin!$C$22</f>
        <v>135</v>
      </c>
      <c r="D567" s="75">
        <f t="shared" si="68"/>
        <v>0</v>
      </c>
      <c r="E567" s="117" t="str">
        <f>_xlfn.IFNA(VLOOKUP(B546,Saisie!$A$4:$X$153,20,FALSE),"")</f>
        <v/>
      </c>
    </row>
    <row r="568" spans="1:5" x14ac:dyDescent="0.25">
      <c r="A568" s="93" t="s">
        <v>31</v>
      </c>
      <c r="B568" s="92"/>
      <c r="C568" s="94"/>
      <c r="D568" s="95"/>
      <c r="E568" s="129" t="str">
        <f>_xlfn.IFNA(VLOOKUP(B546,Saisie!$A$4:$X$153,24,FALSE),"")</f>
        <v/>
      </c>
    </row>
    <row r="569" spans="1:5" x14ac:dyDescent="0.25">
      <c r="A569" s="96"/>
      <c r="B569" s="97"/>
      <c r="C569" s="98"/>
      <c r="D569" s="75">
        <f t="shared" ref="D569:D573" si="69">C569*B569</f>
        <v>0</v>
      </c>
      <c r="E569" s="129"/>
    </row>
    <row r="570" spans="1:5" x14ac:dyDescent="0.25">
      <c r="A570" s="96"/>
      <c r="B570" s="92"/>
      <c r="C570" s="98"/>
      <c r="D570" s="75">
        <f t="shared" si="69"/>
        <v>0</v>
      </c>
      <c r="E570" s="129"/>
    </row>
    <row r="571" spans="1:5" x14ac:dyDescent="0.25">
      <c r="A571" s="99"/>
      <c r="B571" s="92"/>
      <c r="C571" s="98"/>
      <c r="D571" s="75">
        <f t="shared" si="69"/>
        <v>0</v>
      </c>
      <c r="E571" s="129"/>
    </row>
    <row r="572" spans="1:5" x14ac:dyDescent="0.25">
      <c r="A572" s="67"/>
      <c r="B572" s="92"/>
      <c r="C572" s="98"/>
      <c r="D572" s="75">
        <f t="shared" si="69"/>
        <v>0</v>
      </c>
      <c r="E572" s="129"/>
    </row>
    <row r="573" spans="1:5" ht="15.75" thickBot="1" x14ac:dyDescent="0.3">
      <c r="A573" s="67"/>
      <c r="B573" s="100"/>
      <c r="C573" s="101"/>
      <c r="D573" s="87">
        <f t="shared" si="69"/>
        <v>0</v>
      </c>
      <c r="E573" s="129"/>
    </row>
    <row r="574" spans="1:5" ht="15.75" thickBot="1" x14ac:dyDescent="0.3">
      <c r="A574" s="88" t="s">
        <v>32</v>
      </c>
      <c r="B574" s="89"/>
      <c r="C574" s="89"/>
      <c r="D574" s="90">
        <f>SUM(D560:D573)</f>
        <v>0</v>
      </c>
    </row>
    <row r="575" spans="1:5" ht="15.75" thickBot="1" x14ac:dyDescent="0.3">
      <c r="A575" s="67"/>
      <c r="B575" s="69"/>
      <c r="C575" s="69"/>
      <c r="D575" s="91"/>
    </row>
    <row r="576" spans="1:5" ht="21.75" thickTop="1" thickBot="1" x14ac:dyDescent="0.35">
      <c r="A576" s="102" t="s">
        <v>33</v>
      </c>
      <c r="B576" s="102"/>
      <c r="C576" s="102"/>
      <c r="D576" s="103">
        <f>D574+D558</f>
        <v>0</v>
      </c>
    </row>
    <row r="577" spans="1:5" ht="16.5" thickTop="1" thickBot="1" x14ac:dyDescent="0.3"/>
    <row r="578" spans="1:5" ht="16.5" thickBot="1" x14ac:dyDescent="0.3">
      <c r="A578" s="67" t="s">
        <v>12</v>
      </c>
      <c r="B578" s="128">
        <f>Saisie!A22</f>
        <v>0</v>
      </c>
      <c r="C578" s="126"/>
      <c r="D578" s="127"/>
    </row>
    <row r="580" spans="1:5" ht="15.75" thickBot="1" x14ac:dyDescent="0.3">
      <c r="A580" s="68">
        <f>_xlfn.IFNA(VLOOKUP(B578,Saisie!$A$4:$X$153,5,FALSE),0)</f>
        <v>0</v>
      </c>
      <c r="B580" s="69" t="s">
        <v>13</v>
      </c>
      <c r="C580" s="69" t="s">
        <v>14</v>
      </c>
      <c r="D580" s="69" t="s">
        <v>15</v>
      </c>
    </row>
    <row r="581" spans="1:5" x14ac:dyDescent="0.25">
      <c r="A581" s="67" t="s">
        <v>16</v>
      </c>
      <c r="B581" s="70">
        <f>_xlfn.IFNA(VLOOKUP(B578,Saisie!$A$4:$X$153,3,FALSE),0)</f>
        <v>0</v>
      </c>
      <c r="C581" s="71">
        <f>Témoin!$C$4</f>
        <v>55</v>
      </c>
      <c r="D581" s="72">
        <f>C581*B581</f>
        <v>0</v>
      </c>
      <c r="E581" s="117" t="str">
        <f>_xlfn.IFNA(VLOOKUP(B578,Saisie!$A$4:$X$153,2,FALSE),"")</f>
        <v/>
      </c>
    </row>
    <row r="582" spans="1:5" x14ac:dyDescent="0.25">
      <c r="A582" s="67" t="s">
        <v>17</v>
      </c>
      <c r="B582" s="73">
        <f>IF(A580=1,1,)</f>
        <v>0</v>
      </c>
      <c r="C582" s="74">
        <f>Témoin!$C$5</f>
        <v>24</v>
      </c>
      <c r="D582" s="75">
        <f t="shared" ref="D582:D586" si="70">C582*B582</f>
        <v>0</v>
      </c>
      <c r="E582" s="129" t="str">
        <f>_xlfn.IFNA(VLOOKUP(B578,Saisie!$A$4:$X$153,4,FALSE),"")</f>
        <v/>
      </c>
    </row>
    <row r="583" spans="1:5" x14ac:dyDescent="0.25">
      <c r="A583" s="67" t="s">
        <v>18</v>
      </c>
      <c r="B583" s="73">
        <f>IF(A580=2,2,)</f>
        <v>0</v>
      </c>
      <c r="C583" s="74">
        <f>Témoin!$C$6</f>
        <v>23</v>
      </c>
      <c r="D583" s="75">
        <f t="shared" si="70"/>
        <v>0</v>
      </c>
      <c r="E583" s="129"/>
    </row>
    <row r="584" spans="1:5" x14ac:dyDescent="0.25">
      <c r="A584" s="67" t="s">
        <v>19</v>
      </c>
      <c r="B584" s="73">
        <f>IF(AND(A580&gt;=3,A580&lt;=5),A580,0)</f>
        <v>0</v>
      </c>
      <c r="C584" s="74">
        <f>Témoin!$C$7</f>
        <v>22</v>
      </c>
      <c r="D584" s="75">
        <f t="shared" si="70"/>
        <v>0</v>
      </c>
      <c r="E584" s="129"/>
    </row>
    <row r="585" spans="1:5" x14ac:dyDescent="0.25">
      <c r="A585" s="67" t="s">
        <v>20</v>
      </c>
      <c r="B585" s="73">
        <f>IF(AND(A580&gt;=6,A580&lt;=10),A580,0)</f>
        <v>0</v>
      </c>
      <c r="C585" s="74">
        <f>Témoin!$C$8</f>
        <v>21</v>
      </c>
      <c r="D585" s="75">
        <f t="shared" si="70"/>
        <v>0</v>
      </c>
      <c r="E585" s="129"/>
    </row>
    <row r="586" spans="1:5" x14ac:dyDescent="0.25">
      <c r="A586" s="67" t="s">
        <v>21</v>
      </c>
      <c r="B586" s="76">
        <f>IF(A580&gt;10,A580,0)</f>
        <v>0</v>
      </c>
      <c r="C586" s="77">
        <f>Témoin!$C$9</f>
        <v>20</v>
      </c>
      <c r="D586" s="78">
        <f t="shared" si="70"/>
        <v>0</v>
      </c>
      <c r="E586" s="129"/>
    </row>
    <row r="587" spans="1:5" x14ac:dyDescent="0.25">
      <c r="A587" s="67"/>
      <c r="B587" s="73"/>
      <c r="C587" s="79"/>
      <c r="D587" s="80"/>
      <c r="E587" s="117"/>
    </row>
    <row r="588" spans="1:5" x14ac:dyDescent="0.25">
      <c r="A588" s="81" t="s">
        <v>22</v>
      </c>
      <c r="B588" s="82">
        <f>_xlfn.IFNA(VLOOKUP(B578,Saisie!$A$4:$X$153,7,FALSE),0)</f>
        <v>0</v>
      </c>
      <c r="C588" s="83">
        <f>Témoin!$C$11</f>
        <v>95</v>
      </c>
      <c r="D588" s="84">
        <f t="shared" ref="D588:D589" si="71">C588*B588</f>
        <v>0</v>
      </c>
      <c r="E588" s="117" t="str">
        <f>_xlfn.IFNA(VLOOKUP(B578,Saisie!$A$4:$X$153,6,FALSE),"")</f>
        <v/>
      </c>
    </row>
    <row r="589" spans="1:5" ht="15.75" thickBot="1" x14ac:dyDescent="0.3">
      <c r="A589" s="67" t="s">
        <v>23</v>
      </c>
      <c r="B589" s="85">
        <f>_xlfn.IFNA(VLOOKUP(B578,Saisie!$A$4:$X$153,9,FALSE),0)</f>
        <v>0</v>
      </c>
      <c r="C589" s="86">
        <f>Témoin!$C$12</f>
        <v>70</v>
      </c>
      <c r="D589" s="87">
        <f t="shared" si="71"/>
        <v>0</v>
      </c>
      <c r="E589" s="117" t="str">
        <f>_xlfn.IFNA(VLOOKUP(B578,Saisie!$A$4:$X$153,8,FALSE),"")</f>
        <v/>
      </c>
    </row>
    <row r="590" spans="1:5" ht="15.75" thickBot="1" x14ac:dyDescent="0.3">
      <c r="A590" s="88" t="s">
        <v>24</v>
      </c>
      <c r="B590" s="89"/>
      <c r="C590" s="89"/>
      <c r="D590" s="90">
        <f>SUM(D581:D589)</f>
        <v>0</v>
      </c>
      <c r="E590" s="117"/>
    </row>
    <row r="591" spans="1:5" ht="15.75" thickBot="1" x14ac:dyDescent="0.3">
      <c r="A591" s="67"/>
      <c r="B591" s="89"/>
      <c r="C591" s="89"/>
      <c r="D591" s="91"/>
      <c r="E591" s="117"/>
    </row>
    <row r="592" spans="1:5" x14ac:dyDescent="0.25">
      <c r="A592" s="67" t="s">
        <v>25</v>
      </c>
      <c r="B592" s="70">
        <f>_xlfn.IFNA(VLOOKUP(B578,Saisie!$A$4:$X$153,11,FALSE),0)</f>
        <v>0</v>
      </c>
      <c r="C592" s="71">
        <f>Témoin!$C$15</f>
        <v>27</v>
      </c>
      <c r="D592" s="72">
        <f t="shared" ref="D592:D599" si="72">C592*B592</f>
        <v>0</v>
      </c>
      <c r="E592" s="117" t="str">
        <f>_xlfn.IFNA(VLOOKUP(B578,Saisie!$A$4:$X$153,10,FALSE),"")</f>
        <v/>
      </c>
    </row>
    <row r="593" spans="1:5" x14ac:dyDescent="0.25">
      <c r="A593" s="67" t="s">
        <v>5</v>
      </c>
      <c r="B593" s="73">
        <f>_xlfn.IFNA(VLOOKUP(B578,Saisie!$A$4:$X$153,13,FALSE),0)</f>
        <v>0</v>
      </c>
      <c r="C593" s="74">
        <f>Témoin!$C$16</f>
        <v>65</v>
      </c>
      <c r="D593" s="75">
        <f t="shared" si="72"/>
        <v>0</v>
      </c>
      <c r="E593" s="117" t="str">
        <f>_xlfn.IFNA(VLOOKUP(B578,Saisie!$A$4:$X$153,12,FALSE),"")</f>
        <v/>
      </c>
    </row>
    <row r="594" spans="1:5" x14ac:dyDescent="0.25">
      <c r="A594" s="67" t="s">
        <v>6</v>
      </c>
      <c r="B594" s="73">
        <f>_xlfn.IFNA(VLOOKUP(B578,Saisie!$A$4:$X$153,15,FALSE),0)</f>
        <v>0</v>
      </c>
      <c r="C594" s="74">
        <f>Témoin!$C$17</f>
        <v>60</v>
      </c>
      <c r="D594" s="75">
        <f t="shared" si="72"/>
        <v>0</v>
      </c>
      <c r="E594" s="117" t="str">
        <f>_xlfn.IFNA(VLOOKUP(B578,Saisie!$A$4:$X$153,14,FALSE),"")</f>
        <v/>
      </c>
    </row>
    <row r="595" spans="1:5" x14ac:dyDescent="0.25">
      <c r="A595" s="67" t="s">
        <v>26</v>
      </c>
      <c r="B595" s="73">
        <f>_xlfn.IFNA(VLOOKUP(B578,Saisie!$A$4:$X$153,17,FALSE),0)</f>
        <v>0</v>
      </c>
      <c r="C595" s="74">
        <f>Témoin!$C$18</f>
        <v>39</v>
      </c>
      <c r="D595" s="75">
        <f t="shared" si="72"/>
        <v>0</v>
      </c>
      <c r="E595" s="117" t="str">
        <f>_xlfn.IFNA(VLOOKUP(B578,Saisie!$A$4:$X$153,16,FALSE),"")</f>
        <v/>
      </c>
    </row>
    <row r="596" spans="1:5" x14ac:dyDescent="0.25">
      <c r="A596" s="67" t="s">
        <v>27</v>
      </c>
      <c r="B596" s="73">
        <f>_xlfn.IFNA(VLOOKUP(B578,Saisie!$A$4:$X$153,19,FALSE),0)</f>
        <v>0</v>
      </c>
      <c r="C596" s="74">
        <f>Témoin!$C$19</f>
        <v>20</v>
      </c>
      <c r="D596" s="75">
        <f t="shared" si="72"/>
        <v>0</v>
      </c>
      <c r="E596" s="117" t="str">
        <f>_xlfn.IFNA(VLOOKUP(B578,Saisie!$A$4:$X$153,18,FALSE),"")</f>
        <v/>
      </c>
    </row>
    <row r="597" spans="1:5" x14ac:dyDescent="0.25">
      <c r="A597" s="67" t="s">
        <v>28</v>
      </c>
      <c r="B597" s="73">
        <f>_xlfn.IFNA(VLOOKUP(B578,Saisie!$A$4:$X$153,23,FALSE),0)</f>
        <v>0</v>
      </c>
      <c r="C597" s="74">
        <f>Témoin!$C$20</f>
        <v>260</v>
      </c>
      <c r="D597" s="75">
        <f t="shared" si="72"/>
        <v>0</v>
      </c>
      <c r="E597" s="117" t="str">
        <f>_xlfn.IFNA(VLOOKUP(B578,Saisie!$A$4:$X$153,22,FALSE),"")</f>
        <v/>
      </c>
    </row>
    <row r="598" spans="1:5" x14ac:dyDescent="0.25">
      <c r="A598" s="67" t="s">
        <v>29</v>
      </c>
      <c r="B598" s="92"/>
      <c r="C598" s="74">
        <f>Témoin!$C$21</f>
        <v>54</v>
      </c>
      <c r="D598" s="75">
        <f t="shared" si="72"/>
        <v>0</v>
      </c>
      <c r="E598" s="117"/>
    </row>
    <row r="599" spans="1:5" x14ac:dyDescent="0.25">
      <c r="A599" s="81" t="s">
        <v>30</v>
      </c>
      <c r="B599" s="73">
        <f>_xlfn.IFNA(VLOOKUP(B578,Saisie!$A$4:$X$153,21,FALSE),0)</f>
        <v>0</v>
      </c>
      <c r="C599" s="74">
        <f>Témoin!$C$22</f>
        <v>135</v>
      </c>
      <c r="D599" s="75">
        <f t="shared" si="72"/>
        <v>0</v>
      </c>
      <c r="E599" s="117" t="str">
        <f>_xlfn.IFNA(VLOOKUP(B578,Saisie!$A$4:$X$153,20,FALSE),"")</f>
        <v/>
      </c>
    </row>
    <row r="600" spans="1:5" x14ac:dyDescent="0.25">
      <c r="A600" s="93" t="s">
        <v>31</v>
      </c>
      <c r="B600" s="92"/>
      <c r="C600" s="94"/>
      <c r="D600" s="95"/>
      <c r="E600" s="129" t="str">
        <f>_xlfn.IFNA(VLOOKUP(B578,Saisie!$A$4:$X$153,24,FALSE),"")</f>
        <v/>
      </c>
    </row>
    <row r="601" spans="1:5" x14ac:dyDescent="0.25">
      <c r="A601" s="96"/>
      <c r="B601" s="97"/>
      <c r="C601" s="98"/>
      <c r="D601" s="75">
        <f t="shared" ref="D601:D605" si="73">C601*B601</f>
        <v>0</v>
      </c>
      <c r="E601" s="129"/>
    </row>
    <row r="602" spans="1:5" x14ac:dyDescent="0.25">
      <c r="A602" s="96"/>
      <c r="B602" s="92"/>
      <c r="C602" s="98"/>
      <c r="D602" s="75">
        <f t="shared" si="73"/>
        <v>0</v>
      </c>
      <c r="E602" s="129"/>
    </row>
    <row r="603" spans="1:5" x14ac:dyDescent="0.25">
      <c r="A603" s="99"/>
      <c r="B603" s="92"/>
      <c r="C603" s="98"/>
      <c r="D603" s="75">
        <f t="shared" si="73"/>
        <v>0</v>
      </c>
      <c r="E603" s="129"/>
    </row>
    <row r="604" spans="1:5" x14ac:dyDescent="0.25">
      <c r="A604" s="67"/>
      <c r="B604" s="92"/>
      <c r="C604" s="98"/>
      <c r="D604" s="75">
        <f t="shared" si="73"/>
        <v>0</v>
      </c>
      <c r="E604" s="129"/>
    </row>
    <row r="605" spans="1:5" ht="15.75" thickBot="1" x14ac:dyDescent="0.3">
      <c r="A605" s="67"/>
      <c r="B605" s="100"/>
      <c r="C605" s="101"/>
      <c r="D605" s="87">
        <f t="shared" si="73"/>
        <v>0</v>
      </c>
      <c r="E605" s="129"/>
    </row>
    <row r="606" spans="1:5" ht="15.75" thickBot="1" x14ac:dyDescent="0.3">
      <c r="A606" s="88" t="s">
        <v>32</v>
      </c>
      <c r="B606" s="89"/>
      <c r="C606" s="89"/>
      <c r="D606" s="90">
        <f>SUM(D592:D605)</f>
        <v>0</v>
      </c>
    </row>
    <row r="607" spans="1:5" ht="15.75" thickBot="1" x14ac:dyDescent="0.3">
      <c r="A607" s="67"/>
      <c r="B607" s="69"/>
      <c r="C607" s="69"/>
      <c r="D607" s="91"/>
    </row>
    <row r="608" spans="1:5" ht="21.75" thickTop="1" thickBot="1" x14ac:dyDescent="0.35">
      <c r="A608" s="102" t="s">
        <v>33</v>
      </c>
      <c r="B608" s="102"/>
      <c r="C608" s="102"/>
      <c r="D608" s="103">
        <f>D606+D590</f>
        <v>0</v>
      </c>
    </row>
    <row r="609" spans="1:5" ht="16.5" thickTop="1" thickBot="1" x14ac:dyDescent="0.3"/>
    <row r="610" spans="1:5" ht="16.5" thickBot="1" x14ac:dyDescent="0.3">
      <c r="A610" s="67" t="s">
        <v>12</v>
      </c>
      <c r="B610" s="128">
        <f>Saisie!A23</f>
        <v>0</v>
      </c>
      <c r="C610" s="126"/>
      <c r="D610" s="127"/>
    </row>
    <row r="612" spans="1:5" ht="15.75" thickBot="1" x14ac:dyDescent="0.3">
      <c r="A612" s="68">
        <f>_xlfn.IFNA(VLOOKUP(B610,Saisie!$A$4:$X$153,5,FALSE),0)</f>
        <v>0</v>
      </c>
      <c r="B612" s="69" t="s">
        <v>13</v>
      </c>
      <c r="C612" s="69" t="s">
        <v>14</v>
      </c>
      <c r="D612" s="69" t="s">
        <v>15</v>
      </c>
    </row>
    <row r="613" spans="1:5" x14ac:dyDescent="0.25">
      <c r="A613" s="67" t="s">
        <v>16</v>
      </c>
      <c r="B613" s="70">
        <f>_xlfn.IFNA(VLOOKUP(B610,Saisie!$A$4:$X$153,3,FALSE),0)</f>
        <v>0</v>
      </c>
      <c r="C613" s="71">
        <f>Témoin!$C$4</f>
        <v>55</v>
      </c>
      <c r="D613" s="72">
        <f>C613*B613</f>
        <v>0</v>
      </c>
      <c r="E613" s="117" t="str">
        <f>_xlfn.IFNA(VLOOKUP(B610,Saisie!$A$4:$X$153,2,FALSE),"")</f>
        <v/>
      </c>
    </row>
    <row r="614" spans="1:5" x14ac:dyDescent="0.25">
      <c r="A614" s="67" t="s">
        <v>17</v>
      </c>
      <c r="B614" s="73">
        <f>IF(A612=1,1,)</f>
        <v>0</v>
      </c>
      <c r="C614" s="74">
        <f>Témoin!$C$5</f>
        <v>24</v>
      </c>
      <c r="D614" s="75">
        <f t="shared" ref="D614:D618" si="74">C614*B614</f>
        <v>0</v>
      </c>
      <c r="E614" s="129" t="str">
        <f>_xlfn.IFNA(VLOOKUP(B610,Saisie!$A$4:$X$153,4,FALSE),"")</f>
        <v/>
      </c>
    </row>
    <row r="615" spans="1:5" x14ac:dyDescent="0.25">
      <c r="A615" s="67" t="s">
        <v>18</v>
      </c>
      <c r="B615" s="73">
        <f>IF(A612=2,2,)</f>
        <v>0</v>
      </c>
      <c r="C615" s="74">
        <f>Témoin!$C$6</f>
        <v>23</v>
      </c>
      <c r="D615" s="75">
        <f t="shared" si="74"/>
        <v>0</v>
      </c>
      <c r="E615" s="129"/>
    </row>
    <row r="616" spans="1:5" x14ac:dyDescent="0.25">
      <c r="A616" s="67" t="s">
        <v>19</v>
      </c>
      <c r="B616" s="73">
        <f>IF(AND(A612&gt;=3,A612&lt;=5),A612,0)</f>
        <v>0</v>
      </c>
      <c r="C616" s="74">
        <f>Témoin!$C$7</f>
        <v>22</v>
      </c>
      <c r="D616" s="75">
        <f t="shared" si="74"/>
        <v>0</v>
      </c>
      <c r="E616" s="129"/>
    </row>
    <row r="617" spans="1:5" x14ac:dyDescent="0.25">
      <c r="A617" s="67" t="s">
        <v>20</v>
      </c>
      <c r="B617" s="73">
        <f>IF(AND(A612&gt;=6,A612&lt;=10),A612,0)</f>
        <v>0</v>
      </c>
      <c r="C617" s="74">
        <f>Témoin!$C$8</f>
        <v>21</v>
      </c>
      <c r="D617" s="75">
        <f t="shared" si="74"/>
        <v>0</v>
      </c>
      <c r="E617" s="129"/>
    </row>
    <row r="618" spans="1:5" x14ac:dyDescent="0.25">
      <c r="A618" s="67" t="s">
        <v>21</v>
      </c>
      <c r="B618" s="76">
        <f>IF(A612&gt;10,A612,0)</f>
        <v>0</v>
      </c>
      <c r="C618" s="77">
        <f>Témoin!$C$9</f>
        <v>20</v>
      </c>
      <c r="D618" s="78">
        <f t="shared" si="74"/>
        <v>0</v>
      </c>
      <c r="E618" s="129"/>
    </row>
    <row r="619" spans="1:5" x14ac:dyDescent="0.25">
      <c r="A619" s="67"/>
      <c r="B619" s="73"/>
      <c r="C619" s="79"/>
      <c r="D619" s="80"/>
      <c r="E619" s="117"/>
    </row>
    <row r="620" spans="1:5" x14ac:dyDescent="0.25">
      <c r="A620" s="81" t="s">
        <v>22</v>
      </c>
      <c r="B620" s="82">
        <f>_xlfn.IFNA(VLOOKUP(B610,Saisie!$A$4:$X$153,7,FALSE),0)</f>
        <v>0</v>
      </c>
      <c r="C620" s="83">
        <f>Témoin!$C$11</f>
        <v>95</v>
      </c>
      <c r="D620" s="84">
        <f t="shared" ref="D620:D621" si="75">C620*B620</f>
        <v>0</v>
      </c>
      <c r="E620" s="117" t="str">
        <f>_xlfn.IFNA(VLOOKUP(B610,Saisie!$A$4:$X$153,6,FALSE),"")</f>
        <v/>
      </c>
    </row>
    <row r="621" spans="1:5" ht="15.75" thickBot="1" x14ac:dyDescent="0.3">
      <c r="A621" s="67" t="s">
        <v>23</v>
      </c>
      <c r="B621" s="85">
        <f>_xlfn.IFNA(VLOOKUP(B610,Saisie!$A$4:$X$153,9,FALSE),0)</f>
        <v>0</v>
      </c>
      <c r="C621" s="86">
        <f>Témoin!$C$12</f>
        <v>70</v>
      </c>
      <c r="D621" s="87">
        <f t="shared" si="75"/>
        <v>0</v>
      </c>
      <c r="E621" s="117" t="str">
        <f>_xlfn.IFNA(VLOOKUP(B610,Saisie!$A$4:$X$153,8,FALSE),"")</f>
        <v/>
      </c>
    </row>
    <row r="622" spans="1:5" ht="15.75" thickBot="1" x14ac:dyDescent="0.3">
      <c r="A622" s="88" t="s">
        <v>24</v>
      </c>
      <c r="B622" s="89"/>
      <c r="C622" s="89"/>
      <c r="D622" s="90">
        <f>SUM(D613:D621)</f>
        <v>0</v>
      </c>
      <c r="E622" s="117"/>
    </row>
    <row r="623" spans="1:5" ht="15.75" thickBot="1" x14ac:dyDescent="0.3">
      <c r="A623" s="67"/>
      <c r="B623" s="89"/>
      <c r="C623" s="89"/>
      <c r="D623" s="91"/>
      <c r="E623" s="117"/>
    </row>
    <row r="624" spans="1:5" x14ac:dyDescent="0.25">
      <c r="A624" s="67" t="s">
        <v>25</v>
      </c>
      <c r="B624" s="70">
        <f>_xlfn.IFNA(VLOOKUP(B610,Saisie!$A$4:$X$153,11,FALSE),0)</f>
        <v>0</v>
      </c>
      <c r="C624" s="71">
        <f>Témoin!$C$15</f>
        <v>27</v>
      </c>
      <c r="D624" s="72">
        <f t="shared" ref="D624:D631" si="76">C624*B624</f>
        <v>0</v>
      </c>
      <c r="E624" s="117" t="str">
        <f>_xlfn.IFNA(VLOOKUP(B610,Saisie!$A$4:$X$153,10,FALSE),"")</f>
        <v/>
      </c>
    </row>
    <row r="625" spans="1:5" x14ac:dyDescent="0.25">
      <c r="A625" s="67" t="s">
        <v>5</v>
      </c>
      <c r="B625" s="73">
        <f>_xlfn.IFNA(VLOOKUP(B610,Saisie!$A$4:$X$153,13,FALSE),0)</f>
        <v>0</v>
      </c>
      <c r="C625" s="74">
        <f>Témoin!$C$16</f>
        <v>65</v>
      </c>
      <c r="D625" s="75">
        <f t="shared" si="76"/>
        <v>0</v>
      </c>
      <c r="E625" s="117" t="str">
        <f>_xlfn.IFNA(VLOOKUP(B610,Saisie!$A$4:$X$153,12,FALSE),"")</f>
        <v/>
      </c>
    </row>
    <row r="626" spans="1:5" x14ac:dyDescent="0.25">
      <c r="A626" s="67" t="s">
        <v>6</v>
      </c>
      <c r="B626" s="73">
        <f>_xlfn.IFNA(VLOOKUP(B610,Saisie!$A$4:$X$153,15,FALSE),0)</f>
        <v>0</v>
      </c>
      <c r="C626" s="74">
        <f>Témoin!$C$17</f>
        <v>60</v>
      </c>
      <c r="D626" s="75">
        <f t="shared" si="76"/>
        <v>0</v>
      </c>
      <c r="E626" s="117" t="str">
        <f>_xlfn.IFNA(VLOOKUP(B610,Saisie!$A$4:$X$153,14,FALSE),"")</f>
        <v/>
      </c>
    </row>
    <row r="627" spans="1:5" x14ac:dyDescent="0.25">
      <c r="A627" s="67" t="s">
        <v>26</v>
      </c>
      <c r="B627" s="73">
        <f>_xlfn.IFNA(VLOOKUP(B610,Saisie!$A$4:$X$153,17,FALSE),0)</f>
        <v>0</v>
      </c>
      <c r="C627" s="74">
        <f>Témoin!$C$18</f>
        <v>39</v>
      </c>
      <c r="D627" s="75">
        <f t="shared" si="76"/>
        <v>0</v>
      </c>
      <c r="E627" s="117" t="str">
        <f>_xlfn.IFNA(VLOOKUP(B610,Saisie!$A$4:$X$153,16,FALSE),"")</f>
        <v/>
      </c>
    </row>
    <row r="628" spans="1:5" x14ac:dyDescent="0.25">
      <c r="A628" s="67" t="s">
        <v>27</v>
      </c>
      <c r="B628" s="73">
        <f>_xlfn.IFNA(VLOOKUP(B610,Saisie!$A$4:$X$153,19,FALSE),0)</f>
        <v>0</v>
      </c>
      <c r="C628" s="74">
        <f>Témoin!$C$19</f>
        <v>20</v>
      </c>
      <c r="D628" s="75">
        <f t="shared" si="76"/>
        <v>0</v>
      </c>
      <c r="E628" s="117" t="str">
        <f>_xlfn.IFNA(VLOOKUP(B610,Saisie!$A$4:$X$153,18,FALSE),"")</f>
        <v/>
      </c>
    </row>
    <row r="629" spans="1:5" x14ac:dyDescent="0.25">
      <c r="A629" s="67" t="s">
        <v>28</v>
      </c>
      <c r="B629" s="73">
        <f>_xlfn.IFNA(VLOOKUP(B610,Saisie!$A$4:$X$153,23,FALSE),0)</f>
        <v>0</v>
      </c>
      <c r="C629" s="74">
        <f>Témoin!$C$20</f>
        <v>260</v>
      </c>
      <c r="D629" s="75">
        <f t="shared" si="76"/>
        <v>0</v>
      </c>
      <c r="E629" s="117" t="str">
        <f>_xlfn.IFNA(VLOOKUP(B610,Saisie!$A$4:$X$153,22,FALSE),"")</f>
        <v/>
      </c>
    </row>
    <row r="630" spans="1:5" x14ac:dyDescent="0.25">
      <c r="A630" s="67" t="s">
        <v>29</v>
      </c>
      <c r="B630" s="92"/>
      <c r="C630" s="74">
        <f>Témoin!$C$21</f>
        <v>54</v>
      </c>
      <c r="D630" s="75">
        <f t="shared" si="76"/>
        <v>0</v>
      </c>
      <c r="E630" s="117"/>
    </row>
    <row r="631" spans="1:5" x14ac:dyDescent="0.25">
      <c r="A631" s="81" t="s">
        <v>30</v>
      </c>
      <c r="B631" s="73">
        <f>_xlfn.IFNA(VLOOKUP(B610,Saisie!$A$4:$X$153,21,FALSE),0)</f>
        <v>0</v>
      </c>
      <c r="C631" s="74">
        <f>Témoin!$C$22</f>
        <v>135</v>
      </c>
      <c r="D631" s="75">
        <f t="shared" si="76"/>
        <v>0</v>
      </c>
      <c r="E631" s="117" t="str">
        <f>_xlfn.IFNA(VLOOKUP(B610,Saisie!$A$4:$X$153,20,FALSE),"")</f>
        <v/>
      </c>
    </row>
    <row r="632" spans="1:5" x14ac:dyDescent="0.25">
      <c r="A632" s="93" t="s">
        <v>31</v>
      </c>
      <c r="B632" s="92"/>
      <c r="C632" s="94"/>
      <c r="D632" s="95"/>
      <c r="E632" s="129" t="str">
        <f>_xlfn.IFNA(VLOOKUP(B610,Saisie!$A$4:$X$153,24,FALSE),"")</f>
        <v/>
      </c>
    </row>
    <row r="633" spans="1:5" x14ac:dyDescent="0.25">
      <c r="A633" s="96"/>
      <c r="B633" s="97"/>
      <c r="C633" s="98"/>
      <c r="D633" s="75">
        <f t="shared" ref="D633:D637" si="77">C633*B633</f>
        <v>0</v>
      </c>
      <c r="E633" s="129"/>
    </row>
    <row r="634" spans="1:5" x14ac:dyDescent="0.25">
      <c r="A634" s="96"/>
      <c r="B634" s="92"/>
      <c r="C634" s="98"/>
      <c r="D634" s="75">
        <f t="shared" si="77"/>
        <v>0</v>
      </c>
      <c r="E634" s="129"/>
    </row>
    <row r="635" spans="1:5" x14ac:dyDescent="0.25">
      <c r="A635" s="99"/>
      <c r="B635" s="92"/>
      <c r="C635" s="98"/>
      <c r="D635" s="75">
        <f t="shared" si="77"/>
        <v>0</v>
      </c>
      <c r="E635" s="129"/>
    </row>
    <row r="636" spans="1:5" x14ac:dyDescent="0.25">
      <c r="A636" s="67"/>
      <c r="B636" s="92"/>
      <c r="C636" s="98"/>
      <c r="D636" s="75">
        <f t="shared" si="77"/>
        <v>0</v>
      </c>
      <c r="E636" s="129"/>
    </row>
    <row r="637" spans="1:5" ht="15.75" thickBot="1" x14ac:dyDescent="0.3">
      <c r="A637" s="67"/>
      <c r="B637" s="100"/>
      <c r="C637" s="101"/>
      <c r="D637" s="87">
        <f t="shared" si="77"/>
        <v>0</v>
      </c>
      <c r="E637" s="129"/>
    </row>
    <row r="638" spans="1:5" ht="15.75" thickBot="1" x14ac:dyDescent="0.3">
      <c r="A638" s="88" t="s">
        <v>32</v>
      </c>
      <c r="B638" s="89"/>
      <c r="C638" s="89"/>
      <c r="D638" s="90">
        <f>SUM(D624:D637)</f>
        <v>0</v>
      </c>
    </row>
    <row r="639" spans="1:5" ht="15.75" thickBot="1" x14ac:dyDescent="0.3">
      <c r="A639" s="67"/>
      <c r="B639" s="69"/>
      <c r="C639" s="69"/>
      <c r="D639" s="91"/>
    </row>
    <row r="640" spans="1:5" ht="21.75" thickTop="1" thickBot="1" x14ac:dyDescent="0.35">
      <c r="A640" s="102" t="s">
        <v>33</v>
      </c>
      <c r="B640" s="102"/>
      <c r="C640" s="102"/>
      <c r="D640" s="103">
        <f>D638+D622</f>
        <v>0</v>
      </c>
    </row>
    <row r="641" spans="1:5" ht="16.5" thickTop="1" thickBot="1" x14ac:dyDescent="0.3"/>
    <row r="642" spans="1:5" ht="16.5" thickBot="1" x14ac:dyDescent="0.3">
      <c r="A642" s="67" t="s">
        <v>12</v>
      </c>
      <c r="B642" s="128">
        <f>Saisie!A24</f>
        <v>0</v>
      </c>
      <c r="C642" s="126"/>
      <c r="D642" s="127"/>
    </row>
    <row r="644" spans="1:5" ht="15.75" thickBot="1" x14ac:dyDescent="0.3">
      <c r="A644" s="68">
        <f>_xlfn.IFNA(VLOOKUP(B642,Saisie!$A$4:$X$153,5,FALSE),0)</f>
        <v>0</v>
      </c>
      <c r="B644" s="69" t="s">
        <v>13</v>
      </c>
      <c r="C644" s="69" t="s">
        <v>14</v>
      </c>
      <c r="D644" s="69" t="s">
        <v>15</v>
      </c>
    </row>
    <row r="645" spans="1:5" x14ac:dyDescent="0.25">
      <c r="A645" s="67" t="s">
        <v>16</v>
      </c>
      <c r="B645" s="70">
        <f>_xlfn.IFNA(VLOOKUP(B642,Saisie!$A$4:$X$153,3,FALSE),0)</f>
        <v>0</v>
      </c>
      <c r="C645" s="71">
        <f>Témoin!$C$4</f>
        <v>55</v>
      </c>
      <c r="D645" s="72">
        <f>C645*B645</f>
        <v>0</v>
      </c>
      <c r="E645" s="117" t="str">
        <f>_xlfn.IFNA(VLOOKUP(B642,Saisie!$A$4:$X$153,2,FALSE),"")</f>
        <v/>
      </c>
    </row>
    <row r="646" spans="1:5" x14ac:dyDescent="0.25">
      <c r="A646" s="67" t="s">
        <v>17</v>
      </c>
      <c r="B646" s="73">
        <f>IF(A644=1,1,)</f>
        <v>0</v>
      </c>
      <c r="C646" s="74">
        <f>Témoin!$C$5</f>
        <v>24</v>
      </c>
      <c r="D646" s="75">
        <f t="shared" ref="D646:D650" si="78">C646*B646</f>
        <v>0</v>
      </c>
      <c r="E646" s="129" t="str">
        <f>_xlfn.IFNA(VLOOKUP(B642,Saisie!$A$4:$X$153,4,FALSE),"")</f>
        <v/>
      </c>
    </row>
    <row r="647" spans="1:5" x14ac:dyDescent="0.25">
      <c r="A647" s="67" t="s">
        <v>18</v>
      </c>
      <c r="B647" s="73">
        <f>IF(A644=2,2,)</f>
        <v>0</v>
      </c>
      <c r="C647" s="74">
        <f>Témoin!$C$6</f>
        <v>23</v>
      </c>
      <c r="D647" s="75">
        <f t="shared" si="78"/>
        <v>0</v>
      </c>
      <c r="E647" s="129"/>
    </row>
    <row r="648" spans="1:5" x14ac:dyDescent="0.25">
      <c r="A648" s="67" t="s">
        <v>19</v>
      </c>
      <c r="B648" s="73">
        <f>IF(AND(A644&gt;=3,A644&lt;=5),A644,0)</f>
        <v>0</v>
      </c>
      <c r="C648" s="74">
        <f>Témoin!$C$7</f>
        <v>22</v>
      </c>
      <c r="D648" s="75">
        <f t="shared" si="78"/>
        <v>0</v>
      </c>
      <c r="E648" s="129"/>
    </row>
    <row r="649" spans="1:5" x14ac:dyDescent="0.25">
      <c r="A649" s="67" t="s">
        <v>20</v>
      </c>
      <c r="B649" s="73">
        <f>IF(AND(A644&gt;=6,A644&lt;=10),A644,0)</f>
        <v>0</v>
      </c>
      <c r="C649" s="74">
        <f>Témoin!$C$8</f>
        <v>21</v>
      </c>
      <c r="D649" s="75">
        <f t="shared" si="78"/>
        <v>0</v>
      </c>
      <c r="E649" s="129"/>
    </row>
    <row r="650" spans="1:5" x14ac:dyDescent="0.25">
      <c r="A650" s="67" t="s">
        <v>21</v>
      </c>
      <c r="B650" s="76">
        <f>IF(A644&gt;10,A644,0)</f>
        <v>0</v>
      </c>
      <c r="C650" s="77">
        <f>Témoin!$C$9</f>
        <v>20</v>
      </c>
      <c r="D650" s="78">
        <f t="shared" si="78"/>
        <v>0</v>
      </c>
      <c r="E650" s="129"/>
    </row>
    <row r="651" spans="1:5" x14ac:dyDescent="0.25">
      <c r="A651" s="67"/>
      <c r="B651" s="73"/>
      <c r="C651" s="79"/>
      <c r="D651" s="80"/>
      <c r="E651" s="117"/>
    </row>
    <row r="652" spans="1:5" x14ac:dyDescent="0.25">
      <c r="A652" s="81" t="s">
        <v>22</v>
      </c>
      <c r="B652" s="82">
        <f>_xlfn.IFNA(VLOOKUP(B642,Saisie!$A$4:$X$153,7,FALSE),0)</f>
        <v>0</v>
      </c>
      <c r="C652" s="83">
        <f>Témoin!$C$11</f>
        <v>95</v>
      </c>
      <c r="D652" s="84">
        <f t="shared" ref="D652:D653" si="79">C652*B652</f>
        <v>0</v>
      </c>
      <c r="E652" s="117" t="str">
        <f>_xlfn.IFNA(VLOOKUP(B642,Saisie!$A$4:$X$153,6,FALSE),"")</f>
        <v/>
      </c>
    </row>
    <row r="653" spans="1:5" ht="15.75" thickBot="1" x14ac:dyDescent="0.3">
      <c r="A653" s="67" t="s">
        <v>23</v>
      </c>
      <c r="B653" s="85">
        <f>_xlfn.IFNA(VLOOKUP(B642,Saisie!$A$4:$X$153,9,FALSE),0)</f>
        <v>0</v>
      </c>
      <c r="C653" s="86">
        <f>Témoin!$C$12</f>
        <v>70</v>
      </c>
      <c r="D653" s="87">
        <f t="shared" si="79"/>
        <v>0</v>
      </c>
      <c r="E653" s="117" t="str">
        <f>_xlfn.IFNA(VLOOKUP(B642,Saisie!$A$4:$X$153,8,FALSE),"")</f>
        <v/>
      </c>
    </row>
    <row r="654" spans="1:5" ht="15.75" thickBot="1" x14ac:dyDescent="0.3">
      <c r="A654" s="88" t="s">
        <v>24</v>
      </c>
      <c r="B654" s="89"/>
      <c r="C654" s="89"/>
      <c r="D654" s="90">
        <f>SUM(D645:D653)</f>
        <v>0</v>
      </c>
      <c r="E654" s="117"/>
    </row>
    <row r="655" spans="1:5" ht="15.75" thickBot="1" x14ac:dyDescent="0.3">
      <c r="A655" s="67"/>
      <c r="B655" s="89"/>
      <c r="C655" s="89"/>
      <c r="D655" s="91"/>
      <c r="E655" s="117"/>
    </row>
    <row r="656" spans="1:5" x14ac:dyDescent="0.25">
      <c r="A656" s="67" t="s">
        <v>25</v>
      </c>
      <c r="B656" s="70">
        <f>_xlfn.IFNA(VLOOKUP(B642,Saisie!$A$4:$X$153,11,FALSE),0)</f>
        <v>0</v>
      </c>
      <c r="C656" s="71">
        <f>Témoin!$C$15</f>
        <v>27</v>
      </c>
      <c r="D656" s="72">
        <f t="shared" ref="D656:D663" si="80">C656*B656</f>
        <v>0</v>
      </c>
      <c r="E656" s="117" t="str">
        <f>_xlfn.IFNA(VLOOKUP(B642,Saisie!$A$4:$X$153,10,FALSE),"")</f>
        <v/>
      </c>
    </row>
    <row r="657" spans="1:5" x14ac:dyDescent="0.25">
      <c r="A657" s="67" t="s">
        <v>5</v>
      </c>
      <c r="B657" s="73">
        <f>_xlfn.IFNA(VLOOKUP(B642,Saisie!$A$4:$X$153,13,FALSE),0)</f>
        <v>0</v>
      </c>
      <c r="C657" s="74">
        <f>Témoin!$C$16</f>
        <v>65</v>
      </c>
      <c r="D657" s="75">
        <f t="shared" si="80"/>
        <v>0</v>
      </c>
      <c r="E657" s="117" t="str">
        <f>_xlfn.IFNA(VLOOKUP(B642,Saisie!$A$4:$X$153,12,FALSE),"")</f>
        <v/>
      </c>
    </row>
    <row r="658" spans="1:5" x14ac:dyDescent="0.25">
      <c r="A658" s="67" t="s">
        <v>6</v>
      </c>
      <c r="B658" s="73">
        <f>_xlfn.IFNA(VLOOKUP(B642,Saisie!$A$4:$X$153,15,FALSE),0)</f>
        <v>0</v>
      </c>
      <c r="C658" s="74">
        <f>Témoin!$C$17</f>
        <v>60</v>
      </c>
      <c r="D658" s="75">
        <f t="shared" si="80"/>
        <v>0</v>
      </c>
      <c r="E658" s="117" t="str">
        <f>_xlfn.IFNA(VLOOKUP(B642,Saisie!$A$4:$X$153,14,FALSE),"")</f>
        <v/>
      </c>
    </row>
    <row r="659" spans="1:5" x14ac:dyDescent="0.25">
      <c r="A659" s="67" t="s">
        <v>26</v>
      </c>
      <c r="B659" s="73">
        <f>_xlfn.IFNA(VLOOKUP(B642,Saisie!$A$4:$X$153,17,FALSE),0)</f>
        <v>0</v>
      </c>
      <c r="C659" s="74">
        <f>Témoin!$C$18</f>
        <v>39</v>
      </c>
      <c r="D659" s="75">
        <f t="shared" si="80"/>
        <v>0</v>
      </c>
      <c r="E659" s="117" t="str">
        <f>_xlfn.IFNA(VLOOKUP(B642,Saisie!$A$4:$X$153,16,FALSE),"")</f>
        <v/>
      </c>
    </row>
    <row r="660" spans="1:5" x14ac:dyDescent="0.25">
      <c r="A660" s="67" t="s">
        <v>27</v>
      </c>
      <c r="B660" s="73">
        <f>_xlfn.IFNA(VLOOKUP(B642,Saisie!$A$4:$X$153,19,FALSE),0)</f>
        <v>0</v>
      </c>
      <c r="C660" s="74">
        <f>Témoin!$C$19</f>
        <v>20</v>
      </c>
      <c r="D660" s="75">
        <f t="shared" si="80"/>
        <v>0</v>
      </c>
      <c r="E660" s="117" t="str">
        <f>_xlfn.IFNA(VLOOKUP(B642,Saisie!$A$4:$X$153,18,FALSE),"")</f>
        <v/>
      </c>
    </row>
    <row r="661" spans="1:5" x14ac:dyDescent="0.25">
      <c r="A661" s="67" t="s">
        <v>28</v>
      </c>
      <c r="B661" s="73">
        <f>_xlfn.IFNA(VLOOKUP(B642,Saisie!$A$4:$X$153,23,FALSE),0)</f>
        <v>0</v>
      </c>
      <c r="C661" s="74">
        <f>Témoin!$C$20</f>
        <v>260</v>
      </c>
      <c r="D661" s="75">
        <f t="shared" si="80"/>
        <v>0</v>
      </c>
      <c r="E661" s="117" t="str">
        <f>_xlfn.IFNA(VLOOKUP(B642,Saisie!$A$4:$X$153,22,FALSE),"")</f>
        <v/>
      </c>
    </row>
    <row r="662" spans="1:5" x14ac:dyDescent="0.25">
      <c r="A662" s="67" t="s">
        <v>29</v>
      </c>
      <c r="B662" s="92"/>
      <c r="C662" s="74">
        <f>Témoin!$C$21</f>
        <v>54</v>
      </c>
      <c r="D662" s="75">
        <f t="shared" si="80"/>
        <v>0</v>
      </c>
      <c r="E662" s="117"/>
    </row>
    <row r="663" spans="1:5" x14ac:dyDescent="0.25">
      <c r="A663" s="81" t="s">
        <v>30</v>
      </c>
      <c r="B663" s="73">
        <f>_xlfn.IFNA(VLOOKUP(B642,Saisie!$A$4:$X$153,21,FALSE),0)</f>
        <v>0</v>
      </c>
      <c r="C663" s="74">
        <f>Témoin!$C$22</f>
        <v>135</v>
      </c>
      <c r="D663" s="75">
        <f t="shared" si="80"/>
        <v>0</v>
      </c>
      <c r="E663" s="117" t="str">
        <f>_xlfn.IFNA(VLOOKUP(B642,Saisie!$A$4:$X$153,20,FALSE),"")</f>
        <v/>
      </c>
    </row>
    <row r="664" spans="1:5" x14ac:dyDescent="0.25">
      <c r="A664" s="93" t="s">
        <v>31</v>
      </c>
      <c r="B664" s="92"/>
      <c r="C664" s="94"/>
      <c r="D664" s="95"/>
      <c r="E664" s="129" t="str">
        <f>_xlfn.IFNA(VLOOKUP(B642,Saisie!$A$4:$X$153,24,FALSE),"")</f>
        <v/>
      </c>
    </row>
    <row r="665" spans="1:5" x14ac:dyDescent="0.25">
      <c r="A665" s="96"/>
      <c r="B665" s="97"/>
      <c r="C665" s="98"/>
      <c r="D665" s="75">
        <f t="shared" ref="D665:D669" si="81">C665*B665</f>
        <v>0</v>
      </c>
      <c r="E665" s="129"/>
    </row>
    <row r="666" spans="1:5" x14ac:dyDescent="0.25">
      <c r="A666" s="96"/>
      <c r="B666" s="92"/>
      <c r="C666" s="98"/>
      <c r="D666" s="75">
        <f t="shared" si="81"/>
        <v>0</v>
      </c>
      <c r="E666" s="129"/>
    </row>
    <row r="667" spans="1:5" x14ac:dyDescent="0.25">
      <c r="A667" s="99"/>
      <c r="B667" s="92"/>
      <c r="C667" s="98"/>
      <c r="D667" s="75">
        <f t="shared" si="81"/>
        <v>0</v>
      </c>
      <c r="E667" s="129"/>
    </row>
    <row r="668" spans="1:5" x14ac:dyDescent="0.25">
      <c r="A668" s="67"/>
      <c r="B668" s="92"/>
      <c r="C668" s="98"/>
      <c r="D668" s="75">
        <f t="shared" si="81"/>
        <v>0</v>
      </c>
      <c r="E668" s="129"/>
    </row>
    <row r="669" spans="1:5" ht="15.75" thickBot="1" x14ac:dyDescent="0.3">
      <c r="A669" s="67"/>
      <c r="B669" s="100"/>
      <c r="C669" s="101"/>
      <c r="D669" s="87">
        <f t="shared" si="81"/>
        <v>0</v>
      </c>
      <c r="E669" s="129"/>
    </row>
    <row r="670" spans="1:5" ht="15.75" thickBot="1" x14ac:dyDescent="0.3">
      <c r="A670" s="88" t="s">
        <v>32</v>
      </c>
      <c r="B670" s="89"/>
      <c r="C670" s="89"/>
      <c r="D670" s="90">
        <f>SUM(D656:D669)</f>
        <v>0</v>
      </c>
    </row>
    <row r="671" spans="1:5" ht="15.75" thickBot="1" x14ac:dyDescent="0.3">
      <c r="A671" s="67"/>
      <c r="B671" s="69"/>
      <c r="C671" s="69"/>
      <c r="D671" s="91"/>
    </row>
    <row r="672" spans="1:5" ht="21.75" thickTop="1" thickBot="1" x14ac:dyDescent="0.35">
      <c r="A672" s="102" t="s">
        <v>33</v>
      </c>
      <c r="B672" s="102"/>
      <c r="C672" s="102"/>
      <c r="D672" s="103">
        <f>D670+D654</f>
        <v>0</v>
      </c>
    </row>
    <row r="673" spans="1:5" ht="16.5" thickTop="1" thickBot="1" x14ac:dyDescent="0.3"/>
    <row r="674" spans="1:5" ht="16.5" thickBot="1" x14ac:dyDescent="0.3">
      <c r="A674" s="67" t="s">
        <v>12</v>
      </c>
      <c r="B674" s="128">
        <f>Saisie!A25</f>
        <v>0</v>
      </c>
      <c r="C674" s="126"/>
      <c r="D674" s="127"/>
    </row>
    <row r="676" spans="1:5" ht="15.75" thickBot="1" x14ac:dyDescent="0.3">
      <c r="A676" s="68">
        <f>_xlfn.IFNA(VLOOKUP(B674,Saisie!$A$4:$X$153,5,FALSE),0)</f>
        <v>0</v>
      </c>
      <c r="B676" s="69" t="s">
        <v>13</v>
      </c>
      <c r="C676" s="69" t="s">
        <v>14</v>
      </c>
      <c r="D676" s="69" t="s">
        <v>15</v>
      </c>
    </row>
    <row r="677" spans="1:5" x14ac:dyDescent="0.25">
      <c r="A677" s="67" t="s">
        <v>16</v>
      </c>
      <c r="B677" s="70">
        <f>_xlfn.IFNA(VLOOKUP(B674,Saisie!$A$4:$X$153,3,FALSE),0)</f>
        <v>0</v>
      </c>
      <c r="C677" s="71">
        <f>Témoin!$C$4</f>
        <v>55</v>
      </c>
      <c r="D677" s="72">
        <f>C677*B677</f>
        <v>0</v>
      </c>
      <c r="E677" s="117" t="str">
        <f>_xlfn.IFNA(VLOOKUP(B674,Saisie!$A$4:$X$153,2,FALSE),"")</f>
        <v/>
      </c>
    </row>
    <row r="678" spans="1:5" x14ac:dyDescent="0.25">
      <c r="A678" s="67" t="s">
        <v>17</v>
      </c>
      <c r="B678" s="73">
        <f>IF(A676=1,1,)</f>
        <v>0</v>
      </c>
      <c r="C678" s="74">
        <f>Témoin!$C$5</f>
        <v>24</v>
      </c>
      <c r="D678" s="75">
        <f t="shared" ref="D678:D682" si="82">C678*B678</f>
        <v>0</v>
      </c>
      <c r="E678" s="129" t="str">
        <f>_xlfn.IFNA(VLOOKUP(B674,Saisie!$A$4:$X$153,4,FALSE),"")</f>
        <v/>
      </c>
    </row>
    <row r="679" spans="1:5" x14ac:dyDescent="0.25">
      <c r="A679" s="67" t="s">
        <v>18</v>
      </c>
      <c r="B679" s="73">
        <f>IF(A676=2,2,)</f>
        <v>0</v>
      </c>
      <c r="C679" s="74">
        <f>Témoin!$C$6</f>
        <v>23</v>
      </c>
      <c r="D679" s="75">
        <f t="shared" si="82"/>
        <v>0</v>
      </c>
      <c r="E679" s="129"/>
    </row>
    <row r="680" spans="1:5" x14ac:dyDescent="0.25">
      <c r="A680" s="67" t="s">
        <v>19</v>
      </c>
      <c r="B680" s="73">
        <f>IF(AND(A676&gt;=3,A676&lt;=5),A676,0)</f>
        <v>0</v>
      </c>
      <c r="C680" s="74">
        <f>Témoin!$C$7</f>
        <v>22</v>
      </c>
      <c r="D680" s="75">
        <f t="shared" si="82"/>
        <v>0</v>
      </c>
      <c r="E680" s="129"/>
    </row>
    <row r="681" spans="1:5" x14ac:dyDescent="0.25">
      <c r="A681" s="67" t="s">
        <v>20</v>
      </c>
      <c r="B681" s="73">
        <f>IF(AND(A676&gt;=6,A676&lt;=10),A676,0)</f>
        <v>0</v>
      </c>
      <c r="C681" s="74">
        <f>Témoin!$C$8</f>
        <v>21</v>
      </c>
      <c r="D681" s="75">
        <f t="shared" si="82"/>
        <v>0</v>
      </c>
      <c r="E681" s="129"/>
    </row>
    <row r="682" spans="1:5" x14ac:dyDescent="0.25">
      <c r="A682" s="67" t="s">
        <v>21</v>
      </c>
      <c r="B682" s="76">
        <f>IF(A676&gt;10,A676,0)</f>
        <v>0</v>
      </c>
      <c r="C682" s="77">
        <f>Témoin!$C$9</f>
        <v>20</v>
      </c>
      <c r="D682" s="78">
        <f t="shared" si="82"/>
        <v>0</v>
      </c>
      <c r="E682" s="129"/>
    </row>
    <row r="683" spans="1:5" x14ac:dyDescent="0.25">
      <c r="A683" s="67"/>
      <c r="B683" s="73"/>
      <c r="C683" s="79"/>
      <c r="D683" s="80"/>
      <c r="E683" s="117"/>
    </row>
    <row r="684" spans="1:5" x14ac:dyDescent="0.25">
      <c r="A684" s="81" t="s">
        <v>22</v>
      </c>
      <c r="B684" s="82">
        <f>_xlfn.IFNA(VLOOKUP(B674,Saisie!$A$4:$X$153,7,FALSE),0)</f>
        <v>0</v>
      </c>
      <c r="C684" s="83">
        <f>Témoin!$C$11</f>
        <v>95</v>
      </c>
      <c r="D684" s="84">
        <f t="shared" ref="D684:D685" si="83">C684*B684</f>
        <v>0</v>
      </c>
      <c r="E684" s="117" t="str">
        <f>_xlfn.IFNA(VLOOKUP(B674,Saisie!$A$4:$X$153,6,FALSE),"")</f>
        <v/>
      </c>
    </row>
    <row r="685" spans="1:5" ht="15.75" thickBot="1" x14ac:dyDescent="0.3">
      <c r="A685" s="67" t="s">
        <v>23</v>
      </c>
      <c r="B685" s="85">
        <f>_xlfn.IFNA(VLOOKUP(B674,Saisie!$A$4:$X$153,9,FALSE),0)</f>
        <v>0</v>
      </c>
      <c r="C685" s="86">
        <f>Témoin!$C$12</f>
        <v>70</v>
      </c>
      <c r="D685" s="87">
        <f t="shared" si="83"/>
        <v>0</v>
      </c>
      <c r="E685" s="117" t="str">
        <f>_xlfn.IFNA(VLOOKUP(B674,Saisie!$A$4:$X$153,8,FALSE),"")</f>
        <v/>
      </c>
    </row>
    <row r="686" spans="1:5" ht="15.75" thickBot="1" x14ac:dyDescent="0.3">
      <c r="A686" s="88" t="s">
        <v>24</v>
      </c>
      <c r="B686" s="89"/>
      <c r="C686" s="89"/>
      <c r="D686" s="90">
        <f>SUM(D677:D685)</f>
        <v>0</v>
      </c>
      <c r="E686" s="117"/>
    </row>
    <row r="687" spans="1:5" ht="15.75" thickBot="1" x14ac:dyDescent="0.3">
      <c r="A687" s="67"/>
      <c r="B687" s="89"/>
      <c r="C687" s="89"/>
      <c r="D687" s="91"/>
      <c r="E687" s="117"/>
    </row>
    <row r="688" spans="1:5" x14ac:dyDescent="0.25">
      <c r="A688" s="67" t="s">
        <v>25</v>
      </c>
      <c r="B688" s="70">
        <f>_xlfn.IFNA(VLOOKUP(B674,Saisie!$A$4:$X$153,11,FALSE),0)</f>
        <v>0</v>
      </c>
      <c r="C688" s="71">
        <f>Témoin!$C$15</f>
        <v>27</v>
      </c>
      <c r="D688" s="72">
        <f t="shared" ref="D688:D695" si="84">C688*B688</f>
        <v>0</v>
      </c>
      <c r="E688" s="117" t="str">
        <f>_xlfn.IFNA(VLOOKUP(B674,Saisie!$A$4:$X$153,10,FALSE),"")</f>
        <v/>
      </c>
    </row>
    <row r="689" spans="1:5" x14ac:dyDescent="0.25">
      <c r="A689" s="67" t="s">
        <v>5</v>
      </c>
      <c r="B689" s="73">
        <f>_xlfn.IFNA(VLOOKUP(B674,Saisie!$A$4:$X$153,13,FALSE),0)</f>
        <v>0</v>
      </c>
      <c r="C689" s="74">
        <f>Témoin!$C$16</f>
        <v>65</v>
      </c>
      <c r="D689" s="75">
        <f t="shared" si="84"/>
        <v>0</v>
      </c>
      <c r="E689" s="117" t="str">
        <f>_xlfn.IFNA(VLOOKUP(B674,Saisie!$A$4:$X$153,12,FALSE),"")</f>
        <v/>
      </c>
    </row>
    <row r="690" spans="1:5" x14ac:dyDescent="0.25">
      <c r="A690" s="67" t="s">
        <v>6</v>
      </c>
      <c r="B690" s="73">
        <f>_xlfn.IFNA(VLOOKUP(B674,Saisie!$A$4:$X$153,15,FALSE),0)</f>
        <v>0</v>
      </c>
      <c r="C690" s="74">
        <f>Témoin!$C$17</f>
        <v>60</v>
      </c>
      <c r="D690" s="75">
        <f t="shared" si="84"/>
        <v>0</v>
      </c>
      <c r="E690" s="117" t="str">
        <f>_xlfn.IFNA(VLOOKUP(B674,Saisie!$A$4:$X$153,14,FALSE),"")</f>
        <v/>
      </c>
    </row>
    <row r="691" spans="1:5" x14ac:dyDescent="0.25">
      <c r="A691" s="67" t="s">
        <v>26</v>
      </c>
      <c r="B691" s="73">
        <f>_xlfn.IFNA(VLOOKUP(B674,Saisie!$A$4:$X$153,17,FALSE),0)</f>
        <v>0</v>
      </c>
      <c r="C691" s="74">
        <f>Témoin!$C$18</f>
        <v>39</v>
      </c>
      <c r="D691" s="75">
        <f t="shared" si="84"/>
        <v>0</v>
      </c>
      <c r="E691" s="117" t="str">
        <f>_xlfn.IFNA(VLOOKUP(B674,Saisie!$A$4:$X$153,16,FALSE),"")</f>
        <v/>
      </c>
    </row>
    <row r="692" spans="1:5" x14ac:dyDescent="0.25">
      <c r="A692" s="67" t="s">
        <v>27</v>
      </c>
      <c r="B692" s="73">
        <f>_xlfn.IFNA(VLOOKUP(B674,Saisie!$A$4:$X$153,19,FALSE),0)</f>
        <v>0</v>
      </c>
      <c r="C692" s="74">
        <f>Témoin!$C$19</f>
        <v>20</v>
      </c>
      <c r="D692" s="75">
        <f t="shared" si="84"/>
        <v>0</v>
      </c>
      <c r="E692" s="117" t="str">
        <f>_xlfn.IFNA(VLOOKUP(B674,Saisie!$A$4:$X$153,18,FALSE),"")</f>
        <v/>
      </c>
    </row>
    <row r="693" spans="1:5" x14ac:dyDescent="0.25">
      <c r="A693" s="67" t="s">
        <v>28</v>
      </c>
      <c r="B693" s="73">
        <f>_xlfn.IFNA(VLOOKUP(B674,Saisie!$A$4:$X$153,23,FALSE),0)</f>
        <v>0</v>
      </c>
      <c r="C693" s="74">
        <f>Témoin!$C$20</f>
        <v>260</v>
      </c>
      <c r="D693" s="75">
        <f t="shared" si="84"/>
        <v>0</v>
      </c>
      <c r="E693" s="117" t="str">
        <f>_xlfn.IFNA(VLOOKUP(B674,Saisie!$A$4:$X$153,22,FALSE),"")</f>
        <v/>
      </c>
    </row>
    <row r="694" spans="1:5" x14ac:dyDescent="0.25">
      <c r="A694" s="67" t="s">
        <v>29</v>
      </c>
      <c r="B694" s="92"/>
      <c r="C694" s="74">
        <f>Témoin!$C$21</f>
        <v>54</v>
      </c>
      <c r="D694" s="75">
        <f t="shared" si="84"/>
        <v>0</v>
      </c>
      <c r="E694" s="117"/>
    </row>
    <row r="695" spans="1:5" x14ac:dyDescent="0.25">
      <c r="A695" s="81" t="s">
        <v>30</v>
      </c>
      <c r="B695" s="73">
        <f>_xlfn.IFNA(VLOOKUP(B674,Saisie!$A$4:$X$153,21,FALSE),0)</f>
        <v>0</v>
      </c>
      <c r="C695" s="74">
        <f>Témoin!$C$22</f>
        <v>135</v>
      </c>
      <c r="D695" s="75">
        <f t="shared" si="84"/>
        <v>0</v>
      </c>
      <c r="E695" s="117" t="str">
        <f>_xlfn.IFNA(VLOOKUP(B674,Saisie!$A$4:$X$153,20,FALSE),"")</f>
        <v/>
      </c>
    </row>
    <row r="696" spans="1:5" x14ac:dyDescent="0.25">
      <c r="A696" s="93" t="s">
        <v>31</v>
      </c>
      <c r="B696" s="92"/>
      <c r="C696" s="94"/>
      <c r="D696" s="95"/>
      <c r="E696" s="129" t="str">
        <f>_xlfn.IFNA(VLOOKUP(B674,Saisie!$A$4:$X$153,24,FALSE),"")</f>
        <v/>
      </c>
    </row>
    <row r="697" spans="1:5" x14ac:dyDescent="0.25">
      <c r="A697" s="96"/>
      <c r="B697" s="97"/>
      <c r="C697" s="98"/>
      <c r="D697" s="75">
        <f t="shared" ref="D697:D701" si="85">C697*B697</f>
        <v>0</v>
      </c>
      <c r="E697" s="129"/>
    </row>
    <row r="698" spans="1:5" x14ac:dyDescent="0.25">
      <c r="A698" s="96"/>
      <c r="B698" s="92"/>
      <c r="C698" s="98"/>
      <c r="D698" s="75">
        <f t="shared" si="85"/>
        <v>0</v>
      </c>
      <c r="E698" s="129"/>
    </row>
    <row r="699" spans="1:5" x14ac:dyDescent="0.25">
      <c r="A699" s="99"/>
      <c r="B699" s="92"/>
      <c r="C699" s="98"/>
      <c r="D699" s="75">
        <f t="shared" si="85"/>
        <v>0</v>
      </c>
      <c r="E699" s="129"/>
    </row>
    <row r="700" spans="1:5" x14ac:dyDescent="0.25">
      <c r="A700" s="67"/>
      <c r="B700" s="92"/>
      <c r="C700" s="98"/>
      <c r="D700" s="75">
        <f t="shared" si="85"/>
        <v>0</v>
      </c>
      <c r="E700" s="129"/>
    </row>
    <row r="701" spans="1:5" ht="15.75" thickBot="1" x14ac:dyDescent="0.3">
      <c r="A701" s="67"/>
      <c r="B701" s="100"/>
      <c r="C701" s="101"/>
      <c r="D701" s="87">
        <f t="shared" si="85"/>
        <v>0</v>
      </c>
      <c r="E701" s="129"/>
    </row>
    <row r="702" spans="1:5" ht="15.75" thickBot="1" x14ac:dyDescent="0.3">
      <c r="A702" s="88" t="s">
        <v>32</v>
      </c>
      <c r="B702" s="89"/>
      <c r="C702" s="89"/>
      <c r="D702" s="90">
        <f>SUM(D688:D701)</f>
        <v>0</v>
      </c>
    </row>
    <row r="703" spans="1:5" ht="15.75" thickBot="1" x14ac:dyDescent="0.3">
      <c r="A703" s="67"/>
      <c r="B703" s="69"/>
      <c r="C703" s="69"/>
      <c r="D703" s="91"/>
    </row>
    <row r="704" spans="1:5" ht="21.75" thickTop="1" thickBot="1" x14ac:dyDescent="0.35">
      <c r="A704" s="102" t="s">
        <v>33</v>
      </c>
      <c r="B704" s="102"/>
      <c r="C704" s="102"/>
      <c r="D704" s="103">
        <f>D702+D686</f>
        <v>0</v>
      </c>
    </row>
    <row r="705" spans="1:5" ht="16.5" thickTop="1" thickBot="1" x14ac:dyDescent="0.3"/>
    <row r="706" spans="1:5" ht="16.5" thickBot="1" x14ac:dyDescent="0.3">
      <c r="A706" s="67" t="s">
        <v>12</v>
      </c>
      <c r="B706" s="128">
        <f>Saisie!A26</f>
        <v>0</v>
      </c>
      <c r="C706" s="126"/>
      <c r="D706" s="127"/>
    </row>
    <row r="708" spans="1:5" ht="15.75" thickBot="1" x14ac:dyDescent="0.3">
      <c r="A708" s="68">
        <f>_xlfn.IFNA(VLOOKUP(B706,Saisie!$A$4:$X$153,5,FALSE),0)</f>
        <v>0</v>
      </c>
      <c r="B708" s="69" t="s">
        <v>13</v>
      </c>
      <c r="C708" s="69" t="s">
        <v>14</v>
      </c>
      <c r="D708" s="69" t="s">
        <v>15</v>
      </c>
    </row>
    <row r="709" spans="1:5" x14ac:dyDescent="0.25">
      <c r="A709" s="67" t="s">
        <v>16</v>
      </c>
      <c r="B709" s="70">
        <f>_xlfn.IFNA(VLOOKUP(B706,Saisie!$A$4:$X$153,3,FALSE),0)</f>
        <v>0</v>
      </c>
      <c r="C709" s="71">
        <f>Témoin!$C$4</f>
        <v>55</v>
      </c>
      <c r="D709" s="72">
        <f>C709*B709</f>
        <v>0</v>
      </c>
      <c r="E709" s="117" t="str">
        <f>_xlfn.IFNA(VLOOKUP(B706,Saisie!$A$4:$X$153,2,FALSE),"")</f>
        <v/>
      </c>
    </row>
    <row r="710" spans="1:5" x14ac:dyDescent="0.25">
      <c r="A710" s="67" t="s">
        <v>17</v>
      </c>
      <c r="B710" s="73">
        <f>IF(A708=1,1,)</f>
        <v>0</v>
      </c>
      <c r="C710" s="74">
        <f>Témoin!$C$5</f>
        <v>24</v>
      </c>
      <c r="D710" s="75">
        <f t="shared" ref="D710:D714" si="86">C710*B710</f>
        <v>0</v>
      </c>
      <c r="E710" s="129" t="str">
        <f>_xlfn.IFNA(VLOOKUP(B706,Saisie!$A$4:$X$153,4,FALSE),"")</f>
        <v/>
      </c>
    </row>
    <row r="711" spans="1:5" x14ac:dyDescent="0.25">
      <c r="A711" s="67" t="s">
        <v>18</v>
      </c>
      <c r="B711" s="73">
        <f>IF(A708=2,2,)</f>
        <v>0</v>
      </c>
      <c r="C711" s="74">
        <f>Témoin!$C$6</f>
        <v>23</v>
      </c>
      <c r="D711" s="75">
        <f t="shared" si="86"/>
        <v>0</v>
      </c>
      <c r="E711" s="129"/>
    </row>
    <row r="712" spans="1:5" x14ac:dyDescent="0.25">
      <c r="A712" s="67" t="s">
        <v>19</v>
      </c>
      <c r="B712" s="73">
        <f>IF(AND(A708&gt;=3,A708&lt;=5),A708,0)</f>
        <v>0</v>
      </c>
      <c r="C712" s="74">
        <f>Témoin!$C$7</f>
        <v>22</v>
      </c>
      <c r="D712" s="75">
        <f t="shared" si="86"/>
        <v>0</v>
      </c>
      <c r="E712" s="129"/>
    </row>
    <row r="713" spans="1:5" x14ac:dyDescent="0.25">
      <c r="A713" s="67" t="s">
        <v>20</v>
      </c>
      <c r="B713" s="73">
        <f>IF(AND(A708&gt;=6,A708&lt;=10),A708,0)</f>
        <v>0</v>
      </c>
      <c r="C713" s="74">
        <f>Témoin!$C$8</f>
        <v>21</v>
      </c>
      <c r="D713" s="75">
        <f t="shared" si="86"/>
        <v>0</v>
      </c>
      <c r="E713" s="129"/>
    </row>
    <row r="714" spans="1:5" x14ac:dyDescent="0.25">
      <c r="A714" s="67" t="s">
        <v>21</v>
      </c>
      <c r="B714" s="76">
        <f>IF(A708&gt;10,A708,0)</f>
        <v>0</v>
      </c>
      <c r="C714" s="77">
        <f>Témoin!$C$9</f>
        <v>20</v>
      </c>
      <c r="D714" s="78">
        <f t="shared" si="86"/>
        <v>0</v>
      </c>
      <c r="E714" s="129"/>
    </row>
    <row r="715" spans="1:5" x14ac:dyDescent="0.25">
      <c r="A715" s="67"/>
      <c r="B715" s="73"/>
      <c r="C715" s="79"/>
      <c r="D715" s="80"/>
      <c r="E715" s="117"/>
    </row>
    <row r="716" spans="1:5" x14ac:dyDescent="0.25">
      <c r="A716" s="81" t="s">
        <v>22</v>
      </c>
      <c r="B716" s="82">
        <f>_xlfn.IFNA(VLOOKUP(B706,Saisie!$A$4:$X$153,7,FALSE),0)</f>
        <v>0</v>
      </c>
      <c r="C716" s="83">
        <f>Témoin!$C$11</f>
        <v>95</v>
      </c>
      <c r="D716" s="84">
        <f t="shared" ref="D716:D717" si="87">C716*B716</f>
        <v>0</v>
      </c>
      <c r="E716" s="117" t="str">
        <f>_xlfn.IFNA(VLOOKUP(B706,Saisie!$A$4:$X$153,6,FALSE),"")</f>
        <v/>
      </c>
    </row>
    <row r="717" spans="1:5" ht="15.75" thickBot="1" x14ac:dyDescent="0.3">
      <c r="A717" s="67" t="s">
        <v>23</v>
      </c>
      <c r="B717" s="85">
        <f>_xlfn.IFNA(VLOOKUP(B706,Saisie!$A$4:$X$153,9,FALSE),0)</f>
        <v>0</v>
      </c>
      <c r="C717" s="86">
        <f>Témoin!$C$12</f>
        <v>70</v>
      </c>
      <c r="D717" s="87">
        <f t="shared" si="87"/>
        <v>0</v>
      </c>
      <c r="E717" s="117" t="str">
        <f>_xlfn.IFNA(VLOOKUP(B706,Saisie!$A$4:$X$153,8,FALSE),"")</f>
        <v/>
      </c>
    </row>
    <row r="718" spans="1:5" ht="15.75" thickBot="1" x14ac:dyDescent="0.3">
      <c r="A718" s="88" t="s">
        <v>24</v>
      </c>
      <c r="B718" s="89"/>
      <c r="C718" s="89"/>
      <c r="D718" s="90">
        <f>SUM(D709:D717)</f>
        <v>0</v>
      </c>
      <c r="E718" s="117"/>
    </row>
    <row r="719" spans="1:5" ht="15.75" thickBot="1" x14ac:dyDescent="0.3">
      <c r="A719" s="67"/>
      <c r="B719" s="89"/>
      <c r="C719" s="89"/>
      <c r="D719" s="91"/>
      <c r="E719" s="117"/>
    </row>
    <row r="720" spans="1:5" x14ac:dyDescent="0.25">
      <c r="A720" s="67" t="s">
        <v>25</v>
      </c>
      <c r="B720" s="70">
        <f>_xlfn.IFNA(VLOOKUP(B706,Saisie!$A$4:$X$153,11,FALSE),0)</f>
        <v>0</v>
      </c>
      <c r="C720" s="71">
        <f>Témoin!$C$15</f>
        <v>27</v>
      </c>
      <c r="D720" s="72">
        <f t="shared" ref="D720:D727" si="88">C720*B720</f>
        <v>0</v>
      </c>
      <c r="E720" s="117" t="str">
        <f>_xlfn.IFNA(VLOOKUP(B706,Saisie!$A$4:$X$153,10,FALSE),"")</f>
        <v/>
      </c>
    </row>
    <row r="721" spans="1:5" x14ac:dyDescent="0.25">
      <c r="A721" s="67" t="s">
        <v>5</v>
      </c>
      <c r="B721" s="73">
        <f>_xlfn.IFNA(VLOOKUP(B706,Saisie!$A$4:$X$153,13,FALSE),0)</f>
        <v>0</v>
      </c>
      <c r="C721" s="74">
        <f>Témoin!$C$16</f>
        <v>65</v>
      </c>
      <c r="D721" s="75">
        <f t="shared" si="88"/>
        <v>0</v>
      </c>
      <c r="E721" s="117" t="str">
        <f>_xlfn.IFNA(VLOOKUP(B706,Saisie!$A$4:$X$153,12,FALSE),"")</f>
        <v/>
      </c>
    </row>
    <row r="722" spans="1:5" x14ac:dyDescent="0.25">
      <c r="A722" s="67" t="s">
        <v>6</v>
      </c>
      <c r="B722" s="73">
        <f>_xlfn.IFNA(VLOOKUP(B706,Saisie!$A$4:$X$153,15,FALSE),0)</f>
        <v>0</v>
      </c>
      <c r="C722" s="74">
        <f>Témoin!$C$17</f>
        <v>60</v>
      </c>
      <c r="D722" s="75">
        <f t="shared" si="88"/>
        <v>0</v>
      </c>
      <c r="E722" s="117" t="str">
        <f>_xlfn.IFNA(VLOOKUP(B706,Saisie!$A$4:$X$153,14,FALSE),"")</f>
        <v/>
      </c>
    </row>
    <row r="723" spans="1:5" x14ac:dyDescent="0.25">
      <c r="A723" s="67" t="s">
        <v>26</v>
      </c>
      <c r="B723" s="73">
        <f>_xlfn.IFNA(VLOOKUP(B706,Saisie!$A$4:$X$153,17,FALSE),0)</f>
        <v>0</v>
      </c>
      <c r="C723" s="74">
        <f>Témoin!$C$18</f>
        <v>39</v>
      </c>
      <c r="D723" s="75">
        <f t="shared" si="88"/>
        <v>0</v>
      </c>
      <c r="E723" s="117" t="str">
        <f>_xlfn.IFNA(VLOOKUP(B706,Saisie!$A$4:$X$153,16,FALSE),"")</f>
        <v/>
      </c>
    </row>
    <row r="724" spans="1:5" x14ac:dyDescent="0.25">
      <c r="A724" s="67" t="s">
        <v>27</v>
      </c>
      <c r="B724" s="73">
        <f>_xlfn.IFNA(VLOOKUP(B706,Saisie!$A$4:$X$153,19,FALSE),0)</f>
        <v>0</v>
      </c>
      <c r="C724" s="74">
        <f>Témoin!$C$19</f>
        <v>20</v>
      </c>
      <c r="D724" s="75">
        <f t="shared" si="88"/>
        <v>0</v>
      </c>
      <c r="E724" s="117" t="str">
        <f>_xlfn.IFNA(VLOOKUP(B706,Saisie!$A$4:$X$153,18,FALSE),"")</f>
        <v/>
      </c>
    </row>
    <row r="725" spans="1:5" x14ac:dyDescent="0.25">
      <c r="A725" s="67" t="s">
        <v>28</v>
      </c>
      <c r="B725" s="73">
        <f>_xlfn.IFNA(VLOOKUP(B706,Saisie!$A$4:$X$153,23,FALSE),0)</f>
        <v>0</v>
      </c>
      <c r="C725" s="74">
        <f>Témoin!$C$20</f>
        <v>260</v>
      </c>
      <c r="D725" s="75">
        <f t="shared" si="88"/>
        <v>0</v>
      </c>
      <c r="E725" s="117" t="str">
        <f>_xlfn.IFNA(VLOOKUP(B706,Saisie!$A$4:$X$153,22,FALSE),"")</f>
        <v/>
      </c>
    </row>
    <row r="726" spans="1:5" x14ac:dyDescent="0.25">
      <c r="A726" s="67" t="s">
        <v>29</v>
      </c>
      <c r="B726" s="92"/>
      <c r="C726" s="74">
        <f>Témoin!$C$21</f>
        <v>54</v>
      </c>
      <c r="D726" s="75">
        <f t="shared" si="88"/>
        <v>0</v>
      </c>
      <c r="E726" s="117"/>
    </row>
    <row r="727" spans="1:5" x14ac:dyDescent="0.25">
      <c r="A727" s="81" t="s">
        <v>30</v>
      </c>
      <c r="B727" s="73">
        <f>_xlfn.IFNA(VLOOKUP(B706,Saisie!$A$4:$X$153,21,FALSE),0)</f>
        <v>0</v>
      </c>
      <c r="C727" s="74">
        <f>Témoin!$C$22</f>
        <v>135</v>
      </c>
      <c r="D727" s="75">
        <f t="shared" si="88"/>
        <v>0</v>
      </c>
      <c r="E727" s="117" t="str">
        <f>_xlfn.IFNA(VLOOKUP(B706,Saisie!$A$4:$X$153,20,FALSE),"")</f>
        <v/>
      </c>
    </row>
    <row r="728" spans="1:5" x14ac:dyDescent="0.25">
      <c r="A728" s="93" t="s">
        <v>31</v>
      </c>
      <c r="B728" s="92"/>
      <c r="C728" s="94"/>
      <c r="D728" s="95"/>
      <c r="E728" s="129" t="str">
        <f>_xlfn.IFNA(VLOOKUP(B706,Saisie!$A$4:$X$153,24,FALSE),"")</f>
        <v/>
      </c>
    </row>
    <row r="729" spans="1:5" x14ac:dyDescent="0.25">
      <c r="A729" s="96"/>
      <c r="B729" s="97"/>
      <c r="C729" s="98"/>
      <c r="D729" s="75">
        <f t="shared" ref="D729:D733" si="89">C729*B729</f>
        <v>0</v>
      </c>
      <c r="E729" s="129"/>
    </row>
    <row r="730" spans="1:5" x14ac:dyDescent="0.25">
      <c r="A730" s="96"/>
      <c r="B730" s="92"/>
      <c r="C730" s="98"/>
      <c r="D730" s="75">
        <f t="shared" si="89"/>
        <v>0</v>
      </c>
      <c r="E730" s="129"/>
    </row>
    <row r="731" spans="1:5" x14ac:dyDescent="0.25">
      <c r="A731" s="99"/>
      <c r="B731" s="92"/>
      <c r="C731" s="98"/>
      <c r="D731" s="75">
        <f t="shared" si="89"/>
        <v>0</v>
      </c>
      <c r="E731" s="129"/>
    </row>
    <row r="732" spans="1:5" x14ac:dyDescent="0.25">
      <c r="A732" s="67"/>
      <c r="B732" s="92"/>
      <c r="C732" s="98"/>
      <c r="D732" s="75">
        <f t="shared" si="89"/>
        <v>0</v>
      </c>
      <c r="E732" s="129"/>
    </row>
    <row r="733" spans="1:5" ht="15.75" thickBot="1" x14ac:dyDescent="0.3">
      <c r="A733" s="67"/>
      <c r="B733" s="100"/>
      <c r="C733" s="101"/>
      <c r="D733" s="87">
        <f t="shared" si="89"/>
        <v>0</v>
      </c>
      <c r="E733" s="129"/>
    </row>
    <row r="734" spans="1:5" ht="15.75" thickBot="1" x14ac:dyDescent="0.3">
      <c r="A734" s="88" t="s">
        <v>32</v>
      </c>
      <c r="B734" s="89"/>
      <c r="C734" s="89"/>
      <c r="D734" s="90">
        <f>SUM(D720:D733)</f>
        <v>0</v>
      </c>
    </row>
    <row r="735" spans="1:5" ht="15.75" thickBot="1" x14ac:dyDescent="0.3">
      <c r="A735" s="67"/>
      <c r="B735" s="69"/>
      <c r="C735" s="69"/>
      <c r="D735" s="91"/>
    </row>
    <row r="736" spans="1:5" ht="21.75" thickTop="1" thickBot="1" x14ac:dyDescent="0.35">
      <c r="A736" s="102" t="s">
        <v>33</v>
      </c>
      <c r="B736" s="102"/>
      <c r="C736" s="102"/>
      <c r="D736" s="103">
        <f>D734+D718</f>
        <v>0</v>
      </c>
    </row>
    <row r="737" spans="1:5" ht="16.5" thickTop="1" thickBot="1" x14ac:dyDescent="0.3"/>
    <row r="738" spans="1:5" ht="16.5" thickBot="1" x14ac:dyDescent="0.3">
      <c r="A738" s="67" t="s">
        <v>12</v>
      </c>
      <c r="B738" s="128">
        <f>Saisie!A27</f>
        <v>0</v>
      </c>
      <c r="C738" s="126"/>
      <c r="D738" s="127"/>
    </row>
    <row r="740" spans="1:5" ht="15.75" thickBot="1" x14ac:dyDescent="0.3">
      <c r="A740" s="68">
        <f>_xlfn.IFNA(VLOOKUP(B738,Saisie!$A$4:$X$153,5,FALSE),0)</f>
        <v>0</v>
      </c>
      <c r="B740" s="69" t="s">
        <v>13</v>
      </c>
      <c r="C740" s="69" t="s">
        <v>14</v>
      </c>
      <c r="D740" s="69" t="s">
        <v>15</v>
      </c>
    </row>
    <row r="741" spans="1:5" x14ac:dyDescent="0.25">
      <c r="A741" s="67" t="s">
        <v>16</v>
      </c>
      <c r="B741" s="70">
        <f>_xlfn.IFNA(VLOOKUP(B738,Saisie!$A$4:$X$153,3,FALSE),0)</f>
        <v>0</v>
      </c>
      <c r="C741" s="71">
        <f>Témoin!$C$4</f>
        <v>55</v>
      </c>
      <c r="D741" s="72">
        <f>C741*B741</f>
        <v>0</v>
      </c>
      <c r="E741" s="117" t="str">
        <f>_xlfn.IFNA(VLOOKUP(B738,Saisie!$A$4:$X$153,2,FALSE),"")</f>
        <v/>
      </c>
    </row>
    <row r="742" spans="1:5" x14ac:dyDescent="0.25">
      <c r="A742" s="67" t="s">
        <v>17</v>
      </c>
      <c r="B742" s="73">
        <f>IF(A740=1,1,)</f>
        <v>0</v>
      </c>
      <c r="C742" s="74">
        <f>Témoin!$C$5</f>
        <v>24</v>
      </c>
      <c r="D742" s="75">
        <f t="shared" ref="D742:D746" si="90">C742*B742</f>
        <v>0</v>
      </c>
      <c r="E742" s="129" t="str">
        <f>_xlfn.IFNA(VLOOKUP(B738,Saisie!$A$4:$X$153,4,FALSE),"")</f>
        <v/>
      </c>
    </row>
    <row r="743" spans="1:5" x14ac:dyDescent="0.25">
      <c r="A743" s="67" t="s">
        <v>18</v>
      </c>
      <c r="B743" s="73">
        <f>IF(A740=2,2,)</f>
        <v>0</v>
      </c>
      <c r="C743" s="74">
        <f>Témoin!$C$6</f>
        <v>23</v>
      </c>
      <c r="D743" s="75">
        <f t="shared" si="90"/>
        <v>0</v>
      </c>
      <c r="E743" s="129"/>
    </row>
    <row r="744" spans="1:5" x14ac:dyDescent="0.25">
      <c r="A744" s="67" t="s">
        <v>19</v>
      </c>
      <c r="B744" s="73">
        <f>IF(AND(A740&gt;=3,A740&lt;=5),A740,0)</f>
        <v>0</v>
      </c>
      <c r="C744" s="74">
        <f>Témoin!$C$7</f>
        <v>22</v>
      </c>
      <c r="D744" s="75">
        <f t="shared" si="90"/>
        <v>0</v>
      </c>
      <c r="E744" s="129"/>
    </row>
    <row r="745" spans="1:5" x14ac:dyDescent="0.25">
      <c r="A745" s="67" t="s">
        <v>20</v>
      </c>
      <c r="B745" s="73">
        <f>IF(AND(A740&gt;=6,A740&lt;=10),A740,0)</f>
        <v>0</v>
      </c>
      <c r="C745" s="74">
        <f>Témoin!$C$8</f>
        <v>21</v>
      </c>
      <c r="D745" s="75">
        <f t="shared" si="90"/>
        <v>0</v>
      </c>
      <c r="E745" s="129"/>
    </row>
    <row r="746" spans="1:5" x14ac:dyDescent="0.25">
      <c r="A746" s="67" t="s">
        <v>21</v>
      </c>
      <c r="B746" s="76">
        <f>IF(A740&gt;10,A740,0)</f>
        <v>0</v>
      </c>
      <c r="C746" s="77">
        <f>Témoin!$C$9</f>
        <v>20</v>
      </c>
      <c r="D746" s="78">
        <f t="shared" si="90"/>
        <v>0</v>
      </c>
      <c r="E746" s="129"/>
    </row>
    <row r="747" spans="1:5" x14ac:dyDescent="0.25">
      <c r="A747" s="67"/>
      <c r="B747" s="73"/>
      <c r="C747" s="79"/>
      <c r="D747" s="80"/>
      <c r="E747" s="117"/>
    </row>
    <row r="748" spans="1:5" x14ac:dyDescent="0.25">
      <c r="A748" s="81" t="s">
        <v>22</v>
      </c>
      <c r="B748" s="82">
        <f>_xlfn.IFNA(VLOOKUP(B738,Saisie!$A$4:$X$153,7,FALSE),0)</f>
        <v>0</v>
      </c>
      <c r="C748" s="83">
        <f>Témoin!$C$11</f>
        <v>95</v>
      </c>
      <c r="D748" s="84">
        <f t="shared" ref="D748:D749" si="91">C748*B748</f>
        <v>0</v>
      </c>
      <c r="E748" s="117" t="str">
        <f>_xlfn.IFNA(VLOOKUP(B738,Saisie!$A$4:$X$153,6,FALSE),"")</f>
        <v/>
      </c>
    </row>
    <row r="749" spans="1:5" ht="15.75" thickBot="1" x14ac:dyDescent="0.3">
      <c r="A749" s="67" t="s">
        <v>23</v>
      </c>
      <c r="B749" s="85">
        <f>_xlfn.IFNA(VLOOKUP(B738,Saisie!$A$4:$X$153,9,FALSE),0)</f>
        <v>0</v>
      </c>
      <c r="C749" s="86">
        <f>Témoin!$C$12</f>
        <v>70</v>
      </c>
      <c r="D749" s="87">
        <f t="shared" si="91"/>
        <v>0</v>
      </c>
      <c r="E749" s="117" t="str">
        <f>_xlfn.IFNA(VLOOKUP(B738,Saisie!$A$4:$X$153,8,FALSE),"")</f>
        <v/>
      </c>
    </row>
    <row r="750" spans="1:5" ht="15.75" thickBot="1" x14ac:dyDescent="0.3">
      <c r="A750" s="88" t="s">
        <v>24</v>
      </c>
      <c r="B750" s="89"/>
      <c r="C750" s="89"/>
      <c r="D750" s="90">
        <f>SUM(D741:D749)</f>
        <v>0</v>
      </c>
      <c r="E750" s="117"/>
    </row>
    <row r="751" spans="1:5" ht="15.75" thickBot="1" x14ac:dyDescent="0.3">
      <c r="A751" s="67"/>
      <c r="B751" s="89"/>
      <c r="C751" s="89"/>
      <c r="D751" s="91"/>
      <c r="E751" s="117"/>
    </row>
    <row r="752" spans="1:5" x14ac:dyDescent="0.25">
      <c r="A752" s="67" t="s">
        <v>25</v>
      </c>
      <c r="B752" s="70">
        <f>_xlfn.IFNA(VLOOKUP(B738,Saisie!$A$4:$X$153,11,FALSE),0)</f>
        <v>0</v>
      </c>
      <c r="C752" s="71">
        <f>Témoin!$C$15</f>
        <v>27</v>
      </c>
      <c r="D752" s="72">
        <f t="shared" ref="D752:D759" si="92">C752*B752</f>
        <v>0</v>
      </c>
      <c r="E752" s="117" t="str">
        <f>_xlfn.IFNA(VLOOKUP(B738,Saisie!$A$4:$X$153,10,FALSE),"")</f>
        <v/>
      </c>
    </row>
    <row r="753" spans="1:5" x14ac:dyDescent="0.25">
      <c r="A753" s="67" t="s">
        <v>5</v>
      </c>
      <c r="B753" s="73">
        <f>_xlfn.IFNA(VLOOKUP(B738,Saisie!$A$4:$X$153,13,FALSE),0)</f>
        <v>0</v>
      </c>
      <c r="C753" s="74">
        <f>Témoin!$C$16</f>
        <v>65</v>
      </c>
      <c r="D753" s="75">
        <f t="shared" si="92"/>
        <v>0</v>
      </c>
      <c r="E753" s="117" t="str">
        <f>_xlfn.IFNA(VLOOKUP(B738,Saisie!$A$4:$X$153,12,FALSE),"")</f>
        <v/>
      </c>
    </row>
    <row r="754" spans="1:5" x14ac:dyDescent="0.25">
      <c r="A754" s="67" t="s">
        <v>6</v>
      </c>
      <c r="B754" s="73">
        <f>_xlfn.IFNA(VLOOKUP(B738,Saisie!$A$4:$X$153,15,FALSE),0)</f>
        <v>0</v>
      </c>
      <c r="C754" s="74">
        <f>Témoin!$C$17</f>
        <v>60</v>
      </c>
      <c r="D754" s="75">
        <f t="shared" si="92"/>
        <v>0</v>
      </c>
      <c r="E754" s="117" t="str">
        <f>_xlfn.IFNA(VLOOKUP(B738,Saisie!$A$4:$X$153,14,FALSE),"")</f>
        <v/>
      </c>
    </row>
    <row r="755" spans="1:5" x14ac:dyDescent="0.25">
      <c r="A755" s="67" t="s">
        <v>26</v>
      </c>
      <c r="B755" s="73">
        <f>_xlfn.IFNA(VLOOKUP(B738,Saisie!$A$4:$X$153,17,FALSE),0)</f>
        <v>0</v>
      </c>
      <c r="C755" s="74">
        <f>Témoin!$C$18</f>
        <v>39</v>
      </c>
      <c r="D755" s="75">
        <f t="shared" si="92"/>
        <v>0</v>
      </c>
      <c r="E755" s="117" t="str">
        <f>_xlfn.IFNA(VLOOKUP(B738,Saisie!$A$4:$X$153,16,FALSE),"")</f>
        <v/>
      </c>
    </row>
    <row r="756" spans="1:5" x14ac:dyDescent="0.25">
      <c r="A756" s="67" t="s">
        <v>27</v>
      </c>
      <c r="B756" s="73">
        <f>_xlfn.IFNA(VLOOKUP(B738,Saisie!$A$4:$X$153,19,FALSE),0)</f>
        <v>0</v>
      </c>
      <c r="C756" s="74">
        <f>Témoin!$C$19</f>
        <v>20</v>
      </c>
      <c r="D756" s="75">
        <f t="shared" si="92"/>
        <v>0</v>
      </c>
      <c r="E756" s="117" t="str">
        <f>_xlfn.IFNA(VLOOKUP(B738,Saisie!$A$4:$X$153,18,FALSE),"")</f>
        <v/>
      </c>
    </row>
    <row r="757" spans="1:5" x14ac:dyDescent="0.25">
      <c r="A757" s="67" t="s">
        <v>28</v>
      </c>
      <c r="B757" s="73">
        <f>_xlfn.IFNA(VLOOKUP(B738,Saisie!$A$4:$X$153,23,FALSE),0)</f>
        <v>0</v>
      </c>
      <c r="C757" s="74">
        <f>Témoin!$C$20</f>
        <v>260</v>
      </c>
      <c r="D757" s="75">
        <f t="shared" si="92"/>
        <v>0</v>
      </c>
      <c r="E757" s="117" t="str">
        <f>_xlfn.IFNA(VLOOKUP(B738,Saisie!$A$4:$X$153,22,FALSE),"")</f>
        <v/>
      </c>
    </row>
    <row r="758" spans="1:5" x14ac:dyDescent="0.25">
      <c r="A758" s="67" t="s">
        <v>29</v>
      </c>
      <c r="B758" s="92"/>
      <c r="C758" s="74">
        <f>Témoin!$C$21</f>
        <v>54</v>
      </c>
      <c r="D758" s="75">
        <f t="shared" si="92"/>
        <v>0</v>
      </c>
      <c r="E758" s="117"/>
    </row>
    <row r="759" spans="1:5" x14ac:dyDescent="0.25">
      <c r="A759" s="81" t="s">
        <v>30</v>
      </c>
      <c r="B759" s="73">
        <f>_xlfn.IFNA(VLOOKUP(B738,Saisie!$A$4:$X$153,21,FALSE),0)</f>
        <v>0</v>
      </c>
      <c r="C759" s="74">
        <f>Témoin!$C$22</f>
        <v>135</v>
      </c>
      <c r="D759" s="75">
        <f t="shared" si="92"/>
        <v>0</v>
      </c>
      <c r="E759" s="117" t="str">
        <f>_xlfn.IFNA(VLOOKUP(B738,Saisie!$A$4:$X$153,20,FALSE),"")</f>
        <v/>
      </c>
    </row>
    <row r="760" spans="1:5" x14ac:dyDescent="0.25">
      <c r="A760" s="93" t="s">
        <v>31</v>
      </c>
      <c r="B760" s="92"/>
      <c r="C760" s="94"/>
      <c r="D760" s="95"/>
      <c r="E760" s="129" t="str">
        <f>_xlfn.IFNA(VLOOKUP(B738,Saisie!$A$4:$X$153,24,FALSE),"")</f>
        <v/>
      </c>
    </row>
    <row r="761" spans="1:5" x14ac:dyDescent="0.25">
      <c r="A761" s="96"/>
      <c r="B761" s="97"/>
      <c r="C761" s="98"/>
      <c r="D761" s="75">
        <f t="shared" ref="D761:D765" si="93">C761*B761</f>
        <v>0</v>
      </c>
      <c r="E761" s="129"/>
    </row>
    <row r="762" spans="1:5" x14ac:dyDescent="0.25">
      <c r="A762" s="96"/>
      <c r="B762" s="92"/>
      <c r="C762" s="98"/>
      <c r="D762" s="75">
        <f t="shared" si="93"/>
        <v>0</v>
      </c>
      <c r="E762" s="129"/>
    </row>
    <row r="763" spans="1:5" x14ac:dyDescent="0.25">
      <c r="A763" s="99"/>
      <c r="B763" s="92"/>
      <c r="C763" s="98"/>
      <c r="D763" s="75">
        <f t="shared" si="93"/>
        <v>0</v>
      </c>
      <c r="E763" s="129"/>
    </row>
    <row r="764" spans="1:5" x14ac:dyDescent="0.25">
      <c r="A764" s="67"/>
      <c r="B764" s="92"/>
      <c r="C764" s="98"/>
      <c r="D764" s="75">
        <f t="shared" si="93"/>
        <v>0</v>
      </c>
      <c r="E764" s="129"/>
    </row>
    <row r="765" spans="1:5" ht="15.75" thickBot="1" x14ac:dyDescent="0.3">
      <c r="A765" s="67"/>
      <c r="B765" s="100"/>
      <c r="C765" s="101"/>
      <c r="D765" s="87">
        <f t="shared" si="93"/>
        <v>0</v>
      </c>
      <c r="E765" s="129"/>
    </row>
    <row r="766" spans="1:5" ht="15.75" thickBot="1" x14ac:dyDescent="0.3">
      <c r="A766" s="88" t="s">
        <v>32</v>
      </c>
      <c r="B766" s="89"/>
      <c r="C766" s="89"/>
      <c r="D766" s="90">
        <f>SUM(D752:D765)</f>
        <v>0</v>
      </c>
    </row>
    <row r="767" spans="1:5" ht="15.75" thickBot="1" x14ac:dyDescent="0.3">
      <c r="A767" s="67"/>
      <c r="B767" s="69"/>
      <c r="C767" s="69"/>
      <c r="D767" s="91"/>
    </row>
    <row r="768" spans="1:5" ht="21.75" thickTop="1" thickBot="1" x14ac:dyDescent="0.35">
      <c r="A768" s="102" t="s">
        <v>33</v>
      </c>
      <c r="B768" s="102"/>
      <c r="C768" s="102"/>
      <c r="D768" s="103">
        <f>D766+D750</f>
        <v>0</v>
      </c>
    </row>
    <row r="769" spans="1:5" ht="16.5" thickTop="1" thickBot="1" x14ac:dyDescent="0.3"/>
    <row r="770" spans="1:5" ht="16.5" thickBot="1" x14ac:dyDescent="0.3">
      <c r="A770" s="67" t="s">
        <v>12</v>
      </c>
      <c r="B770" s="128">
        <f>Saisie!A28</f>
        <v>0</v>
      </c>
      <c r="C770" s="126"/>
      <c r="D770" s="127"/>
    </row>
    <row r="772" spans="1:5" ht="15.75" thickBot="1" x14ac:dyDescent="0.3">
      <c r="A772" s="68">
        <f>_xlfn.IFNA(VLOOKUP(B770,Saisie!$A$4:$X$153,5,FALSE),0)</f>
        <v>0</v>
      </c>
      <c r="B772" s="69" t="s">
        <v>13</v>
      </c>
      <c r="C772" s="69" t="s">
        <v>14</v>
      </c>
      <c r="D772" s="69" t="s">
        <v>15</v>
      </c>
    </row>
    <row r="773" spans="1:5" x14ac:dyDescent="0.25">
      <c r="A773" s="67" t="s">
        <v>16</v>
      </c>
      <c r="B773" s="70">
        <f>_xlfn.IFNA(VLOOKUP(B770,Saisie!$A$4:$X$153,3,FALSE),0)</f>
        <v>0</v>
      </c>
      <c r="C773" s="71">
        <f>Témoin!$C$4</f>
        <v>55</v>
      </c>
      <c r="D773" s="72">
        <f>C773*B773</f>
        <v>0</v>
      </c>
      <c r="E773" s="117" t="str">
        <f>_xlfn.IFNA(VLOOKUP(B770,Saisie!$A$4:$X$153,2,FALSE),"")</f>
        <v/>
      </c>
    </row>
    <row r="774" spans="1:5" x14ac:dyDescent="0.25">
      <c r="A774" s="67" t="s">
        <v>17</v>
      </c>
      <c r="B774" s="73">
        <f>IF(A772=1,1,)</f>
        <v>0</v>
      </c>
      <c r="C774" s="74">
        <f>Témoin!$C$5</f>
        <v>24</v>
      </c>
      <c r="D774" s="75">
        <f t="shared" ref="D774:D778" si="94">C774*B774</f>
        <v>0</v>
      </c>
      <c r="E774" s="129" t="str">
        <f>_xlfn.IFNA(VLOOKUP(B770,Saisie!$A$4:$X$153,4,FALSE),"")</f>
        <v/>
      </c>
    </row>
    <row r="775" spans="1:5" x14ac:dyDescent="0.25">
      <c r="A775" s="67" t="s">
        <v>18</v>
      </c>
      <c r="B775" s="73">
        <f>IF(A772=2,2,)</f>
        <v>0</v>
      </c>
      <c r="C775" s="74">
        <f>Témoin!$C$6</f>
        <v>23</v>
      </c>
      <c r="D775" s="75">
        <f t="shared" si="94"/>
        <v>0</v>
      </c>
      <c r="E775" s="129"/>
    </row>
    <row r="776" spans="1:5" x14ac:dyDescent="0.25">
      <c r="A776" s="67" t="s">
        <v>19</v>
      </c>
      <c r="B776" s="73">
        <f>IF(AND(A772&gt;=3,A772&lt;=5),A772,0)</f>
        <v>0</v>
      </c>
      <c r="C776" s="74">
        <f>Témoin!$C$7</f>
        <v>22</v>
      </c>
      <c r="D776" s="75">
        <f t="shared" si="94"/>
        <v>0</v>
      </c>
      <c r="E776" s="129"/>
    </row>
    <row r="777" spans="1:5" x14ac:dyDescent="0.25">
      <c r="A777" s="67" t="s">
        <v>20</v>
      </c>
      <c r="B777" s="73">
        <f>IF(AND(A772&gt;=6,A772&lt;=10),A772,0)</f>
        <v>0</v>
      </c>
      <c r="C777" s="74">
        <f>Témoin!$C$8</f>
        <v>21</v>
      </c>
      <c r="D777" s="75">
        <f t="shared" si="94"/>
        <v>0</v>
      </c>
      <c r="E777" s="129"/>
    </row>
    <row r="778" spans="1:5" x14ac:dyDescent="0.25">
      <c r="A778" s="67" t="s">
        <v>21</v>
      </c>
      <c r="B778" s="76">
        <f>IF(A772&gt;10,A772,0)</f>
        <v>0</v>
      </c>
      <c r="C778" s="77">
        <f>Témoin!$C$9</f>
        <v>20</v>
      </c>
      <c r="D778" s="78">
        <f t="shared" si="94"/>
        <v>0</v>
      </c>
      <c r="E778" s="129"/>
    </row>
    <row r="779" spans="1:5" x14ac:dyDescent="0.25">
      <c r="A779" s="67"/>
      <c r="B779" s="73"/>
      <c r="C779" s="79"/>
      <c r="D779" s="80"/>
      <c r="E779" s="117"/>
    </row>
    <row r="780" spans="1:5" x14ac:dyDescent="0.25">
      <c r="A780" s="81" t="s">
        <v>22</v>
      </c>
      <c r="B780" s="82">
        <f>_xlfn.IFNA(VLOOKUP(B770,Saisie!$A$4:$X$153,7,FALSE),0)</f>
        <v>0</v>
      </c>
      <c r="C780" s="83">
        <f>Témoin!$C$11</f>
        <v>95</v>
      </c>
      <c r="D780" s="84">
        <f t="shared" ref="D780:D781" si="95">C780*B780</f>
        <v>0</v>
      </c>
      <c r="E780" s="117" t="str">
        <f>_xlfn.IFNA(VLOOKUP(B770,Saisie!$A$4:$X$153,6,FALSE),"")</f>
        <v/>
      </c>
    </row>
    <row r="781" spans="1:5" ht="15.75" thickBot="1" x14ac:dyDescent="0.3">
      <c r="A781" s="67" t="s">
        <v>23</v>
      </c>
      <c r="B781" s="85">
        <f>_xlfn.IFNA(VLOOKUP(B770,Saisie!$A$4:$X$153,9,FALSE),0)</f>
        <v>0</v>
      </c>
      <c r="C781" s="86">
        <f>Témoin!$C$12</f>
        <v>70</v>
      </c>
      <c r="D781" s="87">
        <f t="shared" si="95"/>
        <v>0</v>
      </c>
      <c r="E781" s="117" t="str">
        <f>_xlfn.IFNA(VLOOKUP(B770,Saisie!$A$4:$X$153,8,FALSE),"")</f>
        <v/>
      </c>
    </row>
    <row r="782" spans="1:5" ht="15.75" thickBot="1" x14ac:dyDescent="0.3">
      <c r="A782" s="88" t="s">
        <v>24</v>
      </c>
      <c r="B782" s="89"/>
      <c r="C782" s="89"/>
      <c r="D782" s="90">
        <f>SUM(D773:D781)</f>
        <v>0</v>
      </c>
      <c r="E782" s="117"/>
    </row>
    <row r="783" spans="1:5" ht="15.75" thickBot="1" x14ac:dyDescent="0.3">
      <c r="A783" s="67"/>
      <c r="B783" s="89"/>
      <c r="C783" s="89"/>
      <c r="D783" s="91"/>
      <c r="E783" s="117"/>
    </row>
    <row r="784" spans="1:5" x14ac:dyDescent="0.25">
      <c r="A784" s="67" t="s">
        <v>25</v>
      </c>
      <c r="B784" s="70">
        <f>_xlfn.IFNA(VLOOKUP(B770,Saisie!$A$4:$X$153,11,FALSE),0)</f>
        <v>0</v>
      </c>
      <c r="C784" s="71">
        <f>Témoin!$C$15</f>
        <v>27</v>
      </c>
      <c r="D784" s="72">
        <f t="shared" ref="D784:D791" si="96">C784*B784</f>
        <v>0</v>
      </c>
      <c r="E784" s="117" t="str">
        <f>_xlfn.IFNA(VLOOKUP(B770,Saisie!$A$4:$X$153,10,FALSE),"")</f>
        <v/>
      </c>
    </row>
    <row r="785" spans="1:5" x14ac:dyDescent="0.25">
      <c r="A785" s="67" t="s">
        <v>5</v>
      </c>
      <c r="B785" s="73">
        <f>_xlfn.IFNA(VLOOKUP(B770,Saisie!$A$4:$X$153,13,FALSE),0)</f>
        <v>0</v>
      </c>
      <c r="C785" s="74">
        <f>Témoin!$C$16</f>
        <v>65</v>
      </c>
      <c r="D785" s="75">
        <f t="shared" si="96"/>
        <v>0</v>
      </c>
      <c r="E785" s="117" t="str">
        <f>_xlfn.IFNA(VLOOKUP(B770,Saisie!$A$4:$X$153,12,FALSE),"")</f>
        <v/>
      </c>
    </row>
    <row r="786" spans="1:5" x14ac:dyDescent="0.25">
      <c r="A786" s="67" t="s">
        <v>6</v>
      </c>
      <c r="B786" s="73">
        <f>_xlfn.IFNA(VLOOKUP(B770,Saisie!$A$4:$X$153,15,FALSE),0)</f>
        <v>0</v>
      </c>
      <c r="C786" s="74">
        <f>Témoin!$C$17</f>
        <v>60</v>
      </c>
      <c r="D786" s="75">
        <f t="shared" si="96"/>
        <v>0</v>
      </c>
      <c r="E786" s="117" t="str">
        <f>_xlfn.IFNA(VLOOKUP(B770,Saisie!$A$4:$X$153,14,FALSE),"")</f>
        <v/>
      </c>
    </row>
    <row r="787" spans="1:5" x14ac:dyDescent="0.25">
      <c r="A787" s="67" t="s">
        <v>26</v>
      </c>
      <c r="B787" s="73">
        <f>_xlfn.IFNA(VLOOKUP(B770,Saisie!$A$4:$X$153,17,FALSE),0)</f>
        <v>0</v>
      </c>
      <c r="C787" s="74">
        <f>Témoin!$C$18</f>
        <v>39</v>
      </c>
      <c r="D787" s="75">
        <f t="shared" si="96"/>
        <v>0</v>
      </c>
      <c r="E787" s="117" t="str">
        <f>_xlfn.IFNA(VLOOKUP(B770,Saisie!$A$4:$X$153,16,FALSE),"")</f>
        <v/>
      </c>
    </row>
    <row r="788" spans="1:5" x14ac:dyDescent="0.25">
      <c r="A788" s="67" t="s">
        <v>27</v>
      </c>
      <c r="B788" s="73">
        <f>_xlfn.IFNA(VLOOKUP(B770,Saisie!$A$4:$X$153,19,FALSE),0)</f>
        <v>0</v>
      </c>
      <c r="C788" s="74">
        <f>Témoin!$C$19</f>
        <v>20</v>
      </c>
      <c r="D788" s="75">
        <f t="shared" si="96"/>
        <v>0</v>
      </c>
      <c r="E788" s="117" t="str">
        <f>_xlfn.IFNA(VLOOKUP(B770,Saisie!$A$4:$X$153,18,FALSE),"")</f>
        <v/>
      </c>
    </row>
    <row r="789" spans="1:5" x14ac:dyDescent="0.25">
      <c r="A789" s="67" t="s">
        <v>28</v>
      </c>
      <c r="B789" s="73">
        <f>_xlfn.IFNA(VLOOKUP(B770,Saisie!$A$4:$X$153,23,FALSE),0)</f>
        <v>0</v>
      </c>
      <c r="C789" s="74">
        <f>Témoin!$C$20</f>
        <v>260</v>
      </c>
      <c r="D789" s="75">
        <f t="shared" si="96"/>
        <v>0</v>
      </c>
      <c r="E789" s="117" t="str">
        <f>_xlfn.IFNA(VLOOKUP(B770,Saisie!$A$4:$X$153,22,FALSE),"")</f>
        <v/>
      </c>
    </row>
    <row r="790" spans="1:5" x14ac:dyDescent="0.25">
      <c r="A790" s="67" t="s">
        <v>29</v>
      </c>
      <c r="B790" s="92"/>
      <c r="C790" s="74">
        <f>Témoin!$C$21</f>
        <v>54</v>
      </c>
      <c r="D790" s="75">
        <f t="shared" si="96"/>
        <v>0</v>
      </c>
      <c r="E790" s="117"/>
    </row>
    <row r="791" spans="1:5" x14ac:dyDescent="0.25">
      <c r="A791" s="81" t="s">
        <v>30</v>
      </c>
      <c r="B791" s="73">
        <f>_xlfn.IFNA(VLOOKUP(B770,Saisie!$A$4:$X$153,21,FALSE),0)</f>
        <v>0</v>
      </c>
      <c r="C791" s="74">
        <f>Témoin!$C$22</f>
        <v>135</v>
      </c>
      <c r="D791" s="75">
        <f t="shared" si="96"/>
        <v>0</v>
      </c>
      <c r="E791" s="117" t="str">
        <f>_xlfn.IFNA(VLOOKUP(B770,Saisie!$A$4:$X$153,20,FALSE),"")</f>
        <v/>
      </c>
    </row>
    <row r="792" spans="1:5" x14ac:dyDescent="0.25">
      <c r="A792" s="93" t="s">
        <v>31</v>
      </c>
      <c r="B792" s="92"/>
      <c r="C792" s="94"/>
      <c r="D792" s="95"/>
      <c r="E792" s="129" t="str">
        <f>_xlfn.IFNA(VLOOKUP(B770,Saisie!$A$4:$X$153,24,FALSE),"")</f>
        <v/>
      </c>
    </row>
    <row r="793" spans="1:5" x14ac:dyDescent="0.25">
      <c r="A793" s="96"/>
      <c r="B793" s="97"/>
      <c r="C793" s="98"/>
      <c r="D793" s="75">
        <f t="shared" ref="D793:D797" si="97">C793*B793</f>
        <v>0</v>
      </c>
      <c r="E793" s="129"/>
    </row>
    <row r="794" spans="1:5" x14ac:dyDescent="0.25">
      <c r="A794" s="96"/>
      <c r="B794" s="92"/>
      <c r="C794" s="98"/>
      <c r="D794" s="75">
        <f t="shared" si="97"/>
        <v>0</v>
      </c>
      <c r="E794" s="129"/>
    </row>
    <row r="795" spans="1:5" x14ac:dyDescent="0.25">
      <c r="A795" s="99"/>
      <c r="B795" s="92"/>
      <c r="C795" s="98"/>
      <c r="D795" s="75">
        <f t="shared" si="97"/>
        <v>0</v>
      </c>
      <c r="E795" s="129"/>
    </row>
    <row r="796" spans="1:5" x14ac:dyDescent="0.25">
      <c r="A796" s="67"/>
      <c r="B796" s="92"/>
      <c r="C796" s="98"/>
      <c r="D796" s="75">
        <f t="shared" si="97"/>
        <v>0</v>
      </c>
      <c r="E796" s="129"/>
    </row>
    <row r="797" spans="1:5" ht="15.75" thickBot="1" x14ac:dyDescent="0.3">
      <c r="A797" s="67"/>
      <c r="B797" s="100"/>
      <c r="C797" s="101"/>
      <c r="D797" s="87">
        <f t="shared" si="97"/>
        <v>0</v>
      </c>
      <c r="E797" s="129"/>
    </row>
    <row r="798" spans="1:5" ht="15.75" thickBot="1" x14ac:dyDescent="0.3">
      <c r="A798" s="88" t="s">
        <v>32</v>
      </c>
      <c r="B798" s="89"/>
      <c r="C798" s="89"/>
      <c r="D798" s="90">
        <f>SUM(D784:D797)</f>
        <v>0</v>
      </c>
    </row>
    <row r="799" spans="1:5" ht="15.75" thickBot="1" x14ac:dyDescent="0.3">
      <c r="A799" s="67"/>
      <c r="B799" s="69"/>
      <c r="C799" s="69"/>
      <c r="D799" s="91"/>
    </row>
    <row r="800" spans="1:5" ht="21.75" thickTop="1" thickBot="1" x14ac:dyDescent="0.35">
      <c r="A800" s="102" t="s">
        <v>33</v>
      </c>
      <c r="B800" s="102"/>
      <c r="C800" s="102"/>
      <c r="D800" s="103">
        <f>D798+D782</f>
        <v>0</v>
      </c>
    </row>
    <row r="801" spans="1:5" ht="16.5" thickTop="1" thickBot="1" x14ac:dyDescent="0.3"/>
    <row r="802" spans="1:5" ht="16.5" thickBot="1" x14ac:dyDescent="0.3">
      <c r="A802" s="67" t="s">
        <v>12</v>
      </c>
      <c r="B802" s="128">
        <f>Saisie!A29</f>
        <v>0</v>
      </c>
      <c r="C802" s="126"/>
      <c r="D802" s="127"/>
    </row>
    <row r="804" spans="1:5" ht="15.75" thickBot="1" x14ac:dyDescent="0.3">
      <c r="A804" s="68">
        <f>_xlfn.IFNA(VLOOKUP(B802,Saisie!$A$4:$X$153,5,FALSE),0)</f>
        <v>0</v>
      </c>
      <c r="B804" s="69" t="s">
        <v>13</v>
      </c>
      <c r="C804" s="69" t="s">
        <v>14</v>
      </c>
      <c r="D804" s="69" t="s">
        <v>15</v>
      </c>
    </row>
    <row r="805" spans="1:5" x14ac:dyDescent="0.25">
      <c r="A805" s="67" t="s">
        <v>16</v>
      </c>
      <c r="B805" s="70">
        <f>_xlfn.IFNA(VLOOKUP(B802,Saisie!$A$4:$X$153,3,FALSE),0)</f>
        <v>0</v>
      </c>
      <c r="C805" s="71">
        <f>Témoin!$C$4</f>
        <v>55</v>
      </c>
      <c r="D805" s="72">
        <f>C805*B805</f>
        <v>0</v>
      </c>
      <c r="E805" s="117" t="str">
        <f>_xlfn.IFNA(VLOOKUP(B802,Saisie!$A$4:$X$153,2,FALSE),"")</f>
        <v/>
      </c>
    </row>
    <row r="806" spans="1:5" x14ac:dyDescent="0.25">
      <c r="A806" s="67" t="s">
        <v>17</v>
      </c>
      <c r="B806" s="73">
        <f>IF(A804=1,1,)</f>
        <v>0</v>
      </c>
      <c r="C806" s="74">
        <f>Témoin!$C$5</f>
        <v>24</v>
      </c>
      <c r="D806" s="75">
        <f t="shared" ref="D806:D810" si="98">C806*B806</f>
        <v>0</v>
      </c>
      <c r="E806" s="129" t="str">
        <f>_xlfn.IFNA(VLOOKUP(B802,Saisie!$A$4:$X$153,4,FALSE),"")</f>
        <v/>
      </c>
    </row>
    <row r="807" spans="1:5" x14ac:dyDescent="0.25">
      <c r="A807" s="67" t="s">
        <v>18</v>
      </c>
      <c r="B807" s="73">
        <f>IF(A804=2,2,)</f>
        <v>0</v>
      </c>
      <c r="C807" s="74">
        <f>Témoin!$C$6</f>
        <v>23</v>
      </c>
      <c r="D807" s="75">
        <f t="shared" si="98"/>
        <v>0</v>
      </c>
      <c r="E807" s="129"/>
    </row>
    <row r="808" spans="1:5" x14ac:dyDescent="0.25">
      <c r="A808" s="67" t="s">
        <v>19</v>
      </c>
      <c r="B808" s="73">
        <f>IF(AND(A804&gt;=3,A804&lt;=5),A804,0)</f>
        <v>0</v>
      </c>
      <c r="C808" s="74">
        <f>Témoin!$C$7</f>
        <v>22</v>
      </c>
      <c r="D808" s="75">
        <f t="shared" si="98"/>
        <v>0</v>
      </c>
      <c r="E808" s="129"/>
    </row>
    <row r="809" spans="1:5" x14ac:dyDescent="0.25">
      <c r="A809" s="67" t="s">
        <v>20</v>
      </c>
      <c r="B809" s="73">
        <f>IF(AND(A804&gt;=6,A804&lt;=10),A804,0)</f>
        <v>0</v>
      </c>
      <c r="C809" s="74">
        <f>Témoin!$C$8</f>
        <v>21</v>
      </c>
      <c r="D809" s="75">
        <f t="shared" si="98"/>
        <v>0</v>
      </c>
      <c r="E809" s="129"/>
    </row>
    <row r="810" spans="1:5" x14ac:dyDescent="0.25">
      <c r="A810" s="67" t="s">
        <v>21</v>
      </c>
      <c r="B810" s="76">
        <f>IF(A804&gt;10,A804,0)</f>
        <v>0</v>
      </c>
      <c r="C810" s="77">
        <f>Témoin!$C$9</f>
        <v>20</v>
      </c>
      <c r="D810" s="78">
        <f t="shared" si="98"/>
        <v>0</v>
      </c>
      <c r="E810" s="129"/>
    </row>
    <row r="811" spans="1:5" x14ac:dyDescent="0.25">
      <c r="A811" s="67"/>
      <c r="B811" s="73"/>
      <c r="C811" s="79"/>
      <c r="D811" s="80"/>
      <c r="E811" s="117"/>
    </row>
    <row r="812" spans="1:5" x14ac:dyDescent="0.25">
      <c r="A812" s="81" t="s">
        <v>22</v>
      </c>
      <c r="B812" s="82">
        <f>_xlfn.IFNA(VLOOKUP(B802,Saisie!$A$4:$X$153,7,FALSE),0)</f>
        <v>0</v>
      </c>
      <c r="C812" s="83">
        <f>Témoin!$C$11</f>
        <v>95</v>
      </c>
      <c r="D812" s="84">
        <f t="shared" ref="D812:D813" si="99">C812*B812</f>
        <v>0</v>
      </c>
      <c r="E812" s="117" t="str">
        <f>_xlfn.IFNA(VLOOKUP(B802,Saisie!$A$4:$X$153,6,FALSE),"")</f>
        <v/>
      </c>
    </row>
    <row r="813" spans="1:5" ht="15.75" thickBot="1" x14ac:dyDescent="0.3">
      <c r="A813" s="67" t="s">
        <v>23</v>
      </c>
      <c r="B813" s="85">
        <f>_xlfn.IFNA(VLOOKUP(B802,Saisie!$A$4:$X$153,9,FALSE),0)</f>
        <v>0</v>
      </c>
      <c r="C813" s="86">
        <f>Témoin!$C$12</f>
        <v>70</v>
      </c>
      <c r="D813" s="87">
        <f t="shared" si="99"/>
        <v>0</v>
      </c>
      <c r="E813" s="117" t="str">
        <f>_xlfn.IFNA(VLOOKUP(B802,Saisie!$A$4:$X$153,8,FALSE),"")</f>
        <v/>
      </c>
    </row>
    <row r="814" spans="1:5" ht="15.75" thickBot="1" x14ac:dyDescent="0.3">
      <c r="A814" s="88" t="s">
        <v>24</v>
      </c>
      <c r="B814" s="89"/>
      <c r="C814" s="89"/>
      <c r="D814" s="90">
        <f>SUM(D805:D813)</f>
        <v>0</v>
      </c>
      <c r="E814" s="117"/>
    </row>
    <row r="815" spans="1:5" ht="15.75" thickBot="1" x14ac:dyDescent="0.3">
      <c r="A815" s="67"/>
      <c r="B815" s="89"/>
      <c r="C815" s="89"/>
      <c r="D815" s="91"/>
      <c r="E815" s="117"/>
    </row>
    <row r="816" spans="1:5" x14ac:dyDescent="0.25">
      <c r="A816" s="67" t="s">
        <v>25</v>
      </c>
      <c r="B816" s="70">
        <f>_xlfn.IFNA(VLOOKUP(B802,Saisie!$A$4:$X$153,11,FALSE),0)</f>
        <v>0</v>
      </c>
      <c r="C816" s="71">
        <f>Témoin!$C$15</f>
        <v>27</v>
      </c>
      <c r="D816" s="72">
        <f t="shared" ref="D816:D823" si="100">C816*B816</f>
        <v>0</v>
      </c>
      <c r="E816" s="117" t="str">
        <f>_xlfn.IFNA(VLOOKUP(B802,Saisie!$A$4:$X$153,10,FALSE),"")</f>
        <v/>
      </c>
    </row>
    <row r="817" spans="1:5" x14ac:dyDescent="0.25">
      <c r="A817" s="67" t="s">
        <v>5</v>
      </c>
      <c r="B817" s="73">
        <f>_xlfn.IFNA(VLOOKUP(B802,Saisie!$A$4:$X$153,13,FALSE),0)</f>
        <v>0</v>
      </c>
      <c r="C817" s="74">
        <f>Témoin!$C$16</f>
        <v>65</v>
      </c>
      <c r="D817" s="75">
        <f t="shared" si="100"/>
        <v>0</v>
      </c>
      <c r="E817" s="117" t="str">
        <f>_xlfn.IFNA(VLOOKUP(B802,Saisie!$A$4:$X$153,12,FALSE),"")</f>
        <v/>
      </c>
    </row>
    <row r="818" spans="1:5" x14ac:dyDescent="0.25">
      <c r="A818" s="67" t="s">
        <v>6</v>
      </c>
      <c r="B818" s="73">
        <f>_xlfn.IFNA(VLOOKUP(B802,Saisie!$A$4:$X$153,15,FALSE),0)</f>
        <v>0</v>
      </c>
      <c r="C818" s="74">
        <f>Témoin!$C$17</f>
        <v>60</v>
      </c>
      <c r="D818" s="75">
        <f t="shared" si="100"/>
        <v>0</v>
      </c>
      <c r="E818" s="117" t="str">
        <f>_xlfn.IFNA(VLOOKUP(B802,Saisie!$A$4:$X$153,14,FALSE),"")</f>
        <v/>
      </c>
    </row>
    <row r="819" spans="1:5" x14ac:dyDescent="0.25">
      <c r="A819" s="67" t="s">
        <v>26</v>
      </c>
      <c r="B819" s="73">
        <f>_xlfn.IFNA(VLOOKUP(B802,Saisie!$A$4:$X$153,17,FALSE),0)</f>
        <v>0</v>
      </c>
      <c r="C819" s="74">
        <f>Témoin!$C$18</f>
        <v>39</v>
      </c>
      <c r="D819" s="75">
        <f t="shared" si="100"/>
        <v>0</v>
      </c>
      <c r="E819" s="117" t="str">
        <f>_xlfn.IFNA(VLOOKUP(B802,Saisie!$A$4:$X$153,16,FALSE),"")</f>
        <v/>
      </c>
    </row>
    <row r="820" spans="1:5" x14ac:dyDescent="0.25">
      <c r="A820" s="67" t="s">
        <v>27</v>
      </c>
      <c r="B820" s="73">
        <f>_xlfn.IFNA(VLOOKUP(B802,Saisie!$A$4:$X$153,19,FALSE),0)</f>
        <v>0</v>
      </c>
      <c r="C820" s="74">
        <f>Témoin!$C$19</f>
        <v>20</v>
      </c>
      <c r="D820" s="75">
        <f t="shared" si="100"/>
        <v>0</v>
      </c>
      <c r="E820" s="117" t="str">
        <f>_xlfn.IFNA(VLOOKUP(B802,Saisie!$A$4:$X$153,18,FALSE),"")</f>
        <v/>
      </c>
    </row>
    <row r="821" spans="1:5" x14ac:dyDescent="0.25">
      <c r="A821" s="67" t="s">
        <v>28</v>
      </c>
      <c r="B821" s="73">
        <f>_xlfn.IFNA(VLOOKUP(B802,Saisie!$A$4:$X$153,23,FALSE),0)</f>
        <v>0</v>
      </c>
      <c r="C821" s="74">
        <f>Témoin!$C$20</f>
        <v>260</v>
      </c>
      <c r="D821" s="75">
        <f t="shared" si="100"/>
        <v>0</v>
      </c>
      <c r="E821" s="117" t="str">
        <f>_xlfn.IFNA(VLOOKUP(B802,Saisie!$A$4:$X$153,22,FALSE),"")</f>
        <v/>
      </c>
    </row>
    <row r="822" spans="1:5" x14ac:dyDescent="0.25">
      <c r="A822" s="67" t="s">
        <v>29</v>
      </c>
      <c r="B822" s="92"/>
      <c r="C822" s="74">
        <f>Témoin!$C$21</f>
        <v>54</v>
      </c>
      <c r="D822" s="75">
        <f t="shared" si="100"/>
        <v>0</v>
      </c>
      <c r="E822" s="117"/>
    </row>
    <row r="823" spans="1:5" x14ac:dyDescent="0.25">
      <c r="A823" s="81" t="s">
        <v>30</v>
      </c>
      <c r="B823" s="73">
        <f>_xlfn.IFNA(VLOOKUP(B802,Saisie!$A$4:$X$153,21,FALSE),0)</f>
        <v>0</v>
      </c>
      <c r="C823" s="74">
        <f>Témoin!$C$22</f>
        <v>135</v>
      </c>
      <c r="D823" s="75">
        <f t="shared" si="100"/>
        <v>0</v>
      </c>
      <c r="E823" s="117" t="str">
        <f>_xlfn.IFNA(VLOOKUP(B802,Saisie!$A$4:$X$153,20,FALSE),"")</f>
        <v/>
      </c>
    </row>
    <row r="824" spans="1:5" x14ac:dyDescent="0.25">
      <c r="A824" s="93" t="s">
        <v>31</v>
      </c>
      <c r="B824" s="92"/>
      <c r="C824" s="94"/>
      <c r="D824" s="95"/>
      <c r="E824" s="129" t="str">
        <f>_xlfn.IFNA(VLOOKUP(B802,Saisie!$A$4:$X$153,24,FALSE),"")</f>
        <v/>
      </c>
    </row>
    <row r="825" spans="1:5" x14ac:dyDescent="0.25">
      <c r="A825" s="96"/>
      <c r="B825" s="97"/>
      <c r="C825" s="98"/>
      <c r="D825" s="75">
        <f t="shared" ref="D825:D829" si="101">C825*B825</f>
        <v>0</v>
      </c>
      <c r="E825" s="129"/>
    </row>
    <row r="826" spans="1:5" x14ac:dyDescent="0.25">
      <c r="A826" s="96"/>
      <c r="B826" s="92"/>
      <c r="C826" s="98"/>
      <c r="D826" s="75">
        <f t="shared" si="101"/>
        <v>0</v>
      </c>
      <c r="E826" s="129"/>
    </row>
    <row r="827" spans="1:5" x14ac:dyDescent="0.25">
      <c r="A827" s="99"/>
      <c r="B827" s="92"/>
      <c r="C827" s="98"/>
      <c r="D827" s="75">
        <f t="shared" si="101"/>
        <v>0</v>
      </c>
      <c r="E827" s="129"/>
    </row>
    <row r="828" spans="1:5" x14ac:dyDescent="0.25">
      <c r="A828" s="67"/>
      <c r="B828" s="92"/>
      <c r="C828" s="98"/>
      <c r="D828" s="75">
        <f t="shared" si="101"/>
        <v>0</v>
      </c>
      <c r="E828" s="129"/>
    </row>
    <row r="829" spans="1:5" ht="15.75" thickBot="1" x14ac:dyDescent="0.3">
      <c r="A829" s="67"/>
      <c r="B829" s="100"/>
      <c r="C829" s="101"/>
      <c r="D829" s="87">
        <f t="shared" si="101"/>
        <v>0</v>
      </c>
      <c r="E829" s="129"/>
    </row>
    <row r="830" spans="1:5" ht="15.75" thickBot="1" x14ac:dyDescent="0.3">
      <c r="A830" s="88" t="s">
        <v>32</v>
      </c>
      <c r="B830" s="89"/>
      <c r="C830" s="89"/>
      <c r="D830" s="90">
        <f>SUM(D816:D829)</f>
        <v>0</v>
      </c>
    </row>
    <row r="831" spans="1:5" ht="15.75" thickBot="1" x14ac:dyDescent="0.3">
      <c r="A831" s="67"/>
      <c r="B831" s="69"/>
      <c r="C831" s="69"/>
      <c r="D831" s="91"/>
    </row>
    <row r="832" spans="1:5" ht="21.75" thickTop="1" thickBot="1" x14ac:dyDescent="0.35">
      <c r="A832" s="102" t="s">
        <v>33</v>
      </c>
      <c r="B832" s="102"/>
      <c r="C832" s="102"/>
      <c r="D832" s="103">
        <f>D830+D814</f>
        <v>0</v>
      </c>
    </row>
    <row r="833" spans="1:5" ht="16.5" thickTop="1" thickBot="1" x14ac:dyDescent="0.3"/>
    <row r="834" spans="1:5" ht="16.5" thickBot="1" x14ac:dyDescent="0.3">
      <c r="A834" s="67" t="s">
        <v>12</v>
      </c>
      <c r="B834" s="128">
        <f>Saisie!A30</f>
        <v>0</v>
      </c>
      <c r="C834" s="126"/>
      <c r="D834" s="127"/>
    </row>
    <row r="836" spans="1:5" ht="15.75" thickBot="1" x14ac:dyDescent="0.3">
      <c r="A836" s="68">
        <f>_xlfn.IFNA(VLOOKUP(B834,Saisie!$A$4:$X$153,5,FALSE),0)</f>
        <v>0</v>
      </c>
      <c r="B836" s="69" t="s">
        <v>13</v>
      </c>
      <c r="C836" s="69" t="s">
        <v>14</v>
      </c>
      <c r="D836" s="69" t="s">
        <v>15</v>
      </c>
    </row>
    <row r="837" spans="1:5" x14ac:dyDescent="0.25">
      <c r="A837" s="67" t="s">
        <v>16</v>
      </c>
      <c r="B837" s="70">
        <f>_xlfn.IFNA(VLOOKUP(B834,Saisie!$A$4:$X$153,3,FALSE),0)</f>
        <v>0</v>
      </c>
      <c r="C837" s="71">
        <f>Témoin!$C$4</f>
        <v>55</v>
      </c>
      <c r="D837" s="72">
        <f>C837*B837</f>
        <v>0</v>
      </c>
      <c r="E837" s="117" t="str">
        <f>_xlfn.IFNA(VLOOKUP(B834,Saisie!$A$4:$X$153,2,FALSE),"")</f>
        <v/>
      </c>
    </row>
    <row r="838" spans="1:5" x14ac:dyDescent="0.25">
      <c r="A838" s="67" t="s">
        <v>17</v>
      </c>
      <c r="B838" s="73">
        <f>IF(A836=1,1,)</f>
        <v>0</v>
      </c>
      <c r="C838" s="74">
        <f>Témoin!$C$5</f>
        <v>24</v>
      </c>
      <c r="D838" s="75">
        <f t="shared" ref="D838:D842" si="102">C838*B838</f>
        <v>0</v>
      </c>
      <c r="E838" s="129" t="str">
        <f>_xlfn.IFNA(VLOOKUP(B834,Saisie!$A$4:$X$153,4,FALSE),"")</f>
        <v/>
      </c>
    </row>
    <row r="839" spans="1:5" x14ac:dyDescent="0.25">
      <c r="A839" s="67" t="s">
        <v>18</v>
      </c>
      <c r="B839" s="73">
        <f>IF(A836=2,2,)</f>
        <v>0</v>
      </c>
      <c r="C839" s="74">
        <f>Témoin!$C$6</f>
        <v>23</v>
      </c>
      <c r="D839" s="75">
        <f t="shared" si="102"/>
        <v>0</v>
      </c>
      <c r="E839" s="129"/>
    </row>
    <row r="840" spans="1:5" x14ac:dyDescent="0.25">
      <c r="A840" s="67" t="s">
        <v>19</v>
      </c>
      <c r="B840" s="73">
        <f>IF(AND(A836&gt;=3,A836&lt;=5),A836,0)</f>
        <v>0</v>
      </c>
      <c r="C840" s="74">
        <f>Témoin!$C$7</f>
        <v>22</v>
      </c>
      <c r="D840" s="75">
        <f t="shared" si="102"/>
        <v>0</v>
      </c>
      <c r="E840" s="129"/>
    </row>
    <row r="841" spans="1:5" x14ac:dyDescent="0.25">
      <c r="A841" s="67" t="s">
        <v>20</v>
      </c>
      <c r="B841" s="73">
        <f>IF(AND(A836&gt;=6,A836&lt;=10),A836,0)</f>
        <v>0</v>
      </c>
      <c r="C841" s="74">
        <f>Témoin!$C$8</f>
        <v>21</v>
      </c>
      <c r="D841" s="75">
        <f t="shared" si="102"/>
        <v>0</v>
      </c>
      <c r="E841" s="129"/>
    </row>
    <row r="842" spans="1:5" x14ac:dyDescent="0.25">
      <c r="A842" s="67" t="s">
        <v>21</v>
      </c>
      <c r="B842" s="76">
        <f>IF(A836&gt;10,A836,0)</f>
        <v>0</v>
      </c>
      <c r="C842" s="77">
        <f>Témoin!$C$9</f>
        <v>20</v>
      </c>
      <c r="D842" s="78">
        <f t="shared" si="102"/>
        <v>0</v>
      </c>
      <c r="E842" s="129"/>
    </row>
    <row r="843" spans="1:5" x14ac:dyDescent="0.25">
      <c r="A843" s="67"/>
      <c r="B843" s="73"/>
      <c r="C843" s="79"/>
      <c r="D843" s="80"/>
      <c r="E843" s="117"/>
    </row>
    <row r="844" spans="1:5" x14ac:dyDescent="0.25">
      <c r="A844" s="81" t="s">
        <v>22</v>
      </c>
      <c r="B844" s="82">
        <f>_xlfn.IFNA(VLOOKUP(B834,Saisie!$A$4:$X$153,7,FALSE),0)</f>
        <v>0</v>
      </c>
      <c r="C844" s="83">
        <f>Témoin!$C$11</f>
        <v>95</v>
      </c>
      <c r="D844" s="84">
        <f t="shared" ref="D844:D845" si="103">C844*B844</f>
        <v>0</v>
      </c>
      <c r="E844" s="117" t="str">
        <f>_xlfn.IFNA(VLOOKUP(B834,Saisie!$A$4:$X$153,6,FALSE),"")</f>
        <v/>
      </c>
    </row>
    <row r="845" spans="1:5" ht="15.75" thickBot="1" x14ac:dyDescent="0.3">
      <c r="A845" s="67" t="s">
        <v>23</v>
      </c>
      <c r="B845" s="85">
        <f>_xlfn.IFNA(VLOOKUP(B834,Saisie!$A$4:$X$153,9,FALSE),0)</f>
        <v>0</v>
      </c>
      <c r="C845" s="86">
        <f>Témoin!$C$12</f>
        <v>70</v>
      </c>
      <c r="D845" s="87">
        <f t="shared" si="103"/>
        <v>0</v>
      </c>
      <c r="E845" s="117" t="str">
        <f>_xlfn.IFNA(VLOOKUP(B834,Saisie!$A$4:$X$153,8,FALSE),"")</f>
        <v/>
      </c>
    </row>
    <row r="846" spans="1:5" ht="15.75" thickBot="1" x14ac:dyDescent="0.3">
      <c r="A846" s="88" t="s">
        <v>24</v>
      </c>
      <c r="B846" s="89"/>
      <c r="C846" s="89"/>
      <c r="D846" s="90">
        <f>SUM(D837:D845)</f>
        <v>0</v>
      </c>
      <c r="E846" s="117"/>
    </row>
    <row r="847" spans="1:5" ht="15.75" thickBot="1" x14ac:dyDescent="0.3">
      <c r="A847" s="67"/>
      <c r="B847" s="89"/>
      <c r="C847" s="89"/>
      <c r="D847" s="91"/>
      <c r="E847" s="117"/>
    </row>
    <row r="848" spans="1:5" x14ac:dyDescent="0.25">
      <c r="A848" s="67" t="s">
        <v>25</v>
      </c>
      <c r="B848" s="70">
        <f>_xlfn.IFNA(VLOOKUP(B834,Saisie!$A$4:$X$153,11,FALSE),0)</f>
        <v>0</v>
      </c>
      <c r="C848" s="71">
        <f>Témoin!$C$15</f>
        <v>27</v>
      </c>
      <c r="D848" s="72">
        <f t="shared" ref="D848:D855" si="104">C848*B848</f>
        <v>0</v>
      </c>
      <c r="E848" s="117" t="str">
        <f>_xlfn.IFNA(VLOOKUP(B834,Saisie!$A$4:$X$153,10,FALSE),"")</f>
        <v/>
      </c>
    </row>
    <row r="849" spans="1:5" x14ac:dyDescent="0.25">
      <c r="A849" s="67" t="s">
        <v>5</v>
      </c>
      <c r="B849" s="73">
        <f>_xlfn.IFNA(VLOOKUP(B834,Saisie!$A$4:$X$153,13,FALSE),0)</f>
        <v>0</v>
      </c>
      <c r="C849" s="74">
        <f>Témoin!$C$16</f>
        <v>65</v>
      </c>
      <c r="D849" s="75">
        <f t="shared" si="104"/>
        <v>0</v>
      </c>
      <c r="E849" s="117" t="str">
        <f>_xlfn.IFNA(VLOOKUP(B834,Saisie!$A$4:$X$153,12,FALSE),"")</f>
        <v/>
      </c>
    </row>
    <row r="850" spans="1:5" x14ac:dyDescent="0.25">
      <c r="A850" s="67" t="s">
        <v>6</v>
      </c>
      <c r="B850" s="73">
        <f>_xlfn.IFNA(VLOOKUP(B834,Saisie!$A$4:$X$153,15,FALSE),0)</f>
        <v>0</v>
      </c>
      <c r="C850" s="74">
        <f>Témoin!$C$17</f>
        <v>60</v>
      </c>
      <c r="D850" s="75">
        <f t="shared" si="104"/>
        <v>0</v>
      </c>
      <c r="E850" s="117" t="str">
        <f>_xlfn.IFNA(VLOOKUP(B834,Saisie!$A$4:$X$153,14,FALSE),"")</f>
        <v/>
      </c>
    </row>
    <row r="851" spans="1:5" x14ac:dyDescent="0.25">
      <c r="A851" s="67" t="s">
        <v>26</v>
      </c>
      <c r="B851" s="73">
        <f>_xlfn.IFNA(VLOOKUP(B834,Saisie!$A$4:$X$153,17,FALSE),0)</f>
        <v>0</v>
      </c>
      <c r="C851" s="74">
        <f>Témoin!$C$18</f>
        <v>39</v>
      </c>
      <c r="D851" s="75">
        <f t="shared" si="104"/>
        <v>0</v>
      </c>
      <c r="E851" s="117" t="str">
        <f>_xlfn.IFNA(VLOOKUP(B834,Saisie!$A$4:$X$153,16,FALSE),"")</f>
        <v/>
      </c>
    </row>
    <row r="852" spans="1:5" x14ac:dyDescent="0.25">
      <c r="A852" s="67" t="s">
        <v>27</v>
      </c>
      <c r="B852" s="73">
        <f>_xlfn.IFNA(VLOOKUP(B834,Saisie!$A$4:$X$153,19,FALSE),0)</f>
        <v>0</v>
      </c>
      <c r="C852" s="74">
        <f>Témoin!$C$19</f>
        <v>20</v>
      </c>
      <c r="D852" s="75">
        <f t="shared" si="104"/>
        <v>0</v>
      </c>
      <c r="E852" s="117" t="str">
        <f>_xlfn.IFNA(VLOOKUP(B834,Saisie!$A$4:$X$153,18,FALSE),"")</f>
        <v/>
      </c>
    </row>
    <row r="853" spans="1:5" x14ac:dyDescent="0.25">
      <c r="A853" s="67" t="s">
        <v>28</v>
      </c>
      <c r="B853" s="73">
        <f>_xlfn.IFNA(VLOOKUP(B834,Saisie!$A$4:$X$153,23,FALSE),0)</f>
        <v>0</v>
      </c>
      <c r="C853" s="74">
        <f>Témoin!$C$20</f>
        <v>260</v>
      </c>
      <c r="D853" s="75">
        <f t="shared" si="104"/>
        <v>0</v>
      </c>
      <c r="E853" s="117" t="str">
        <f>_xlfn.IFNA(VLOOKUP(B834,Saisie!$A$4:$X$153,22,FALSE),"")</f>
        <v/>
      </c>
    </row>
    <row r="854" spans="1:5" x14ac:dyDescent="0.25">
      <c r="A854" s="67" t="s">
        <v>29</v>
      </c>
      <c r="B854" s="92"/>
      <c r="C854" s="74">
        <f>Témoin!$C$21</f>
        <v>54</v>
      </c>
      <c r="D854" s="75">
        <f t="shared" si="104"/>
        <v>0</v>
      </c>
      <c r="E854" s="117"/>
    </row>
    <row r="855" spans="1:5" x14ac:dyDescent="0.25">
      <c r="A855" s="81" t="s">
        <v>30</v>
      </c>
      <c r="B855" s="73">
        <f>_xlfn.IFNA(VLOOKUP(B834,Saisie!$A$4:$X$153,21,FALSE),0)</f>
        <v>0</v>
      </c>
      <c r="C855" s="74">
        <f>Témoin!$C$22</f>
        <v>135</v>
      </c>
      <c r="D855" s="75">
        <f t="shared" si="104"/>
        <v>0</v>
      </c>
      <c r="E855" s="117" t="str">
        <f>_xlfn.IFNA(VLOOKUP(B834,Saisie!$A$4:$X$153,20,FALSE),"")</f>
        <v/>
      </c>
    </row>
    <row r="856" spans="1:5" x14ac:dyDescent="0.25">
      <c r="A856" s="93" t="s">
        <v>31</v>
      </c>
      <c r="B856" s="92"/>
      <c r="C856" s="94"/>
      <c r="D856" s="95"/>
      <c r="E856" s="129" t="str">
        <f>_xlfn.IFNA(VLOOKUP(B834,Saisie!$A$4:$X$153,24,FALSE),"")</f>
        <v/>
      </c>
    </row>
    <row r="857" spans="1:5" x14ac:dyDescent="0.25">
      <c r="A857" s="96"/>
      <c r="B857" s="97"/>
      <c r="C857" s="98"/>
      <c r="D857" s="75">
        <f t="shared" ref="D857:D861" si="105">C857*B857</f>
        <v>0</v>
      </c>
      <c r="E857" s="129"/>
    </row>
    <row r="858" spans="1:5" x14ac:dyDescent="0.25">
      <c r="A858" s="96"/>
      <c r="B858" s="92"/>
      <c r="C858" s="98"/>
      <c r="D858" s="75">
        <f t="shared" si="105"/>
        <v>0</v>
      </c>
      <c r="E858" s="129"/>
    </row>
    <row r="859" spans="1:5" x14ac:dyDescent="0.25">
      <c r="A859" s="99"/>
      <c r="B859" s="92"/>
      <c r="C859" s="98"/>
      <c r="D859" s="75">
        <f t="shared" si="105"/>
        <v>0</v>
      </c>
      <c r="E859" s="129"/>
    </row>
    <row r="860" spans="1:5" x14ac:dyDescent="0.25">
      <c r="A860" s="67"/>
      <c r="B860" s="92"/>
      <c r="C860" s="98"/>
      <c r="D860" s="75">
        <f t="shared" si="105"/>
        <v>0</v>
      </c>
      <c r="E860" s="129"/>
    </row>
    <row r="861" spans="1:5" ht="15.75" thickBot="1" x14ac:dyDescent="0.3">
      <c r="A861" s="67"/>
      <c r="B861" s="100"/>
      <c r="C861" s="101"/>
      <c r="D861" s="87">
        <f t="shared" si="105"/>
        <v>0</v>
      </c>
      <c r="E861" s="129"/>
    </row>
    <row r="862" spans="1:5" ht="15.75" thickBot="1" x14ac:dyDescent="0.3">
      <c r="A862" s="88" t="s">
        <v>32</v>
      </c>
      <c r="B862" s="89"/>
      <c r="C862" s="89"/>
      <c r="D862" s="90">
        <f>SUM(D848:D861)</f>
        <v>0</v>
      </c>
    </row>
    <row r="863" spans="1:5" ht="15.75" thickBot="1" x14ac:dyDescent="0.3">
      <c r="A863" s="67"/>
      <c r="B863" s="69"/>
      <c r="C863" s="69"/>
      <c r="D863" s="91"/>
    </row>
    <row r="864" spans="1:5" ht="21.75" thickTop="1" thickBot="1" x14ac:dyDescent="0.35">
      <c r="A864" s="102" t="s">
        <v>33</v>
      </c>
      <c r="B864" s="102"/>
      <c r="C864" s="102"/>
      <c r="D864" s="103">
        <f>D862+D846</f>
        <v>0</v>
      </c>
    </row>
    <row r="865" spans="1:5" ht="16.5" thickTop="1" thickBot="1" x14ac:dyDescent="0.3"/>
    <row r="866" spans="1:5" ht="16.5" thickBot="1" x14ac:dyDescent="0.3">
      <c r="A866" s="67" t="s">
        <v>12</v>
      </c>
      <c r="B866" s="128">
        <f>Saisie!A31</f>
        <v>0</v>
      </c>
      <c r="C866" s="126"/>
      <c r="D866" s="127"/>
    </row>
    <row r="868" spans="1:5" ht="15.75" thickBot="1" x14ac:dyDescent="0.3">
      <c r="A868" s="68">
        <f>_xlfn.IFNA(VLOOKUP(B866,Saisie!$A$4:$X$153,5,FALSE),0)</f>
        <v>0</v>
      </c>
      <c r="B868" s="69" t="s">
        <v>13</v>
      </c>
      <c r="C868" s="69" t="s">
        <v>14</v>
      </c>
      <c r="D868" s="69" t="s">
        <v>15</v>
      </c>
    </row>
    <row r="869" spans="1:5" x14ac:dyDescent="0.25">
      <c r="A869" s="67" t="s">
        <v>16</v>
      </c>
      <c r="B869" s="70">
        <f>_xlfn.IFNA(VLOOKUP(B866,Saisie!$A$4:$X$153,3,FALSE),0)</f>
        <v>0</v>
      </c>
      <c r="C869" s="71">
        <f>Témoin!$C$4</f>
        <v>55</v>
      </c>
      <c r="D869" s="72">
        <f>C869*B869</f>
        <v>0</v>
      </c>
      <c r="E869" s="117" t="str">
        <f>_xlfn.IFNA(VLOOKUP(B866,Saisie!$A$4:$X$153,2,FALSE),"")</f>
        <v/>
      </c>
    </row>
    <row r="870" spans="1:5" x14ac:dyDescent="0.25">
      <c r="A870" s="67" t="s">
        <v>17</v>
      </c>
      <c r="B870" s="73">
        <f>IF(A868=1,1,)</f>
        <v>0</v>
      </c>
      <c r="C870" s="74">
        <f>Témoin!$C$5</f>
        <v>24</v>
      </c>
      <c r="D870" s="75">
        <f t="shared" ref="D870:D874" si="106">C870*B870</f>
        <v>0</v>
      </c>
      <c r="E870" s="129" t="str">
        <f>_xlfn.IFNA(VLOOKUP(B866,Saisie!$A$4:$X$153,4,FALSE),"")</f>
        <v/>
      </c>
    </row>
    <row r="871" spans="1:5" x14ac:dyDescent="0.25">
      <c r="A871" s="67" t="s">
        <v>18</v>
      </c>
      <c r="B871" s="73">
        <f>IF(A868=2,2,)</f>
        <v>0</v>
      </c>
      <c r="C871" s="74">
        <f>Témoin!$C$6</f>
        <v>23</v>
      </c>
      <c r="D871" s="75">
        <f t="shared" si="106"/>
        <v>0</v>
      </c>
      <c r="E871" s="129"/>
    </row>
    <row r="872" spans="1:5" x14ac:dyDescent="0.25">
      <c r="A872" s="67" t="s">
        <v>19</v>
      </c>
      <c r="B872" s="73">
        <f>IF(AND(A868&gt;=3,A868&lt;=5),A868,0)</f>
        <v>0</v>
      </c>
      <c r="C872" s="74">
        <f>Témoin!$C$7</f>
        <v>22</v>
      </c>
      <c r="D872" s="75">
        <f t="shared" si="106"/>
        <v>0</v>
      </c>
      <c r="E872" s="129"/>
    </row>
    <row r="873" spans="1:5" x14ac:dyDescent="0.25">
      <c r="A873" s="67" t="s">
        <v>20</v>
      </c>
      <c r="B873" s="73">
        <f>IF(AND(A868&gt;=6,A868&lt;=10),A868,0)</f>
        <v>0</v>
      </c>
      <c r="C873" s="74">
        <f>Témoin!$C$8</f>
        <v>21</v>
      </c>
      <c r="D873" s="75">
        <f t="shared" si="106"/>
        <v>0</v>
      </c>
      <c r="E873" s="129"/>
    </row>
    <row r="874" spans="1:5" x14ac:dyDescent="0.25">
      <c r="A874" s="67" t="s">
        <v>21</v>
      </c>
      <c r="B874" s="76">
        <f>IF(A868&gt;10,A868,0)</f>
        <v>0</v>
      </c>
      <c r="C874" s="77">
        <f>Témoin!$C$9</f>
        <v>20</v>
      </c>
      <c r="D874" s="78">
        <f t="shared" si="106"/>
        <v>0</v>
      </c>
      <c r="E874" s="129"/>
    </row>
    <row r="875" spans="1:5" x14ac:dyDescent="0.25">
      <c r="A875" s="67"/>
      <c r="B875" s="73"/>
      <c r="C875" s="79"/>
      <c r="D875" s="80"/>
      <c r="E875" s="117"/>
    </row>
    <row r="876" spans="1:5" x14ac:dyDescent="0.25">
      <c r="A876" s="81" t="s">
        <v>22</v>
      </c>
      <c r="B876" s="82">
        <f>_xlfn.IFNA(VLOOKUP(B866,Saisie!$A$4:$X$153,7,FALSE),0)</f>
        <v>0</v>
      </c>
      <c r="C876" s="83">
        <f>Témoin!$C$11</f>
        <v>95</v>
      </c>
      <c r="D876" s="84">
        <f t="shared" ref="D876:D877" si="107">C876*B876</f>
        <v>0</v>
      </c>
      <c r="E876" s="117" t="str">
        <f>_xlfn.IFNA(VLOOKUP(B866,Saisie!$A$4:$X$153,6,FALSE),"")</f>
        <v/>
      </c>
    </row>
    <row r="877" spans="1:5" ht="15.75" thickBot="1" x14ac:dyDescent="0.3">
      <c r="A877" s="67" t="s">
        <v>23</v>
      </c>
      <c r="B877" s="85">
        <f>_xlfn.IFNA(VLOOKUP(B866,Saisie!$A$4:$X$153,9,FALSE),0)</f>
        <v>0</v>
      </c>
      <c r="C877" s="86">
        <f>Témoin!$C$12</f>
        <v>70</v>
      </c>
      <c r="D877" s="87">
        <f t="shared" si="107"/>
        <v>0</v>
      </c>
      <c r="E877" s="117" t="str">
        <f>_xlfn.IFNA(VLOOKUP(B866,Saisie!$A$4:$X$153,8,FALSE),"")</f>
        <v/>
      </c>
    </row>
    <row r="878" spans="1:5" ht="15.75" thickBot="1" x14ac:dyDescent="0.3">
      <c r="A878" s="88" t="s">
        <v>24</v>
      </c>
      <c r="B878" s="89"/>
      <c r="C878" s="89"/>
      <c r="D878" s="90">
        <f>SUM(D869:D877)</f>
        <v>0</v>
      </c>
      <c r="E878" s="117"/>
    </row>
    <row r="879" spans="1:5" ht="15.75" thickBot="1" x14ac:dyDescent="0.3">
      <c r="A879" s="67"/>
      <c r="B879" s="89"/>
      <c r="C879" s="89"/>
      <c r="D879" s="91"/>
      <c r="E879" s="117"/>
    </row>
    <row r="880" spans="1:5" x14ac:dyDescent="0.25">
      <c r="A880" s="67" t="s">
        <v>25</v>
      </c>
      <c r="B880" s="70">
        <f>_xlfn.IFNA(VLOOKUP(B866,Saisie!$A$4:$X$153,11,FALSE),0)</f>
        <v>0</v>
      </c>
      <c r="C880" s="71">
        <f>Témoin!$C$15</f>
        <v>27</v>
      </c>
      <c r="D880" s="72">
        <f t="shared" ref="D880:D887" si="108">C880*B880</f>
        <v>0</v>
      </c>
      <c r="E880" s="117" t="str">
        <f>_xlfn.IFNA(VLOOKUP(B866,Saisie!$A$4:$X$153,10,FALSE),"")</f>
        <v/>
      </c>
    </row>
    <row r="881" spans="1:5" x14ac:dyDescent="0.25">
      <c r="A881" s="67" t="s">
        <v>5</v>
      </c>
      <c r="B881" s="73">
        <f>_xlfn.IFNA(VLOOKUP(B866,Saisie!$A$4:$X$153,13,FALSE),0)</f>
        <v>0</v>
      </c>
      <c r="C881" s="74">
        <f>Témoin!$C$16</f>
        <v>65</v>
      </c>
      <c r="D881" s="75">
        <f t="shared" si="108"/>
        <v>0</v>
      </c>
      <c r="E881" s="117" t="str">
        <f>_xlfn.IFNA(VLOOKUP(B866,Saisie!$A$4:$X$153,12,FALSE),"")</f>
        <v/>
      </c>
    </row>
    <row r="882" spans="1:5" x14ac:dyDescent="0.25">
      <c r="A882" s="67" t="s">
        <v>6</v>
      </c>
      <c r="B882" s="73">
        <f>_xlfn.IFNA(VLOOKUP(B866,Saisie!$A$4:$X$153,15,FALSE),0)</f>
        <v>0</v>
      </c>
      <c r="C882" s="74">
        <f>Témoin!$C$17</f>
        <v>60</v>
      </c>
      <c r="D882" s="75">
        <f t="shared" si="108"/>
        <v>0</v>
      </c>
      <c r="E882" s="117" t="str">
        <f>_xlfn.IFNA(VLOOKUP(B866,Saisie!$A$4:$X$153,14,FALSE),"")</f>
        <v/>
      </c>
    </row>
    <row r="883" spans="1:5" x14ac:dyDescent="0.25">
      <c r="A883" s="67" t="s">
        <v>26</v>
      </c>
      <c r="B883" s="73">
        <f>_xlfn.IFNA(VLOOKUP(B866,Saisie!$A$4:$X$153,17,FALSE),0)</f>
        <v>0</v>
      </c>
      <c r="C883" s="74">
        <f>Témoin!$C$18</f>
        <v>39</v>
      </c>
      <c r="D883" s="75">
        <f t="shared" si="108"/>
        <v>0</v>
      </c>
      <c r="E883" s="117" t="str">
        <f>_xlfn.IFNA(VLOOKUP(B866,Saisie!$A$4:$X$153,16,FALSE),"")</f>
        <v/>
      </c>
    </row>
    <row r="884" spans="1:5" x14ac:dyDescent="0.25">
      <c r="A884" s="67" t="s">
        <v>27</v>
      </c>
      <c r="B884" s="73">
        <f>_xlfn.IFNA(VLOOKUP(B866,Saisie!$A$4:$X$153,19,FALSE),0)</f>
        <v>0</v>
      </c>
      <c r="C884" s="74">
        <f>Témoin!$C$19</f>
        <v>20</v>
      </c>
      <c r="D884" s="75">
        <f t="shared" si="108"/>
        <v>0</v>
      </c>
      <c r="E884" s="117" t="str">
        <f>_xlfn.IFNA(VLOOKUP(B866,Saisie!$A$4:$X$153,18,FALSE),"")</f>
        <v/>
      </c>
    </row>
    <row r="885" spans="1:5" x14ac:dyDescent="0.25">
      <c r="A885" s="67" t="s">
        <v>28</v>
      </c>
      <c r="B885" s="73">
        <f>_xlfn.IFNA(VLOOKUP(B866,Saisie!$A$4:$X$153,23,FALSE),0)</f>
        <v>0</v>
      </c>
      <c r="C885" s="74">
        <f>Témoin!$C$20</f>
        <v>260</v>
      </c>
      <c r="D885" s="75">
        <f t="shared" si="108"/>
        <v>0</v>
      </c>
      <c r="E885" s="117" t="str">
        <f>_xlfn.IFNA(VLOOKUP(B866,Saisie!$A$4:$X$153,22,FALSE),"")</f>
        <v/>
      </c>
    </row>
    <row r="886" spans="1:5" x14ac:dyDescent="0.25">
      <c r="A886" s="67" t="s">
        <v>29</v>
      </c>
      <c r="B886" s="92"/>
      <c r="C886" s="74">
        <f>Témoin!$C$21</f>
        <v>54</v>
      </c>
      <c r="D886" s="75">
        <f t="shared" si="108"/>
        <v>0</v>
      </c>
      <c r="E886" s="117"/>
    </row>
    <row r="887" spans="1:5" x14ac:dyDescent="0.25">
      <c r="A887" s="81" t="s">
        <v>30</v>
      </c>
      <c r="B887" s="73">
        <f>_xlfn.IFNA(VLOOKUP(B866,Saisie!$A$4:$X$153,21,FALSE),0)</f>
        <v>0</v>
      </c>
      <c r="C887" s="74">
        <f>Témoin!$C$22</f>
        <v>135</v>
      </c>
      <c r="D887" s="75">
        <f t="shared" si="108"/>
        <v>0</v>
      </c>
      <c r="E887" s="117" t="str">
        <f>_xlfn.IFNA(VLOOKUP(B866,Saisie!$A$4:$X$153,20,FALSE),"")</f>
        <v/>
      </c>
    </row>
    <row r="888" spans="1:5" x14ac:dyDescent="0.25">
      <c r="A888" s="93" t="s">
        <v>31</v>
      </c>
      <c r="B888" s="92"/>
      <c r="C888" s="94"/>
      <c r="D888" s="95"/>
      <c r="E888" s="129" t="str">
        <f>_xlfn.IFNA(VLOOKUP(B866,Saisie!$A$4:$X$153,24,FALSE),"")</f>
        <v/>
      </c>
    </row>
    <row r="889" spans="1:5" x14ac:dyDescent="0.25">
      <c r="A889" s="96"/>
      <c r="B889" s="97"/>
      <c r="C889" s="98"/>
      <c r="D889" s="75">
        <f t="shared" ref="D889:D893" si="109">C889*B889</f>
        <v>0</v>
      </c>
      <c r="E889" s="129"/>
    </row>
    <row r="890" spans="1:5" x14ac:dyDescent="0.25">
      <c r="A890" s="96"/>
      <c r="B890" s="92"/>
      <c r="C890" s="98"/>
      <c r="D890" s="75">
        <f t="shared" si="109"/>
        <v>0</v>
      </c>
      <c r="E890" s="129"/>
    </row>
    <row r="891" spans="1:5" x14ac:dyDescent="0.25">
      <c r="A891" s="99"/>
      <c r="B891" s="92"/>
      <c r="C891" s="98"/>
      <c r="D891" s="75">
        <f t="shared" si="109"/>
        <v>0</v>
      </c>
      <c r="E891" s="129"/>
    </row>
    <row r="892" spans="1:5" x14ac:dyDescent="0.25">
      <c r="A892" s="67"/>
      <c r="B892" s="92"/>
      <c r="C892" s="98"/>
      <c r="D892" s="75">
        <f t="shared" si="109"/>
        <v>0</v>
      </c>
      <c r="E892" s="129"/>
    </row>
    <row r="893" spans="1:5" ht="15.75" thickBot="1" x14ac:dyDescent="0.3">
      <c r="A893" s="67"/>
      <c r="B893" s="100"/>
      <c r="C893" s="101"/>
      <c r="D893" s="87">
        <f t="shared" si="109"/>
        <v>0</v>
      </c>
      <c r="E893" s="129"/>
    </row>
    <row r="894" spans="1:5" ht="15.75" thickBot="1" x14ac:dyDescent="0.3">
      <c r="A894" s="88" t="s">
        <v>32</v>
      </c>
      <c r="B894" s="89"/>
      <c r="C894" s="89"/>
      <c r="D894" s="90">
        <f>SUM(D880:D893)</f>
        <v>0</v>
      </c>
    </row>
    <row r="895" spans="1:5" ht="15.75" thickBot="1" x14ac:dyDescent="0.3">
      <c r="A895" s="67"/>
      <c r="B895" s="69"/>
      <c r="C895" s="69"/>
      <c r="D895" s="91"/>
    </row>
    <row r="896" spans="1:5" ht="21.75" thickTop="1" thickBot="1" x14ac:dyDescent="0.35">
      <c r="A896" s="102" t="s">
        <v>33</v>
      </c>
      <c r="B896" s="102"/>
      <c r="C896" s="102"/>
      <c r="D896" s="103">
        <f>D894+D878</f>
        <v>0</v>
      </c>
    </row>
    <row r="897" spans="1:5" ht="16.5" thickTop="1" thickBot="1" x14ac:dyDescent="0.3"/>
    <row r="898" spans="1:5" ht="16.5" thickBot="1" x14ac:dyDescent="0.3">
      <c r="A898" s="67" t="s">
        <v>12</v>
      </c>
      <c r="B898" s="128">
        <f>Saisie!A32</f>
        <v>0</v>
      </c>
      <c r="C898" s="126"/>
      <c r="D898" s="127"/>
    </row>
    <row r="900" spans="1:5" ht="15.75" thickBot="1" x14ac:dyDescent="0.3">
      <c r="A900" s="68">
        <f>_xlfn.IFNA(VLOOKUP(B898,Saisie!$A$4:$X$153,5,FALSE),0)</f>
        <v>0</v>
      </c>
      <c r="B900" s="69" t="s">
        <v>13</v>
      </c>
      <c r="C900" s="69" t="s">
        <v>14</v>
      </c>
      <c r="D900" s="69" t="s">
        <v>15</v>
      </c>
    </row>
    <row r="901" spans="1:5" x14ac:dyDescent="0.25">
      <c r="A901" s="67" t="s">
        <v>16</v>
      </c>
      <c r="B901" s="70">
        <f>_xlfn.IFNA(VLOOKUP(B898,Saisie!$A$4:$X$153,3,FALSE),0)</f>
        <v>0</v>
      </c>
      <c r="C901" s="71">
        <f>Témoin!$C$4</f>
        <v>55</v>
      </c>
      <c r="D901" s="72">
        <f>C901*B901</f>
        <v>0</v>
      </c>
      <c r="E901" s="117" t="str">
        <f>_xlfn.IFNA(VLOOKUP(B898,Saisie!$A$4:$X$153,2,FALSE),"")</f>
        <v/>
      </c>
    </row>
    <row r="902" spans="1:5" x14ac:dyDescent="0.25">
      <c r="A902" s="67" t="s">
        <v>17</v>
      </c>
      <c r="B902" s="73">
        <f>IF(A900=1,1,)</f>
        <v>0</v>
      </c>
      <c r="C902" s="74">
        <f>Témoin!$C$5</f>
        <v>24</v>
      </c>
      <c r="D902" s="75">
        <f t="shared" ref="D902:D906" si="110">C902*B902</f>
        <v>0</v>
      </c>
      <c r="E902" s="129" t="str">
        <f>_xlfn.IFNA(VLOOKUP(B898,Saisie!$A$4:$X$153,4,FALSE),"")</f>
        <v/>
      </c>
    </row>
    <row r="903" spans="1:5" x14ac:dyDescent="0.25">
      <c r="A903" s="67" t="s">
        <v>18</v>
      </c>
      <c r="B903" s="73">
        <f>IF(A900=2,2,)</f>
        <v>0</v>
      </c>
      <c r="C903" s="74">
        <f>Témoin!$C$6</f>
        <v>23</v>
      </c>
      <c r="D903" s="75">
        <f t="shared" si="110"/>
        <v>0</v>
      </c>
      <c r="E903" s="129"/>
    </row>
    <row r="904" spans="1:5" x14ac:dyDescent="0.25">
      <c r="A904" s="67" t="s">
        <v>19</v>
      </c>
      <c r="B904" s="73">
        <f>IF(AND(A900&gt;=3,A900&lt;=5),A900,0)</f>
        <v>0</v>
      </c>
      <c r="C904" s="74">
        <f>Témoin!$C$7</f>
        <v>22</v>
      </c>
      <c r="D904" s="75">
        <f t="shared" si="110"/>
        <v>0</v>
      </c>
      <c r="E904" s="129"/>
    </row>
    <row r="905" spans="1:5" x14ac:dyDescent="0.25">
      <c r="A905" s="67" t="s">
        <v>20</v>
      </c>
      <c r="B905" s="73">
        <f>IF(AND(A900&gt;=6,A900&lt;=10),A900,0)</f>
        <v>0</v>
      </c>
      <c r="C905" s="74">
        <f>Témoin!$C$8</f>
        <v>21</v>
      </c>
      <c r="D905" s="75">
        <f t="shared" si="110"/>
        <v>0</v>
      </c>
      <c r="E905" s="129"/>
    </row>
    <row r="906" spans="1:5" x14ac:dyDescent="0.25">
      <c r="A906" s="67" t="s">
        <v>21</v>
      </c>
      <c r="B906" s="76">
        <f>IF(A900&gt;10,A900,0)</f>
        <v>0</v>
      </c>
      <c r="C906" s="77">
        <f>Témoin!$C$9</f>
        <v>20</v>
      </c>
      <c r="D906" s="78">
        <f t="shared" si="110"/>
        <v>0</v>
      </c>
      <c r="E906" s="129"/>
    </row>
    <row r="907" spans="1:5" x14ac:dyDescent="0.25">
      <c r="A907" s="67"/>
      <c r="B907" s="73"/>
      <c r="C907" s="79"/>
      <c r="D907" s="80"/>
      <c r="E907" s="117"/>
    </row>
    <row r="908" spans="1:5" x14ac:dyDescent="0.25">
      <c r="A908" s="81" t="s">
        <v>22</v>
      </c>
      <c r="B908" s="82">
        <f>_xlfn.IFNA(VLOOKUP(B898,Saisie!$A$4:$X$153,7,FALSE),0)</f>
        <v>0</v>
      </c>
      <c r="C908" s="83">
        <f>Témoin!$C$11</f>
        <v>95</v>
      </c>
      <c r="D908" s="84">
        <f t="shared" ref="D908:D909" si="111">C908*B908</f>
        <v>0</v>
      </c>
      <c r="E908" s="117" t="str">
        <f>_xlfn.IFNA(VLOOKUP(B898,Saisie!$A$4:$X$153,6,FALSE),"")</f>
        <v/>
      </c>
    </row>
    <row r="909" spans="1:5" ht="15.75" thickBot="1" x14ac:dyDescent="0.3">
      <c r="A909" s="67" t="s">
        <v>23</v>
      </c>
      <c r="B909" s="85">
        <f>_xlfn.IFNA(VLOOKUP(B898,Saisie!$A$4:$X$153,9,FALSE),0)</f>
        <v>0</v>
      </c>
      <c r="C909" s="86">
        <f>Témoin!$C$12</f>
        <v>70</v>
      </c>
      <c r="D909" s="87">
        <f t="shared" si="111"/>
        <v>0</v>
      </c>
      <c r="E909" s="117" t="str">
        <f>_xlfn.IFNA(VLOOKUP(B898,Saisie!$A$4:$X$153,8,FALSE),"")</f>
        <v/>
      </c>
    </row>
    <row r="910" spans="1:5" ht="15.75" thickBot="1" x14ac:dyDescent="0.3">
      <c r="A910" s="88" t="s">
        <v>24</v>
      </c>
      <c r="B910" s="89"/>
      <c r="C910" s="89"/>
      <c r="D910" s="90">
        <f>SUM(D901:D909)</f>
        <v>0</v>
      </c>
      <c r="E910" s="117"/>
    </row>
    <row r="911" spans="1:5" ht="15.75" thickBot="1" x14ac:dyDescent="0.3">
      <c r="A911" s="67"/>
      <c r="B911" s="89"/>
      <c r="C911" s="89"/>
      <c r="D911" s="91"/>
      <c r="E911" s="117"/>
    </row>
    <row r="912" spans="1:5" x14ac:dyDescent="0.25">
      <c r="A912" s="67" t="s">
        <v>25</v>
      </c>
      <c r="B912" s="70">
        <f>_xlfn.IFNA(VLOOKUP(B898,Saisie!$A$4:$X$153,11,FALSE),0)</f>
        <v>0</v>
      </c>
      <c r="C912" s="71">
        <f>Témoin!$C$15</f>
        <v>27</v>
      </c>
      <c r="D912" s="72">
        <f t="shared" ref="D912:D919" si="112">C912*B912</f>
        <v>0</v>
      </c>
      <c r="E912" s="117" t="str">
        <f>_xlfn.IFNA(VLOOKUP(B898,Saisie!$A$4:$X$153,10,FALSE),"")</f>
        <v/>
      </c>
    </row>
    <row r="913" spans="1:5" x14ac:dyDescent="0.25">
      <c r="A913" s="67" t="s">
        <v>5</v>
      </c>
      <c r="B913" s="73">
        <f>_xlfn.IFNA(VLOOKUP(B898,Saisie!$A$4:$X$153,13,FALSE),0)</f>
        <v>0</v>
      </c>
      <c r="C913" s="74">
        <f>Témoin!$C$16</f>
        <v>65</v>
      </c>
      <c r="D913" s="75">
        <f t="shared" si="112"/>
        <v>0</v>
      </c>
      <c r="E913" s="117" t="str">
        <f>_xlfn.IFNA(VLOOKUP(B898,Saisie!$A$4:$X$153,12,FALSE),"")</f>
        <v/>
      </c>
    </row>
    <row r="914" spans="1:5" x14ac:dyDescent="0.25">
      <c r="A914" s="67" t="s">
        <v>6</v>
      </c>
      <c r="B914" s="73">
        <f>_xlfn.IFNA(VLOOKUP(B898,Saisie!$A$4:$X$153,15,FALSE),0)</f>
        <v>0</v>
      </c>
      <c r="C914" s="74">
        <f>Témoin!$C$17</f>
        <v>60</v>
      </c>
      <c r="D914" s="75">
        <f t="shared" si="112"/>
        <v>0</v>
      </c>
      <c r="E914" s="117" t="str">
        <f>_xlfn.IFNA(VLOOKUP(B898,Saisie!$A$4:$X$153,14,FALSE),"")</f>
        <v/>
      </c>
    </row>
    <row r="915" spans="1:5" x14ac:dyDescent="0.25">
      <c r="A915" s="67" t="s">
        <v>26</v>
      </c>
      <c r="B915" s="73">
        <f>_xlfn.IFNA(VLOOKUP(B898,Saisie!$A$4:$X$153,17,FALSE),0)</f>
        <v>0</v>
      </c>
      <c r="C915" s="74">
        <f>Témoin!$C$18</f>
        <v>39</v>
      </c>
      <c r="D915" s="75">
        <f t="shared" si="112"/>
        <v>0</v>
      </c>
      <c r="E915" s="117" t="str">
        <f>_xlfn.IFNA(VLOOKUP(B898,Saisie!$A$4:$X$153,16,FALSE),"")</f>
        <v/>
      </c>
    </row>
    <row r="916" spans="1:5" x14ac:dyDescent="0.25">
      <c r="A916" s="67" t="s">
        <v>27</v>
      </c>
      <c r="B916" s="73">
        <f>_xlfn.IFNA(VLOOKUP(B898,Saisie!$A$4:$X$153,19,FALSE),0)</f>
        <v>0</v>
      </c>
      <c r="C916" s="74">
        <f>Témoin!$C$19</f>
        <v>20</v>
      </c>
      <c r="D916" s="75">
        <f t="shared" si="112"/>
        <v>0</v>
      </c>
      <c r="E916" s="117" t="str">
        <f>_xlfn.IFNA(VLOOKUP(B898,Saisie!$A$4:$X$153,18,FALSE),"")</f>
        <v/>
      </c>
    </row>
    <row r="917" spans="1:5" x14ac:dyDescent="0.25">
      <c r="A917" s="67" t="s">
        <v>28</v>
      </c>
      <c r="B917" s="73">
        <f>_xlfn.IFNA(VLOOKUP(B898,Saisie!$A$4:$X$153,23,FALSE),0)</f>
        <v>0</v>
      </c>
      <c r="C917" s="74">
        <f>Témoin!$C$20</f>
        <v>260</v>
      </c>
      <c r="D917" s="75">
        <f t="shared" si="112"/>
        <v>0</v>
      </c>
      <c r="E917" s="117" t="str">
        <f>_xlfn.IFNA(VLOOKUP(B898,Saisie!$A$4:$X$153,22,FALSE),"")</f>
        <v/>
      </c>
    </row>
    <row r="918" spans="1:5" x14ac:dyDescent="0.25">
      <c r="A918" s="67" t="s">
        <v>29</v>
      </c>
      <c r="B918" s="92"/>
      <c r="C918" s="74">
        <f>Témoin!$C$21</f>
        <v>54</v>
      </c>
      <c r="D918" s="75">
        <f t="shared" si="112"/>
        <v>0</v>
      </c>
      <c r="E918" s="117"/>
    </row>
    <row r="919" spans="1:5" x14ac:dyDescent="0.25">
      <c r="A919" s="81" t="s">
        <v>30</v>
      </c>
      <c r="B919" s="73">
        <f>_xlfn.IFNA(VLOOKUP(B898,Saisie!$A$4:$X$153,21,FALSE),0)</f>
        <v>0</v>
      </c>
      <c r="C919" s="74">
        <f>Témoin!$C$22</f>
        <v>135</v>
      </c>
      <c r="D919" s="75">
        <f t="shared" si="112"/>
        <v>0</v>
      </c>
      <c r="E919" s="117" t="str">
        <f>_xlfn.IFNA(VLOOKUP(B898,Saisie!$A$4:$X$153,20,FALSE),"")</f>
        <v/>
      </c>
    </row>
    <row r="920" spans="1:5" x14ac:dyDescent="0.25">
      <c r="A920" s="93" t="s">
        <v>31</v>
      </c>
      <c r="B920" s="92"/>
      <c r="C920" s="94"/>
      <c r="D920" s="95"/>
      <c r="E920" s="129" t="str">
        <f>_xlfn.IFNA(VLOOKUP(B898,Saisie!$A$4:$X$153,24,FALSE),"")</f>
        <v/>
      </c>
    </row>
    <row r="921" spans="1:5" x14ac:dyDescent="0.25">
      <c r="A921" s="96"/>
      <c r="B921" s="97"/>
      <c r="C921" s="98"/>
      <c r="D921" s="75">
        <f t="shared" ref="D921:D925" si="113">C921*B921</f>
        <v>0</v>
      </c>
      <c r="E921" s="129"/>
    </row>
    <row r="922" spans="1:5" x14ac:dyDescent="0.25">
      <c r="A922" s="96"/>
      <c r="B922" s="92"/>
      <c r="C922" s="98"/>
      <c r="D922" s="75">
        <f t="shared" si="113"/>
        <v>0</v>
      </c>
      <c r="E922" s="129"/>
    </row>
    <row r="923" spans="1:5" x14ac:dyDescent="0.25">
      <c r="A923" s="99"/>
      <c r="B923" s="92"/>
      <c r="C923" s="98"/>
      <c r="D923" s="75">
        <f t="shared" si="113"/>
        <v>0</v>
      </c>
      <c r="E923" s="129"/>
    </row>
    <row r="924" spans="1:5" x14ac:dyDescent="0.25">
      <c r="A924" s="67"/>
      <c r="B924" s="92"/>
      <c r="C924" s="98"/>
      <c r="D924" s="75">
        <f t="shared" si="113"/>
        <v>0</v>
      </c>
      <c r="E924" s="129"/>
    </row>
    <row r="925" spans="1:5" ht="15.75" thickBot="1" x14ac:dyDescent="0.3">
      <c r="A925" s="67"/>
      <c r="B925" s="100"/>
      <c r="C925" s="101"/>
      <c r="D925" s="87">
        <f t="shared" si="113"/>
        <v>0</v>
      </c>
      <c r="E925" s="129"/>
    </row>
    <row r="926" spans="1:5" ht="15.75" thickBot="1" x14ac:dyDescent="0.3">
      <c r="A926" s="88" t="s">
        <v>32</v>
      </c>
      <c r="B926" s="89"/>
      <c r="C926" s="89"/>
      <c r="D926" s="90">
        <f>SUM(D912:D925)</f>
        <v>0</v>
      </c>
    </row>
    <row r="927" spans="1:5" ht="15.75" thickBot="1" x14ac:dyDescent="0.3">
      <c r="A927" s="67"/>
      <c r="B927" s="69"/>
      <c r="C927" s="69"/>
      <c r="D927" s="91"/>
    </row>
    <row r="928" spans="1:5" ht="21.75" thickTop="1" thickBot="1" x14ac:dyDescent="0.35">
      <c r="A928" s="102" t="s">
        <v>33</v>
      </c>
      <c r="B928" s="102"/>
      <c r="C928" s="102"/>
      <c r="D928" s="103">
        <f>D926+D910</f>
        <v>0</v>
      </c>
    </row>
    <row r="929" spans="1:5" ht="16.5" thickTop="1" thickBot="1" x14ac:dyDescent="0.3"/>
    <row r="930" spans="1:5" ht="16.5" thickBot="1" x14ac:dyDescent="0.3">
      <c r="A930" s="67" t="s">
        <v>12</v>
      </c>
      <c r="B930" s="128">
        <f>Saisie!A33</f>
        <v>0</v>
      </c>
      <c r="C930" s="126"/>
      <c r="D930" s="127"/>
    </row>
    <row r="932" spans="1:5" ht="15.75" thickBot="1" x14ac:dyDescent="0.3">
      <c r="A932" s="68">
        <f>_xlfn.IFNA(VLOOKUP(B930,Saisie!$A$4:$X$153,5,FALSE),0)</f>
        <v>0</v>
      </c>
      <c r="B932" s="69" t="s">
        <v>13</v>
      </c>
      <c r="C932" s="69" t="s">
        <v>14</v>
      </c>
      <c r="D932" s="69" t="s">
        <v>15</v>
      </c>
    </row>
    <row r="933" spans="1:5" x14ac:dyDescent="0.25">
      <c r="A933" s="67" t="s">
        <v>16</v>
      </c>
      <c r="B933" s="70">
        <f>_xlfn.IFNA(VLOOKUP(B930,Saisie!$A$4:$X$153,3,FALSE),0)</f>
        <v>0</v>
      </c>
      <c r="C933" s="71">
        <f>Témoin!$C$4</f>
        <v>55</v>
      </c>
      <c r="D933" s="72">
        <f>C933*B933</f>
        <v>0</v>
      </c>
      <c r="E933" s="117" t="str">
        <f>_xlfn.IFNA(VLOOKUP(B930,Saisie!$A$4:$X$153,2,FALSE),"")</f>
        <v/>
      </c>
    </row>
    <row r="934" spans="1:5" x14ac:dyDescent="0.25">
      <c r="A934" s="67" t="s">
        <v>17</v>
      </c>
      <c r="B934" s="73">
        <f>IF(A932=1,1,)</f>
        <v>0</v>
      </c>
      <c r="C934" s="74">
        <f>Témoin!$C$5</f>
        <v>24</v>
      </c>
      <c r="D934" s="75">
        <f t="shared" ref="D934:D938" si="114">C934*B934</f>
        <v>0</v>
      </c>
      <c r="E934" s="129" t="str">
        <f>_xlfn.IFNA(VLOOKUP(B930,Saisie!$A$4:$X$153,4,FALSE),"")</f>
        <v/>
      </c>
    </row>
    <row r="935" spans="1:5" x14ac:dyDescent="0.25">
      <c r="A935" s="67" t="s">
        <v>18</v>
      </c>
      <c r="B935" s="73">
        <f>IF(A932=2,2,)</f>
        <v>0</v>
      </c>
      <c r="C935" s="74">
        <f>Témoin!$C$6</f>
        <v>23</v>
      </c>
      <c r="D935" s="75">
        <f t="shared" si="114"/>
        <v>0</v>
      </c>
      <c r="E935" s="129"/>
    </row>
    <row r="936" spans="1:5" x14ac:dyDescent="0.25">
      <c r="A936" s="67" t="s">
        <v>19</v>
      </c>
      <c r="B936" s="73">
        <f>IF(AND(A932&gt;=3,A932&lt;=5),A932,0)</f>
        <v>0</v>
      </c>
      <c r="C936" s="74">
        <f>Témoin!$C$7</f>
        <v>22</v>
      </c>
      <c r="D936" s="75">
        <f t="shared" si="114"/>
        <v>0</v>
      </c>
      <c r="E936" s="129"/>
    </row>
    <row r="937" spans="1:5" x14ac:dyDescent="0.25">
      <c r="A937" s="67" t="s">
        <v>20</v>
      </c>
      <c r="B937" s="73">
        <f>IF(AND(A932&gt;=6,A932&lt;=10),A932,0)</f>
        <v>0</v>
      </c>
      <c r="C937" s="74">
        <f>Témoin!$C$8</f>
        <v>21</v>
      </c>
      <c r="D937" s="75">
        <f t="shared" si="114"/>
        <v>0</v>
      </c>
      <c r="E937" s="129"/>
    </row>
    <row r="938" spans="1:5" x14ac:dyDescent="0.25">
      <c r="A938" s="67" t="s">
        <v>21</v>
      </c>
      <c r="B938" s="76">
        <f>IF(A932&gt;10,A932,0)</f>
        <v>0</v>
      </c>
      <c r="C938" s="77">
        <f>Témoin!$C$9</f>
        <v>20</v>
      </c>
      <c r="D938" s="78">
        <f t="shared" si="114"/>
        <v>0</v>
      </c>
      <c r="E938" s="129"/>
    </row>
    <row r="939" spans="1:5" x14ac:dyDescent="0.25">
      <c r="A939" s="67"/>
      <c r="B939" s="73"/>
      <c r="C939" s="79"/>
      <c r="D939" s="80"/>
      <c r="E939" s="117"/>
    </row>
    <row r="940" spans="1:5" x14ac:dyDescent="0.25">
      <c r="A940" s="81" t="s">
        <v>22</v>
      </c>
      <c r="B940" s="82">
        <f>_xlfn.IFNA(VLOOKUP(B930,Saisie!$A$4:$X$153,7,FALSE),0)</f>
        <v>0</v>
      </c>
      <c r="C940" s="83">
        <f>Témoin!$C$11</f>
        <v>95</v>
      </c>
      <c r="D940" s="84">
        <f t="shared" ref="D940:D941" si="115">C940*B940</f>
        <v>0</v>
      </c>
      <c r="E940" s="117" t="str">
        <f>_xlfn.IFNA(VLOOKUP(B930,Saisie!$A$4:$X$153,6,FALSE),"")</f>
        <v/>
      </c>
    </row>
    <row r="941" spans="1:5" ht="15.75" thickBot="1" x14ac:dyDescent="0.3">
      <c r="A941" s="67" t="s">
        <v>23</v>
      </c>
      <c r="B941" s="85">
        <f>_xlfn.IFNA(VLOOKUP(B930,Saisie!$A$4:$X$153,9,FALSE),0)</f>
        <v>0</v>
      </c>
      <c r="C941" s="86">
        <f>Témoin!$C$12</f>
        <v>70</v>
      </c>
      <c r="D941" s="87">
        <f t="shared" si="115"/>
        <v>0</v>
      </c>
      <c r="E941" s="117" t="str">
        <f>_xlfn.IFNA(VLOOKUP(B930,Saisie!$A$4:$X$153,8,FALSE),"")</f>
        <v/>
      </c>
    </row>
    <row r="942" spans="1:5" ht="15.75" thickBot="1" x14ac:dyDescent="0.3">
      <c r="A942" s="88" t="s">
        <v>24</v>
      </c>
      <c r="B942" s="89"/>
      <c r="C942" s="89"/>
      <c r="D942" s="90">
        <f>SUM(D933:D941)</f>
        <v>0</v>
      </c>
      <c r="E942" s="117"/>
    </row>
    <row r="943" spans="1:5" ht="15.75" thickBot="1" x14ac:dyDescent="0.3">
      <c r="A943" s="67"/>
      <c r="B943" s="89"/>
      <c r="C943" s="89"/>
      <c r="D943" s="91"/>
      <c r="E943" s="117"/>
    </row>
    <row r="944" spans="1:5" x14ac:dyDescent="0.25">
      <c r="A944" s="67" t="s">
        <v>25</v>
      </c>
      <c r="B944" s="70">
        <f>_xlfn.IFNA(VLOOKUP(B930,Saisie!$A$4:$X$153,11,FALSE),0)</f>
        <v>0</v>
      </c>
      <c r="C944" s="71">
        <f>Témoin!$C$15</f>
        <v>27</v>
      </c>
      <c r="D944" s="72">
        <f t="shared" ref="D944:D951" si="116">C944*B944</f>
        <v>0</v>
      </c>
      <c r="E944" s="117" t="str">
        <f>_xlfn.IFNA(VLOOKUP(B930,Saisie!$A$4:$X$153,10,FALSE),"")</f>
        <v/>
      </c>
    </row>
    <row r="945" spans="1:5" x14ac:dyDescent="0.25">
      <c r="A945" s="67" t="s">
        <v>5</v>
      </c>
      <c r="B945" s="73">
        <f>_xlfn.IFNA(VLOOKUP(B930,Saisie!$A$4:$X$153,13,FALSE),0)</f>
        <v>0</v>
      </c>
      <c r="C945" s="74">
        <f>Témoin!$C$16</f>
        <v>65</v>
      </c>
      <c r="D945" s="75">
        <f t="shared" si="116"/>
        <v>0</v>
      </c>
      <c r="E945" s="117" t="str">
        <f>_xlfn.IFNA(VLOOKUP(B930,Saisie!$A$4:$X$153,12,FALSE),"")</f>
        <v/>
      </c>
    </row>
    <row r="946" spans="1:5" x14ac:dyDescent="0.25">
      <c r="A946" s="67" t="s">
        <v>6</v>
      </c>
      <c r="B946" s="73">
        <f>_xlfn.IFNA(VLOOKUP(B930,Saisie!$A$4:$X$153,15,FALSE),0)</f>
        <v>0</v>
      </c>
      <c r="C946" s="74">
        <f>Témoin!$C$17</f>
        <v>60</v>
      </c>
      <c r="D946" s="75">
        <f t="shared" si="116"/>
        <v>0</v>
      </c>
      <c r="E946" s="117" t="str">
        <f>_xlfn.IFNA(VLOOKUP(B930,Saisie!$A$4:$X$153,14,FALSE),"")</f>
        <v/>
      </c>
    </row>
    <row r="947" spans="1:5" x14ac:dyDescent="0.25">
      <c r="A947" s="67" t="s">
        <v>26</v>
      </c>
      <c r="B947" s="73">
        <f>_xlfn.IFNA(VLOOKUP(B930,Saisie!$A$4:$X$153,17,FALSE),0)</f>
        <v>0</v>
      </c>
      <c r="C947" s="74">
        <f>Témoin!$C$18</f>
        <v>39</v>
      </c>
      <c r="D947" s="75">
        <f t="shared" si="116"/>
        <v>0</v>
      </c>
      <c r="E947" s="117" t="str">
        <f>_xlfn.IFNA(VLOOKUP(B930,Saisie!$A$4:$X$153,16,FALSE),"")</f>
        <v/>
      </c>
    </row>
    <row r="948" spans="1:5" x14ac:dyDescent="0.25">
      <c r="A948" s="67" t="s">
        <v>27</v>
      </c>
      <c r="B948" s="73">
        <f>_xlfn.IFNA(VLOOKUP(B930,Saisie!$A$4:$X$153,19,FALSE),0)</f>
        <v>0</v>
      </c>
      <c r="C948" s="74">
        <f>Témoin!$C$19</f>
        <v>20</v>
      </c>
      <c r="D948" s="75">
        <f t="shared" si="116"/>
        <v>0</v>
      </c>
      <c r="E948" s="117" t="str">
        <f>_xlfn.IFNA(VLOOKUP(B930,Saisie!$A$4:$X$153,18,FALSE),"")</f>
        <v/>
      </c>
    </row>
    <row r="949" spans="1:5" x14ac:dyDescent="0.25">
      <c r="A949" s="67" t="s">
        <v>28</v>
      </c>
      <c r="B949" s="73">
        <f>_xlfn.IFNA(VLOOKUP(B930,Saisie!$A$4:$X$153,23,FALSE),0)</f>
        <v>0</v>
      </c>
      <c r="C949" s="74">
        <f>Témoin!$C$20</f>
        <v>260</v>
      </c>
      <c r="D949" s="75">
        <f t="shared" si="116"/>
        <v>0</v>
      </c>
      <c r="E949" s="117" t="str">
        <f>_xlfn.IFNA(VLOOKUP(B930,Saisie!$A$4:$X$153,22,FALSE),"")</f>
        <v/>
      </c>
    </row>
    <row r="950" spans="1:5" x14ac:dyDescent="0.25">
      <c r="A950" s="67" t="s">
        <v>29</v>
      </c>
      <c r="B950" s="92"/>
      <c r="C950" s="74">
        <f>Témoin!$C$21</f>
        <v>54</v>
      </c>
      <c r="D950" s="75">
        <f t="shared" si="116"/>
        <v>0</v>
      </c>
      <c r="E950" s="117"/>
    </row>
    <row r="951" spans="1:5" x14ac:dyDescent="0.25">
      <c r="A951" s="81" t="s">
        <v>30</v>
      </c>
      <c r="B951" s="73">
        <f>_xlfn.IFNA(VLOOKUP(B930,Saisie!$A$4:$X$153,21,FALSE),0)</f>
        <v>0</v>
      </c>
      <c r="C951" s="74">
        <f>Témoin!$C$22</f>
        <v>135</v>
      </c>
      <c r="D951" s="75">
        <f t="shared" si="116"/>
        <v>0</v>
      </c>
      <c r="E951" s="117" t="str">
        <f>_xlfn.IFNA(VLOOKUP(B930,Saisie!$A$4:$X$153,20,FALSE),"")</f>
        <v/>
      </c>
    </row>
    <row r="952" spans="1:5" x14ac:dyDescent="0.25">
      <c r="A952" s="93" t="s">
        <v>31</v>
      </c>
      <c r="B952" s="92"/>
      <c r="C952" s="94"/>
      <c r="D952" s="95"/>
      <c r="E952" s="129" t="str">
        <f>_xlfn.IFNA(VLOOKUP(B930,Saisie!$A$4:$X$153,24,FALSE),"")</f>
        <v/>
      </c>
    </row>
    <row r="953" spans="1:5" x14ac:dyDescent="0.25">
      <c r="A953" s="96"/>
      <c r="B953" s="97"/>
      <c r="C953" s="98"/>
      <c r="D953" s="75">
        <f t="shared" ref="D953:D957" si="117">C953*B953</f>
        <v>0</v>
      </c>
      <c r="E953" s="129"/>
    </row>
    <row r="954" spans="1:5" x14ac:dyDescent="0.25">
      <c r="A954" s="96"/>
      <c r="B954" s="92"/>
      <c r="C954" s="98"/>
      <c r="D954" s="75">
        <f t="shared" si="117"/>
        <v>0</v>
      </c>
      <c r="E954" s="129"/>
    </row>
    <row r="955" spans="1:5" x14ac:dyDescent="0.25">
      <c r="A955" s="99"/>
      <c r="B955" s="92"/>
      <c r="C955" s="98"/>
      <c r="D955" s="75">
        <f t="shared" si="117"/>
        <v>0</v>
      </c>
      <c r="E955" s="129"/>
    </row>
    <row r="956" spans="1:5" x14ac:dyDescent="0.25">
      <c r="A956" s="67"/>
      <c r="B956" s="92"/>
      <c r="C956" s="98"/>
      <c r="D956" s="75">
        <f t="shared" si="117"/>
        <v>0</v>
      </c>
      <c r="E956" s="129"/>
    </row>
    <row r="957" spans="1:5" ht="15.75" thickBot="1" x14ac:dyDescent="0.3">
      <c r="A957" s="67"/>
      <c r="B957" s="100"/>
      <c r="C957" s="101"/>
      <c r="D957" s="87">
        <f t="shared" si="117"/>
        <v>0</v>
      </c>
      <c r="E957" s="129"/>
    </row>
    <row r="958" spans="1:5" ht="15.75" thickBot="1" x14ac:dyDescent="0.3">
      <c r="A958" s="88" t="s">
        <v>32</v>
      </c>
      <c r="B958" s="89"/>
      <c r="C958" s="89"/>
      <c r="D958" s="90">
        <f>SUM(D944:D957)</f>
        <v>0</v>
      </c>
    </row>
    <row r="959" spans="1:5" ht="15.75" thickBot="1" x14ac:dyDescent="0.3">
      <c r="A959" s="67"/>
      <c r="B959" s="69"/>
      <c r="C959" s="69"/>
      <c r="D959" s="91"/>
    </row>
    <row r="960" spans="1:5" ht="21.75" thickTop="1" thickBot="1" x14ac:dyDescent="0.35">
      <c r="A960" s="102" t="s">
        <v>33</v>
      </c>
      <c r="B960" s="102"/>
      <c r="C960" s="102"/>
      <c r="D960" s="103">
        <f>D958+D942</f>
        <v>0</v>
      </c>
    </row>
    <row r="961" spans="1:5" ht="16.5" thickTop="1" thickBot="1" x14ac:dyDescent="0.3"/>
    <row r="962" spans="1:5" ht="16.5" thickBot="1" x14ac:dyDescent="0.3">
      <c r="A962" s="67" t="s">
        <v>12</v>
      </c>
      <c r="B962" s="128">
        <f>Saisie!A34</f>
        <v>0</v>
      </c>
      <c r="C962" s="126"/>
      <c r="D962" s="127"/>
    </row>
    <row r="964" spans="1:5" ht="15.75" thickBot="1" x14ac:dyDescent="0.3">
      <c r="A964" s="68">
        <f>_xlfn.IFNA(VLOOKUP(B962,Saisie!$A$4:$X$153,5,FALSE),0)</f>
        <v>0</v>
      </c>
      <c r="B964" s="69" t="s">
        <v>13</v>
      </c>
      <c r="C964" s="69" t="s">
        <v>14</v>
      </c>
      <c r="D964" s="69" t="s">
        <v>15</v>
      </c>
    </row>
    <row r="965" spans="1:5" x14ac:dyDescent="0.25">
      <c r="A965" s="67" t="s">
        <v>16</v>
      </c>
      <c r="B965" s="70">
        <f>_xlfn.IFNA(VLOOKUP(B962,Saisie!$A$4:$X$153,3,FALSE),0)</f>
        <v>0</v>
      </c>
      <c r="C965" s="71">
        <f>Témoin!$C$4</f>
        <v>55</v>
      </c>
      <c r="D965" s="72">
        <f>C965*B965</f>
        <v>0</v>
      </c>
      <c r="E965" s="117" t="str">
        <f>_xlfn.IFNA(VLOOKUP(B962,Saisie!$A$4:$X$153,2,FALSE),"")</f>
        <v/>
      </c>
    </row>
    <row r="966" spans="1:5" x14ac:dyDescent="0.25">
      <c r="A966" s="67" t="s">
        <v>17</v>
      </c>
      <c r="B966" s="73">
        <f>IF(A964=1,1,)</f>
        <v>0</v>
      </c>
      <c r="C966" s="74">
        <f>Témoin!$C$5</f>
        <v>24</v>
      </c>
      <c r="D966" s="75">
        <f t="shared" ref="D966:D970" si="118">C966*B966</f>
        <v>0</v>
      </c>
      <c r="E966" s="129" t="str">
        <f>_xlfn.IFNA(VLOOKUP(B962,Saisie!$A$4:$X$153,4,FALSE),"")</f>
        <v/>
      </c>
    </row>
    <row r="967" spans="1:5" x14ac:dyDescent="0.25">
      <c r="A967" s="67" t="s">
        <v>18</v>
      </c>
      <c r="B967" s="73">
        <f>IF(A964=2,2,)</f>
        <v>0</v>
      </c>
      <c r="C967" s="74">
        <f>Témoin!$C$6</f>
        <v>23</v>
      </c>
      <c r="D967" s="75">
        <f t="shared" si="118"/>
        <v>0</v>
      </c>
      <c r="E967" s="129"/>
    </row>
    <row r="968" spans="1:5" x14ac:dyDescent="0.25">
      <c r="A968" s="67" t="s">
        <v>19</v>
      </c>
      <c r="B968" s="73">
        <f>IF(AND(A964&gt;=3,A964&lt;=5),A964,0)</f>
        <v>0</v>
      </c>
      <c r="C968" s="74">
        <f>Témoin!$C$7</f>
        <v>22</v>
      </c>
      <c r="D968" s="75">
        <f t="shared" si="118"/>
        <v>0</v>
      </c>
      <c r="E968" s="129"/>
    </row>
    <row r="969" spans="1:5" x14ac:dyDescent="0.25">
      <c r="A969" s="67" t="s">
        <v>20</v>
      </c>
      <c r="B969" s="73">
        <f>IF(AND(A964&gt;=6,A964&lt;=10),A964,0)</f>
        <v>0</v>
      </c>
      <c r="C969" s="74">
        <f>Témoin!$C$8</f>
        <v>21</v>
      </c>
      <c r="D969" s="75">
        <f t="shared" si="118"/>
        <v>0</v>
      </c>
      <c r="E969" s="129"/>
    </row>
    <row r="970" spans="1:5" x14ac:dyDescent="0.25">
      <c r="A970" s="67" t="s">
        <v>21</v>
      </c>
      <c r="B970" s="76">
        <f>IF(A964&gt;10,A964,0)</f>
        <v>0</v>
      </c>
      <c r="C970" s="77">
        <f>Témoin!$C$9</f>
        <v>20</v>
      </c>
      <c r="D970" s="78">
        <f t="shared" si="118"/>
        <v>0</v>
      </c>
      <c r="E970" s="129"/>
    </row>
    <row r="971" spans="1:5" x14ac:dyDescent="0.25">
      <c r="A971" s="67"/>
      <c r="B971" s="73"/>
      <c r="C971" s="79"/>
      <c r="D971" s="80"/>
      <c r="E971" s="117"/>
    </row>
    <row r="972" spans="1:5" x14ac:dyDescent="0.25">
      <c r="A972" s="81" t="s">
        <v>22</v>
      </c>
      <c r="B972" s="82">
        <f>_xlfn.IFNA(VLOOKUP(B962,Saisie!$A$4:$X$153,7,FALSE),0)</f>
        <v>0</v>
      </c>
      <c r="C972" s="83">
        <f>Témoin!$C$11</f>
        <v>95</v>
      </c>
      <c r="D972" s="84">
        <f t="shared" ref="D972:D973" si="119">C972*B972</f>
        <v>0</v>
      </c>
      <c r="E972" s="117" t="str">
        <f>_xlfn.IFNA(VLOOKUP(B962,Saisie!$A$4:$X$153,6,FALSE),"")</f>
        <v/>
      </c>
    </row>
    <row r="973" spans="1:5" ht="15.75" thickBot="1" x14ac:dyDescent="0.3">
      <c r="A973" s="67" t="s">
        <v>23</v>
      </c>
      <c r="B973" s="85">
        <f>_xlfn.IFNA(VLOOKUP(B962,Saisie!$A$4:$X$153,9,FALSE),0)</f>
        <v>0</v>
      </c>
      <c r="C973" s="86">
        <f>Témoin!$C$12</f>
        <v>70</v>
      </c>
      <c r="D973" s="87">
        <f t="shared" si="119"/>
        <v>0</v>
      </c>
      <c r="E973" s="117" t="str">
        <f>_xlfn.IFNA(VLOOKUP(B962,Saisie!$A$4:$X$153,8,FALSE),"")</f>
        <v/>
      </c>
    </row>
    <row r="974" spans="1:5" ht="15.75" thickBot="1" x14ac:dyDescent="0.3">
      <c r="A974" s="88" t="s">
        <v>24</v>
      </c>
      <c r="B974" s="89"/>
      <c r="C974" s="89"/>
      <c r="D974" s="90">
        <f>SUM(D965:D973)</f>
        <v>0</v>
      </c>
      <c r="E974" s="117"/>
    </row>
    <row r="975" spans="1:5" ht="15.75" thickBot="1" x14ac:dyDescent="0.3">
      <c r="A975" s="67"/>
      <c r="B975" s="89"/>
      <c r="C975" s="89"/>
      <c r="D975" s="91"/>
      <c r="E975" s="117"/>
    </row>
    <row r="976" spans="1:5" x14ac:dyDescent="0.25">
      <c r="A976" s="67" t="s">
        <v>25</v>
      </c>
      <c r="B976" s="70">
        <f>_xlfn.IFNA(VLOOKUP(B962,Saisie!$A$4:$X$153,11,FALSE),0)</f>
        <v>0</v>
      </c>
      <c r="C976" s="71">
        <f>Témoin!$C$15</f>
        <v>27</v>
      </c>
      <c r="D976" s="72">
        <f t="shared" ref="D976:D983" si="120">C976*B976</f>
        <v>0</v>
      </c>
      <c r="E976" s="117" t="str">
        <f>_xlfn.IFNA(VLOOKUP(B962,Saisie!$A$4:$X$153,10,FALSE),"")</f>
        <v/>
      </c>
    </row>
    <row r="977" spans="1:5" x14ac:dyDescent="0.25">
      <c r="A977" s="67" t="s">
        <v>5</v>
      </c>
      <c r="B977" s="73">
        <f>_xlfn.IFNA(VLOOKUP(B962,Saisie!$A$4:$X$153,13,FALSE),0)</f>
        <v>0</v>
      </c>
      <c r="C977" s="74">
        <f>Témoin!$C$16</f>
        <v>65</v>
      </c>
      <c r="D977" s="75">
        <f t="shared" si="120"/>
        <v>0</v>
      </c>
      <c r="E977" s="117" t="str">
        <f>_xlfn.IFNA(VLOOKUP(B962,Saisie!$A$4:$X$153,12,FALSE),"")</f>
        <v/>
      </c>
    </row>
    <row r="978" spans="1:5" x14ac:dyDescent="0.25">
      <c r="A978" s="67" t="s">
        <v>6</v>
      </c>
      <c r="B978" s="73">
        <f>_xlfn.IFNA(VLOOKUP(B962,Saisie!$A$4:$X$153,15,FALSE),0)</f>
        <v>0</v>
      </c>
      <c r="C978" s="74">
        <f>Témoin!$C$17</f>
        <v>60</v>
      </c>
      <c r="D978" s="75">
        <f t="shared" si="120"/>
        <v>0</v>
      </c>
      <c r="E978" s="117" t="str">
        <f>_xlfn.IFNA(VLOOKUP(B962,Saisie!$A$4:$X$153,14,FALSE),"")</f>
        <v/>
      </c>
    </row>
    <row r="979" spans="1:5" x14ac:dyDescent="0.25">
      <c r="A979" s="67" t="s">
        <v>26</v>
      </c>
      <c r="B979" s="73">
        <f>_xlfn.IFNA(VLOOKUP(B962,Saisie!$A$4:$X$153,17,FALSE),0)</f>
        <v>0</v>
      </c>
      <c r="C979" s="74">
        <f>Témoin!$C$18</f>
        <v>39</v>
      </c>
      <c r="D979" s="75">
        <f t="shared" si="120"/>
        <v>0</v>
      </c>
      <c r="E979" s="117" t="str">
        <f>_xlfn.IFNA(VLOOKUP(B962,Saisie!$A$4:$X$153,16,FALSE),"")</f>
        <v/>
      </c>
    </row>
    <row r="980" spans="1:5" x14ac:dyDescent="0.25">
      <c r="A980" s="67" t="s">
        <v>27</v>
      </c>
      <c r="B980" s="73">
        <f>_xlfn.IFNA(VLOOKUP(B962,Saisie!$A$4:$X$153,19,FALSE),0)</f>
        <v>0</v>
      </c>
      <c r="C980" s="74">
        <f>Témoin!$C$19</f>
        <v>20</v>
      </c>
      <c r="D980" s="75">
        <f t="shared" si="120"/>
        <v>0</v>
      </c>
      <c r="E980" s="117" t="str">
        <f>_xlfn.IFNA(VLOOKUP(B962,Saisie!$A$4:$X$153,18,FALSE),"")</f>
        <v/>
      </c>
    </row>
    <row r="981" spans="1:5" x14ac:dyDescent="0.25">
      <c r="A981" s="67" t="s">
        <v>28</v>
      </c>
      <c r="B981" s="73">
        <f>_xlfn.IFNA(VLOOKUP(B962,Saisie!$A$4:$X$153,23,FALSE),0)</f>
        <v>0</v>
      </c>
      <c r="C981" s="74">
        <f>Témoin!$C$20</f>
        <v>260</v>
      </c>
      <c r="D981" s="75">
        <f t="shared" si="120"/>
        <v>0</v>
      </c>
      <c r="E981" s="117" t="str">
        <f>_xlfn.IFNA(VLOOKUP(B962,Saisie!$A$4:$X$153,22,FALSE),"")</f>
        <v/>
      </c>
    </row>
    <row r="982" spans="1:5" x14ac:dyDescent="0.25">
      <c r="A982" s="67" t="s">
        <v>29</v>
      </c>
      <c r="B982" s="92"/>
      <c r="C982" s="74">
        <f>Témoin!$C$21</f>
        <v>54</v>
      </c>
      <c r="D982" s="75">
        <f t="shared" si="120"/>
        <v>0</v>
      </c>
      <c r="E982" s="117"/>
    </row>
    <row r="983" spans="1:5" x14ac:dyDescent="0.25">
      <c r="A983" s="81" t="s">
        <v>30</v>
      </c>
      <c r="B983" s="73">
        <f>_xlfn.IFNA(VLOOKUP(B962,Saisie!$A$4:$X$153,21,FALSE),0)</f>
        <v>0</v>
      </c>
      <c r="C983" s="74">
        <f>Témoin!$C$22</f>
        <v>135</v>
      </c>
      <c r="D983" s="75">
        <f t="shared" si="120"/>
        <v>0</v>
      </c>
      <c r="E983" s="117" t="str">
        <f>_xlfn.IFNA(VLOOKUP(B962,Saisie!$A$4:$X$153,20,FALSE),"")</f>
        <v/>
      </c>
    </row>
    <row r="984" spans="1:5" x14ac:dyDescent="0.25">
      <c r="A984" s="93" t="s">
        <v>31</v>
      </c>
      <c r="B984" s="92"/>
      <c r="C984" s="94"/>
      <c r="D984" s="95"/>
      <c r="E984" s="129" t="str">
        <f>_xlfn.IFNA(VLOOKUP(B962,Saisie!$A$4:$X$153,24,FALSE),"")</f>
        <v/>
      </c>
    </row>
    <row r="985" spans="1:5" x14ac:dyDescent="0.25">
      <c r="A985" s="96"/>
      <c r="B985" s="97"/>
      <c r="C985" s="98"/>
      <c r="D985" s="75">
        <f t="shared" ref="D985:D989" si="121">C985*B985</f>
        <v>0</v>
      </c>
      <c r="E985" s="129"/>
    </row>
    <row r="986" spans="1:5" x14ac:dyDescent="0.25">
      <c r="A986" s="96"/>
      <c r="B986" s="92"/>
      <c r="C986" s="98"/>
      <c r="D986" s="75">
        <f t="shared" si="121"/>
        <v>0</v>
      </c>
      <c r="E986" s="129"/>
    </row>
    <row r="987" spans="1:5" x14ac:dyDescent="0.25">
      <c r="A987" s="99"/>
      <c r="B987" s="92"/>
      <c r="C987" s="98"/>
      <c r="D987" s="75">
        <f t="shared" si="121"/>
        <v>0</v>
      </c>
      <c r="E987" s="129"/>
    </row>
    <row r="988" spans="1:5" x14ac:dyDescent="0.25">
      <c r="A988" s="67"/>
      <c r="B988" s="92"/>
      <c r="C988" s="98"/>
      <c r="D988" s="75">
        <f t="shared" si="121"/>
        <v>0</v>
      </c>
      <c r="E988" s="129"/>
    </row>
    <row r="989" spans="1:5" ht="15.75" thickBot="1" x14ac:dyDescent="0.3">
      <c r="A989" s="67"/>
      <c r="B989" s="100"/>
      <c r="C989" s="101"/>
      <c r="D989" s="87">
        <f t="shared" si="121"/>
        <v>0</v>
      </c>
      <c r="E989" s="129"/>
    </row>
    <row r="990" spans="1:5" ht="15.75" thickBot="1" x14ac:dyDescent="0.3">
      <c r="A990" s="88" t="s">
        <v>32</v>
      </c>
      <c r="B990" s="89"/>
      <c r="C990" s="89"/>
      <c r="D990" s="90">
        <f>SUM(D976:D989)</f>
        <v>0</v>
      </c>
    </row>
    <row r="991" spans="1:5" ht="15.75" thickBot="1" x14ac:dyDescent="0.3">
      <c r="A991" s="67"/>
      <c r="B991" s="69"/>
      <c r="C991" s="69"/>
      <c r="D991" s="91"/>
    </row>
    <row r="992" spans="1:5" ht="21.75" thickTop="1" thickBot="1" x14ac:dyDescent="0.35">
      <c r="A992" s="102" t="s">
        <v>33</v>
      </c>
      <c r="B992" s="102"/>
      <c r="C992" s="102"/>
      <c r="D992" s="103">
        <f>D990+D974</f>
        <v>0</v>
      </c>
    </row>
    <row r="993" spans="1:5" ht="16.5" thickTop="1" thickBot="1" x14ac:dyDescent="0.3"/>
    <row r="994" spans="1:5" ht="16.5" thickBot="1" x14ac:dyDescent="0.3">
      <c r="A994" s="67" t="s">
        <v>12</v>
      </c>
      <c r="B994" s="128">
        <f>Saisie!A35</f>
        <v>0</v>
      </c>
      <c r="C994" s="126"/>
      <c r="D994" s="127"/>
    </row>
    <row r="996" spans="1:5" ht="15.75" thickBot="1" x14ac:dyDescent="0.3">
      <c r="A996" s="68">
        <f>_xlfn.IFNA(VLOOKUP(B994,Saisie!$A$4:$X$153,5,FALSE),0)</f>
        <v>0</v>
      </c>
      <c r="B996" s="69" t="s">
        <v>13</v>
      </c>
      <c r="C996" s="69" t="s">
        <v>14</v>
      </c>
      <c r="D996" s="69" t="s">
        <v>15</v>
      </c>
    </row>
    <row r="997" spans="1:5" x14ac:dyDescent="0.25">
      <c r="A997" s="67" t="s">
        <v>16</v>
      </c>
      <c r="B997" s="70">
        <f>_xlfn.IFNA(VLOOKUP(B994,Saisie!$A$4:$X$153,3,FALSE),0)</f>
        <v>0</v>
      </c>
      <c r="C997" s="71">
        <f>Témoin!$C$4</f>
        <v>55</v>
      </c>
      <c r="D997" s="72">
        <f>C997*B997</f>
        <v>0</v>
      </c>
      <c r="E997" s="117" t="str">
        <f>_xlfn.IFNA(VLOOKUP(B994,Saisie!$A$4:$X$153,2,FALSE),"")</f>
        <v/>
      </c>
    </row>
    <row r="998" spans="1:5" x14ac:dyDescent="0.25">
      <c r="A998" s="67" t="s">
        <v>17</v>
      </c>
      <c r="B998" s="73">
        <f>IF(A996=1,1,)</f>
        <v>0</v>
      </c>
      <c r="C998" s="74">
        <f>Témoin!$C$5</f>
        <v>24</v>
      </c>
      <c r="D998" s="75">
        <f t="shared" ref="D998:D1002" si="122">C998*B998</f>
        <v>0</v>
      </c>
      <c r="E998" s="129" t="str">
        <f>_xlfn.IFNA(VLOOKUP(B994,Saisie!$A$4:$X$153,4,FALSE),"")</f>
        <v/>
      </c>
    </row>
    <row r="999" spans="1:5" x14ac:dyDescent="0.25">
      <c r="A999" s="67" t="s">
        <v>18</v>
      </c>
      <c r="B999" s="73">
        <f>IF(A996=2,2,)</f>
        <v>0</v>
      </c>
      <c r="C999" s="74">
        <f>Témoin!$C$6</f>
        <v>23</v>
      </c>
      <c r="D999" s="75">
        <f t="shared" si="122"/>
        <v>0</v>
      </c>
      <c r="E999" s="129"/>
    </row>
    <row r="1000" spans="1:5" x14ac:dyDescent="0.25">
      <c r="A1000" s="67" t="s">
        <v>19</v>
      </c>
      <c r="B1000" s="73">
        <f>IF(AND(A996&gt;=3,A996&lt;=5),A996,0)</f>
        <v>0</v>
      </c>
      <c r="C1000" s="74">
        <f>Témoin!$C$7</f>
        <v>22</v>
      </c>
      <c r="D1000" s="75">
        <f t="shared" si="122"/>
        <v>0</v>
      </c>
      <c r="E1000" s="129"/>
    </row>
    <row r="1001" spans="1:5" x14ac:dyDescent="0.25">
      <c r="A1001" s="67" t="s">
        <v>20</v>
      </c>
      <c r="B1001" s="73">
        <f>IF(AND(A996&gt;=6,A996&lt;=10),A996,0)</f>
        <v>0</v>
      </c>
      <c r="C1001" s="74">
        <f>Témoin!$C$8</f>
        <v>21</v>
      </c>
      <c r="D1001" s="75">
        <f t="shared" si="122"/>
        <v>0</v>
      </c>
      <c r="E1001" s="129"/>
    </row>
    <row r="1002" spans="1:5" x14ac:dyDescent="0.25">
      <c r="A1002" s="67" t="s">
        <v>21</v>
      </c>
      <c r="B1002" s="76">
        <f>IF(A996&gt;10,A996,0)</f>
        <v>0</v>
      </c>
      <c r="C1002" s="77">
        <f>Témoin!$C$9</f>
        <v>20</v>
      </c>
      <c r="D1002" s="78">
        <f t="shared" si="122"/>
        <v>0</v>
      </c>
      <c r="E1002" s="129"/>
    </row>
    <row r="1003" spans="1:5" x14ac:dyDescent="0.25">
      <c r="A1003" s="67"/>
      <c r="B1003" s="73"/>
      <c r="C1003" s="79"/>
      <c r="D1003" s="80"/>
      <c r="E1003" s="117"/>
    </row>
    <row r="1004" spans="1:5" x14ac:dyDescent="0.25">
      <c r="A1004" s="81" t="s">
        <v>22</v>
      </c>
      <c r="B1004" s="82">
        <f>_xlfn.IFNA(VLOOKUP(B994,Saisie!$A$4:$X$153,7,FALSE),0)</f>
        <v>0</v>
      </c>
      <c r="C1004" s="83">
        <f>Témoin!$C$11</f>
        <v>95</v>
      </c>
      <c r="D1004" s="84">
        <f t="shared" ref="D1004:D1005" si="123">C1004*B1004</f>
        <v>0</v>
      </c>
      <c r="E1004" s="117" t="str">
        <f>_xlfn.IFNA(VLOOKUP(B994,Saisie!$A$4:$X$153,6,FALSE),"")</f>
        <v/>
      </c>
    </row>
    <row r="1005" spans="1:5" ht="15.75" thickBot="1" x14ac:dyDescent="0.3">
      <c r="A1005" s="67" t="s">
        <v>23</v>
      </c>
      <c r="B1005" s="85">
        <f>_xlfn.IFNA(VLOOKUP(B994,Saisie!$A$4:$X$153,9,FALSE),0)</f>
        <v>0</v>
      </c>
      <c r="C1005" s="86">
        <f>Témoin!$C$12</f>
        <v>70</v>
      </c>
      <c r="D1005" s="87">
        <f t="shared" si="123"/>
        <v>0</v>
      </c>
      <c r="E1005" s="117" t="str">
        <f>_xlfn.IFNA(VLOOKUP(B994,Saisie!$A$4:$X$153,8,FALSE),"")</f>
        <v/>
      </c>
    </row>
    <row r="1006" spans="1:5" ht="15.75" thickBot="1" x14ac:dyDescent="0.3">
      <c r="A1006" s="88" t="s">
        <v>24</v>
      </c>
      <c r="B1006" s="89"/>
      <c r="C1006" s="89"/>
      <c r="D1006" s="90">
        <f>SUM(D997:D1005)</f>
        <v>0</v>
      </c>
      <c r="E1006" s="117"/>
    </row>
    <row r="1007" spans="1:5" ht="15.75" thickBot="1" x14ac:dyDescent="0.3">
      <c r="A1007" s="67"/>
      <c r="B1007" s="89"/>
      <c r="C1007" s="89"/>
      <c r="D1007" s="91"/>
      <c r="E1007" s="117"/>
    </row>
    <row r="1008" spans="1:5" x14ac:dyDescent="0.25">
      <c r="A1008" s="67" t="s">
        <v>25</v>
      </c>
      <c r="B1008" s="70">
        <f>_xlfn.IFNA(VLOOKUP(B994,Saisie!$A$4:$X$153,11,FALSE),0)</f>
        <v>0</v>
      </c>
      <c r="C1008" s="71">
        <f>Témoin!$C$15</f>
        <v>27</v>
      </c>
      <c r="D1008" s="72">
        <f t="shared" ref="D1008:D1015" si="124">C1008*B1008</f>
        <v>0</v>
      </c>
      <c r="E1008" s="117" t="str">
        <f>_xlfn.IFNA(VLOOKUP(B994,Saisie!$A$4:$X$153,10,FALSE),"")</f>
        <v/>
      </c>
    </row>
    <row r="1009" spans="1:5" x14ac:dyDescent="0.25">
      <c r="A1009" s="67" t="s">
        <v>5</v>
      </c>
      <c r="B1009" s="73">
        <f>_xlfn.IFNA(VLOOKUP(B994,Saisie!$A$4:$X$153,13,FALSE),0)</f>
        <v>0</v>
      </c>
      <c r="C1009" s="74">
        <f>Témoin!$C$16</f>
        <v>65</v>
      </c>
      <c r="D1009" s="75">
        <f t="shared" si="124"/>
        <v>0</v>
      </c>
      <c r="E1009" s="117" t="str">
        <f>_xlfn.IFNA(VLOOKUP(B994,Saisie!$A$4:$X$153,12,FALSE),"")</f>
        <v/>
      </c>
    </row>
    <row r="1010" spans="1:5" x14ac:dyDescent="0.25">
      <c r="A1010" s="67" t="s">
        <v>6</v>
      </c>
      <c r="B1010" s="73">
        <f>_xlfn.IFNA(VLOOKUP(B994,Saisie!$A$4:$X$153,15,FALSE),0)</f>
        <v>0</v>
      </c>
      <c r="C1010" s="74">
        <f>Témoin!$C$17</f>
        <v>60</v>
      </c>
      <c r="D1010" s="75">
        <f t="shared" si="124"/>
        <v>0</v>
      </c>
      <c r="E1010" s="117" t="str">
        <f>_xlfn.IFNA(VLOOKUP(B994,Saisie!$A$4:$X$153,14,FALSE),"")</f>
        <v/>
      </c>
    </row>
    <row r="1011" spans="1:5" x14ac:dyDescent="0.25">
      <c r="A1011" s="67" t="s">
        <v>26</v>
      </c>
      <c r="B1011" s="73">
        <f>_xlfn.IFNA(VLOOKUP(B994,Saisie!$A$4:$X$153,17,FALSE),0)</f>
        <v>0</v>
      </c>
      <c r="C1011" s="74">
        <f>Témoin!$C$18</f>
        <v>39</v>
      </c>
      <c r="D1011" s="75">
        <f t="shared" si="124"/>
        <v>0</v>
      </c>
      <c r="E1011" s="117" t="str">
        <f>_xlfn.IFNA(VLOOKUP(B994,Saisie!$A$4:$X$153,16,FALSE),"")</f>
        <v/>
      </c>
    </row>
    <row r="1012" spans="1:5" x14ac:dyDescent="0.25">
      <c r="A1012" s="67" t="s">
        <v>27</v>
      </c>
      <c r="B1012" s="73">
        <f>_xlfn.IFNA(VLOOKUP(B994,Saisie!$A$4:$X$153,19,FALSE),0)</f>
        <v>0</v>
      </c>
      <c r="C1012" s="74">
        <f>Témoin!$C$19</f>
        <v>20</v>
      </c>
      <c r="D1012" s="75">
        <f t="shared" si="124"/>
        <v>0</v>
      </c>
      <c r="E1012" s="117" t="str">
        <f>_xlfn.IFNA(VLOOKUP(B994,Saisie!$A$4:$X$153,18,FALSE),"")</f>
        <v/>
      </c>
    </row>
    <row r="1013" spans="1:5" x14ac:dyDescent="0.25">
      <c r="A1013" s="67" t="s">
        <v>28</v>
      </c>
      <c r="B1013" s="73">
        <f>_xlfn.IFNA(VLOOKUP(B994,Saisie!$A$4:$X$153,23,FALSE),0)</f>
        <v>0</v>
      </c>
      <c r="C1013" s="74">
        <f>Témoin!$C$20</f>
        <v>260</v>
      </c>
      <c r="D1013" s="75">
        <f t="shared" si="124"/>
        <v>0</v>
      </c>
      <c r="E1013" s="117" t="str">
        <f>_xlfn.IFNA(VLOOKUP(B994,Saisie!$A$4:$X$153,22,FALSE),"")</f>
        <v/>
      </c>
    </row>
    <row r="1014" spans="1:5" x14ac:dyDescent="0.25">
      <c r="A1014" s="67" t="s">
        <v>29</v>
      </c>
      <c r="B1014" s="92"/>
      <c r="C1014" s="74">
        <f>Témoin!$C$21</f>
        <v>54</v>
      </c>
      <c r="D1014" s="75">
        <f t="shared" si="124"/>
        <v>0</v>
      </c>
      <c r="E1014" s="117"/>
    </row>
    <row r="1015" spans="1:5" x14ac:dyDescent="0.25">
      <c r="A1015" s="81" t="s">
        <v>30</v>
      </c>
      <c r="B1015" s="73">
        <f>_xlfn.IFNA(VLOOKUP(B994,Saisie!$A$4:$X$153,21,FALSE),0)</f>
        <v>0</v>
      </c>
      <c r="C1015" s="74">
        <f>Témoin!$C$22</f>
        <v>135</v>
      </c>
      <c r="D1015" s="75">
        <f t="shared" si="124"/>
        <v>0</v>
      </c>
      <c r="E1015" s="117" t="str">
        <f>_xlfn.IFNA(VLOOKUP(B994,Saisie!$A$4:$X$153,20,FALSE),"")</f>
        <v/>
      </c>
    </row>
    <row r="1016" spans="1:5" x14ac:dyDescent="0.25">
      <c r="A1016" s="93" t="s">
        <v>31</v>
      </c>
      <c r="B1016" s="92"/>
      <c r="C1016" s="94"/>
      <c r="D1016" s="95"/>
      <c r="E1016" s="129" t="str">
        <f>_xlfn.IFNA(VLOOKUP(B994,Saisie!$A$4:$X$153,24,FALSE),"")</f>
        <v/>
      </c>
    </row>
    <row r="1017" spans="1:5" x14ac:dyDescent="0.25">
      <c r="A1017" s="96"/>
      <c r="B1017" s="97"/>
      <c r="C1017" s="98"/>
      <c r="D1017" s="75">
        <f t="shared" ref="D1017:D1021" si="125">C1017*B1017</f>
        <v>0</v>
      </c>
      <c r="E1017" s="129"/>
    </row>
    <row r="1018" spans="1:5" x14ac:dyDescent="0.25">
      <c r="A1018" s="96"/>
      <c r="B1018" s="92"/>
      <c r="C1018" s="98"/>
      <c r="D1018" s="75">
        <f t="shared" si="125"/>
        <v>0</v>
      </c>
      <c r="E1018" s="129"/>
    </row>
    <row r="1019" spans="1:5" x14ac:dyDescent="0.25">
      <c r="A1019" s="99"/>
      <c r="B1019" s="92"/>
      <c r="C1019" s="98"/>
      <c r="D1019" s="75">
        <f t="shared" si="125"/>
        <v>0</v>
      </c>
      <c r="E1019" s="129"/>
    </row>
    <row r="1020" spans="1:5" x14ac:dyDescent="0.25">
      <c r="A1020" s="67"/>
      <c r="B1020" s="92"/>
      <c r="C1020" s="98"/>
      <c r="D1020" s="75">
        <f t="shared" si="125"/>
        <v>0</v>
      </c>
      <c r="E1020" s="129"/>
    </row>
    <row r="1021" spans="1:5" ht="15.75" thickBot="1" x14ac:dyDescent="0.3">
      <c r="A1021" s="67"/>
      <c r="B1021" s="100"/>
      <c r="C1021" s="101"/>
      <c r="D1021" s="87">
        <f t="shared" si="125"/>
        <v>0</v>
      </c>
      <c r="E1021" s="129"/>
    </row>
    <row r="1022" spans="1:5" ht="15.75" thickBot="1" x14ac:dyDescent="0.3">
      <c r="A1022" s="88" t="s">
        <v>32</v>
      </c>
      <c r="B1022" s="89"/>
      <c r="C1022" s="89"/>
      <c r="D1022" s="90">
        <f>SUM(D1008:D1021)</f>
        <v>0</v>
      </c>
    </row>
    <row r="1023" spans="1:5" ht="15.75" thickBot="1" x14ac:dyDescent="0.3">
      <c r="A1023" s="67"/>
      <c r="B1023" s="69"/>
      <c r="C1023" s="69"/>
      <c r="D1023" s="91"/>
    </row>
    <row r="1024" spans="1:5" ht="21.75" thickTop="1" thickBot="1" x14ac:dyDescent="0.35">
      <c r="A1024" s="102" t="s">
        <v>33</v>
      </c>
      <c r="B1024" s="102"/>
      <c r="C1024" s="102"/>
      <c r="D1024" s="103">
        <f>D1022+D1006</f>
        <v>0</v>
      </c>
    </row>
    <row r="1025" spans="1:5" ht="16.5" thickTop="1" thickBot="1" x14ac:dyDescent="0.3"/>
    <row r="1026" spans="1:5" ht="16.5" thickBot="1" x14ac:dyDescent="0.3">
      <c r="A1026" s="67" t="s">
        <v>12</v>
      </c>
      <c r="B1026" s="128">
        <f>Saisie!A36</f>
        <v>0</v>
      </c>
      <c r="C1026" s="126"/>
      <c r="D1026" s="127"/>
    </row>
    <row r="1028" spans="1:5" ht="15.75" thickBot="1" x14ac:dyDescent="0.3">
      <c r="A1028" s="68">
        <f>_xlfn.IFNA(VLOOKUP(B1026,Saisie!$A$4:$X$153,5,FALSE),0)</f>
        <v>0</v>
      </c>
      <c r="B1028" s="69" t="s">
        <v>13</v>
      </c>
      <c r="C1028" s="69" t="s">
        <v>14</v>
      </c>
      <c r="D1028" s="69" t="s">
        <v>15</v>
      </c>
    </row>
    <row r="1029" spans="1:5" x14ac:dyDescent="0.25">
      <c r="A1029" s="67" t="s">
        <v>16</v>
      </c>
      <c r="B1029" s="70">
        <f>_xlfn.IFNA(VLOOKUP(B1026,Saisie!$A$4:$X$153,3,FALSE),0)</f>
        <v>0</v>
      </c>
      <c r="C1029" s="71">
        <f>Témoin!$C$4</f>
        <v>55</v>
      </c>
      <c r="D1029" s="72">
        <f>C1029*B1029</f>
        <v>0</v>
      </c>
      <c r="E1029" s="117" t="str">
        <f>_xlfn.IFNA(VLOOKUP(B1026,Saisie!$A$4:$X$153,2,FALSE),"")</f>
        <v/>
      </c>
    </row>
    <row r="1030" spans="1:5" x14ac:dyDescent="0.25">
      <c r="A1030" s="67" t="s">
        <v>17</v>
      </c>
      <c r="B1030" s="73">
        <f>IF(A1028=1,1,)</f>
        <v>0</v>
      </c>
      <c r="C1030" s="74">
        <f>Témoin!$C$5</f>
        <v>24</v>
      </c>
      <c r="D1030" s="75">
        <f t="shared" ref="D1030:D1034" si="126">C1030*B1030</f>
        <v>0</v>
      </c>
      <c r="E1030" s="129" t="str">
        <f>_xlfn.IFNA(VLOOKUP(B1026,Saisie!$A$4:$X$153,4,FALSE),"")</f>
        <v/>
      </c>
    </row>
    <row r="1031" spans="1:5" x14ac:dyDescent="0.25">
      <c r="A1031" s="67" t="s">
        <v>18</v>
      </c>
      <c r="B1031" s="73">
        <f>IF(A1028=2,2,)</f>
        <v>0</v>
      </c>
      <c r="C1031" s="74">
        <f>Témoin!$C$6</f>
        <v>23</v>
      </c>
      <c r="D1031" s="75">
        <f t="shared" si="126"/>
        <v>0</v>
      </c>
      <c r="E1031" s="129"/>
    </row>
    <row r="1032" spans="1:5" x14ac:dyDescent="0.25">
      <c r="A1032" s="67" t="s">
        <v>19</v>
      </c>
      <c r="B1032" s="73">
        <f>IF(AND(A1028&gt;=3,A1028&lt;=5),A1028,0)</f>
        <v>0</v>
      </c>
      <c r="C1032" s="74">
        <f>Témoin!$C$7</f>
        <v>22</v>
      </c>
      <c r="D1032" s="75">
        <f t="shared" si="126"/>
        <v>0</v>
      </c>
      <c r="E1032" s="129"/>
    </row>
    <row r="1033" spans="1:5" x14ac:dyDescent="0.25">
      <c r="A1033" s="67" t="s">
        <v>20</v>
      </c>
      <c r="B1033" s="73">
        <f>IF(AND(A1028&gt;=6,A1028&lt;=10),A1028,0)</f>
        <v>0</v>
      </c>
      <c r="C1033" s="74">
        <f>Témoin!$C$8</f>
        <v>21</v>
      </c>
      <c r="D1033" s="75">
        <f t="shared" si="126"/>
        <v>0</v>
      </c>
      <c r="E1033" s="129"/>
    </row>
    <row r="1034" spans="1:5" x14ac:dyDescent="0.25">
      <c r="A1034" s="67" t="s">
        <v>21</v>
      </c>
      <c r="B1034" s="76">
        <f>IF(A1028&gt;10,A1028,0)</f>
        <v>0</v>
      </c>
      <c r="C1034" s="77">
        <f>Témoin!$C$9</f>
        <v>20</v>
      </c>
      <c r="D1034" s="78">
        <f t="shared" si="126"/>
        <v>0</v>
      </c>
      <c r="E1034" s="129"/>
    </row>
    <row r="1035" spans="1:5" x14ac:dyDescent="0.25">
      <c r="A1035" s="67"/>
      <c r="B1035" s="73"/>
      <c r="C1035" s="79"/>
      <c r="D1035" s="80"/>
      <c r="E1035" s="117"/>
    </row>
    <row r="1036" spans="1:5" x14ac:dyDescent="0.25">
      <c r="A1036" s="81" t="s">
        <v>22</v>
      </c>
      <c r="B1036" s="82">
        <f>_xlfn.IFNA(VLOOKUP(B1026,Saisie!$A$4:$X$153,7,FALSE),0)</f>
        <v>0</v>
      </c>
      <c r="C1036" s="83">
        <f>Témoin!$C$11</f>
        <v>95</v>
      </c>
      <c r="D1036" s="84">
        <f t="shared" ref="D1036:D1037" si="127">C1036*B1036</f>
        <v>0</v>
      </c>
      <c r="E1036" s="117" t="str">
        <f>_xlfn.IFNA(VLOOKUP(B1026,Saisie!$A$4:$X$153,6,FALSE),"")</f>
        <v/>
      </c>
    </row>
    <row r="1037" spans="1:5" ht="15.75" thickBot="1" x14ac:dyDescent="0.3">
      <c r="A1037" s="67" t="s">
        <v>23</v>
      </c>
      <c r="B1037" s="85">
        <f>_xlfn.IFNA(VLOOKUP(B1026,Saisie!$A$4:$X$153,9,FALSE),0)</f>
        <v>0</v>
      </c>
      <c r="C1037" s="86">
        <f>Témoin!$C$12</f>
        <v>70</v>
      </c>
      <c r="D1037" s="87">
        <f t="shared" si="127"/>
        <v>0</v>
      </c>
      <c r="E1037" s="117" t="str">
        <f>_xlfn.IFNA(VLOOKUP(B1026,Saisie!$A$4:$X$153,8,FALSE),"")</f>
        <v/>
      </c>
    </row>
    <row r="1038" spans="1:5" ht="15.75" thickBot="1" x14ac:dyDescent="0.3">
      <c r="A1038" s="88" t="s">
        <v>24</v>
      </c>
      <c r="B1038" s="89"/>
      <c r="C1038" s="89"/>
      <c r="D1038" s="90">
        <f>SUM(D1029:D1037)</f>
        <v>0</v>
      </c>
      <c r="E1038" s="117"/>
    </row>
    <row r="1039" spans="1:5" ht="15.75" thickBot="1" x14ac:dyDescent="0.3">
      <c r="A1039" s="67"/>
      <c r="B1039" s="89"/>
      <c r="C1039" s="89"/>
      <c r="D1039" s="91"/>
      <c r="E1039" s="117"/>
    </row>
    <row r="1040" spans="1:5" x14ac:dyDescent="0.25">
      <c r="A1040" s="67" t="s">
        <v>25</v>
      </c>
      <c r="B1040" s="70">
        <f>_xlfn.IFNA(VLOOKUP(B1026,Saisie!$A$4:$X$153,11,FALSE),0)</f>
        <v>0</v>
      </c>
      <c r="C1040" s="71">
        <f>Témoin!$C$15</f>
        <v>27</v>
      </c>
      <c r="D1040" s="72">
        <f t="shared" ref="D1040:D1047" si="128">C1040*B1040</f>
        <v>0</v>
      </c>
      <c r="E1040" s="117" t="str">
        <f>_xlfn.IFNA(VLOOKUP(B1026,Saisie!$A$4:$X$153,10,FALSE),"")</f>
        <v/>
      </c>
    </row>
    <row r="1041" spans="1:5" x14ac:dyDescent="0.25">
      <c r="A1041" s="67" t="s">
        <v>5</v>
      </c>
      <c r="B1041" s="73">
        <f>_xlfn.IFNA(VLOOKUP(B1026,Saisie!$A$4:$X$153,13,FALSE),0)</f>
        <v>0</v>
      </c>
      <c r="C1041" s="74">
        <f>Témoin!$C$16</f>
        <v>65</v>
      </c>
      <c r="D1041" s="75">
        <f t="shared" si="128"/>
        <v>0</v>
      </c>
      <c r="E1041" s="117" t="str">
        <f>_xlfn.IFNA(VLOOKUP(B1026,Saisie!$A$4:$X$153,12,FALSE),"")</f>
        <v/>
      </c>
    </row>
    <row r="1042" spans="1:5" x14ac:dyDescent="0.25">
      <c r="A1042" s="67" t="s">
        <v>6</v>
      </c>
      <c r="B1042" s="73">
        <f>_xlfn.IFNA(VLOOKUP(B1026,Saisie!$A$4:$X$153,15,FALSE),0)</f>
        <v>0</v>
      </c>
      <c r="C1042" s="74">
        <f>Témoin!$C$17</f>
        <v>60</v>
      </c>
      <c r="D1042" s="75">
        <f t="shared" si="128"/>
        <v>0</v>
      </c>
      <c r="E1042" s="117" t="str">
        <f>_xlfn.IFNA(VLOOKUP(B1026,Saisie!$A$4:$X$153,14,FALSE),"")</f>
        <v/>
      </c>
    </row>
    <row r="1043" spans="1:5" x14ac:dyDescent="0.25">
      <c r="A1043" s="67" t="s">
        <v>26</v>
      </c>
      <c r="B1043" s="73">
        <f>_xlfn.IFNA(VLOOKUP(B1026,Saisie!$A$4:$X$153,17,FALSE),0)</f>
        <v>0</v>
      </c>
      <c r="C1043" s="74">
        <f>Témoin!$C$18</f>
        <v>39</v>
      </c>
      <c r="D1043" s="75">
        <f t="shared" si="128"/>
        <v>0</v>
      </c>
      <c r="E1043" s="117" t="str">
        <f>_xlfn.IFNA(VLOOKUP(B1026,Saisie!$A$4:$X$153,16,FALSE),"")</f>
        <v/>
      </c>
    </row>
    <row r="1044" spans="1:5" x14ac:dyDescent="0.25">
      <c r="A1044" s="67" t="s">
        <v>27</v>
      </c>
      <c r="B1044" s="73">
        <f>_xlfn.IFNA(VLOOKUP(B1026,Saisie!$A$4:$X$153,19,FALSE),0)</f>
        <v>0</v>
      </c>
      <c r="C1044" s="74">
        <f>Témoin!$C$19</f>
        <v>20</v>
      </c>
      <c r="D1044" s="75">
        <f t="shared" si="128"/>
        <v>0</v>
      </c>
      <c r="E1044" s="117" t="str">
        <f>_xlfn.IFNA(VLOOKUP(B1026,Saisie!$A$4:$X$153,18,FALSE),"")</f>
        <v/>
      </c>
    </row>
    <row r="1045" spans="1:5" x14ac:dyDescent="0.25">
      <c r="A1045" s="67" t="s">
        <v>28</v>
      </c>
      <c r="B1045" s="73">
        <f>_xlfn.IFNA(VLOOKUP(B1026,Saisie!$A$4:$X$153,23,FALSE),0)</f>
        <v>0</v>
      </c>
      <c r="C1045" s="74">
        <f>Témoin!$C$20</f>
        <v>260</v>
      </c>
      <c r="D1045" s="75">
        <f t="shared" si="128"/>
        <v>0</v>
      </c>
      <c r="E1045" s="117" t="str">
        <f>_xlfn.IFNA(VLOOKUP(B1026,Saisie!$A$4:$X$153,22,FALSE),"")</f>
        <v/>
      </c>
    </row>
    <row r="1046" spans="1:5" x14ac:dyDescent="0.25">
      <c r="A1046" s="67" t="s">
        <v>29</v>
      </c>
      <c r="B1046" s="92"/>
      <c r="C1046" s="74">
        <f>Témoin!$C$21</f>
        <v>54</v>
      </c>
      <c r="D1046" s="75">
        <f t="shared" si="128"/>
        <v>0</v>
      </c>
      <c r="E1046" s="117"/>
    </row>
    <row r="1047" spans="1:5" x14ac:dyDescent="0.25">
      <c r="A1047" s="81" t="s">
        <v>30</v>
      </c>
      <c r="B1047" s="73">
        <f>_xlfn.IFNA(VLOOKUP(B1026,Saisie!$A$4:$X$153,21,FALSE),0)</f>
        <v>0</v>
      </c>
      <c r="C1047" s="74">
        <f>Témoin!$C$22</f>
        <v>135</v>
      </c>
      <c r="D1047" s="75">
        <f t="shared" si="128"/>
        <v>0</v>
      </c>
      <c r="E1047" s="117" t="str">
        <f>_xlfn.IFNA(VLOOKUP(B1026,Saisie!$A$4:$X$153,20,FALSE),"")</f>
        <v/>
      </c>
    </row>
    <row r="1048" spans="1:5" x14ac:dyDescent="0.25">
      <c r="A1048" s="93" t="s">
        <v>31</v>
      </c>
      <c r="B1048" s="92"/>
      <c r="C1048" s="94"/>
      <c r="D1048" s="95"/>
      <c r="E1048" s="129" t="str">
        <f>_xlfn.IFNA(VLOOKUP(B1026,Saisie!$A$4:$X$153,24,FALSE),"")</f>
        <v/>
      </c>
    </row>
    <row r="1049" spans="1:5" x14ac:dyDescent="0.25">
      <c r="A1049" s="96"/>
      <c r="B1049" s="97"/>
      <c r="C1049" s="98"/>
      <c r="D1049" s="75">
        <f t="shared" ref="D1049:D1053" si="129">C1049*B1049</f>
        <v>0</v>
      </c>
      <c r="E1049" s="129"/>
    </row>
    <row r="1050" spans="1:5" x14ac:dyDescent="0.25">
      <c r="A1050" s="96"/>
      <c r="B1050" s="92"/>
      <c r="C1050" s="98"/>
      <c r="D1050" s="75">
        <f t="shared" si="129"/>
        <v>0</v>
      </c>
      <c r="E1050" s="129"/>
    </row>
    <row r="1051" spans="1:5" x14ac:dyDescent="0.25">
      <c r="A1051" s="99"/>
      <c r="B1051" s="92"/>
      <c r="C1051" s="98"/>
      <c r="D1051" s="75">
        <f t="shared" si="129"/>
        <v>0</v>
      </c>
      <c r="E1051" s="129"/>
    </row>
    <row r="1052" spans="1:5" x14ac:dyDescent="0.25">
      <c r="A1052" s="67"/>
      <c r="B1052" s="92"/>
      <c r="C1052" s="98"/>
      <c r="D1052" s="75">
        <f t="shared" si="129"/>
        <v>0</v>
      </c>
      <c r="E1052" s="129"/>
    </row>
    <row r="1053" spans="1:5" ht="15.75" thickBot="1" x14ac:dyDescent="0.3">
      <c r="A1053" s="67"/>
      <c r="B1053" s="100"/>
      <c r="C1053" s="101"/>
      <c r="D1053" s="87">
        <f t="shared" si="129"/>
        <v>0</v>
      </c>
      <c r="E1053" s="129"/>
    </row>
    <row r="1054" spans="1:5" ht="15.75" thickBot="1" x14ac:dyDescent="0.3">
      <c r="A1054" s="88" t="s">
        <v>32</v>
      </c>
      <c r="B1054" s="89"/>
      <c r="C1054" s="89"/>
      <c r="D1054" s="90">
        <f>SUM(D1040:D1053)</f>
        <v>0</v>
      </c>
    </row>
    <row r="1055" spans="1:5" ht="15.75" thickBot="1" x14ac:dyDescent="0.3">
      <c r="A1055" s="67"/>
      <c r="B1055" s="69"/>
      <c r="C1055" s="69"/>
      <c r="D1055" s="91"/>
    </row>
    <row r="1056" spans="1:5" ht="21.75" thickTop="1" thickBot="1" x14ac:dyDescent="0.35">
      <c r="A1056" s="102" t="s">
        <v>33</v>
      </c>
      <c r="B1056" s="102"/>
      <c r="C1056" s="102"/>
      <c r="D1056" s="103">
        <f>D1054+D1038</f>
        <v>0</v>
      </c>
    </row>
    <row r="1057" spans="1:5" ht="16.5" thickTop="1" thickBot="1" x14ac:dyDescent="0.3"/>
    <row r="1058" spans="1:5" ht="16.5" thickBot="1" x14ac:dyDescent="0.3">
      <c r="A1058" s="67" t="s">
        <v>12</v>
      </c>
      <c r="B1058" s="128">
        <f>Saisie!A37</f>
        <v>0</v>
      </c>
      <c r="C1058" s="126"/>
      <c r="D1058" s="127"/>
    </row>
    <row r="1060" spans="1:5" ht="15.75" thickBot="1" x14ac:dyDescent="0.3">
      <c r="A1060" s="68">
        <f>_xlfn.IFNA(VLOOKUP(B1058,Saisie!$A$4:$X$153,5,FALSE),0)</f>
        <v>0</v>
      </c>
      <c r="B1060" s="69" t="s">
        <v>13</v>
      </c>
      <c r="C1060" s="69" t="s">
        <v>14</v>
      </c>
      <c r="D1060" s="69" t="s">
        <v>15</v>
      </c>
    </row>
    <row r="1061" spans="1:5" x14ac:dyDescent="0.25">
      <c r="A1061" s="67" t="s">
        <v>16</v>
      </c>
      <c r="B1061" s="70">
        <f>_xlfn.IFNA(VLOOKUP(B1058,Saisie!$A$4:$X$153,3,FALSE),0)</f>
        <v>0</v>
      </c>
      <c r="C1061" s="71">
        <f>Témoin!$C$4</f>
        <v>55</v>
      </c>
      <c r="D1061" s="72">
        <f>C1061*B1061</f>
        <v>0</v>
      </c>
      <c r="E1061" s="117" t="str">
        <f>_xlfn.IFNA(VLOOKUP(B1058,Saisie!$A$4:$X$153,2,FALSE),"")</f>
        <v/>
      </c>
    </row>
    <row r="1062" spans="1:5" x14ac:dyDescent="0.25">
      <c r="A1062" s="67" t="s">
        <v>17</v>
      </c>
      <c r="B1062" s="73">
        <f>IF(A1060=1,1,)</f>
        <v>0</v>
      </c>
      <c r="C1062" s="74">
        <f>Témoin!$C$5</f>
        <v>24</v>
      </c>
      <c r="D1062" s="75">
        <f t="shared" ref="D1062:D1066" si="130">C1062*B1062</f>
        <v>0</v>
      </c>
      <c r="E1062" s="129" t="str">
        <f>_xlfn.IFNA(VLOOKUP(B1058,Saisie!$A$4:$X$153,4,FALSE),"")</f>
        <v/>
      </c>
    </row>
    <row r="1063" spans="1:5" x14ac:dyDescent="0.25">
      <c r="A1063" s="67" t="s">
        <v>18</v>
      </c>
      <c r="B1063" s="73">
        <f>IF(A1060=2,2,)</f>
        <v>0</v>
      </c>
      <c r="C1063" s="74">
        <f>Témoin!$C$6</f>
        <v>23</v>
      </c>
      <c r="D1063" s="75">
        <f t="shared" si="130"/>
        <v>0</v>
      </c>
      <c r="E1063" s="129"/>
    </row>
    <row r="1064" spans="1:5" x14ac:dyDescent="0.25">
      <c r="A1064" s="67" t="s">
        <v>19</v>
      </c>
      <c r="B1064" s="73">
        <f>IF(AND(A1060&gt;=3,A1060&lt;=5),A1060,0)</f>
        <v>0</v>
      </c>
      <c r="C1064" s="74">
        <f>Témoin!$C$7</f>
        <v>22</v>
      </c>
      <c r="D1064" s="75">
        <f t="shared" si="130"/>
        <v>0</v>
      </c>
      <c r="E1064" s="129"/>
    </row>
    <row r="1065" spans="1:5" x14ac:dyDescent="0.25">
      <c r="A1065" s="67" t="s">
        <v>20</v>
      </c>
      <c r="B1065" s="73">
        <f>IF(AND(A1060&gt;=6,A1060&lt;=10),A1060,0)</f>
        <v>0</v>
      </c>
      <c r="C1065" s="74">
        <f>Témoin!$C$8</f>
        <v>21</v>
      </c>
      <c r="D1065" s="75">
        <f t="shared" si="130"/>
        <v>0</v>
      </c>
      <c r="E1065" s="129"/>
    </row>
    <row r="1066" spans="1:5" x14ac:dyDescent="0.25">
      <c r="A1066" s="67" t="s">
        <v>21</v>
      </c>
      <c r="B1066" s="76">
        <f>IF(A1060&gt;10,A1060,0)</f>
        <v>0</v>
      </c>
      <c r="C1066" s="77">
        <f>Témoin!$C$9</f>
        <v>20</v>
      </c>
      <c r="D1066" s="78">
        <f t="shared" si="130"/>
        <v>0</v>
      </c>
      <c r="E1066" s="129"/>
    </row>
    <row r="1067" spans="1:5" x14ac:dyDescent="0.25">
      <c r="A1067" s="67"/>
      <c r="B1067" s="73"/>
      <c r="C1067" s="79"/>
      <c r="D1067" s="80"/>
      <c r="E1067" s="117"/>
    </row>
    <row r="1068" spans="1:5" x14ac:dyDescent="0.25">
      <c r="A1068" s="81" t="s">
        <v>22</v>
      </c>
      <c r="B1068" s="82">
        <f>_xlfn.IFNA(VLOOKUP(B1058,Saisie!$A$4:$X$153,7,FALSE),0)</f>
        <v>0</v>
      </c>
      <c r="C1068" s="83">
        <f>Témoin!$C$11</f>
        <v>95</v>
      </c>
      <c r="D1068" s="84">
        <f t="shared" ref="D1068:D1069" si="131">C1068*B1068</f>
        <v>0</v>
      </c>
      <c r="E1068" s="117" t="str">
        <f>_xlfn.IFNA(VLOOKUP(B1058,Saisie!$A$4:$X$153,6,FALSE),"")</f>
        <v/>
      </c>
    </row>
    <row r="1069" spans="1:5" ht="15.75" thickBot="1" x14ac:dyDescent="0.3">
      <c r="A1069" s="67" t="s">
        <v>23</v>
      </c>
      <c r="B1069" s="85">
        <f>_xlfn.IFNA(VLOOKUP(B1058,Saisie!$A$4:$X$153,9,FALSE),0)</f>
        <v>0</v>
      </c>
      <c r="C1069" s="86">
        <f>Témoin!$C$12</f>
        <v>70</v>
      </c>
      <c r="D1069" s="87">
        <f t="shared" si="131"/>
        <v>0</v>
      </c>
      <c r="E1069" s="117" t="str">
        <f>_xlfn.IFNA(VLOOKUP(B1058,Saisie!$A$4:$X$153,8,FALSE),"")</f>
        <v/>
      </c>
    </row>
    <row r="1070" spans="1:5" ht="15.75" thickBot="1" x14ac:dyDescent="0.3">
      <c r="A1070" s="88" t="s">
        <v>24</v>
      </c>
      <c r="B1070" s="89"/>
      <c r="C1070" s="89"/>
      <c r="D1070" s="90">
        <f>SUM(D1061:D1069)</f>
        <v>0</v>
      </c>
      <c r="E1070" s="117"/>
    </row>
    <row r="1071" spans="1:5" ht="15.75" thickBot="1" x14ac:dyDescent="0.3">
      <c r="A1071" s="67"/>
      <c r="B1071" s="89"/>
      <c r="C1071" s="89"/>
      <c r="D1071" s="91"/>
      <c r="E1071" s="117"/>
    </row>
    <row r="1072" spans="1:5" x14ac:dyDescent="0.25">
      <c r="A1072" s="67" t="s">
        <v>25</v>
      </c>
      <c r="B1072" s="70">
        <f>_xlfn.IFNA(VLOOKUP(B1058,Saisie!$A$4:$X$153,11,FALSE),0)</f>
        <v>0</v>
      </c>
      <c r="C1072" s="71">
        <f>Témoin!$C$15</f>
        <v>27</v>
      </c>
      <c r="D1072" s="72">
        <f t="shared" ref="D1072:D1079" si="132">C1072*B1072</f>
        <v>0</v>
      </c>
      <c r="E1072" s="117" t="str">
        <f>_xlfn.IFNA(VLOOKUP(B1058,Saisie!$A$4:$X$153,10,FALSE),"")</f>
        <v/>
      </c>
    </row>
    <row r="1073" spans="1:5" x14ac:dyDescent="0.25">
      <c r="A1073" s="67" t="s">
        <v>5</v>
      </c>
      <c r="B1073" s="73">
        <f>_xlfn.IFNA(VLOOKUP(B1058,Saisie!$A$4:$X$153,13,FALSE),0)</f>
        <v>0</v>
      </c>
      <c r="C1073" s="74">
        <f>Témoin!$C$16</f>
        <v>65</v>
      </c>
      <c r="D1073" s="75">
        <f t="shared" si="132"/>
        <v>0</v>
      </c>
      <c r="E1073" s="117" t="str">
        <f>_xlfn.IFNA(VLOOKUP(B1058,Saisie!$A$4:$X$153,12,FALSE),"")</f>
        <v/>
      </c>
    </row>
    <row r="1074" spans="1:5" x14ac:dyDescent="0.25">
      <c r="A1074" s="67" t="s">
        <v>6</v>
      </c>
      <c r="B1074" s="73">
        <f>_xlfn.IFNA(VLOOKUP(B1058,Saisie!$A$4:$X$153,15,FALSE),0)</f>
        <v>0</v>
      </c>
      <c r="C1074" s="74">
        <f>Témoin!$C$17</f>
        <v>60</v>
      </c>
      <c r="D1074" s="75">
        <f t="shared" si="132"/>
        <v>0</v>
      </c>
      <c r="E1074" s="117" t="str">
        <f>_xlfn.IFNA(VLOOKUP(B1058,Saisie!$A$4:$X$153,14,FALSE),"")</f>
        <v/>
      </c>
    </row>
    <row r="1075" spans="1:5" x14ac:dyDescent="0.25">
      <c r="A1075" s="67" t="s">
        <v>26</v>
      </c>
      <c r="B1075" s="73">
        <f>_xlfn.IFNA(VLOOKUP(B1058,Saisie!$A$4:$X$153,17,FALSE),0)</f>
        <v>0</v>
      </c>
      <c r="C1075" s="74">
        <f>Témoin!$C$18</f>
        <v>39</v>
      </c>
      <c r="D1075" s="75">
        <f t="shared" si="132"/>
        <v>0</v>
      </c>
      <c r="E1075" s="117" t="str">
        <f>_xlfn.IFNA(VLOOKUP(B1058,Saisie!$A$4:$X$153,16,FALSE),"")</f>
        <v/>
      </c>
    </row>
    <row r="1076" spans="1:5" x14ac:dyDescent="0.25">
      <c r="A1076" s="67" t="s">
        <v>27</v>
      </c>
      <c r="B1076" s="73">
        <f>_xlfn.IFNA(VLOOKUP(B1058,Saisie!$A$4:$X$153,19,FALSE),0)</f>
        <v>0</v>
      </c>
      <c r="C1076" s="74">
        <f>Témoin!$C$19</f>
        <v>20</v>
      </c>
      <c r="D1076" s="75">
        <f t="shared" si="132"/>
        <v>0</v>
      </c>
      <c r="E1076" s="117" t="str">
        <f>_xlfn.IFNA(VLOOKUP(B1058,Saisie!$A$4:$X$153,18,FALSE),"")</f>
        <v/>
      </c>
    </row>
    <row r="1077" spans="1:5" x14ac:dyDescent="0.25">
      <c r="A1077" s="67" t="s">
        <v>28</v>
      </c>
      <c r="B1077" s="73">
        <f>_xlfn.IFNA(VLOOKUP(B1058,Saisie!$A$4:$X$153,23,FALSE),0)</f>
        <v>0</v>
      </c>
      <c r="C1077" s="74">
        <f>Témoin!$C$20</f>
        <v>260</v>
      </c>
      <c r="D1077" s="75">
        <f t="shared" si="132"/>
        <v>0</v>
      </c>
      <c r="E1077" s="117" t="str">
        <f>_xlfn.IFNA(VLOOKUP(B1058,Saisie!$A$4:$X$153,22,FALSE),"")</f>
        <v/>
      </c>
    </row>
    <row r="1078" spans="1:5" x14ac:dyDescent="0.25">
      <c r="A1078" s="67" t="s">
        <v>29</v>
      </c>
      <c r="B1078" s="92"/>
      <c r="C1078" s="74">
        <f>Témoin!$C$21</f>
        <v>54</v>
      </c>
      <c r="D1078" s="75">
        <f t="shared" si="132"/>
        <v>0</v>
      </c>
      <c r="E1078" s="117"/>
    </row>
    <row r="1079" spans="1:5" x14ac:dyDescent="0.25">
      <c r="A1079" s="81" t="s">
        <v>30</v>
      </c>
      <c r="B1079" s="73">
        <f>_xlfn.IFNA(VLOOKUP(B1058,Saisie!$A$4:$X$153,21,FALSE),0)</f>
        <v>0</v>
      </c>
      <c r="C1079" s="74">
        <f>Témoin!$C$22</f>
        <v>135</v>
      </c>
      <c r="D1079" s="75">
        <f t="shared" si="132"/>
        <v>0</v>
      </c>
      <c r="E1079" s="117" t="str">
        <f>_xlfn.IFNA(VLOOKUP(B1058,Saisie!$A$4:$X$153,20,FALSE),"")</f>
        <v/>
      </c>
    </row>
    <row r="1080" spans="1:5" x14ac:dyDescent="0.25">
      <c r="A1080" s="93" t="s">
        <v>31</v>
      </c>
      <c r="B1080" s="92"/>
      <c r="C1080" s="94"/>
      <c r="D1080" s="95"/>
      <c r="E1080" s="129" t="str">
        <f>_xlfn.IFNA(VLOOKUP(B1058,Saisie!$A$4:$X$153,24,FALSE),"")</f>
        <v/>
      </c>
    </row>
    <row r="1081" spans="1:5" x14ac:dyDescent="0.25">
      <c r="A1081" s="96"/>
      <c r="B1081" s="97"/>
      <c r="C1081" s="98"/>
      <c r="D1081" s="75">
        <f t="shared" ref="D1081:D1085" si="133">C1081*B1081</f>
        <v>0</v>
      </c>
      <c r="E1081" s="129"/>
    </row>
    <row r="1082" spans="1:5" x14ac:dyDescent="0.25">
      <c r="A1082" s="96"/>
      <c r="B1082" s="92"/>
      <c r="C1082" s="98"/>
      <c r="D1082" s="75">
        <f t="shared" si="133"/>
        <v>0</v>
      </c>
      <c r="E1082" s="129"/>
    </row>
    <row r="1083" spans="1:5" x14ac:dyDescent="0.25">
      <c r="A1083" s="99"/>
      <c r="B1083" s="92"/>
      <c r="C1083" s="98"/>
      <c r="D1083" s="75">
        <f t="shared" si="133"/>
        <v>0</v>
      </c>
      <c r="E1083" s="129"/>
    </row>
    <row r="1084" spans="1:5" x14ac:dyDescent="0.25">
      <c r="A1084" s="67"/>
      <c r="B1084" s="92"/>
      <c r="C1084" s="98"/>
      <c r="D1084" s="75">
        <f t="shared" si="133"/>
        <v>0</v>
      </c>
      <c r="E1084" s="129"/>
    </row>
    <row r="1085" spans="1:5" ht="15.75" thickBot="1" x14ac:dyDescent="0.3">
      <c r="A1085" s="67"/>
      <c r="B1085" s="100"/>
      <c r="C1085" s="101"/>
      <c r="D1085" s="87">
        <f t="shared" si="133"/>
        <v>0</v>
      </c>
      <c r="E1085" s="129"/>
    </row>
    <row r="1086" spans="1:5" ht="15.75" thickBot="1" x14ac:dyDescent="0.3">
      <c r="A1086" s="88" t="s">
        <v>32</v>
      </c>
      <c r="B1086" s="89"/>
      <c r="C1086" s="89"/>
      <c r="D1086" s="90">
        <f>SUM(D1072:D1085)</f>
        <v>0</v>
      </c>
    </row>
    <row r="1087" spans="1:5" ht="15.75" thickBot="1" x14ac:dyDescent="0.3">
      <c r="A1087" s="67"/>
      <c r="B1087" s="69"/>
      <c r="C1087" s="69"/>
      <c r="D1087" s="91"/>
    </row>
    <row r="1088" spans="1:5" ht="21.75" thickTop="1" thickBot="1" x14ac:dyDescent="0.35">
      <c r="A1088" s="102" t="s">
        <v>33</v>
      </c>
      <c r="B1088" s="102"/>
      <c r="C1088" s="102"/>
      <c r="D1088" s="103">
        <f>D1086+D1070</f>
        <v>0</v>
      </c>
    </row>
    <row r="1089" spans="1:5" ht="16.5" thickTop="1" thickBot="1" x14ac:dyDescent="0.3"/>
    <row r="1090" spans="1:5" ht="16.5" thickBot="1" x14ac:dyDescent="0.3">
      <c r="A1090" s="67" t="s">
        <v>12</v>
      </c>
      <c r="B1090" s="128">
        <f>Saisie!A38</f>
        <v>0</v>
      </c>
      <c r="C1090" s="126"/>
      <c r="D1090" s="127"/>
    </row>
    <row r="1092" spans="1:5" ht="15.75" thickBot="1" x14ac:dyDescent="0.3">
      <c r="A1092" s="68">
        <f>_xlfn.IFNA(VLOOKUP(B1090,Saisie!$A$4:$X$153,5,FALSE),0)</f>
        <v>0</v>
      </c>
      <c r="B1092" s="69" t="s">
        <v>13</v>
      </c>
      <c r="C1092" s="69" t="s">
        <v>14</v>
      </c>
      <c r="D1092" s="69" t="s">
        <v>15</v>
      </c>
    </row>
    <row r="1093" spans="1:5" x14ac:dyDescent="0.25">
      <c r="A1093" s="67" t="s">
        <v>16</v>
      </c>
      <c r="B1093" s="70">
        <f>_xlfn.IFNA(VLOOKUP(B1090,Saisie!$A$4:$X$153,3,FALSE),0)</f>
        <v>0</v>
      </c>
      <c r="C1093" s="71">
        <f>Témoin!$C$4</f>
        <v>55</v>
      </c>
      <c r="D1093" s="72">
        <f>C1093*B1093</f>
        <v>0</v>
      </c>
      <c r="E1093" s="117" t="str">
        <f>_xlfn.IFNA(VLOOKUP(B1090,Saisie!$A$4:$X$153,2,FALSE),"")</f>
        <v/>
      </c>
    </row>
    <row r="1094" spans="1:5" x14ac:dyDescent="0.25">
      <c r="A1094" s="67" t="s">
        <v>17</v>
      </c>
      <c r="B1094" s="73">
        <f>IF(A1092=1,1,)</f>
        <v>0</v>
      </c>
      <c r="C1094" s="74">
        <f>Témoin!$C$5</f>
        <v>24</v>
      </c>
      <c r="D1094" s="75">
        <f t="shared" ref="D1094:D1098" si="134">C1094*B1094</f>
        <v>0</v>
      </c>
      <c r="E1094" s="129" t="str">
        <f>_xlfn.IFNA(VLOOKUP(B1090,Saisie!$A$4:$X$153,4,FALSE),"")</f>
        <v/>
      </c>
    </row>
    <row r="1095" spans="1:5" x14ac:dyDescent="0.25">
      <c r="A1095" s="67" t="s">
        <v>18</v>
      </c>
      <c r="B1095" s="73">
        <f>IF(A1092=2,2,)</f>
        <v>0</v>
      </c>
      <c r="C1095" s="74">
        <f>Témoin!$C$6</f>
        <v>23</v>
      </c>
      <c r="D1095" s="75">
        <f t="shared" si="134"/>
        <v>0</v>
      </c>
      <c r="E1095" s="129"/>
    </row>
    <row r="1096" spans="1:5" x14ac:dyDescent="0.25">
      <c r="A1096" s="67" t="s">
        <v>19</v>
      </c>
      <c r="B1096" s="73">
        <f>IF(AND(A1092&gt;=3,A1092&lt;=5),A1092,0)</f>
        <v>0</v>
      </c>
      <c r="C1096" s="74">
        <f>Témoin!$C$7</f>
        <v>22</v>
      </c>
      <c r="D1096" s="75">
        <f t="shared" si="134"/>
        <v>0</v>
      </c>
      <c r="E1096" s="129"/>
    </row>
    <row r="1097" spans="1:5" x14ac:dyDescent="0.25">
      <c r="A1097" s="67" t="s">
        <v>20</v>
      </c>
      <c r="B1097" s="73">
        <f>IF(AND(A1092&gt;=6,A1092&lt;=10),A1092,0)</f>
        <v>0</v>
      </c>
      <c r="C1097" s="74">
        <f>Témoin!$C$8</f>
        <v>21</v>
      </c>
      <c r="D1097" s="75">
        <f t="shared" si="134"/>
        <v>0</v>
      </c>
      <c r="E1097" s="129"/>
    </row>
    <row r="1098" spans="1:5" x14ac:dyDescent="0.25">
      <c r="A1098" s="67" t="s">
        <v>21</v>
      </c>
      <c r="B1098" s="76">
        <f>IF(A1092&gt;10,A1092,0)</f>
        <v>0</v>
      </c>
      <c r="C1098" s="77">
        <f>Témoin!$C$9</f>
        <v>20</v>
      </c>
      <c r="D1098" s="78">
        <f t="shared" si="134"/>
        <v>0</v>
      </c>
      <c r="E1098" s="129"/>
    </row>
    <row r="1099" spans="1:5" x14ac:dyDescent="0.25">
      <c r="A1099" s="67"/>
      <c r="B1099" s="73"/>
      <c r="C1099" s="79"/>
      <c r="D1099" s="80"/>
      <c r="E1099" s="117"/>
    </row>
    <row r="1100" spans="1:5" x14ac:dyDescent="0.25">
      <c r="A1100" s="81" t="s">
        <v>22</v>
      </c>
      <c r="B1100" s="82">
        <f>_xlfn.IFNA(VLOOKUP(B1090,Saisie!$A$4:$X$153,7,FALSE),0)</f>
        <v>0</v>
      </c>
      <c r="C1100" s="83">
        <f>Témoin!$C$11</f>
        <v>95</v>
      </c>
      <c r="D1100" s="84">
        <f t="shared" ref="D1100:D1101" si="135">C1100*B1100</f>
        <v>0</v>
      </c>
      <c r="E1100" s="117" t="str">
        <f>_xlfn.IFNA(VLOOKUP(B1090,Saisie!$A$4:$X$153,6,FALSE),"")</f>
        <v/>
      </c>
    </row>
    <row r="1101" spans="1:5" ht="15.75" thickBot="1" x14ac:dyDescent="0.3">
      <c r="A1101" s="67" t="s">
        <v>23</v>
      </c>
      <c r="B1101" s="85">
        <f>_xlfn.IFNA(VLOOKUP(B1090,Saisie!$A$4:$X$153,9,FALSE),0)</f>
        <v>0</v>
      </c>
      <c r="C1101" s="86">
        <f>Témoin!$C$12</f>
        <v>70</v>
      </c>
      <c r="D1101" s="87">
        <f t="shared" si="135"/>
        <v>0</v>
      </c>
      <c r="E1101" s="117" t="str">
        <f>_xlfn.IFNA(VLOOKUP(B1090,Saisie!$A$4:$X$153,8,FALSE),"")</f>
        <v/>
      </c>
    </row>
    <row r="1102" spans="1:5" ht="15.75" thickBot="1" x14ac:dyDescent="0.3">
      <c r="A1102" s="88" t="s">
        <v>24</v>
      </c>
      <c r="B1102" s="89"/>
      <c r="C1102" s="89"/>
      <c r="D1102" s="90">
        <f>SUM(D1093:D1101)</f>
        <v>0</v>
      </c>
      <c r="E1102" s="117"/>
    </row>
    <row r="1103" spans="1:5" ht="15.75" thickBot="1" x14ac:dyDescent="0.3">
      <c r="A1103" s="67"/>
      <c r="B1103" s="89"/>
      <c r="C1103" s="89"/>
      <c r="D1103" s="91"/>
      <c r="E1103" s="117"/>
    </row>
    <row r="1104" spans="1:5" x14ac:dyDescent="0.25">
      <c r="A1104" s="67" t="s">
        <v>25</v>
      </c>
      <c r="B1104" s="70">
        <f>_xlfn.IFNA(VLOOKUP(B1090,Saisie!$A$4:$X$153,11,FALSE),0)</f>
        <v>0</v>
      </c>
      <c r="C1104" s="71">
        <f>Témoin!$C$15</f>
        <v>27</v>
      </c>
      <c r="D1104" s="72">
        <f t="shared" ref="D1104:D1111" si="136">C1104*B1104</f>
        <v>0</v>
      </c>
      <c r="E1104" s="117" t="str">
        <f>_xlfn.IFNA(VLOOKUP(B1090,Saisie!$A$4:$X$153,10,FALSE),"")</f>
        <v/>
      </c>
    </row>
    <row r="1105" spans="1:5" x14ac:dyDescent="0.25">
      <c r="A1105" s="67" t="s">
        <v>5</v>
      </c>
      <c r="B1105" s="73">
        <f>_xlfn.IFNA(VLOOKUP(B1090,Saisie!$A$4:$X$153,13,FALSE),0)</f>
        <v>0</v>
      </c>
      <c r="C1105" s="74">
        <f>Témoin!$C$16</f>
        <v>65</v>
      </c>
      <c r="D1105" s="75">
        <f t="shared" si="136"/>
        <v>0</v>
      </c>
      <c r="E1105" s="117" t="str">
        <f>_xlfn.IFNA(VLOOKUP(B1090,Saisie!$A$4:$X$153,12,FALSE),"")</f>
        <v/>
      </c>
    </row>
    <row r="1106" spans="1:5" x14ac:dyDescent="0.25">
      <c r="A1106" s="67" t="s">
        <v>6</v>
      </c>
      <c r="B1106" s="73">
        <f>_xlfn.IFNA(VLOOKUP(B1090,Saisie!$A$4:$X$153,15,FALSE),0)</f>
        <v>0</v>
      </c>
      <c r="C1106" s="74">
        <f>Témoin!$C$17</f>
        <v>60</v>
      </c>
      <c r="D1106" s="75">
        <f t="shared" si="136"/>
        <v>0</v>
      </c>
      <c r="E1106" s="117" t="str">
        <f>_xlfn.IFNA(VLOOKUP(B1090,Saisie!$A$4:$X$153,14,FALSE),"")</f>
        <v/>
      </c>
    </row>
    <row r="1107" spans="1:5" x14ac:dyDescent="0.25">
      <c r="A1107" s="67" t="s">
        <v>26</v>
      </c>
      <c r="B1107" s="73">
        <f>_xlfn.IFNA(VLOOKUP(B1090,Saisie!$A$4:$X$153,17,FALSE),0)</f>
        <v>0</v>
      </c>
      <c r="C1107" s="74">
        <f>Témoin!$C$18</f>
        <v>39</v>
      </c>
      <c r="D1107" s="75">
        <f t="shared" si="136"/>
        <v>0</v>
      </c>
      <c r="E1107" s="117" t="str">
        <f>_xlfn.IFNA(VLOOKUP(B1090,Saisie!$A$4:$X$153,16,FALSE),"")</f>
        <v/>
      </c>
    </row>
    <row r="1108" spans="1:5" x14ac:dyDescent="0.25">
      <c r="A1108" s="67" t="s">
        <v>27</v>
      </c>
      <c r="B1108" s="73">
        <f>_xlfn.IFNA(VLOOKUP(B1090,Saisie!$A$4:$X$153,19,FALSE),0)</f>
        <v>0</v>
      </c>
      <c r="C1108" s="74">
        <f>Témoin!$C$19</f>
        <v>20</v>
      </c>
      <c r="D1108" s="75">
        <f t="shared" si="136"/>
        <v>0</v>
      </c>
      <c r="E1108" s="117" t="str">
        <f>_xlfn.IFNA(VLOOKUP(B1090,Saisie!$A$4:$X$153,18,FALSE),"")</f>
        <v/>
      </c>
    </row>
    <row r="1109" spans="1:5" x14ac:dyDescent="0.25">
      <c r="A1109" s="67" t="s">
        <v>28</v>
      </c>
      <c r="B1109" s="73">
        <f>_xlfn.IFNA(VLOOKUP(B1090,Saisie!$A$4:$X$153,23,FALSE),0)</f>
        <v>0</v>
      </c>
      <c r="C1109" s="74">
        <f>Témoin!$C$20</f>
        <v>260</v>
      </c>
      <c r="D1109" s="75">
        <f t="shared" si="136"/>
        <v>0</v>
      </c>
      <c r="E1109" s="117" t="str">
        <f>_xlfn.IFNA(VLOOKUP(B1090,Saisie!$A$4:$X$153,22,FALSE),"")</f>
        <v/>
      </c>
    </row>
    <row r="1110" spans="1:5" x14ac:dyDescent="0.25">
      <c r="A1110" s="67" t="s">
        <v>29</v>
      </c>
      <c r="B1110" s="92"/>
      <c r="C1110" s="74">
        <f>Témoin!$C$21</f>
        <v>54</v>
      </c>
      <c r="D1110" s="75">
        <f t="shared" si="136"/>
        <v>0</v>
      </c>
      <c r="E1110" s="117"/>
    </row>
    <row r="1111" spans="1:5" x14ac:dyDescent="0.25">
      <c r="A1111" s="81" t="s">
        <v>30</v>
      </c>
      <c r="B1111" s="73">
        <f>_xlfn.IFNA(VLOOKUP(B1090,Saisie!$A$4:$X$153,21,FALSE),0)</f>
        <v>0</v>
      </c>
      <c r="C1111" s="74">
        <f>Témoin!$C$22</f>
        <v>135</v>
      </c>
      <c r="D1111" s="75">
        <f t="shared" si="136"/>
        <v>0</v>
      </c>
      <c r="E1111" s="117" t="str">
        <f>_xlfn.IFNA(VLOOKUP(B1090,Saisie!$A$4:$X$153,20,FALSE),"")</f>
        <v/>
      </c>
    </row>
    <row r="1112" spans="1:5" x14ac:dyDescent="0.25">
      <c r="A1112" s="93" t="s">
        <v>31</v>
      </c>
      <c r="B1112" s="92"/>
      <c r="C1112" s="94"/>
      <c r="D1112" s="95"/>
      <c r="E1112" s="129" t="str">
        <f>_xlfn.IFNA(VLOOKUP(B1090,Saisie!$A$4:$X$153,24,FALSE),"")</f>
        <v/>
      </c>
    </row>
    <row r="1113" spans="1:5" x14ac:dyDescent="0.25">
      <c r="A1113" s="96"/>
      <c r="B1113" s="97"/>
      <c r="C1113" s="98"/>
      <c r="D1113" s="75">
        <f t="shared" ref="D1113:D1117" si="137">C1113*B1113</f>
        <v>0</v>
      </c>
      <c r="E1113" s="129"/>
    </row>
    <row r="1114" spans="1:5" x14ac:dyDescent="0.25">
      <c r="A1114" s="96"/>
      <c r="B1114" s="92"/>
      <c r="C1114" s="98"/>
      <c r="D1114" s="75">
        <f t="shared" si="137"/>
        <v>0</v>
      </c>
      <c r="E1114" s="129"/>
    </row>
    <row r="1115" spans="1:5" x14ac:dyDescent="0.25">
      <c r="A1115" s="99"/>
      <c r="B1115" s="92"/>
      <c r="C1115" s="98"/>
      <c r="D1115" s="75">
        <f t="shared" si="137"/>
        <v>0</v>
      </c>
      <c r="E1115" s="129"/>
    </row>
    <row r="1116" spans="1:5" x14ac:dyDescent="0.25">
      <c r="A1116" s="67"/>
      <c r="B1116" s="92"/>
      <c r="C1116" s="98"/>
      <c r="D1116" s="75">
        <f t="shared" si="137"/>
        <v>0</v>
      </c>
      <c r="E1116" s="129"/>
    </row>
    <row r="1117" spans="1:5" ht="15.75" thickBot="1" x14ac:dyDescent="0.3">
      <c r="A1117" s="67"/>
      <c r="B1117" s="100"/>
      <c r="C1117" s="101"/>
      <c r="D1117" s="87">
        <f t="shared" si="137"/>
        <v>0</v>
      </c>
      <c r="E1117" s="129"/>
    </row>
    <row r="1118" spans="1:5" ht="15.75" thickBot="1" x14ac:dyDescent="0.3">
      <c r="A1118" s="88" t="s">
        <v>32</v>
      </c>
      <c r="B1118" s="89"/>
      <c r="C1118" s="89"/>
      <c r="D1118" s="90">
        <f>SUM(D1104:D1117)</f>
        <v>0</v>
      </c>
    </row>
    <row r="1119" spans="1:5" ht="15.75" thickBot="1" x14ac:dyDescent="0.3">
      <c r="A1119" s="67"/>
      <c r="B1119" s="69"/>
      <c r="C1119" s="69"/>
      <c r="D1119" s="91"/>
    </row>
    <row r="1120" spans="1:5" ht="21.75" thickTop="1" thickBot="1" x14ac:dyDescent="0.35">
      <c r="A1120" s="102" t="s">
        <v>33</v>
      </c>
      <c r="B1120" s="102"/>
      <c r="C1120" s="102"/>
      <c r="D1120" s="103">
        <f>D1118+D1102</f>
        <v>0</v>
      </c>
    </row>
    <row r="1121" spans="1:5" ht="16.5" thickTop="1" thickBot="1" x14ac:dyDescent="0.3"/>
    <row r="1122" spans="1:5" ht="16.5" thickBot="1" x14ac:dyDescent="0.3">
      <c r="A1122" s="67" t="s">
        <v>12</v>
      </c>
      <c r="B1122" s="128">
        <f>Saisie!A39</f>
        <v>0</v>
      </c>
      <c r="C1122" s="126"/>
      <c r="D1122" s="127"/>
    </row>
    <row r="1124" spans="1:5" ht="15.75" thickBot="1" x14ac:dyDescent="0.3">
      <c r="A1124" s="68">
        <f>_xlfn.IFNA(VLOOKUP(B1122,Saisie!$A$4:$X$153,5,FALSE),0)</f>
        <v>0</v>
      </c>
      <c r="B1124" s="69" t="s">
        <v>13</v>
      </c>
      <c r="C1124" s="69" t="s">
        <v>14</v>
      </c>
      <c r="D1124" s="69" t="s">
        <v>15</v>
      </c>
    </row>
    <row r="1125" spans="1:5" x14ac:dyDescent="0.25">
      <c r="A1125" s="67" t="s">
        <v>16</v>
      </c>
      <c r="B1125" s="70">
        <f>_xlfn.IFNA(VLOOKUP(B1122,Saisie!$A$4:$X$153,3,FALSE),0)</f>
        <v>0</v>
      </c>
      <c r="C1125" s="71">
        <f>Témoin!$C$4</f>
        <v>55</v>
      </c>
      <c r="D1125" s="72">
        <f>C1125*B1125</f>
        <v>0</v>
      </c>
      <c r="E1125" s="117" t="str">
        <f>_xlfn.IFNA(VLOOKUP(B1122,Saisie!$A$4:$X$153,2,FALSE),"")</f>
        <v/>
      </c>
    </row>
    <row r="1126" spans="1:5" x14ac:dyDescent="0.25">
      <c r="A1126" s="67" t="s">
        <v>17</v>
      </c>
      <c r="B1126" s="73">
        <f>IF(A1124=1,1,)</f>
        <v>0</v>
      </c>
      <c r="C1126" s="74">
        <f>Témoin!$C$5</f>
        <v>24</v>
      </c>
      <c r="D1126" s="75">
        <f t="shared" ref="D1126:D1130" si="138">C1126*B1126</f>
        <v>0</v>
      </c>
      <c r="E1126" s="129" t="str">
        <f>_xlfn.IFNA(VLOOKUP(B1122,Saisie!$A$4:$X$153,4,FALSE),"")</f>
        <v/>
      </c>
    </row>
    <row r="1127" spans="1:5" x14ac:dyDescent="0.25">
      <c r="A1127" s="67" t="s">
        <v>18</v>
      </c>
      <c r="B1127" s="73">
        <f>IF(A1124=2,2,)</f>
        <v>0</v>
      </c>
      <c r="C1127" s="74">
        <f>Témoin!$C$6</f>
        <v>23</v>
      </c>
      <c r="D1127" s="75">
        <f t="shared" si="138"/>
        <v>0</v>
      </c>
      <c r="E1127" s="129"/>
    </row>
    <row r="1128" spans="1:5" x14ac:dyDescent="0.25">
      <c r="A1128" s="67" t="s">
        <v>19</v>
      </c>
      <c r="B1128" s="73">
        <f>IF(AND(A1124&gt;=3,A1124&lt;=5),A1124,0)</f>
        <v>0</v>
      </c>
      <c r="C1128" s="74">
        <f>Témoin!$C$7</f>
        <v>22</v>
      </c>
      <c r="D1128" s="75">
        <f t="shared" si="138"/>
        <v>0</v>
      </c>
      <c r="E1128" s="129"/>
    </row>
    <row r="1129" spans="1:5" x14ac:dyDescent="0.25">
      <c r="A1129" s="67" t="s">
        <v>20</v>
      </c>
      <c r="B1129" s="73">
        <f>IF(AND(A1124&gt;=6,A1124&lt;=10),A1124,0)</f>
        <v>0</v>
      </c>
      <c r="C1129" s="74">
        <f>Témoin!$C$8</f>
        <v>21</v>
      </c>
      <c r="D1129" s="75">
        <f t="shared" si="138"/>
        <v>0</v>
      </c>
      <c r="E1129" s="129"/>
    </row>
    <row r="1130" spans="1:5" x14ac:dyDescent="0.25">
      <c r="A1130" s="67" t="s">
        <v>21</v>
      </c>
      <c r="B1130" s="76">
        <f>IF(A1124&gt;10,A1124,0)</f>
        <v>0</v>
      </c>
      <c r="C1130" s="77">
        <f>Témoin!$C$9</f>
        <v>20</v>
      </c>
      <c r="D1130" s="78">
        <f t="shared" si="138"/>
        <v>0</v>
      </c>
      <c r="E1130" s="129"/>
    </row>
    <row r="1131" spans="1:5" x14ac:dyDescent="0.25">
      <c r="A1131" s="67"/>
      <c r="B1131" s="73"/>
      <c r="C1131" s="79"/>
      <c r="D1131" s="80"/>
      <c r="E1131" s="117"/>
    </row>
    <row r="1132" spans="1:5" x14ac:dyDescent="0.25">
      <c r="A1132" s="81" t="s">
        <v>22</v>
      </c>
      <c r="B1132" s="82">
        <f>_xlfn.IFNA(VLOOKUP(B1122,Saisie!$A$4:$X$153,7,FALSE),0)</f>
        <v>0</v>
      </c>
      <c r="C1132" s="83">
        <f>Témoin!$C$11</f>
        <v>95</v>
      </c>
      <c r="D1132" s="84">
        <f t="shared" ref="D1132:D1133" si="139">C1132*B1132</f>
        <v>0</v>
      </c>
      <c r="E1132" s="117" t="str">
        <f>_xlfn.IFNA(VLOOKUP(B1122,Saisie!$A$4:$X$153,6,FALSE),"")</f>
        <v/>
      </c>
    </row>
    <row r="1133" spans="1:5" ht="15.75" thickBot="1" x14ac:dyDescent="0.3">
      <c r="A1133" s="67" t="s">
        <v>23</v>
      </c>
      <c r="B1133" s="85">
        <f>_xlfn.IFNA(VLOOKUP(B1122,Saisie!$A$4:$X$153,9,FALSE),0)</f>
        <v>0</v>
      </c>
      <c r="C1133" s="86">
        <f>Témoin!$C$12</f>
        <v>70</v>
      </c>
      <c r="D1133" s="87">
        <f t="shared" si="139"/>
        <v>0</v>
      </c>
      <c r="E1133" s="117" t="str">
        <f>_xlfn.IFNA(VLOOKUP(B1122,Saisie!$A$4:$X$153,8,FALSE),"")</f>
        <v/>
      </c>
    </row>
    <row r="1134" spans="1:5" ht="15.75" thickBot="1" x14ac:dyDescent="0.3">
      <c r="A1134" s="88" t="s">
        <v>24</v>
      </c>
      <c r="B1134" s="89"/>
      <c r="C1134" s="89"/>
      <c r="D1134" s="90">
        <f>SUM(D1125:D1133)</f>
        <v>0</v>
      </c>
      <c r="E1134" s="117"/>
    </row>
    <row r="1135" spans="1:5" ht="15.75" thickBot="1" x14ac:dyDescent="0.3">
      <c r="A1135" s="67"/>
      <c r="B1135" s="89"/>
      <c r="C1135" s="89"/>
      <c r="D1135" s="91"/>
      <c r="E1135" s="117"/>
    </row>
    <row r="1136" spans="1:5" x14ac:dyDescent="0.25">
      <c r="A1136" s="67" t="s">
        <v>25</v>
      </c>
      <c r="B1136" s="70">
        <f>_xlfn.IFNA(VLOOKUP(B1122,Saisie!$A$4:$X$153,11,FALSE),0)</f>
        <v>0</v>
      </c>
      <c r="C1136" s="71">
        <f>Témoin!$C$15</f>
        <v>27</v>
      </c>
      <c r="D1136" s="72">
        <f t="shared" ref="D1136:D1143" si="140">C1136*B1136</f>
        <v>0</v>
      </c>
      <c r="E1136" s="117" t="str">
        <f>_xlfn.IFNA(VLOOKUP(B1122,Saisie!$A$4:$X$153,10,FALSE),"")</f>
        <v/>
      </c>
    </row>
    <row r="1137" spans="1:5" x14ac:dyDescent="0.25">
      <c r="A1137" s="67" t="s">
        <v>5</v>
      </c>
      <c r="B1137" s="73">
        <f>_xlfn.IFNA(VLOOKUP(B1122,Saisie!$A$4:$X$153,13,FALSE),0)</f>
        <v>0</v>
      </c>
      <c r="C1137" s="74">
        <f>Témoin!$C$16</f>
        <v>65</v>
      </c>
      <c r="D1137" s="75">
        <f t="shared" si="140"/>
        <v>0</v>
      </c>
      <c r="E1137" s="117" t="str">
        <f>_xlfn.IFNA(VLOOKUP(B1122,Saisie!$A$4:$X$153,12,FALSE),"")</f>
        <v/>
      </c>
    </row>
    <row r="1138" spans="1:5" x14ac:dyDescent="0.25">
      <c r="A1138" s="67" t="s">
        <v>6</v>
      </c>
      <c r="B1138" s="73">
        <f>_xlfn.IFNA(VLOOKUP(B1122,Saisie!$A$4:$X$153,15,FALSE),0)</f>
        <v>0</v>
      </c>
      <c r="C1138" s="74">
        <f>Témoin!$C$17</f>
        <v>60</v>
      </c>
      <c r="D1138" s="75">
        <f t="shared" si="140"/>
        <v>0</v>
      </c>
      <c r="E1138" s="117" t="str">
        <f>_xlfn.IFNA(VLOOKUP(B1122,Saisie!$A$4:$X$153,14,FALSE),"")</f>
        <v/>
      </c>
    </row>
    <row r="1139" spans="1:5" x14ac:dyDescent="0.25">
      <c r="A1139" s="67" t="s">
        <v>26</v>
      </c>
      <c r="B1139" s="73">
        <f>_xlfn.IFNA(VLOOKUP(B1122,Saisie!$A$4:$X$153,17,FALSE),0)</f>
        <v>0</v>
      </c>
      <c r="C1139" s="74">
        <f>Témoin!$C$18</f>
        <v>39</v>
      </c>
      <c r="D1139" s="75">
        <f t="shared" si="140"/>
        <v>0</v>
      </c>
      <c r="E1139" s="117" t="str">
        <f>_xlfn.IFNA(VLOOKUP(B1122,Saisie!$A$4:$X$153,16,FALSE),"")</f>
        <v/>
      </c>
    </row>
    <row r="1140" spans="1:5" x14ac:dyDescent="0.25">
      <c r="A1140" s="67" t="s">
        <v>27</v>
      </c>
      <c r="B1140" s="73">
        <f>_xlfn.IFNA(VLOOKUP(B1122,Saisie!$A$4:$X$153,19,FALSE),0)</f>
        <v>0</v>
      </c>
      <c r="C1140" s="74">
        <f>Témoin!$C$19</f>
        <v>20</v>
      </c>
      <c r="D1140" s="75">
        <f t="shared" si="140"/>
        <v>0</v>
      </c>
      <c r="E1140" s="117" t="str">
        <f>_xlfn.IFNA(VLOOKUP(B1122,Saisie!$A$4:$X$153,18,FALSE),"")</f>
        <v/>
      </c>
    </row>
    <row r="1141" spans="1:5" x14ac:dyDescent="0.25">
      <c r="A1141" s="67" t="s">
        <v>28</v>
      </c>
      <c r="B1141" s="73">
        <f>_xlfn.IFNA(VLOOKUP(B1122,Saisie!$A$4:$X$153,23,FALSE),0)</f>
        <v>0</v>
      </c>
      <c r="C1141" s="74">
        <f>Témoin!$C$20</f>
        <v>260</v>
      </c>
      <c r="D1141" s="75">
        <f t="shared" si="140"/>
        <v>0</v>
      </c>
      <c r="E1141" s="117" t="str">
        <f>_xlfn.IFNA(VLOOKUP(B1122,Saisie!$A$4:$X$153,22,FALSE),"")</f>
        <v/>
      </c>
    </row>
    <row r="1142" spans="1:5" x14ac:dyDescent="0.25">
      <c r="A1142" s="67" t="s">
        <v>29</v>
      </c>
      <c r="B1142" s="92"/>
      <c r="C1142" s="74">
        <f>Témoin!$C$21</f>
        <v>54</v>
      </c>
      <c r="D1142" s="75">
        <f t="shared" si="140"/>
        <v>0</v>
      </c>
      <c r="E1142" s="117"/>
    </row>
    <row r="1143" spans="1:5" x14ac:dyDescent="0.25">
      <c r="A1143" s="81" t="s">
        <v>30</v>
      </c>
      <c r="B1143" s="73">
        <f>_xlfn.IFNA(VLOOKUP(B1122,Saisie!$A$4:$X$153,21,FALSE),0)</f>
        <v>0</v>
      </c>
      <c r="C1143" s="74">
        <f>Témoin!$C$22</f>
        <v>135</v>
      </c>
      <c r="D1143" s="75">
        <f t="shared" si="140"/>
        <v>0</v>
      </c>
      <c r="E1143" s="117" t="str">
        <f>_xlfn.IFNA(VLOOKUP(B1122,Saisie!$A$4:$X$153,20,FALSE),"")</f>
        <v/>
      </c>
    </row>
    <row r="1144" spans="1:5" x14ac:dyDescent="0.25">
      <c r="A1144" s="93" t="s">
        <v>31</v>
      </c>
      <c r="B1144" s="92"/>
      <c r="C1144" s="94"/>
      <c r="D1144" s="95"/>
      <c r="E1144" s="129" t="str">
        <f>_xlfn.IFNA(VLOOKUP(B1122,Saisie!$A$4:$X$153,24,FALSE),"")</f>
        <v/>
      </c>
    </row>
    <row r="1145" spans="1:5" x14ac:dyDescent="0.25">
      <c r="A1145" s="96"/>
      <c r="B1145" s="97"/>
      <c r="C1145" s="98"/>
      <c r="D1145" s="75">
        <f t="shared" ref="D1145:D1149" si="141">C1145*B1145</f>
        <v>0</v>
      </c>
      <c r="E1145" s="129"/>
    </row>
    <row r="1146" spans="1:5" x14ac:dyDescent="0.25">
      <c r="A1146" s="96"/>
      <c r="B1146" s="92"/>
      <c r="C1146" s="98"/>
      <c r="D1146" s="75">
        <f t="shared" si="141"/>
        <v>0</v>
      </c>
      <c r="E1146" s="129"/>
    </row>
    <row r="1147" spans="1:5" x14ac:dyDescent="0.25">
      <c r="A1147" s="99"/>
      <c r="B1147" s="92"/>
      <c r="C1147" s="98"/>
      <c r="D1147" s="75">
        <f t="shared" si="141"/>
        <v>0</v>
      </c>
      <c r="E1147" s="129"/>
    </row>
    <row r="1148" spans="1:5" x14ac:dyDescent="0.25">
      <c r="A1148" s="67"/>
      <c r="B1148" s="92"/>
      <c r="C1148" s="98"/>
      <c r="D1148" s="75">
        <f t="shared" si="141"/>
        <v>0</v>
      </c>
      <c r="E1148" s="129"/>
    </row>
    <row r="1149" spans="1:5" ht="15.75" thickBot="1" x14ac:dyDescent="0.3">
      <c r="A1149" s="67"/>
      <c r="B1149" s="100"/>
      <c r="C1149" s="101"/>
      <c r="D1149" s="87">
        <f t="shared" si="141"/>
        <v>0</v>
      </c>
      <c r="E1149" s="129"/>
    </row>
    <row r="1150" spans="1:5" ht="15.75" thickBot="1" x14ac:dyDescent="0.3">
      <c r="A1150" s="88" t="s">
        <v>32</v>
      </c>
      <c r="B1150" s="89"/>
      <c r="C1150" s="89"/>
      <c r="D1150" s="90">
        <f>SUM(D1136:D1149)</f>
        <v>0</v>
      </c>
    </row>
    <row r="1151" spans="1:5" ht="15.75" thickBot="1" x14ac:dyDescent="0.3">
      <c r="A1151" s="67"/>
      <c r="B1151" s="69"/>
      <c r="C1151" s="69"/>
      <c r="D1151" s="91"/>
    </row>
    <row r="1152" spans="1:5" ht="21.75" thickTop="1" thickBot="1" x14ac:dyDescent="0.35">
      <c r="A1152" s="102" t="s">
        <v>33</v>
      </c>
      <c r="B1152" s="102"/>
      <c r="C1152" s="102"/>
      <c r="D1152" s="103">
        <f>D1150+D1134</f>
        <v>0</v>
      </c>
    </row>
    <row r="1153" spans="1:5" ht="16.5" thickTop="1" thickBot="1" x14ac:dyDescent="0.3"/>
    <row r="1154" spans="1:5" ht="16.5" thickBot="1" x14ac:dyDescent="0.3">
      <c r="A1154" s="67" t="s">
        <v>12</v>
      </c>
      <c r="B1154" s="128">
        <f>Saisie!A40</f>
        <v>0</v>
      </c>
      <c r="C1154" s="126"/>
      <c r="D1154" s="127"/>
    </row>
    <row r="1156" spans="1:5" ht="15.75" thickBot="1" x14ac:dyDescent="0.3">
      <c r="A1156" s="68">
        <f>_xlfn.IFNA(VLOOKUP(B1154,Saisie!$A$4:$X$153,5,FALSE),0)</f>
        <v>0</v>
      </c>
      <c r="B1156" s="69" t="s">
        <v>13</v>
      </c>
      <c r="C1156" s="69" t="s">
        <v>14</v>
      </c>
      <c r="D1156" s="69" t="s">
        <v>15</v>
      </c>
    </row>
    <row r="1157" spans="1:5" x14ac:dyDescent="0.25">
      <c r="A1157" s="67" t="s">
        <v>16</v>
      </c>
      <c r="B1157" s="70">
        <f>_xlfn.IFNA(VLOOKUP(B1154,Saisie!$A$4:$X$153,3,FALSE),0)</f>
        <v>0</v>
      </c>
      <c r="C1157" s="71">
        <f>Témoin!$C$4</f>
        <v>55</v>
      </c>
      <c r="D1157" s="72">
        <f>C1157*B1157</f>
        <v>0</v>
      </c>
      <c r="E1157" s="117" t="str">
        <f>_xlfn.IFNA(VLOOKUP(B1154,Saisie!$A$4:$X$153,2,FALSE),"")</f>
        <v/>
      </c>
    </row>
    <row r="1158" spans="1:5" x14ac:dyDescent="0.25">
      <c r="A1158" s="67" t="s">
        <v>17</v>
      </c>
      <c r="B1158" s="73">
        <f>IF(A1156=1,1,)</f>
        <v>0</v>
      </c>
      <c r="C1158" s="74">
        <f>Témoin!$C$5</f>
        <v>24</v>
      </c>
      <c r="D1158" s="75">
        <f t="shared" ref="D1158:D1162" si="142">C1158*B1158</f>
        <v>0</v>
      </c>
      <c r="E1158" s="129" t="str">
        <f>_xlfn.IFNA(VLOOKUP(B1154,Saisie!$A$4:$X$153,4,FALSE),"")</f>
        <v/>
      </c>
    </row>
    <row r="1159" spans="1:5" x14ac:dyDescent="0.25">
      <c r="A1159" s="67" t="s">
        <v>18</v>
      </c>
      <c r="B1159" s="73">
        <f>IF(A1156=2,2,)</f>
        <v>0</v>
      </c>
      <c r="C1159" s="74">
        <f>Témoin!$C$6</f>
        <v>23</v>
      </c>
      <c r="D1159" s="75">
        <f t="shared" si="142"/>
        <v>0</v>
      </c>
      <c r="E1159" s="129"/>
    </row>
    <row r="1160" spans="1:5" x14ac:dyDescent="0.25">
      <c r="A1160" s="67" t="s">
        <v>19</v>
      </c>
      <c r="B1160" s="73">
        <f>IF(AND(A1156&gt;=3,A1156&lt;=5),A1156,0)</f>
        <v>0</v>
      </c>
      <c r="C1160" s="74">
        <f>Témoin!$C$7</f>
        <v>22</v>
      </c>
      <c r="D1160" s="75">
        <f t="shared" si="142"/>
        <v>0</v>
      </c>
      <c r="E1160" s="129"/>
    </row>
    <row r="1161" spans="1:5" x14ac:dyDescent="0.25">
      <c r="A1161" s="67" t="s">
        <v>20</v>
      </c>
      <c r="B1161" s="73">
        <f>IF(AND(A1156&gt;=6,A1156&lt;=10),A1156,0)</f>
        <v>0</v>
      </c>
      <c r="C1161" s="74">
        <f>Témoin!$C$8</f>
        <v>21</v>
      </c>
      <c r="D1161" s="75">
        <f t="shared" si="142"/>
        <v>0</v>
      </c>
      <c r="E1161" s="129"/>
    </row>
    <row r="1162" spans="1:5" x14ac:dyDescent="0.25">
      <c r="A1162" s="67" t="s">
        <v>21</v>
      </c>
      <c r="B1162" s="76">
        <f>IF(A1156&gt;10,A1156,0)</f>
        <v>0</v>
      </c>
      <c r="C1162" s="77">
        <f>Témoin!$C$9</f>
        <v>20</v>
      </c>
      <c r="D1162" s="78">
        <f t="shared" si="142"/>
        <v>0</v>
      </c>
      <c r="E1162" s="129"/>
    </row>
    <row r="1163" spans="1:5" x14ac:dyDescent="0.25">
      <c r="A1163" s="67"/>
      <c r="B1163" s="73"/>
      <c r="C1163" s="79"/>
      <c r="D1163" s="80"/>
      <c r="E1163" s="117"/>
    </row>
    <row r="1164" spans="1:5" x14ac:dyDescent="0.25">
      <c r="A1164" s="81" t="s">
        <v>22</v>
      </c>
      <c r="B1164" s="82">
        <f>_xlfn.IFNA(VLOOKUP(B1154,Saisie!$A$4:$X$153,7,FALSE),0)</f>
        <v>0</v>
      </c>
      <c r="C1164" s="83">
        <f>Témoin!$C$11</f>
        <v>95</v>
      </c>
      <c r="D1164" s="84">
        <f t="shared" ref="D1164:D1165" si="143">C1164*B1164</f>
        <v>0</v>
      </c>
      <c r="E1164" s="117" t="str">
        <f>_xlfn.IFNA(VLOOKUP(B1154,Saisie!$A$4:$X$153,6,FALSE),"")</f>
        <v/>
      </c>
    </row>
    <row r="1165" spans="1:5" ht="15.75" thickBot="1" x14ac:dyDescent="0.3">
      <c r="A1165" s="67" t="s">
        <v>23</v>
      </c>
      <c r="B1165" s="85">
        <f>_xlfn.IFNA(VLOOKUP(B1154,Saisie!$A$4:$X$153,9,FALSE),0)</f>
        <v>0</v>
      </c>
      <c r="C1165" s="86">
        <f>Témoin!$C$12</f>
        <v>70</v>
      </c>
      <c r="D1165" s="87">
        <f t="shared" si="143"/>
        <v>0</v>
      </c>
      <c r="E1165" s="117" t="str">
        <f>_xlfn.IFNA(VLOOKUP(B1154,Saisie!$A$4:$X$153,8,FALSE),"")</f>
        <v/>
      </c>
    </row>
    <row r="1166" spans="1:5" ht="15.75" thickBot="1" x14ac:dyDescent="0.3">
      <c r="A1166" s="88" t="s">
        <v>24</v>
      </c>
      <c r="B1166" s="89"/>
      <c r="C1166" s="89"/>
      <c r="D1166" s="90">
        <f>SUM(D1157:D1165)</f>
        <v>0</v>
      </c>
      <c r="E1166" s="117"/>
    </row>
    <row r="1167" spans="1:5" ht="15.75" thickBot="1" x14ac:dyDescent="0.3">
      <c r="A1167" s="67"/>
      <c r="B1167" s="89"/>
      <c r="C1167" s="89"/>
      <c r="D1167" s="91"/>
      <c r="E1167" s="117"/>
    </row>
    <row r="1168" spans="1:5" x14ac:dyDescent="0.25">
      <c r="A1168" s="67" t="s">
        <v>25</v>
      </c>
      <c r="B1168" s="70">
        <f>_xlfn.IFNA(VLOOKUP(B1154,Saisie!$A$4:$X$153,11,FALSE),0)</f>
        <v>0</v>
      </c>
      <c r="C1168" s="71">
        <f>Témoin!$C$15</f>
        <v>27</v>
      </c>
      <c r="D1168" s="72">
        <f t="shared" ref="D1168:D1175" si="144">C1168*B1168</f>
        <v>0</v>
      </c>
      <c r="E1168" s="117" t="str">
        <f>_xlfn.IFNA(VLOOKUP(B1154,Saisie!$A$4:$X$153,10,FALSE),"")</f>
        <v/>
      </c>
    </row>
    <row r="1169" spans="1:5" x14ac:dyDescent="0.25">
      <c r="A1169" s="67" t="s">
        <v>5</v>
      </c>
      <c r="B1169" s="73">
        <f>_xlfn.IFNA(VLOOKUP(B1154,Saisie!$A$4:$X$153,13,FALSE),0)</f>
        <v>0</v>
      </c>
      <c r="C1169" s="74">
        <f>Témoin!$C$16</f>
        <v>65</v>
      </c>
      <c r="D1169" s="75">
        <f t="shared" si="144"/>
        <v>0</v>
      </c>
      <c r="E1169" s="117" t="str">
        <f>_xlfn.IFNA(VLOOKUP(B1154,Saisie!$A$4:$X$153,12,FALSE),"")</f>
        <v/>
      </c>
    </row>
    <row r="1170" spans="1:5" x14ac:dyDescent="0.25">
      <c r="A1170" s="67" t="s">
        <v>6</v>
      </c>
      <c r="B1170" s="73">
        <f>_xlfn.IFNA(VLOOKUP(B1154,Saisie!$A$4:$X$153,15,FALSE),0)</f>
        <v>0</v>
      </c>
      <c r="C1170" s="74">
        <f>Témoin!$C$17</f>
        <v>60</v>
      </c>
      <c r="D1170" s="75">
        <f t="shared" si="144"/>
        <v>0</v>
      </c>
      <c r="E1170" s="117" t="str">
        <f>_xlfn.IFNA(VLOOKUP(B1154,Saisie!$A$4:$X$153,14,FALSE),"")</f>
        <v/>
      </c>
    </row>
    <row r="1171" spans="1:5" x14ac:dyDescent="0.25">
      <c r="A1171" s="67" t="s">
        <v>26</v>
      </c>
      <c r="B1171" s="73">
        <f>_xlfn.IFNA(VLOOKUP(B1154,Saisie!$A$4:$X$153,17,FALSE),0)</f>
        <v>0</v>
      </c>
      <c r="C1171" s="74">
        <f>Témoin!$C$18</f>
        <v>39</v>
      </c>
      <c r="D1171" s="75">
        <f t="shared" si="144"/>
        <v>0</v>
      </c>
      <c r="E1171" s="117" t="str">
        <f>_xlfn.IFNA(VLOOKUP(B1154,Saisie!$A$4:$X$153,16,FALSE),"")</f>
        <v/>
      </c>
    </row>
    <row r="1172" spans="1:5" x14ac:dyDescent="0.25">
      <c r="A1172" s="67" t="s">
        <v>27</v>
      </c>
      <c r="B1172" s="73">
        <f>_xlfn.IFNA(VLOOKUP(B1154,Saisie!$A$4:$X$153,19,FALSE),0)</f>
        <v>0</v>
      </c>
      <c r="C1172" s="74">
        <f>Témoin!$C$19</f>
        <v>20</v>
      </c>
      <c r="D1172" s="75">
        <f t="shared" si="144"/>
        <v>0</v>
      </c>
      <c r="E1172" s="117" t="str">
        <f>_xlfn.IFNA(VLOOKUP(B1154,Saisie!$A$4:$X$153,18,FALSE),"")</f>
        <v/>
      </c>
    </row>
    <row r="1173" spans="1:5" x14ac:dyDescent="0.25">
      <c r="A1173" s="67" t="s">
        <v>28</v>
      </c>
      <c r="B1173" s="73">
        <f>_xlfn.IFNA(VLOOKUP(B1154,Saisie!$A$4:$X$153,23,FALSE),0)</f>
        <v>0</v>
      </c>
      <c r="C1173" s="74">
        <f>Témoin!$C$20</f>
        <v>260</v>
      </c>
      <c r="D1173" s="75">
        <f t="shared" si="144"/>
        <v>0</v>
      </c>
      <c r="E1173" s="117" t="str">
        <f>_xlfn.IFNA(VLOOKUP(B1154,Saisie!$A$4:$X$153,22,FALSE),"")</f>
        <v/>
      </c>
    </row>
    <row r="1174" spans="1:5" x14ac:dyDescent="0.25">
      <c r="A1174" s="67" t="s">
        <v>29</v>
      </c>
      <c r="B1174" s="92"/>
      <c r="C1174" s="74">
        <f>Témoin!$C$21</f>
        <v>54</v>
      </c>
      <c r="D1174" s="75">
        <f t="shared" si="144"/>
        <v>0</v>
      </c>
      <c r="E1174" s="117"/>
    </row>
    <row r="1175" spans="1:5" x14ac:dyDescent="0.25">
      <c r="A1175" s="81" t="s">
        <v>30</v>
      </c>
      <c r="B1175" s="73">
        <f>_xlfn.IFNA(VLOOKUP(B1154,Saisie!$A$4:$X$153,21,FALSE),0)</f>
        <v>0</v>
      </c>
      <c r="C1175" s="74">
        <f>Témoin!$C$22</f>
        <v>135</v>
      </c>
      <c r="D1175" s="75">
        <f t="shared" si="144"/>
        <v>0</v>
      </c>
      <c r="E1175" s="117" t="str">
        <f>_xlfn.IFNA(VLOOKUP(B1154,Saisie!$A$4:$X$153,20,FALSE),"")</f>
        <v/>
      </c>
    </row>
    <row r="1176" spans="1:5" x14ac:dyDescent="0.25">
      <c r="A1176" s="93" t="s">
        <v>31</v>
      </c>
      <c r="B1176" s="92"/>
      <c r="C1176" s="94"/>
      <c r="D1176" s="95"/>
      <c r="E1176" s="129" t="str">
        <f>_xlfn.IFNA(VLOOKUP(B1154,Saisie!$A$4:$X$153,24,FALSE),"")</f>
        <v/>
      </c>
    </row>
    <row r="1177" spans="1:5" x14ac:dyDescent="0.25">
      <c r="A1177" s="96"/>
      <c r="B1177" s="97"/>
      <c r="C1177" s="98"/>
      <c r="D1177" s="75">
        <f t="shared" ref="D1177:D1181" si="145">C1177*B1177</f>
        <v>0</v>
      </c>
      <c r="E1177" s="129"/>
    </row>
    <row r="1178" spans="1:5" x14ac:dyDescent="0.25">
      <c r="A1178" s="96"/>
      <c r="B1178" s="92"/>
      <c r="C1178" s="98"/>
      <c r="D1178" s="75">
        <f t="shared" si="145"/>
        <v>0</v>
      </c>
      <c r="E1178" s="129"/>
    </row>
    <row r="1179" spans="1:5" x14ac:dyDescent="0.25">
      <c r="A1179" s="99"/>
      <c r="B1179" s="92"/>
      <c r="C1179" s="98"/>
      <c r="D1179" s="75">
        <f t="shared" si="145"/>
        <v>0</v>
      </c>
      <c r="E1179" s="129"/>
    </row>
    <row r="1180" spans="1:5" x14ac:dyDescent="0.25">
      <c r="A1180" s="67"/>
      <c r="B1180" s="92"/>
      <c r="C1180" s="98"/>
      <c r="D1180" s="75">
        <f t="shared" si="145"/>
        <v>0</v>
      </c>
      <c r="E1180" s="129"/>
    </row>
    <row r="1181" spans="1:5" ht="15.75" thickBot="1" x14ac:dyDescent="0.3">
      <c r="A1181" s="67"/>
      <c r="B1181" s="100"/>
      <c r="C1181" s="101"/>
      <c r="D1181" s="87">
        <f t="shared" si="145"/>
        <v>0</v>
      </c>
      <c r="E1181" s="129"/>
    </row>
    <row r="1182" spans="1:5" ht="15.75" thickBot="1" x14ac:dyDescent="0.3">
      <c r="A1182" s="88" t="s">
        <v>32</v>
      </c>
      <c r="B1182" s="89"/>
      <c r="C1182" s="89"/>
      <c r="D1182" s="90">
        <f>SUM(D1168:D1181)</f>
        <v>0</v>
      </c>
    </row>
    <row r="1183" spans="1:5" ht="15.75" thickBot="1" x14ac:dyDescent="0.3">
      <c r="A1183" s="67"/>
      <c r="B1183" s="69"/>
      <c r="C1183" s="69"/>
      <c r="D1183" s="91"/>
    </row>
    <row r="1184" spans="1:5" ht="21.75" thickTop="1" thickBot="1" x14ac:dyDescent="0.35">
      <c r="A1184" s="102" t="s">
        <v>33</v>
      </c>
      <c r="B1184" s="102"/>
      <c r="C1184" s="102"/>
      <c r="D1184" s="103">
        <f>D1182+D1166</f>
        <v>0</v>
      </c>
    </row>
    <row r="1185" spans="1:5" ht="16.5" thickTop="1" thickBot="1" x14ac:dyDescent="0.3"/>
    <row r="1186" spans="1:5" ht="16.5" thickBot="1" x14ac:dyDescent="0.3">
      <c r="A1186" s="67" t="s">
        <v>12</v>
      </c>
      <c r="B1186" s="128">
        <f>Saisie!A41</f>
        <v>0</v>
      </c>
      <c r="C1186" s="126"/>
      <c r="D1186" s="127"/>
    </row>
    <row r="1188" spans="1:5" ht="15.75" thickBot="1" x14ac:dyDescent="0.3">
      <c r="A1188" s="68">
        <f>_xlfn.IFNA(VLOOKUP(B1186,Saisie!$A$4:$X$153,5,FALSE),0)</f>
        <v>0</v>
      </c>
      <c r="B1188" s="69" t="s">
        <v>13</v>
      </c>
      <c r="C1188" s="69" t="s">
        <v>14</v>
      </c>
      <c r="D1188" s="69" t="s">
        <v>15</v>
      </c>
    </row>
    <row r="1189" spans="1:5" x14ac:dyDescent="0.25">
      <c r="A1189" s="67" t="s">
        <v>16</v>
      </c>
      <c r="B1189" s="70">
        <f>_xlfn.IFNA(VLOOKUP(B1186,Saisie!$A$4:$X$153,3,FALSE),0)</f>
        <v>0</v>
      </c>
      <c r="C1189" s="71">
        <f>Témoin!$C$4</f>
        <v>55</v>
      </c>
      <c r="D1189" s="72">
        <f>C1189*B1189</f>
        <v>0</v>
      </c>
      <c r="E1189" s="117" t="str">
        <f>_xlfn.IFNA(VLOOKUP(B1186,Saisie!$A$4:$X$153,2,FALSE),"")</f>
        <v/>
      </c>
    </row>
    <row r="1190" spans="1:5" x14ac:dyDescent="0.25">
      <c r="A1190" s="67" t="s">
        <v>17</v>
      </c>
      <c r="B1190" s="73">
        <f>IF(A1188=1,1,)</f>
        <v>0</v>
      </c>
      <c r="C1190" s="74">
        <f>Témoin!$C$5</f>
        <v>24</v>
      </c>
      <c r="D1190" s="75">
        <f t="shared" ref="D1190:D1194" si="146">C1190*B1190</f>
        <v>0</v>
      </c>
      <c r="E1190" s="129" t="str">
        <f>_xlfn.IFNA(VLOOKUP(B1186,Saisie!$A$4:$X$153,4,FALSE),"")</f>
        <v/>
      </c>
    </row>
    <row r="1191" spans="1:5" x14ac:dyDescent="0.25">
      <c r="A1191" s="67" t="s">
        <v>18</v>
      </c>
      <c r="B1191" s="73">
        <f>IF(A1188=2,2,)</f>
        <v>0</v>
      </c>
      <c r="C1191" s="74">
        <f>Témoin!$C$6</f>
        <v>23</v>
      </c>
      <c r="D1191" s="75">
        <f t="shared" si="146"/>
        <v>0</v>
      </c>
      <c r="E1191" s="129"/>
    </row>
    <row r="1192" spans="1:5" x14ac:dyDescent="0.25">
      <c r="A1192" s="67" t="s">
        <v>19</v>
      </c>
      <c r="B1192" s="73">
        <f>IF(AND(A1188&gt;=3,A1188&lt;=5),A1188,0)</f>
        <v>0</v>
      </c>
      <c r="C1192" s="74">
        <f>Témoin!$C$7</f>
        <v>22</v>
      </c>
      <c r="D1192" s="75">
        <f t="shared" si="146"/>
        <v>0</v>
      </c>
      <c r="E1192" s="129"/>
    </row>
    <row r="1193" spans="1:5" x14ac:dyDescent="0.25">
      <c r="A1193" s="67" t="s">
        <v>20</v>
      </c>
      <c r="B1193" s="73">
        <f>IF(AND(A1188&gt;=6,A1188&lt;=10),A1188,0)</f>
        <v>0</v>
      </c>
      <c r="C1193" s="74">
        <f>Témoin!$C$8</f>
        <v>21</v>
      </c>
      <c r="D1193" s="75">
        <f t="shared" si="146"/>
        <v>0</v>
      </c>
      <c r="E1193" s="129"/>
    </row>
    <row r="1194" spans="1:5" x14ac:dyDescent="0.25">
      <c r="A1194" s="67" t="s">
        <v>21</v>
      </c>
      <c r="B1194" s="76">
        <f>IF(A1188&gt;10,A1188,0)</f>
        <v>0</v>
      </c>
      <c r="C1194" s="77">
        <f>Témoin!$C$9</f>
        <v>20</v>
      </c>
      <c r="D1194" s="78">
        <f t="shared" si="146"/>
        <v>0</v>
      </c>
      <c r="E1194" s="129"/>
    </row>
    <row r="1195" spans="1:5" x14ac:dyDescent="0.25">
      <c r="A1195" s="67"/>
      <c r="B1195" s="73"/>
      <c r="C1195" s="79"/>
      <c r="D1195" s="80"/>
      <c r="E1195" s="117"/>
    </row>
    <row r="1196" spans="1:5" x14ac:dyDescent="0.25">
      <c r="A1196" s="81" t="s">
        <v>22</v>
      </c>
      <c r="B1196" s="82">
        <f>_xlfn.IFNA(VLOOKUP(B1186,Saisie!$A$4:$X$153,7,FALSE),0)</f>
        <v>0</v>
      </c>
      <c r="C1196" s="83">
        <f>Témoin!$C$11</f>
        <v>95</v>
      </c>
      <c r="D1196" s="84">
        <f t="shared" ref="D1196:D1197" si="147">C1196*B1196</f>
        <v>0</v>
      </c>
      <c r="E1196" s="117" t="str">
        <f>_xlfn.IFNA(VLOOKUP(B1186,Saisie!$A$4:$X$153,6,FALSE),"")</f>
        <v/>
      </c>
    </row>
    <row r="1197" spans="1:5" ht="15.75" thickBot="1" x14ac:dyDescent="0.3">
      <c r="A1197" s="67" t="s">
        <v>23</v>
      </c>
      <c r="B1197" s="85">
        <f>_xlfn.IFNA(VLOOKUP(B1186,Saisie!$A$4:$X$153,9,FALSE),0)</f>
        <v>0</v>
      </c>
      <c r="C1197" s="86">
        <f>Témoin!$C$12</f>
        <v>70</v>
      </c>
      <c r="D1197" s="87">
        <f t="shared" si="147"/>
        <v>0</v>
      </c>
      <c r="E1197" s="117" t="str">
        <f>_xlfn.IFNA(VLOOKUP(B1186,Saisie!$A$4:$X$153,8,FALSE),"")</f>
        <v/>
      </c>
    </row>
    <row r="1198" spans="1:5" ht="15.75" thickBot="1" x14ac:dyDescent="0.3">
      <c r="A1198" s="88" t="s">
        <v>24</v>
      </c>
      <c r="B1198" s="89"/>
      <c r="C1198" s="89"/>
      <c r="D1198" s="90">
        <f>SUM(D1189:D1197)</f>
        <v>0</v>
      </c>
      <c r="E1198" s="117"/>
    </row>
    <row r="1199" spans="1:5" ht="15.75" thickBot="1" x14ac:dyDescent="0.3">
      <c r="A1199" s="67"/>
      <c r="B1199" s="89"/>
      <c r="C1199" s="89"/>
      <c r="D1199" s="91"/>
      <c r="E1199" s="117"/>
    </row>
    <row r="1200" spans="1:5" x14ac:dyDescent="0.25">
      <c r="A1200" s="67" t="s">
        <v>25</v>
      </c>
      <c r="B1200" s="70">
        <f>_xlfn.IFNA(VLOOKUP(B1186,Saisie!$A$4:$X$153,11,FALSE),0)</f>
        <v>0</v>
      </c>
      <c r="C1200" s="71">
        <f>Témoin!$C$15</f>
        <v>27</v>
      </c>
      <c r="D1200" s="72">
        <f t="shared" ref="D1200:D1207" si="148">C1200*B1200</f>
        <v>0</v>
      </c>
      <c r="E1200" s="117" t="str">
        <f>_xlfn.IFNA(VLOOKUP(B1186,Saisie!$A$4:$X$153,10,FALSE),"")</f>
        <v/>
      </c>
    </row>
    <row r="1201" spans="1:5" x14ac:dyDescent="0.25">
      <c r="A1201" s="67" t="s">
        <v>5</v>
      </c>
      <c r="B1201" s="73">
        <f>_xlfn.IFNA(VLOOKUP(B1186,Saisie!$A$4:$X$153,13,FALSE),0)</f>
        <v>0</v>
      </c>
      <c r="C1201" s="74">
        <f>Témoin!$C$16</f>
        <v>65</v>
      </c>
      <c r="D1201" s="75">
        <f t="shared" si="148"/>
        <v>0</v>
      </c>
      <c r="E1201" s="117" t="str">
        <f>_xlfn.IFNA(VLOOKUP(B1186,Saisie!$A$4:$X$153,12,FALSE),"")</f>
        <v/>
      </c>
    </row>
    <row r="1202" spans="1:5" x14ac:dyDescent="0.25">
      <c r="A1202" s="67" t="s">
        <v>6</v>
      </c>
      <c r="B1202" s="73">
        <f>_xlfn.IFNA(VLOOKUP(B1186,Saisie!$A$4:$X$153,15,FALSE),0)</f>
        <v>0</v>
      </c>
      <c r="C1202" s="74">
        <f>Témoin!$C$17</f>
        <v>60</v>
      </c>
      <c r="D1202" s="75">
        <f t="shared" si="148"/>
        <v>0</v>
      </c>
      <c r="E1202" s="117" t="str">
        <f>_xlfn.IFNA(VLOOKUP(B1186,Saisie!$A$4:$X$153,14,FALSE),"")</f>
        <v/>
      </c>
    </row>
    <row r="1203" spans="1:5" x14ac:dyDescent="0.25">
      <c r="A1203" s="67" t="s">
        <v>26</v>
      </c>
      <c r="B1203" s="73">
        <f>_xlfn.IFNA(VLOOKUP(B1186,Saisie!$A$4:$X$153,17,FALSE),0)</f>
        <v>0</v>
      </c>
      <c r="C1203" s="74">
        <f>Témoin!$C$18</f>
        <v>39</v>
      </c>
      <c r="D1203" s="75">
        <f t="shared" si="148"/>
        <v>0</v>
      </c>
      <c r="E1203" s="117" t="str">
        <f>_xlfn.IFNA(VLOOKUP(B1186,Saisie!$A$4:$X$153,16,FALSE),"")</f>
        <v/>
      </c>
    </row>
    <row r="1204" spans="1:5" x14ac:dyDescent="0.25">
      <c r="A1204" s="67" t="s">
        <v>27</v>
      </c>
      <c r="B1204" s="73">
        <f>_xlfn.IFNA(VLOOKUP(B1186,Saisie!$A$4:$X$153,19,FALSE),0)</f>
        <v>0</v>
      </c>
      <c r="C1204" s="74">
        <f>Témoin!$C$19</f>
        <v>20</v>
      </c>
      <c r="D1204" s="75">
        <f t="shared" si="148"/>
        <v>0</v>
      </c>
      <c r="E1204" s="117" t="str">
        <f>_xlfn.IFNA(VLOOKUP(B1186,Saisie!$A$4:$X$153,18,FALSE),"")</f>
        <v/>
      </c>
    </row>
    <row r="1205" spans="1:5" x14ac:dyDescent="0.25">
      <c r="A1205" s="67" t="s">
        <v>28</v>
      </c>
      <c r="B1205" s="73">
        <f>_xlfn.IFNA(VLOOKUP(B1186,Saisie!$A$4:$X$153,23,FALSE),0)</f>
        <v>0</v>
      </c>
      <c r="C1205" s="74">
        <f>Témoin!$C$20</f>
        <v>260</v>
      </c>
      <c r="D1205" s="75">
        <f t="shared" si="148"/>
        <v>0</v>
      </c>
      <c r="E1205" s="117" t="str">
        <f>_xlfn.IFNA(VLOOKUP(B1186,Saisie!$A$4:$X$153,22,FALSE),"")</f>
        <v/>
      </c>
    </row>
    <row r="1206" spans="1:5" x14ac:dyDescent="0.25">
      <c r="A1206" s="67" t="s">
        <v>29</v>
      </c>
      <c r="B1206" s="92"/>
      <c r="C1206" s="74">
        <f>Témoin!$C$21</f>
        <v>54</v>
      </c>
      <c r="D1206" s="75">
        <f t="shared" si="148"/>
        <v>0</v>
      </c>
      <c r="E1206" s="117"/>
    </row>
    <row r="1207" spans="1:5" x14ac:dyDescent="0.25">
      <c r="A1207" s="81" t="s">
        <v>30</v>
      </c>
      <c r="B1207" s="73">
        <f>_xlfn.IFNA(VLOOKUP(B1186,Saisie!$A$4:$X$153,21,FALSE),0)</f>
        <v>0</v>
      </c>
      <c r="C1207" s="74">
        <f>Témoin!$C$22</f>
        <v>135</v>
      </c>
      <c r="D1207" s="75">
        <f t="shared" si="148"/>
        <v>0</v>
      </c>
      <c r="E1207" s="117" t="str">
        <f>_xlfn.IFNA(VLOOKUP(B1186,Saisie!$A$4:$X$153,20,FALSE),"")</f>
        <v/>
      </c>
    </row>
    <row r="1208" spans="1:5" x14ac:dyDescent="0.25">
      <c r="A1208" s="93" t="s">
        <v>31</v>
      </c>
      <c r="B1208" s="92"/>
      <c r="C1208" s="94"/>
      <c r="D1208" s="95"/>
      <c r="E1208" s="129" t="str">
        <f>_xlfn.IFNA(VLOOKUP(B1186,Saisie!$A$4:$X$153,24,FALSE),"")</f>
        <v/>
      </c>
    </row>
    <row r="1209" spans="1:5" x14ac:dyDescent="0.25">
      <c r="A1209" s="96"/>
      <c r="B1209" s="97"/>
      <c r="C1209" s="98"/>
      <c r="D1209" s="75">
        <f t="shared" ref="D1209:D1213" si="149">C1209*B1209</f>
        <v>0</v>
      </c>
      <c r="E1209" s="129"/>
    </row>
    <row r="1210" spans="1:5" x14ac:dyDescent="0.25">
      <c r="A1210" s="96"/>
      <c r="B1210" s="92"/>
      <c r="C1210" s="98"/>
      <c r="D1210" s="75">
        <f t="shared" si="149"/>
        <v>0</v>
      </c>
      <c r="E1210" s="129"/>
    </row>
    <row r="1211" spans="1:5" x14ac:dyDescent="0.25">
      <c r="A1211" s="99"/>
      <c r="B1211" s="92"/>
      <c r="C1211" s="98"/>
      <c r="D1211" s="75">
        <f t="shared" si="149"/>
        <v>0</v>
      </c>
      <c r="E1211" s="129"/>
    </row>
    <row r="1212" spans="1:5" x14ac:dyDescent="0.25">
      <c r="A1212" s="67"/>
      <c r="B1212" s="92"/>
      <c r="C1212" s="98"/>
      <c r="D1212" s="75">
        <f t="shared" si="149"/>
        <v>0</v>
      </c>
      <c r="E1212" s="129"/>
    </row>
    <row r="1213" spans="1:5" ht="15.75" thickBot="1" x14ac:dyDescent="0.3">
      <c r="A1213" s="67"/>
      <c r="B1213" s="100"/>
      <c r="C1213" s="101"/>
      <c r="D1213" s="87">
        <f t="shared" si="149"/>
        <v>0</v>
      </c>
      <c r="E1213" s="129"/>
    </row>
    <row r="1214" spans="1:5" ht="15.75" thickBot="1" x14ac:dyDescent="0.3">
      <c r="A1214" s="88" t="s">
        <v>32</v>
      </c>
      <c r="B1214" s="89"/>
      <c r="C1214" s="89"/>
      <c r="D1214" s="90">
        <f>SUM(D1200:D1213)</f>
        <v>0</v>
      </c>
    </row>
    <row r="1215" spans="1:5" ht="15.75" thickBot="1" x14ac:dyDescent="0.3">
      <c r="A1215" s="67"/>
      <c r="B1215" s="69"/>
      <c r="C1215" s="69"/>
      <c r="D1215" s="91"/>
    </row>
    <row r="1216" spans="1:5" ht="21.75" thickTop="1" thickBot="1" x14ac:dyDescent="0.35">
      <c r="A1216" s="102" t="s">
        <v>33</v>
      </c>
      <c r="B1216" s="102"/>
      <c r="C1216" s="102"/>
      <c r="D1216" s="103">
        <f>D1214+D1198</f>
        <v>0</v>
      </c>
    </row>
    <row r="1217" spans="1:5" ht="16.5" thickTop="1" thickBot="1" x14ac:dyDescent="0.3"/>
    <row r="1218" spans="1:5" ht="16.5" thickBot="1" x14ac:dyDescent="0.3">
      <c r="A1218" s="67" t="s">
        <v>12</v>
      </c>
      <c r="B1218" s="128">
        <f>Saisie!A42</f>
        <v>0</v>
      </c>
      <c r="C1218" s="126"/>
      <c r="D1218" s="127"/>
    </row>
    <row r="1220" spans="1:5" ht="15.75" thickBot="1" x14ac:dyDescent="0.3">
      <c r="A1220" s="68">
        <f>_xlfn.IFNA(VLOOKUP(B1218,Saisie!$A$4:$X$153,5,FALSE),0)</f>
        <v>0</v>
      </c>
      <c r="B1220" s="69" t="s">
        <v>13</v>
      </c>
      <c r="C1220" s="69" t="s">
        <v>14</v>
      </c>
      <c r="D1220" s="69" t="s">
        <v>15</v>
      </c>
    </row>
    <row r="1221" spans="1:5" x14ac:dyDescent="0.25">
      <c r="A1221" s="67" t="s">
        <v>16</v>
      </c>
      <c r="B1221" s="70">
        <f>_xlfn.IFNA(VLOOKUP(B1218,Saisie!$A$4:$X$153,3,FALSE),0)</f>
        <v>0</v>
      </c>
      <c r="C1221" s="71">
        <f>Témoin!$C$4</f>
        <v>55</v>
      </c>
      <c r="D1221" s="72">
        <f>C1221*B1221</f>
        <v>0</v>
      </c>
      <c r="E1221" s="117" t="str">
        <f>_xlfn.IFNA(VLOOKUP(B1218,Saisie!$A$4:$X$153,2,FALSE),"")</f>
        <v/>
      </c>
    </row>
    <row r="1222" spans="1:5" x14ac:dyDescent="0.25">
      <c r="A1222" s="67" t="s">
        <v>17</v>
      </c>
      <c r="B1222" s="73">
        <f>IF(A1220=1,1,)</f>
        <v>0</v>
      </c>
      <c r="C1222" s="74">
        <f>Témoin!$C$5</f>
        <v>24</v>
      </c>
      <c r="D1222" s="75">
        <f t="shared" ref="D1222:D1226" si="150">C1222*B1222</f>
        <v>0</v>
      </c>
      <c r="E1222" s="129" t="str">
        <f>_xlfn.IFNA(VLOOKUP(B1218,Saisie!$A$4:$X$153,4,FALSE),"")</f>
        <v/>
      </c>
    </row>
    <row r="1223" spans="1:5" x14ac:dyDescent="0.25">
      <c r="A1223" s="67" t="s">
        <v>18</v>
      </c>
      <c r="B1223" s="73">
        <f>IF(A1220=2,2,)</f>
        <v>0</v>
      </c>
      <c r="C1223" s="74">
        <f>Témoin!$C$6</f>
        <v>23</v>
      </c>
      <c r="D1223" s="75">
        <f t="shared" si="150"/>
        <v>0</v>
      </c>
      <c r="E1223" s="129"/>
    </row>
    <row r="1224" spans="1:5" x14ac:dyDescent="0.25">
      <c r="A1224" s="67" t="s">
        <v>19</v>
      </c>
      <c r="B1224" s="73">
        <f>IF(AND(A1220&gt;=3,A1220&lt;=5),A1220,0)</f>
        <v>0</v>
      </c>
      <c r="C1224" s="74">
        <f>Témoin!$C$7</f>
        <v>22</v>
      </c>
      <c r="D1224" s="75">
        <f t="shared" si="150"/>
        <v>0</v>
      </c>
      <c r="E1224" s="129"/>
    </row>
    <row r="1225" spans="1:5" x14ac:dyDescent="0.25">
      <c r="A1225" s="67" t="s">
        <v>20</v>
      </c>
      <c r="B1225" s="73">
        <f>IF(AND(A1220&gt;=6,A1220&lt;=10),A1220,0)</f>
        <v>0</v>
      </c>
      <c r="C1225" s="74">
        <f>Témoin!$C$8</f>
        <v>21</v>
      </c>
      <c r="D1225" s="75">
        <f t="shared" si="150"/>
        <v>0</v>
      </c>
      <c r="E1225" s="129"/>
    </row>
    <row r="1226" spans="1:5" x14ac:dyDescent="0.25">
      <c r="A1226" s="67" t="s">
        <v>21</v>
      </c>
      <c r="B1226" s="76">
        <f>IF(A1220&gt;10,A1220,0)</f>
        <v>0</v>
      </c>
      <c r="C1226" s="77">
        <f>Témoin!$C$9</f>
        <v>20</v>
      </c>
      <c r="D1226" s="78">
        <f t="shared" si="150"/>
        <v>0</v>
      </c>
      <c r="E1226" s="129"/>
    </row>
    <row r="1227" spans="1:5" x14ac:dyDescent="0.25">
      <c r="A1227" s="67"/>
      <c r="B1227" s="73"/>
      <c r="C1227" s="79"/>
      <c r="D1227" s="80"/>
      <c r="E1227" s="117"/>
    </row>
    <row r="1228" spans="1:5" x14ac:dyDescent="0.25">
      <c r="A1228" s="81" t="s">
        <v>22</v>
      </c>
      <c r="B1228" s="82">
        <f>_xlfn.IFNA(VLOOKUP(B1218,Saisie!$A$4:$X$153,7,FALSE),0)</f>
        <v>0</v>
      </c>
      <c r="C1228" s="83">
        <f>Témoin!$C$11</f>
        <v>95</v>
      </c>
      <c r="D1228" s="84">
        <f t="shared" ref="D1228:D1229" si="151">C1228*B1228</f>
        <v>0</v>
      </c>
      <c r="E1228" s="117" t="str">
        <f>_xlfn.IFNA(VLOOKUP(B1218,Saisie!$A$4:$X$153,6,FALSE),"")</f>
        <v/>
      </c>
    </row>
    <row r="1229" spans="1:5" ht="15.75" thickBot="1" x14ac:dyDescent="0.3">
      <c r="A1229" s="67" t="s">
        <v>23</v>
      </c>
      <c r="B1229" s="85">
        <f>_xlfn.IFNA(VLOOKUP(B1218,Saisie!$A$4:$X$153,9,FALSE),0)</f>
        <v>0</v>
      </c>
      <c r="C1229" s="86">
        <f>Témoin!$C$12</f>
        <v>70</v>
      </c>
      <c r="D1229" s="87">
        <f t="shared" si="151"/>
        <v>0</v>
      </c>
      <c r="E1229" s="117" t="str">
        <f>_xlfn.IFNA(VLOOKUP(B1218,Saisie!$A$4:$X$153,8,FALSE),"")</f>
        <v/>
      </c>
    </row>
    <row r="1230" spans="1:5" ht="15.75" thickBot="1" x14ac:dyDescent="0.3">
      <c r="A1230" s="88" t="s">
        <v>24</v>
      </c>
      <c r="B1230" s="89"/>
      <c r="C1230" s="89"/>
      <c r="D1230" s="90">
        <f>SUM(D1221:D1229)</f>
        <v>0</v>
      </c>
      <c r="E1230" s="117"/>
    </row>
    <row r="1231" spans="1:5" ht="15.75" thickBot="1" x14ac:dyDescent="0.3">
      <c r="A1231" s="67"/>
      <c r="B1231" s="89"/>
      <c r="C1231" s="89"/>
      <c r="D1231" s="91"/>
      <c r="E1231" s="117"/>
    </row>
    <row r="1232" spans="1:5" x14ac:dyDescent="0.25">
      <c r="A1232" s="67" t="s">
        <v>25</v>
      </c>
      <c r="B1232" s="70">
        <f>_xlfn.IFNA(VLOOKUP(B1218,Saisie!$A$4:$X$153,11,FALSE),0)</f>
        <v>0</v>
      </c>
      <c r="C1232" s="71">
        <f>Témoin!$C$15</f>
        <v>27</v>
      </c>
      <c r="D1232" s="72">
        <f t="shared" ref="D1232:D1239" si="152">C1232*B1232</f>
        <v>0</v>
      </c>
      <c r="E1232" s="117" t="str">
        <f>_xlfn.IFNA(VLOOKUP(B1218,Saisie!$A$4:$X$153,10,FALSE),"")</f>
        <v/>
      </c>
    </row>
    <row r="1233" spans="1:5" x14ac:dyDescent="0.25">
      <c r="A1233" s="67" t="s">
        <v>5</v>
      </c>
      <c r="B1233" s="73">
        <f>_xlfn.IFNA(VLOOKUP(B1218,Saisie!$A$4:$X$153,13,FALSE),0)</f>
        <v>0</v>
      </c>
      <c r="C1233" s="74">
        <f>Témoin!$C$16</f>
        <v>65</v>
      </c>
      <c r="D1233" s="75">
        <f t="shared" si="152"/>
        <v>0</v>
      </c>
      <c r="E1233" s="117" t="str">
        <f>_xlfn.IFNA(VLOOKUP(B1218,Saisie!$A$4:$X$153,12,FALSE),"")</f>
        <v/>
      </c>
    </row>
    <row r="1234" spans="1:5" x14ac:dyDescent="0.25">
      <c r="A1234" s="67" t="s">
        <v>6</v>
      </c>
      <c r="B1234" s="73">
        <f>_xlfn.IFNA(VLOOKUP(B1218,Saisie!$A$4:$X$153,15,FALSE),0)</f>
        <v>0</v>
      </c>
      <c r="C1234" s="74">
        <f>Témoin!$C$17</f>
        <v>60</v>
      </c>
      <c r="D1234" s="75">
        <f t="shared" si="152"/>
        <v>0</v>
      </c>
      <c r="E1234" s="117" t="str">
        <f>_xlfn.IFNA(VLOOKUP(B1218,Saisie!$A$4:$X$153,14,FALSE),"")</f>
        <v/>
      </c>
    </row>
    <row r="1235" spans="1:5" x14ac:dyDescent="0.25">
      <c r="A1235" s="67" t="s">
        <v>26</v>
      </c>
      <c r="B1235" s="73">
        <f>_xlfn.IFNA(VLOOKUP(B1218,Saisie!$A$4:$X$153,17,FALSE),0)</f>
        <v>0</v>
      </c>
      <c r="C1235" s="74">
        <f>Témoin!$C$18</f>
        <v>39</v>
      </c>
      <c r="D1235" s="75">
        <f t="shared" si="152"/>
        <v>0</v>
      </c>
      <c r="E1235" s="117" t="str">
        <f>_xlfn.IFNA(VLOOKUP(B1218,Saisie!$A$4:$X$153,16,FALSE),"")</f>
        <v/>
      </c>
    </row>
    <row r="1236" spans="1:5" x14ac:dyDescent="0.25">
      <c r="A1236" s="67" t="s">
        <v>27</v>
      </c>
      <c r="B1236" s="73">
        <f>_xlfn.IFNA(VLOOKUP(B1218,Saisie!$A$4:$X$153,19,FALSE),0)</f>
        <v>0</v>
      </c>
      <c r="C1236" s="74">
        <f>Témoin!$C$19</f>
        <v>20</v>
      </c>
      <c r="D1236" s="75">
        <f t="shared" si="152"/>
        <v>0</v>
      </c>
      <c r="E1236" s="117" t="str">
        <f>_xlfn.IFNA(VLOOKUP(B1218,Saisie!$A$4:$X$153,18,FALSE),"")</f>
        <v/>
      </c>
    </row>
    <row r="1237" spans="1:5" x14ac:dyDescent="0.25">
      <c r="A1237" s="67" t="s">
        <v>28</v>
      </c>
      <c r="B1237" s="73">
        <f>_xlfn.IFNA(VLOOKUP(B1218,Saisie!$A$4:$X$153,23,FALSE),0)</f>
        <v>0</v>
      </c>
      <c r="C1237" s="74">
        <f>Témoin!$C$20</f>
        <v>260</v>
      </c>
      <c r="D1237" s="75">
        <f t="shared" si="152"/>
        <v>0</v>
      </c>
      <c r="E1237" s="117" t="str">
        <f>_xlfn.IFNA(VLOOKUP(B1218,Saisie!$A$4:$X$153,22,FALSE),"")</f>
        <v/>
      </c>
    </row>
    <row r="1238" spans="1:5" x14ac:dyDescent="0.25">
      <c r="A1238" s="67" t="s">
        <v>29</v>
      </c>
      <c r="B1238" s="92"/>
      <c r="C1238" s="74">
        <f>Témoin!$C$21</f>
        <v>54</v>
      </c>
      <c r="D1238" s="75">
        <f t="shared" si="152"/>
        <v>0</v>
      </c>
      <c r="E1238" s="117"/>
    </row>
    <row r="1239" spans="1:5" x14ac:dyDescent="0.25">
      <c r="A1239" s="81" t="s">
        <v>30</v>
      </c>
      <c r="B1239" s="73">
        <f>_xlfn.IFNA(VLOOKUP(B1218,Saisie!$A$4:$X$153,21,FALSE),0)</f>
        <v>0</v>
      </c>
      <c r="C1239" s="74">
        <f>Témoin!$C$22</f>
        <v>135</v>
      </c>
      <c r="D1239" s="75">
        <f t="shared" si="152"/>
        <v>0</v>
      </c>
      <c r="E1239" s="117" t="str">
        <f>_xlfn.IFNA(VLOOKUP(B1218,Saisie!$A$4:$X$153,20,FALSE),"")</f>
        <v/>
      </c>
    </row>
    <row r="1240" spans="1:5" x14ac:dyDescent="0.25">
      <c r="A1240" s="93" t="s">
        <v>31</v>
      </c>
      <c r="B1240" s="92"/>
      <c r="C1240" s="94"/>
      <c r="D1240" s="95"/>
      <c r="E1240" s="129" t="str">
        <f>_xlfn.IFNA(VLOOKUP(B1218,Saisie!$A$4:$X$153,24,FALSE),"")</f>
        <v/>
      </c>
    </row>
    <row r="1241" spans="1:5" x14ac:dyDescent="0.25">
      <c r="A1241" s="96"/>
      <c r="B1241" s="97"/>
      <c r="C1241" s="98"/>
      <c r="D1241" s="75">
        <f t="shared" ref="D1241:D1245" si="153">C1241*B1241</f>
        <v>0</v>
      </c>
      <c r="E1241" s="129"/>
    </row>
    <row r="1242" spans="1:5" x14ac:dyDescent="0.25">
      <c r="A1242" s="96"/>
      <c r="B1242" s="92"/>
      <c r="C1242" s="98"/>
      <c r="D1242" s="75">
        <f t="shared" si="153"/>
        <v>0</v>
      </c>
      <c r="E1242" s="129"/>
    </row>
    <row r="1243" spans="1:5" x14ac:dyDescent="0.25">
      <c r="A1243" s="99"/>
      <c r="B1243" s="92"/>
      <c r="C1243" s="98"/>
      <c r="D1243" s="75">
        <f t="shared" si="153"/>
        <v>0</v>
      </c>
      <c r="E1243" s="129"/>
    </row>
    <row r="1244" spans="1:5" x14ac:dyDescent="0.25">
      <c r="A1244" s="67"/>
      <c r="B1244" s="92"/>
      <c r="C1244" s="98"/>
      <c r="D1244" s="75">
        <f t="shared" si="153"/>
        <v>0</v>
      </c>
      <c r="E1244" s="129"/>
    </row>
    <row r="1245" spans="1:5" ht="15.75" thickBot="1" x14ac:dyDescent="0.3">
      <c r="A1245" s="67"/>
      <c r="B1245" s="100"/>
      <c r="C1245" s="101"/>
      <c r="D1245" s="87">
        <f t="shared" si="153"/>
        <v>0</v>
      </c>
      <c r="E1245" s="129"/>
    </row>
    <row r="1246" spans="1:5" ht="15.75" thickBot="1" x14ac:dyDescent="0.3">
      <c r="A1246" s="88" t="s">
        <v>32</v>
      </c>
      <c r="B1246" s="89"/>
      <c r="C1246" s="89"/>
      <c r="D1246" s="90">
        <f>SUM(D1232:D1245)</f>
        <v>0</v>
      </c>
    </row>
    <row r="1247" spans="1:5" ht="15.75" thickBot="1" x14ac:dyDescent="0.3">
      <c r="A1247" s="67"/>
      <c r="B1247" s="69"/>
      <c r="C1247" s="69"/>
      <c r="D1247" s="91"/>
    </row>
    <row r="1248" spans="1:5" ht="21.75" thickTop="1" thickBot="1" x14ac:dyDescent="0.35">
      <c r="A1248" s="102" t="s">
        <v>33</v>
      </c>
      <c r="B1248" s="102"/>
      <c r="C1248" s="102"/>
      <c r="D1248" s="103">
        <f>D1246+D1230</f>
        <v>0</v>
      </c>
    </row>
    <row r="1249" spans="1:5" ht="16.5" thickTop="1" thickBot="1" x14ac:dyDescent="0.3"/>
    <row r="1250" spans="1:5" ht="16.5" thickBot="1" x14ac:dyDescent="0.3">
      <c r="A1250" s="67" t="s">
        <v>12</v>
      </c>
      <c r="B1250" s="128">
        <f>Saisie!A43</f>
        <v>0</v>
      </c>
      <c r="C1250" s="126"/>
      <c r="D1250" s="127"/>
    </row>
    <row r="1252" spans="1:5" ht="15.75" thickBot="1" x14ac:dyDescent="0.3">
      <c r="A1252" s="68">
        <f>_xlfn.IFNA(VLOOKUP(B1250,Saisie!$A$4:$X$153,5,FALSE),0)</f>
        <v>0</v>
      </c>
      <c r="B1252" s="69" t="s">
        <v>13</v>
      </c>
      <c r="C1252" s="69" t="s">
        <v>14</v>
      </c>
      <c r="D1252" s="69" t="s">
        <v>15</v>
      </c>
    </row>
    <row r="1253" spans="1:5" x14ac:dyDescent="0.25">
      <c r="A1253" s="67" t="s">
        <v>16</v>
      </c>
      <c r="B1253" s="70">
        <f>_xlfn.IFNA(VLOOKUP(B1250,Saisie!$A$4:$X$153,3,FALSE),0)</f>
        <v>0</v>
      </c>
      <c r="C1253" s="71">
        <f>Témoin!$C$4</f>
        <v>55</v>
      </c>
      <c r="D1253" s="72">
        <f>C1253*B1253</f>
        <v>0</v>
      </c>
      <c r="E1253" s="117" t="str">
        <f>_xlfn.IFNA(VLOOKUP(B1250,Saisie!$A$4:$X$153,2,FALSE),"")</f>
        <v/>
      </c>
    </row>
    <row r="1254" spans="1:5" x14ac:dyDescent="0.25">
      <c r="A1254" s="67" t="s">
        <v>17</v>
      </c>
      <c r="B1254" s="73">
        <f>IF(A1252=1,1,)</f>
        <v>0</v>
      </c>
      <c r="C1254" s="74">
        <f>Témoin!$C$5</f>
        <v>24</v>
      </c>
      <c r="D1254" s="75">
        <f t="shared" ref="D1254:D1258" si="154">C1254*B1254</f>
        <v>0</v>
      </c>
      <c r="E1254" s="129" t="str">
        <f>_xlfn.IFNA(VLOOKUP(B1250,Saisie!$A$4:$X$153,4,FALSE),"")</f>
        <v/>
      </c>
    </row>
    <row r="1255" spans="1:5" x14ac:dyDescent="0.25">
      <c r="A1255" s="67" t="s">
        <v>18</v>
      </c>
      <c r="B1255" s="73">
        <f>IF(A1252=2,2,)</f>
        <v>0</v>
      </c>
      <c r="C1255" s="74">
        <f>Témoin!$C$6</f>
        <v>23</v>
      </c>
      <c r="D1255" s="75">
        <f t="shared" si="154"/>
        <v>0</v>
      </c>
      <c r="E1255" s="129"/>
    </row>
    <row r="1256" spans="1:5" x14ac:dyDescent="0.25">
      <c r="A1256" s="67" t="s">
        <v>19</v>
      </c>
      <c r="B1256" s="73">
        <f>IF(AND(A1252&gt;=3,A1252&lt;=5),A1252,0)</f>
        <v>0</v>
      </c>
      <c r="C1256" s="74">
        <f>Témoin!$C$7</f>
        <v>22</v>
      </c>
      <c r="D1256" s="75">
        <f t="shared" si="154"/>
        <v>0</v>
      </c>
      <c r="E1256" s="129"/>
    </row>
    <row r="1257" spans="1:5" x14ac:dyDescent="0.25">
      <c r="A1257" s="67" t="s">
        <v>20</v>
      </c>
      <c r="B1257" s="73">
        <f>IF(AND(A1252&gt;=6,A1252&lt;=10),A1252,0)</f>
        <v>0</v>
      </c>
      <c r="C1257" s="74">
        <f>Témoin!$C$8</f>
        <v>21</v>
      </c>
      <c r="D1257" s="75">
        <f t="shared" si="154"/>
        <v>0</v>
      </c>
      <c r="E1257" s="129"/>
    </row>
    <row r="1258" spans="1:5" x14ac:dyDescent="0.25">
      <c r="A1258" s="67" t="s">
        <v>21</v>
      </c>
      <c r="B1258" s="76">
        <f>IF(A1252&gt;10,A1252,0)</f>
        <v>0</v>
      </c>
      <c r="C1258" s="77">
        <f>Témoin!$C$9</f>
        <v>20</v>
      </c>
      <c r="D1258" s="78">
        <f t="shared" si="154"/>
        <v>0</v>
      </c>
      <c r="E1258" s="129"/>
    </row>
    <row r="1259" spans="1:5" x14ac:dyDescent="0.25">
      <c r="A1259" s="67"/>
      <c r="B1259" s="73"/>
      <c r="C1259" s="79"/>
      <c r="D1259" s="80"/>
      <c r="E1259" s="117"/>
    </row>
    <row r="1260" spans="1:5" x14ac:dyDescent="0.25">
      <c r="A1260" s="81" t="s">
        <v>22</v>
      </c>
      <c r="B1260" s="82">
        <f>_xlfn.IFNA(VLOOKUP(B1250,Saisie!$A$4:$X$153,7,FALSE),0)</f>
        <v>0</v>
      </c>
      <c r="C1260" s="83">
        <f>Témoin!$C$11</f>
        <v>95</v>
      </c>
      <c r="D1260" s="84">
        <f t="shared" ref="D1260:D1261" si="155">C1260*B1260</f>
        <v>0</v>
      </c>
      <c r="E1260" s="117" t="str">
        <f>_xlfn.IFNA(VLOOKUP(B1250,Saisie!$A$4:$X$153,6,FALSE),"")</f>
        <v/>
      </c>
    </row>
    <row r="1261" spans="1:5" ht="15.75" thickBot="1" x14ac:dyDescent="0.3">
      <c r="A1261" s="67" t="s">
        <v>23</v>
      </c>
      <c r="B1261" s="85">
        <f>_xlfn.IFNA(VLOOKUP(B1250,Saisie!$A$4:$X$153,9,FALSE),0)</f>
        <v>0</v>
      </c>
      <c r="C1261" s="86">
        <f>Témoin!$C$12</f>
        <v>70</v>
      </c>
      <c r="D1261" s="87">
        <f t="shared" si="155"/>
        <v>0</v>
      </c>
      <c r="E1261" s="117" t="str">
        <f>_xlfn.IFNA(VLOOKUP(B1250,Saisie!$A$4:$X$153,8,FALSE),"")</f>
        <v/>
      </c>
    </row>
    <row r="1262" spans="1:5" ht="15.75" thickBot="1" x14ac:dyDescent="0.3">
      <c r="A1262" s="88" t="s">
        <v>24</v>
      </c>
      <c r="B1262" s="89"/>
      <c r="C1262" s="89"/>
      <c r="D1262" s="90">
        <f>SUM(D1253:D1261)</f>
        <v>0</v>
      </c>
      <c r="E1262" s="117"/>
    </row>
    <row r="1263" spans="1:5" ht="15.75" thickBot="1" x14ac:dyDescent="0.3">
      <c r="A1263" s="67"/>
      <c r="B1263" s="89"/>
      <c r="C1263" s="89"/>
      <c r="D1263" s="91"/>
      <c r="E1263" s="117"/>
    </row>
    <row r="1264" spans="1:5" x14ac:dyDescent="0.25">
      <c r="A1264" s="67" t="s">
        <v>25</v>
      </c>
      <c r="B1264" s="70">
        <f>_xlfn.IFNA(VLOOKUP(B1250,Saisie!$A$4:$X$153,11,FALSE),0)</f>
        <v>0</v>
      </c>
      <c r="C1264" s="71">
        <f>Témoin!$C$15</f>
        <v>27</v>
      </c>
      <c r="D1264" s="72">
        <f t="shared" ref="D1264:D1271" si="156">C1264*B1264</f>
        <v>0</v>
      </c>
      <c r="E1264" s="117" t="str">
        <f>_xlfn.IFNA(VLOOKUP(B1250,Saisie!$A$4:$X$153,10,FALSE),"")</f>
        <v/>
      </c>
    </row>
    <row r="1265" spans="1:5" x14ac:dyDescent="0.25">
      <c r="A1265" s="67" t="s">
        <v>5</v>
      </c>
      <c r="B1265" s="73">
        <f>_xlfn.IFNA(VLOOKUP(B1250,Saisie!$A$4:$X$153,13,FALSE),0)</f>
        <v>0</v>
      </c>
      <c r="C1265" s="74">
        <f>Témoin!$C$16</f>
        <v>65</v>
      </c>
      <c r="D1265" s="75">
        <f t="shared" si="156"/>
        <v>0</v>
      </c>
      <c r="E1265" s="117" t="str">
        <f>_xlfn.IFNA(VLOOKUP(B1250,Saisie!$A$4:$X$153,12,FALSE),"")</f>
        <v/>
      </c>
    </row>
    <row r="1266" spans="1:5" x14ac:dyDescent="0.25">
      <c r="A1266" s="67" t="s">
        <v>6</v>
      </c>
      <c r="B1266" s="73">
        <f>_xlfn.IFNA(VLOOKUP(B1250,Saisie!$A$4:$X$153,15,FALSE),0)</f>
        <v>0</v>
      </c>
      <c r="C1266" s="74">
        <f>Témoin!$C$17</f>
        <v>60</v>
      </c>
      <c r="D1266" s="75">
        <f t="shared" si="156"/>
        <v>0</v>
      </c>
      <c r="E1266" s="117" t="str">
        <f>_xlfn.IFNA(VLOOKUP(B1250,Saisie!$A$4:$X$153,14,FALSE),"")</f>
        <v/>
      </c>
    </row>
    <row r="1267" spans="1:5" x14ac:dyDescent="0.25">
      <c r="A1267" s="67" t="s">
        <v>26</v>
      </c>
      <c r="B1267" s="73">
        <f>_xlfn.IFNA(VLOOKUP(B1250,Saisie!$A$4:$X$153,17,FALSE),0)</f>
        <v>0</v>
      </c>
      <c r="C1267" s="74">
        <f>Témoin!$C$18</f>
        <v>39</v>
      </c>
      <c r="D1267" s="75">
        <f t="shared" si="156"/>
        <v>0</v>
      </c>
      <c r="E1267" s="117" t="str">
        <f>_xlfn.IFNA(VLOOKUP(B1250,Saisie!$A$4:$X$153,16,FALSE),"")</f>
        <v/>
      </c>
    </row>
    <row r="1268" spans="1:5" x14ac:dyDescent="0.25">
      <c r="A1268" s="67" t="s">
        <v>27</v>
      </c>
      <c r="B1268" s="73">
        <f>_xlfn.IFNA(VLOOKUP(B1250,Saisie!$A$4:$X$153,19,FALSE),0)</f>
        <v>0</v>
      </c>
      <c r="C1268" s="74">
        <f>Témoin!$C$19</f>
        <v>20</v>
      </c>
      <c r="D1268" s="75">
        <f t="shared" si="156"/>
        <v>0</v>
      </c>
      <c r="E1268" s="117" t="str">
        <f>_xlfn.IFNA(VLOOKUP(B1250,Saisie!$A$4:$X$153,18,FALSE),"")</f>
        <v/>
      </c>
    </row>
    <row r="1269" spans="1:5" x14ac:dyDescent="0.25">
      <c r="A1269" s="67" t="s">
        <v>28</v>
      </c>
      <c r="B1269" s="73">
        <f>_xlfn.IFNA(VLOOKUP(B1250,Saisie!$A$4:$X$153,23,FALSE),0)</f>
        <v>0</v>
      </c>
      <c r="C1269" s="74">
        <f>Témoin!$C$20</f>
        <v>260</v>
      </c>
      <c r="D1269" s="75">
        <f t="shared" si="156"/>
        <v>0</v>
      </c>
      <c r="E1269" s="117" t="str">
        <f>_xlfn.IFNA(VLOOKUP(B1250,Saisie!$A$4:$X$153,22,FALSE),"")</f>
        <v/>
      </c>
    </row>
    <row r="1270" spans="1:5" x14ac:dyDescent="0.25">
      <c r="A1270" s="67" t="s">
        <v>29</v>
      </c>
      <c r="B1270" s="92"/>
      <c r="C1270" s="74">
        <f>Témoin!$C$21</f>
        <v>54</v>
      </c>
      <c r="D1270" s="75">
        <f t="shared" si="156"/>
        <v>0</v>
      </c>
      <c r="E1270" s="117"/>
    </row>
    <row r="1271" spans="1:5" x14ac:dyDescent="0.25">
      <c r="A1271" s="81" t="s">
        <v>30</v>
      </c>
      <c r="B1271" s="73">
        <f>_xlfn.IFNA(VLOOKUP(B1250,Saisie!$A$4:$X$153,21,FALSE),0)</f>
        <v>0</v>
      </c>
      <c r="C1271" s="74">
        <f>Témoin!$C$22</f>
        <v>135</v>
      </c>
      <c r="D1271" s="75">
        <f t="shared" si="156"/>
        <v>0</v>
      </c>
      <c r="E1271" s="117" t="str">
        <f>_xlfn.IFNA(VLOOKUP(B1250,Saisie!$A$4:$X$153,20,FALSE),"")</f>
        <v/>
      </c>
    </row>
    <row r="1272" spans="1:5" x14ac:dyDescent="0.25">
      <c r="A1272" s="93" t="s">
        <v>31</v>
      </c>
      <c r="B1272" s="92"/>
      <c r="C1272" s="94"/>
      <c r="D1272" s="95"/>
      <c r="E1272" s="129" t="str">
        <f>_xlfn.IFNA(VLOOKUP(B1250,Saisie!$A$4:$X$153,24,FALSE),"")</f>
        <v/>
      </c>
    </row>
    <row r="1273" spans="1:5" x14ac:dyDescent="0.25">
      <c r="A1273" s="96"/>
      <c r="B1273" s="97"/>
      <c r="C1273" s="98"/>
      <c r="D1273" s="75">
        <f t="shared" ref="D1273:D1277" si="157">C1273*B1273</f>
        <v>0</v>
      </c>
      <c r="E1273" s="129"/>
    </row>
    <row r="1274" spans="1:5" x14ac:dyDescent="0.25">
      <c r="A1274" s="96"/>
      <c r="B1274" s="92"/>
      <c r="C1274" s="98"/>
      <c r="D1274" s="75">
        <f t="shared" si="157"/>
        <v>0</v>
      </c>
      <c r="E1274" s="129"/>
    </row>
    <row r="1275" spans="1:5" x14ac:dyDescent="0.25">
      <c r="A1275" s="99"/>
      <c r="B1275" s="92"/>
      <c r="C1275" s="98"/>
      <c r="D1275" s="75">
        <f t="shared" si="157"/>
        <v>0</v>
      </c>
      <c r="E1275" s="129"/>
    </row>
    <row r="1276" spans="1:5" x14ac:dyDescent="0.25">
      <c r="A1276" s="67"/>
      <c r="B1276" s="92"/>
      <c r="C1276" s="98"/>
      <c r="D1276" s="75">
        <f t="shared" si="157"/>
        <v>0</v>
      </c>
      <c r="E1276" s="129"/>
    </row>
    <row r="1277" spans="1:5" ht="15.75" thickBot="1" x14ac:dyDescent="0.3">
      <c r="A1277" s="67"/>
      <c r="B1277" s="100"/>
      <c r="C1277" s="101"/>
      <c r="D1277" s="87">
        <f t="shared" si="157"/>
        <v>0</v>
      </c>
      <c r="E1277" s="129"/>
    </row>
    <row r="1278" spans="1:5" ht="15.75" thickBot="1" x14ac:dyDescent="0.3">
      <c r="A1278" s="88" t="s">
        <v>32</v>
      </c>
      <c r="B1278" s="89"/>
      <c r="C1278" s="89"/>
      <c r="D1278" s="90">
        <f>SUM(D1264:D1277)</f>
        <v>0</v>
      </c>
    </row>
    <row r="1279" spans="1:5" ht="15.75" thickBot="1" x14ac:dyDescent="0.3">
      <c r="A1279" s="67"/>
      <c r="B1279" s="69"/>
      <c r="C1279" s="69"/>
      <c r="D1279" s="91"/>
    </row>
    <row r="1280" spans="1:5" ht="21.75" thickTop="1" thickBot="1" x14ac:dyDescent="0.35">
      <c r="A1280" s="102" t="s">
        <v>33</v>
      </c>
      <c r="B1280" s="102"/>
      <c r="C1280" s="102"/>
      <c r="D1280" s="103">
        <f>D1278+D1262</f>
        <v>0</v>
      </c>
    </row>
    <row r="1281" spans="1:5" ht="16.5" thickTop="1" thickBot="1" x14ac:dyDescent="0.3"/>
    <row r="1282" spans="1:5" ht="16.5" thickBot="1" x14ac:dyDescent="0.3">
      <c r="A1282" s="67" t="s">
        <v>12</v>
      </c>
      <c r="B1282" s="128">
        <f>Saisie!A44</f>
        <v>0</v>
      </c>
      <c r="C1282" s="126"/>
      <c r="D1282" s="127"/>
    </row>
    <row r="1284" spans="1:5" ht="15.75" thickBot="1" x14ac:dyDescent="0.3">
      <c r="A1284" s="68">
        <f>_xlfn.IFNA(VLOOKUP(B1282,Saisie!$A$4:$X$153,5,FALSE),0)</f>
        <v>0</v>
      </c>
      <c r="B1284" s="69" t="s">
        <v>13</v>
      </c>
      <c r="C1284" s="69" t="s">
        <v>14</v>
      </c>
      <c r="D1284" s="69" t="s">
        <v>15</v>
      </c>
    </row>
    <row r="1285" spans="1:5" x14ac:dyDescent="0.25">
      <c r="A1285" s="67" t="s">
        <v>16</v>
      </c>
      <c r="B1285" s="70">
        <f>_xlfn.IFNA(VLOOKUP(B1282,Saisie!$A$4:$X$153,3,FALSE),0)</f>
        <v>0</v>
      </c>
      <c r="C1285" s="71">
        <f>Témoin!$C$4</f>
        <v>55</v>
      </c>
      <c r="D1285" s="72">
        <f>C1285*B1285</f>
        <v>0</v>
      </c>
      <c r="E1285" s="117" t="str">
        <f>_xlfn.IFNA(VLOOKUP(B1282,Saisie!$A$4:$X$153,2,FALSE),"")</f>
        <v/>
      </c>
    </row>
    <row r="1286" spans="1:5" x14ac:dyDescent="0.25">
      <c r="A1286" s="67" t="s">
        <v>17</v>
      </c>
      <c r="B1286" s="73">
        <f>IF(A1284=1,1,)</f>
        <v>0</v>
      </c>
      <c r="C1286" s="74">
        <f>Témoin!$C$5</f>
        <v>24</v>
      </c>
      <c r="D1286" s="75">
        <f t="shared" ref="D1286:D1290" si="158">C1286*B1286</f>
        <v>0</v>
      </c>
      <c r="E1286" s="129" t="str">
        <f>_xlfn.IFNA(VLOOKUP(B1282,Saisie!$A$4:$X$153,4,FALSE),"")</f>
        <v/>
      </c>
    </row>
    <row r="1287" spans="1:5" x14ac:dyDescent="0.25">
      <c r="A1287" s="67" t="s">
        <v>18</v>
      </c>
      <c r="B1287" s="73">
        <f>IF(A1284=2,2,)</f>
        <v>0</v>
      </c>
      <c r="C1287" s="74">
        <f>Témoin!$C$6</f>
        <v>23</v>
      </c>
      <c r="D1287" s="75">
        <f t="shared" si="158"/>
        <v>0</v>
      </c>
      <c r="E1287" s="129"/>
    </row>
    <row r="1288" spans="1:5" x14ac:dyDescent="0.25">
      <c r="A1288" s="67" t="s">
        <v>19</v>
      </c>
      <c r="B1288" s="73">
        <f>IF(AND(A1284&gt;=3,A1284&lt;=5),A1284,0)</f>
        <v>0</v>
      </c>
      <c r="C1288" s="74">
        <f>Témoin!$C$7</f>
        <v>22</v>
      </c>
      <c r="D1288" s="75">
        <f t="shared" si="158"/>
        <v>0</v>
      </c>
      <c r="E1288" s="129"/>
    </row>
    <row r="1289" spans="1:5" x14ac:dyDescent="0.25">
      <c r="A1289" s="67" t="s">
        <v>20</v>
      </c>
      <c r="B1289" s="73">
        <f>IF(AND(A1284&gt;=6,A1284&lt;=10),A1284,0)</f>
        <v>0</v>
      </c>
      <c r="C1289" s="74">
        <f>Témoin!$C$8</f>
        <v>21</v>
      </c>
      <c r="D1289" s="75">
        <f t="shared" si="158"/>
        <v>0</v>
      </c>
      <c r="E1289" s="129"/>
    </row>
    <row r="1290" spans="1:5" x14ac:dyDescent="0.25">
      <c r="A1290" s="67" t="s">
        <v>21</v>
      </c>
      <c r="B1290" s="76">
        <f>IF(A1284&gt;10,A1284,0)</f>
        <v>0</v>
      </c>
      <c r="C1290" s="77">
        <f>Témoin!$C$9</f>
        <v>20</v>
      </c>
      <c r="D1290" s="78">
        <f t="shared" si="158"/>
        <v>0</v>
      </c>
      <c r="E1290" s="129"/>
    </row>
    <row r="1291" spans="1:5" x14ac:dyDescent="0.25">
      <c r="A1291" s="67"/>
      <c r="B1291" s="73"/>
      <c r="C1291" s="79"/>
      <c r="D1291" s="80"/>
      <c r="E1291" s="117"/>
    </row>
    <row r="1292" spans="1:5" x14ac:dyDescent="0.25">
      <c r="A1292" s="81" t="s">
        <v>22</v>
      </c>
      <c r="B1292" s="82">
        <f>_xlfn.IFNA(VLOOKUP(B1282,Saisie!$A$4:$X$153,7,FALSE),0)</f>
        <v>0</v>
      </c>
      <c r="C1292" s="83">
        <f>Témoin!$C$11</f>
        <v>95</v>
      </c>
      <c r="D1292" s="84">
        <f t="shared" ref="D1292:D1293" si="159">C1292*B1292</f>
        <v>0</v>
      </c>
      <c r="E1292" s="117" t="str">
        <f>_xlfn.IFNA(VLOOKUP(B1282,Saisie!$A$4:$X$153,6,FALSE),"")</f>
        <v/>
      </c>
    </row>
    <row r="1293" spans="1:5" ht="15.75" thickBot="1" x14ac:dyDescent="0.3">
      <c r="A1293" s="67" t="s">
        <v>23</v>
      </c>
      <c r="B1293" s="85">
        <f>_xlfn.IFNA(VLOOKUP(B1282,Saisie!$A$4:$X$153,9,FALSE),0)</f>
        <v>0</v>
      </c>
      <c r="C1293" s="86">
        <f>Témoin!$C$12</f>
        <v>70</v>
      </c>
      <c r="D1293" s="87">
        <f t="shared" si="159"/>
        <v>0</v>
      </c>
      <c r="E1293" s="117" t="str">
        <f>_xlfn.IFNA(VLOOKUP(B1282,Saisie!$A$4:$X$153,8,FALSE),"")</f>
        <v/>
      </c>
    </row>
    <row r="1294" spans="1:5" ht="15.75" thickBot="1" x14ac:dyDescent="0.3">
      <c r="A1294" s="88" t="s">
        <v>24</v>
      </c>
      <c r="B1294" s="89"/>
      <c r="C1294" s="89"/>
      <c r="D1294" s="90">
        <f>SUM(D1285:D1293)</f>
        <v>0</v>
      </c>
      <c r="E1294" s="117"/>
    </row>
    <row r="1295" spans="1:5" ht="15.75" thickBot="1" x14ac:dyDescent="0.3">
      <c r="A1295" s="67"/>
      <c r="B1295" s="89"/>
      <c r="C1295" s="89"/>
      <c r="D1295" s="91"/>
      <c r="E1295" s="117"/>
    </row>
    <row r="1296" spans="1:5" x14ac:dyDescent="0.25">
      <c r="A1296" s="67" t="s">
        <v>25</v>
      </c>
      <c r="B1296" s="70">
        <f>_xlfn.IFNA(VLOOKUP(B1282,Saisie!$A$4:$X$153,11,FALSE),0)</f>
        <v>0</v>
      </c>
      <c r="C1296" s="71">
        <f>Témoin!$C$15</f>
        <v>27</v>
      </c>
      <c r="D1296" s="72">
        <f t="shared" ref="D1296:D1303" si="160">C1296*B1296</f>
        <v>0</v>
      </c>
      <c r="E1296" s="117" t="str">
        <f>_xlfn.IFNA(VLOOKUP(B1282,Saisie!$A$4:$X$153,10,FALSE),"")</f>
        <v/>
      </c>
    </row>
    <row r="1297" spans="1:5" x14ac:dyDescent="0.25">
      <c r="A1297" s="67" t="s">
        <v>5</v>
      </c>
      <c r="B1297" s="73">
        <f>_xlfn.IFNA(VLOOKUP(B1282,Saisie!$A$4:$X$153,13,FALSE),0)</f>
        <v>0</v>
      </c>
      <c r="C1297" s="74">
        <f>Témoin!$C$16</f>
        <v>65</v>
      </c>
      <c r="D1297" s="75">
        <f t="shared" si="160"/>
        <v>0</v>
      </c>
      <c r="E1297" s="117" t="str">
        <f>_xlfn.IFNA(VLOOKUP(B1282,Saisie!$A$4:$X$153,12,FALSE),"")</f>
        <v/>
      </c>
    </row>
    <row r="1298" spans="1:5" x14ac:dyDescent="0.25">
      <c r="A1298" s="67" t="s">
        <v>6</v>
      </c>
      <c r="B1298" s="73">
        <f>_xlfn.IFNA(VLOOKUP(B1282,Saisie!$A$4:$X$153,15,FALSE),0)</f>
        <v>0</v>
      </c>
      <c r="C1298" s="74">
        <f>Témoin!$C$17</f>
        <v>60</v>
      </c>
      <c r="D1298" s="75">
        <f t="shared" si="160"/>
        <v>0</v>
      </c>
      <c r="E1298" s="117" t="str">
        <f>_xlfn.IFNA(VLOOKUP(B1282,Saisie!$A$4:$X$153,14,FALSE),"")</f>
        <v/>
      </c>
    </row>
    <row r="1299" spans="1:5" x14ac:dyDescent="0.25">
      <c r="A1299" s="67" t="s">
        <v>26</v>
      </c>
      <c r="B1299" s="73">
        <f>_xlfn.IFNA(VLOOKUP(B1282,Saisie!$A$4:$X$153,17,FALSE),0)</f>
        <v>0</v>
      </c>
      <c r="C1299" s="74">
        <f>Témoin!$C$18</f>
        <v>39</v>
      </c>
      <c r="D1299" s="75">
        <f t="shared" si="160"/>
        <v>0</v>
      </c>
      <c r="E1299" s="117" t="str">
        <f>_xlfn.IFNA(VLOOKUP(B1282,Saisie!$A$4:$X$153,16,FALSE),"")</f>
        <v/>
      </c>
    </row>
    <row r="1300" spans="1:5" x14ac:dyDescent="0.25">
      <c r="A1300" s="67" t="s">
        <v>27</v>
      </c>
      <c r="B1300" s="73">
        <f>_xlfn.IFNA(VLOOKUP(B1282,Saisie!$A$4:$X$153,19,FALSE),0)</f>
        <v>0</v>
      </c>
      <c r="C1300" s="74">
        <f>Témoin!$C$19</f>
        <v>20</v>
      </c>
      <c r="D1300" s="75">
        <f t="shared" si="160"/>
        <v>0</v>
      </c>
      <c r="E1300" s="117" t="str">
        <f>_xlfn.IFNA(VLOOKUP(B1282,Saisie!$A$4:$X$153,18,FALSE),"")</f>
        <v/>
      </c>
    </row>
    <row r="1301" spans="1:5" x14ac:dyDescent="0.25">
      <c r="A1301" s="67" t="s">
        <v>28</v>
      </c>
      <c r="B1301" s="73">
        <f>_xlfn.IFNA(VLOOKUP(B1282,Saisie!$A$4:$X$153,23,FALSE),0)</f>
        <v>0</v>
      </c>
      <c r="C1301" s="74">
        <f>Témoin!$C$20</f>
        <v>260</v>
      </c>
      <c r="D1301" s="75">
        <f t="shared" si="160"/>
        <v>0</v>
      </c>
      <c r="E1301" s="117" t="str">
        <f>_xlfn.IFNA(VLOOKUP(B1282,Saisie!$A$4:$X$153,22,FALSE),"")</f>
        <v/>
      </c>
    </row>
    <row r="1302" spans="1:5" x14ac:dyDescent="0.25">
      <c r="A1302" s="67" t="s">
        <v>29</v>
      </c>
      <c r="B1302" s="92"/>
      <c r="C1302" s="74">
        <f>Témoin!$C$21</f>
        <v>54</v>
      </c>
      <c r="D1302" s="75">
        <f t="shared" si="160"/>
        <v>0</v>
      </c>
      <c r="E1302" s="117"/>
    </row>
    <row r="1303" spans="1:5" x14ac:dyDescent="0.25">
      <c r="A1303" s="81" t="s">
        <v>30</v>
      </c>
      <c r="B1303" s="73">
        <f>_xlfn.IFNA(VLOOKUP(B1282,Saisie!$A$4:$X$153,21,FALSE),0)</f>
        <v>0</v>
      </c>
      <c r="C1303" s="74">
        <f>Témoin!$C$22</f>
        <v>135</v>
      </c>
      <c r="D1303" s="75">
        <f t="shared" si="160"/>
        <v>0</v>
      </c>
      <c r="E1303" s="117" t="str">
        <f>_xlfn.IFNA(VLOOKUP(B1282,Saisie!$A$4:$X$153,20,FALSE),"")</f>
        <v/>
      </c>
    </row>
    <row r="1304" spans="1:5" x14ac:dyDescent="0.25">
      <c r="A1304" s="93" t="s">
        <v>31</v>
      </c>
      <c r="B1304" s="92"/>
      <c r="C1304" s="94"/>
      <c r="D1304" s="95"/>
      <c r="E1304" s="129" t="str">
        <f>_xlfn.IFNA(VLOOKUP(B1282,Saisie!$A$4:$X$153,24,FALSE),"")</f>
        <v/>
      </c>
    </row>
    <row r="1305" spans="1:5" x14ac:dyDescent="0.25">
      <c r="A1305" s="96"/>
      <c r="B1305" s="97"/>
      <c r="C1305" s="98"/>
      <c r="D1305" s="75">
        <f t="shared" ref="D1305:D1309" si="161">C1305*B1305</f>
        <v>0</v>
      </c>
      <c r="E1305" s="129"/>
    </row>
    <row r="1306" spans="1:5" x14ac:dyDescent="0.25">
      <c r="A1306" s="96"/>
      <c r="B1306" s="92"/>
      <c r="C1306" s="98"/>
      <c r="D1306" s="75">
        <f t="shared" si="161"/>
        <v>0</v>
      </c>
      <c r="E1306" s="129"/>
    </row>
    <row r="1307" spans="1:5" x14ac:dyDescent="0.25">
      <c r="A1307" s="99"/>
      <c r="B1307" s="92"/>
      <c r="C1307" s="98"/>
      <c r="D1307" s="75">
        <f t="shared" si="161"/>
        <v>0</v>
      </c>
      <c r="E1307" s="129"/>
    </row>
    <row r="1308" spans="1:5" x14ac:dyDescent="0.25">
      <c r="A1308" s="67"/>
      <c r="B1308" s="92"/>
      <c r="C1308" s="98"/>
      <c r="D1308" s="75">
        <f t="shared" si="161"/>
        <v>0</v>
      </c>
      <c r="E1308" s="129"/>
    </row>
    <row r="1309" spans="1:5" ht="15.75" thickBot="1" x14ac:dyDescent="0.3">
      <c r="A1309" s="67"/>
      <c r="B1309" s="100"/>
      <c r="C1309" s="101"/>
      <c r="D1309" s="87">
        <f t="shared" si="161"/>
        <v>0</v>
      </c>
      <c r="E1309" s="129"/>
    </row>
    <row r="1310" spans="1:5" ht="15.75" thickBot="1" x14ac:dyDescent="0.3">
      <c r="A1310" s="88" t="s">
        <v>32</v>
      </c>
      <c r="B1310" s="89"/>
      <c r="C1310" s="89"/>
      <c r="D1310" s="90">
        <f>SUM(D1296:D1309)</f>
        <v>0</v>
      </c>
    </row>
    <row r="1311" spans="1:5" ht="15.75" thickBot="1" x14ac:dyDescent="0.3">
      <c r="A1311" s="67"/>
      <c r="B1311" s="69"/>
      <c r="C1311" s="69"/>
      <c r="D1311" s="91"/>
    </row>
    <row r="1312" spans="1:5" ht="21.75" thickTop="1" thickBot="1" x14ac:dyDescent="0.35">
      <c r="A1312" s="102" t="s">
        <v>33</v>
      </c>
      <c r="B1312" s="102"/>
      <c r="C1312" s="102"/>
      <c r="D1312" s="103">
        <f>D1310+D1294</f>
        <v>0</v>
      </c>
    </row>
    <row r="1313" spans="1:5" ht="16.5" thickTop="1" thickBot="1" x14ac:dyDescent="0.3"/>
    <row r="1314" spans="1:5" ht="16.5" thickBot="1" x14ac:dyDescent="0.3">
      <c r="A1314" s="67" t="s">
        <v>12</v>
      </c>
      <c r="B1314" s="128">
        <f>Saisie!A45</f>
        <v>0</v>
      </c>
      <c r="C1314" s="126"/>
      <c r="D1314" s="127"/>
    </row>
    <row r="1316" spans="1:5" ht="15.75" thickBot="1" x14ac:dyDescent="0.3">
      <c r="A1316" s="68">
        <f>_xlfn.IFNA(VLOOKUP(B1314,Saisie!$A$4:$X$153,5,FALSE),0)</f>
        <v>0</v>
      </c>
      <c r="B1316" s="69" t="s">
        <v>13</v>
      </c>
      <c r="C1316" s="69" t="s">
        <v>14</v>
      </c>
      <c r="D1316" s="69" t="s">
        <v>15</v>
      </c>
    </row>
    <row r="1317" spans="1:5" x14ac:dyDescent="0.25">
      <c r="A1317" s="67" t="s">
        <v>16</v>
      </c>
      <c r="B1317" s="70">
        <f>_xlfn.IFNA(VLOOKUP(B1314,Saisie!$A$4:$X$153,3,FALSE),0)</f>
        <v>0</v>
      </c>
      <c r="C1317" s="71">
        <f>Témoin!$C$4</f>
        <v>55</v>
      </c>
      <c r="D1317" s="72">
        <f>C1317*B1317</f>
        <v>0</v>
      </c>
      <c r="E1317" s="117" t="str">
        <f>_xlfn.IFNA(VLOOKUP(B1314,Saisie!$A$4:$X$153,2,FALSE),"")</f>
        <v/>
      </c>
    </row>
    <row r="1318" spans="1:5" x14ac:dyDescent="0.25">
      <c r="A1318" s="67" t="s">
        <v>17</v>
      </c>
      <c r="B1318" s="73">
        <f>IF(A1316=1,1,)</f>
        <v>0</v>
      </c>
      <c r="C1318" s="74">
        <f>Témoin!$C$5</f>
        <v>24</v>
      </c>
      <c r="D1318" s="75">
        <f t="shared" ref="D1318:D1322" si="162">C1318*B1318</f>
        <v>0</v>
      </c>
      <c r="E1318" s="129" t="str">
        <f>_xlfn.IFNA(VLOOKUP(B1314,Saisie!$A$4:$X$153,4,FALSE),"")</f>
        <v/>
      </c>
    </row>
    <row r="1319" spans="1:5" x14ac:dyDescent="0.25">
      <c r="A1319" s="67" t="s">
        <v>18</v>
      </c>
      <c r="B1319" s="73">
        <f>IF(A1316=2,2,)</f>
        <v>0</v>
      </c>
      <c r="C1319" s="74">
        <f>Témoin!$C$6</f>
        <v>23</v>
      </c>
      <c r="D1319" s="75">
        <f t="shared" si="162"/>
        <v>0</v>
      </c>
      <c r="E1319" s="129"/>
    </row>
    <row r="1320" spans="1:5" x14ac:dyDescent="0.25">
      <c r="A1320" s="67" t="s">
        <v>19</v>
      </c>
      <c r="B1320" s="73">
        <f>IF(AND(A1316&gt;=3,A1316&lt;=5),A1316,0)</f>
        <v>0</v>
      </c>
      <c r="C1320" s="74">
        <f>Témoin!$C$7</f>
        <v>22</v>
      </c>
      <c r="D1320" s="75">
        <f t="shared" si="162"/>
        <v>0</v>
      </c>
      <c r="E1320" s="129"/>
    </row>
    <row r="1321" spans="1:5" x14ac:dyDescent="0.25">
      <c r="A1321" s="67" t="s">
        <v>20</v>
      </c>
      <c r="B1321" s="73">
        <f>IF(AND(A1316&gt;=6,A1316&lt;=10),A1316,0)</f>
        <v>0</v>
      </c>
      <c r="C1321" s="74">
        <f>Témoin!$C$8</f>
        <v>21</v>
      </c>
      <c r="D1321" s="75">
        <f t="shared" si="162"/>
        <v>0</v>
      </c>
      <c r="E1321" s="129"/>
    </row>
    <row r="1322" spans="1:5" x14ac:dyDescent="0.25">
      <c r="A1322" s="67" t="s">
        <v>21</v>
      </c>
      <c r="B1322" s="76">
        <f>IF(A1316&gt;10,A1316,0)</f>
        <v>0</v>
      </c>
      <c r="C1322" s="77">
        <f>Témoin!$C$9</f>
        <v>20</v>
      </c>
      <c r="D1322" s="78">
        <f t="shared" si="162"/>
        <v>0</v>
      </c>
      <c r="E1322" s="129"/>
    </row>
    <row r="1323" spans="1:5" x14ac:dyDescent="0.25">
      <c r="A1323" s="67"/>
      <c r="B1323" s="73"/>
      <c r="C1323" s="79"/>
      <c r="D1323" s="80"/>
      <c r="E1323" s="117"/>
    </row>
    <row r="1324" spans="1:5" x14ac:dyDescent="0.25">
      <c r="A1324" s="81" t="s">
        <v>22</v>
      </c>
      <c r="B1324" s="82">
        <f>_xlfn.IFNA(VLOOKUP(B1314,Saisie!$A$4:$X$153,7,FALSE),0)</f>
        <v>0</v>
      </c>
      <c r="C1324" s="83">
        <f>Témoin!$C$11</f>
        <v>95</v>
      </c>
      <c r="D1324" s="84">
        <f t="shared" ref="D1324:D1325" si="163">C1324*B1324</f>
        <v>0</v>
      </c>
      <c r="E1324" s="117" t="str">
        <f>_xlfn.IFNA(VLOOKUP(B1314,Saisie!$A$4:$X$153,6,FALSE),"")</f>
        <v/>
      </c>
    </row>
    <row r="1325" spans="1:5" ht="15.75" thickBot="1" x14ac:dyDescent="0.3">
      <c r="A1325" s="67" t="s">
        <v>23</v>
      </c>
      <c r="B1325" s="85">
        <f>_xlfn.IFNA(VLOOKUP(B1314,Saisie!$A$4:$X$153,9,FALSE),0)</f>
        <v>0</v>
      </c>
      <c r="C1325" s="86">
        <f>Témoin!$C$12</f>
        <v>70</v>
      </c>
      <c r="D1325" s="87">
        <f t="shared" si="163"/>
        <v>0</v>
      </c>
      <c r="E1325" s="117" t="str">
        <f>_xlfn.IFNA(VLOOKUP(B1314,Saisie!$A$4:$X$153,8,FALSE),"")</f>
        <v/>
      </c>
    </row>
    <row r="1326" spans="1:5" ht="15.75" thickBot="1" x14ac:dyDescent="0.3">
      <c r="A1326" s="88" t="s">
        <v>24</v>
      </c>
      <c r="B1326" s="89"/>
      <c r="C1326" s="89"/>
      <c r="D1326" s="90">
        <f>SUM(D1317:D1325)</f>
        <v>0</v>
      </c>
      <c r="E1326" s="117"/>
    </row>
    <row r="1327" spans="1:5" ht="15.75" thickBot="1" x14ac:dyDescent="0.3">
      <c r="A1327" s="67"/>
      <c r="B1327" s="89"/>
      <c r="C1327" s="89"/>
      <c r="D1327" s="91"/>
      <c r="E1327" s="117"/>
    </row>
    <row r="1328" spans="1:5" x14ac:dyDescent="0.25">
      <c r="A1328" s="67" t="s">
        <v>25</v>
      </c>
      <c r="B1328" s="70">
        <f>_xlfn.IFNA(VLOOKUP(B1314,Saisie!$A$4:$X$153,11,FALSE),0)</f>
        <v>0</v>
      </c>
      <c r="C1328" s="71">
        <f>Témoin!$C$15</f>
        <v>27</v>
      </c>
      <c r="D1328" s="72">
        <f t="shared" ref="D1328:D1335" si="164">C1328*B1328</f>
        <v>0</v>
      </c>
      <c r="E1328" s="117" t="str">
        <f>_xlfn.IFNA(VLOOKUP(B1314,Saisie!$A$4:$X$153,10,FALSE),"")</f>
        <v/>
      </c>
    </row>
    <row r="1329" spans="1:5" x14ac:dyDescent="0.25">
      <c r="A1329" s="67" t="s">
        <v>5</v>
      </c>
      <c r="B1329" s="73">
        <f>_xlfn.IFNA(VLOOKUP(B1314,Saisie!$A$4:$X$153,13,FALSE),0)</f>
        <v>0</v>
      </c>
      <c r="C1329" s="74">
        <f>Témoin!$C$16</f>
        <v>65</v>
      </c>
      <c r="D1329" s="75">
        <f t="shared" si="164"/>
        <v>0</v>
      </c>
      <c r="E1329" s="117" t="str">
        <f>_xlfn.IFNA(VLOOKUP(B1314,Saisie!$A$4:$X$153,12,FALSE),"")</f>
        <v/>
      </c>
    </row>
    <row r="1330" spans="1:5" x14ac:dyDescent="0.25">
      <c r="A1330" s="67" t="s">
        <v>6</v>
      </c>
      <c r="B1330" s="73">
        <f>_xlfn.IFNA(VLOOKUP(B1314,Saisie!$A$4:$X$153,15,FALSE),0)</f>
        <v>0</v>
      </c>
      <c r="C1330" s="74">
        <f>Témoin!$C$17</f>
        <v>60</v>
      </c>
      <c r="D1330" s="75">
        <f t="shared" si="164"/>
        <v>0</v>
      </c>
      <c r="E1330" s="117" t="str">
        <f>_xlfn.IFNA(VLOOKUP(B1314,Saisie!$A$4:$X$153,14,FALSE),"")</f>
        <v/>
      </c>
    </row>
    <row r="1331" spans="1:5" x14ac:dyDescent="0.25">
      <c r="A1331" s="67" t="s">
        <v>26</v>
      </c>
      <c r="B1331" s="73">
        <f>_xlfn.IFNA(VLOOKUP(B1314,Saisie!$A$4:$X$153,17,FALSE),0)</f>
        <v>0</v>
      </c>
      <c r="C1331" s="74">
        <f>Témoin!$C$18</f>
        <v>39</v>
      </c>
      <c r="D1331" s="75">
        <f t="shared" si="164"/>
        <v>0</v>
      </c>
      <c r="E1331" s="117" t="str">
        <f>_xlfn.IFNA(VLOOKUP(B1314,Saisie!$A$4:$X$153,16,FALSE),"")</f>
        <v/>
      </c>
    </row>
    <row r="1332" spans="1:5" x14ac:dyDescent="0.25">
      <c r="A1332" s="67" t="s">
        <v>27</v>
      </c>
      <c r="B1332" s="73">
        <f>_xlfn.IFNA(VLOOKUP(B1314,Saisie!$A$4:$X$153,19,FALSE),0)</f>
        <v>0</v>
      </c>
      <c r="C1332" s="74">
        <f>Témoin!$C$19</f>
        <v>20</v>
      </c>
      <c r="D1332" s="75">
        <f t="shared" si="164"/>
        <v>0</v>
      </c>
      <c r="E1332" s="117" t="str">
        <f>_xlfn.IFNA(VLOOKUP(B1314,Saisie!$A$4:$X$153,18,FALSE),"")</f>
        <v/>
      </c>
    </row>
    <row r="1333" spans="1:5" x14ac:dyDescent="0.25">
      <c r="A1333" s="67" t="s">
        <v>28</v>
      </c>
      <c r="B1333" s="73">
        <f>_xlfn.IFNA(VLOOKUP(B1314,Saisie!$A$4:$X$153,23,FALSE),0)</f>
        <v>0</v>
      </c>
      <c r="C1333" s="74">
        <f>Témoin!$C$20</f>
        <v>260</v>
      </c>
      <c r="D1333" s="75">
        <f t="shared" si="164"/>
        <v>0</v>
      </c>
      <c r="E1333" s="117" t="str">
        <f>_xlfn.IFNA(VLOOKUP(B1314,Saisie!$A$4:$X$153,22,FALSE),"")</f>
        <v/>
      </c>
    </row>
    <row r="1334" spans="1:5" x14ac:dyDescent="0.25">
      <c r="A1334" s="67" t="s">
        <v>29</v>
      </c>
      <c r="B1334" s="92"/>
      <c r="C1334" s="74">
        <f>Témoin!$C$21</f>
        <v>54</v>
      </c>
      <c r="D1334" s="75">
        <f t="shared" si="164"/>
        <v>0</v>
      </c>
      <c r="E1334" s="117"/>
    </row>
    <row r="1335" spans="1:5" x14ac:dyDescent="0.25">
      <c r="A1335" s="81" t="s">
        <v>30</v>
      </c>
      <c r="B1335" s="73">
        <f>_xlfn.IFNA(VLOOKUP(B1314,Saisie!$A$4:$X$153,21,FALSE),0)</f>
        <v>0</v>
      </c>
      <c r="C1335" s="74">
        <f>Témoin!$C$22</f>
        <v>135</v>
      </c>
      <c r="D1335" s="75">
        <f t="shared" si="164"/>
        <v>0</v>
      </c>
      <c r="E1335" s="117" t="str">
        <f>_xlfn.IFNA(VLOOKUP(B1314,Saisie!$A$4:$X$153,20,FALSE),"")</f>
        <v/>
      </c>
    </row>
    <row r="1336" spans="1:5" x14ac:dyDescent="0.25">
      <c r="A1336" s="93" t="s">
        <v>31</v>
      </c>
      <c r="B1336" s="92"/>
      <c r="C1336" s="94"/>
      <c r="D1336" s="95"/>
      <c r="E1336" s="129" t="str">
        <f>_xlfn.IFNA(VLOOKUP(B1314,Saisie!$A$4:$X$153,24,FALSE),"")</f>
        <v/>
      </c>
    </row>
    <row r="1337" spans="1:5" x14ac:dyDescent="0.25">
      <c r="A1337" s="96"/>
      <c r="B1337" s="97"/>
      <c r="C1337" s="98"/>
      <c r="D1337" s="75">
        <f t="shared" ref="D1337:D1341" si="165">C1337*B1337</f>
        <v>0</v>
      </c>
      <c r="E1337" s="129"/>
    </row>
    <row r="1338" spans="1:5" x14ac:dyDescent="0.25">
      <c r="A1338" s="96"/>
      <c r="B1338" s="92"/>
      <c r="C1338" s="98"/>
      <c r="D1338" s="75">
        <f t="shared" si="165"/>
        <v>0</v>
      </c>
      <c r="E1338" s="129"/>
    </row>
    <row r="1339" spans="1:5" x14ac:dyDescent="0.25">
      <c r="A1339" s="99"/>
      <c r="B1339" s="92"/>
      <c r="C1339" s="98"/>
      <c r="D1339" s="75">
        <f t="shared" si="165"/>
        <v>0</v>
      </c>
      <c r="E1339" s="129"/>
    </row>
    <row r="1340" spans="1:5" x14ac:dyDescent="0.25">
      <c r="A1340" s="67"/>
      <c r="B1340" s="92"/>
      <c r="C1340" s="98"/>
      <c r="D1340" s="75">
        <f t="shared" si="165"/>
        <v>0</v>
      </c>
      <c r="E1340" s="129"/>
    </row>
    <row r="1341" spans="1:5" ht="15.75" thickBot="1" x14ac:dyDescent="0.3">
      <c r="A1341" s="67"/>
      <c r="B1341" s="100"/>
      <c r="C1341" s="101"/>
      <c r="D1341" s="87">
        <f t="shared" si="165"/>
        <v>0</v>
      </c>
      <c r="E1341" s="129"/>
    </row>
    <row r="1342" spans="1:5" ht="15.75" thickBot="1" x14ac:dyDescent="0.3">
      <c r="A1342" s="88" t="s">
        <v>32</v>
      </c>
      <c r="B1342" s="89"/>
      <c r="C1342" s="89"/>
      <c r="D1342" s="90">
        <f>SUM(D1328:D1341)</f>
        <v>0</v>
      </c>
    </row>
    <row r="1343" spans="1:5" ht="15.75" thickBot="1" x14ac:dyDescent="0.3">
      <c r="A1343" s="67"/>
      <c r="B1343" s="69"/>
      <c r="C1343" s="69"/>
      <c r="D1343" s="91"/>
    </row>
    <row r="1344" spans="1:5" ht="21.75" thickTop="1" thickBot="1" x14ac:dyDescent="0.35">
      <c r="A1344" s="102" t="s">
        <v>33</v>
      </c>
      <c r="B1344" s="102"/>
      <c r="C1344" s="102"/>
      <c r="D1344" s="103">
        <f>D1342+D1326</f>
        <v>0</v>
      </c>
    </row>
    <row r="1345" spans="1:5" ht="16.5" thickTop="1" thickBot="1" x14ac:dyDescent="0.3"/>
    <row r="1346" spans="1:5" ht="16.5" thickBot="1" x14ac:dyDescent="0.3">
      <c r="A1346" s="67" t="s">
        <v>12</v>
      </c>
      <c r="B1346" s="128">
        <f>Saisie!A46</f>
        <v>0</v>
      </c>
      <c r="C1346" s="126"/>
      <c r="D1346" s="127"/>
    </row>
    <row r="1348" spans="1:5" ht="15.75" thickBot="1" x14ac:dyDescent="0.3">
      <c r="A1348" s="68">
        <f>_xlfn.IFNA(VLOOKUP(B1346,Saisie!$A$4:$X$153,5,FALSE),0)</f>
        <v>0</v>
      </c>
      <c r="B1348" s="69" t="s">
        <v>13</v>
      </c>
      <c r="C1348" s="69" t="s">
        <v>14</v>
      </c>
      <c r="D1348" s="69" t="s">
        <v>15</v>
      </c>
    </row>
    <row r="1349" spans="1:5" x14ac:dyDescent="0.25">
      <c r="A1349" s="67" t="s">
        <v>16</v>
      </c>
      <c r="B1349" s="70">
        <f>_xlfn.IFNA(VLOOKUP(B1346,Saisie!$A$4:$X$153,3,FALSE),0)</f>
        <v>0</v>
      </c>
      <c r="C1349" s="71">
        <f>Témoin!$C$4</f>
        <v>55</v>
      </c>
      <c r="D1349" s="72">
        <f>C1349*B1349</f>
        <v>0</v>
      </c>
      <c r="E1349" s="117" t="str">
        <f>_xlfn.IFNA(VLOOKUP(B1346,Saisie!$A$4:$X$153,2,FALSE),"")</f>
        <v/>
      </c>
    </row>
    <row r="1350" spans="1:5" x14ac:dyDescent="0.25">
      <c r="A1350" s="67" t="s">
        <v>17</v>
      </c>
      <c r="B1350" s="73">
        <f>IF(A1348=1,1,)</f>
        <v>0</v>
      </c>
      <c r="C1350" s="74">
        <f>Témoin!$C$5</f>
        <v>24</v>
      </c>
      <c r="D1350" s="75">
        <f t="shared" ref="D1350:D1354" si="166">C1350*B1350</f>
        <v>0</v>
      </c>
      <c r="E1350" s="129" t="str">
        <f>_xlfn.IFNA(VLOOKUP(B1346,Saisie!$A$4:$X$153,4,FALSE),"")</f>
        <v/>
      </c>
    </row>
    <row r="1351" spans="1:5" x14ac:dyDescent="0.25">
      <c r="A1351" s="67" t="s">
        <v>18</v>
      </c>
      <c r="B1351" s="73">
        <f>IF(A1348=2,2,)</f>
        <v>0</v>
      </c>
      <c r="C1351" s="74">
        <f>Témoin!$C$6</f>
        <v>23</v>
      </c>
      <c r="D1351" s="75">
        <f t="shared" si="166"/>
        <v>0</v>
      </c>
      <c r="E1351" s="129"/>
    </row>
    <row r="1352" spans="1:5" x14ac:dyDescent="0.25">
      <c r="A1352" s="67" t="s">
        <v>19</v>
      </c>
      <c r="B1352" s="73">
        <f>IF(AND(A1348&gt;=3,A1348&lt;=5),A1348,0)</f>
        <v>0</v>
      </c>
      <c r="C1352" s="74">
        <f>Témoin!$C$7</f>
        <v>22</v>
      </c>
      <c r="D1352" s="75">
        <f t="shared" si="166"/>
        <v>0</v>
      </c>
      <c r="E1352" s="129"/>
    </row>
    <row r="1353" spans="1:5" x14ac:dyDescent="0.25">
      <c r="A1353" s="67" t="s">
        <v>20</v>
      </c>
      <c r="B1353" s="73">
        <f>IF(AND(A1348&gt;=6,A1348&lt;=10),A1348,0)</f>
        <v>0</v>
      </c>
      <c r="C1353" s="74">
        <f>Témoin!$C$8</f>
        <v>21</v>
      </c>
      <c r="D1353" s="75">
        <f t="shared" si="166"/>
        <v>0</v>
      </c>
      <c r="E1353" s="129"/>
    </row>
    <row r="1354" spans="1:5" x14ac:dyDescent="0.25">
      <c r="A1354" s="67" t="s">
        <v>21</v>
      </c>
      <c r="B1354" s="76">
        <f>IF(A1348&gt;10,A1348,0)</f>
        <v>0</v>
      </c>
      <c r="C1354" s="77">
        <f>Témoin!$C$9</f>
        <v>20</v>
      </c>
      <c r="D1354" s="78">
        <f t="shared" si="166"/>
        <v>0</v>
      </c>
      <c r="E1354" s="129"/>
    </row>
    <row r="1355" spans="1:5" x14ac:dyDescent="0.25">
      <c r="A1355" s="67"/>
      <c r="B1355" s="73"/>
      <c r="C1355" s="79"/>
      <c r="D1355" s="80"/>
      <c r="E1355" s="117"/>
    </row>
    <row r="1356" spans="1:5" x14ac:dyDescent="0.25">
      <c r="A1356" s="81" t="s">
        <v>22</v>
      </c>
      <c r="B1356" s="82">
        <f>_xlfn.IFNA(VLOOKUP(B1346,Saisie!$A$4:$X$153,7,FALSE),0)</f>
        <v>0</v>
      </c>
      <c r="C1356" s="83">
        <f>Témoin!$C$11</f>
        <v>95</v>
      </c>
      <c r="D1356" s="84">
        <f t="shared" ref="D1356:D1357" si="167">C1356*B1356</f>
        <v>0</v>
      </c>
      <c r="E1356" s="117" t="str">
        <f>_xlfn.IFNA(VLOOKUP(B1346,Saisie!$A$4:$X$153,6,FALSE),"")</f>
        <v/>
      </c>
    </row>
    <row r="1357" spans="1:5" ht="15.75" thickBot="1" x14ac:dyDescent="0.3">
      <c r="A1357" s="67" t="s">
        <v>23</v>
      </c>
      <c r="B1357" s="85">
        <f>_xlfn.IFNA(VLOOKUP(B1346,Saisie!$A$4:$X$153,9,FALSE),0)</f>
        <v>0</v>
      </c>
      <c r="C1357" s="86">
        <f>Témoin!$C$12</f>
        <v>70</v>
      </c>
      <c r="D1357" s="87">
        <f t="shared" si="167"/>
        <v>0</v>
      </c>
      <c r="E1357" s="117" t="str">
        <f>_xlfn.IFNA(VLOOKUP(B1346,Saisie!$A$4:$X$153,8,FALSE),"")</f>
        <v/>
      </c>
    </row>
    <row r="1358" spans="1:5" ht="15.75" thickBot="1" x14ac:dyDescent="0.3">
      <c r="A1358" s="88" t="s">
        <v>24</v>
      </c>
      <c r="B1358" s="89"/>
      <c r="C1358" s="89"/>
      <c r="D1358" s="90">
        <f>SUM(D1349:D1357)</f>
        <v>0</v>
      </c>
      <c r="E1358" s="117"/>
    </row>
    <row r="1359" spans="1:5" ht="15.75" thickBot="1" x14ac:dyDescent="0.3">
      <c r="A1359" s="67"/>
      <c r="B1359" s="89"/>
      <c r="C1359" s="89"/>
      <c r="D1359" s="91"/>
      <c r="E1359" s="117"/>
    </row>
    <row r="1360" spans="1:5" x14ac:dyDescent="0.25">
      <c r="A1360" s="67" t="s">
        <v>25</v>
      </c>
      <c r="B1360" s="70">
        <f>_xlfn.IFNA(VLOOKUP(B1346,Saisie!$A$4:$X$153,11,FALSE),0)</f>
        <v>0</v>
      </c>
      <c r="C1360" s="71">
        <f>Témoin!$C$15</f>
        <v>27</v>
      </c>
      <c r="D1360" s="72">
        <f t="shared" ref="D1360:D1367" si="168">C1360*B1360</f>
        <v>0</v>
      </c>
      <c r="E1360" s="117" t="str">
        <f>_xlfn.IFNA(VLOOKUP(B1346,Saisie!$A$4:$X$153,10,FALSE),"")</f>
        <v/>
      </c>
    </row>
    <row r="1361" spans="1:5" x14ac:dyDescent="0.25">
      <c r="A1361" s="67" t="s">
        <v>5</v>
      </c>
      <c r="B1361" s="73">
        <f>_xlfn.IFNA(VLOOKUP(B1346,Saisie!$A$4:$X$153,13,FALSE),0)</f>
        <v>0</v>
      </c>
      <c r="C1361" s="74">
        <f>Témoin!$C$16</f>
        <v>65</v>
      </c>
      <c r="D1361" s="75">
        <f t="shared" si="168"/>
        <v>0</v>
      </c>
      <c r="E1361" s="117" t="str">
        <f>_xlfn.IFNA(VLOOKUP(B1346,Saisie!$A$4:$X$153,12,FALSE),"")</f>
        <v/>
      </c>
    </row>
    <row r="1362" spans="1:5" x14ac:dyDescent="0.25">
      <c r="A1362" s="67" t="s">
        <v>6</v>
      </c>
      <c r="B1362" s="73">
        <f>_xlfn.IFNA(VLOOKUP(B1346,Saisie!$A$4:$X$153,15,FALSE),0)</f>
        <v>0</v>
      </c>
      <c r="C1362" s="74">
        <f>Témoin!$C$17</f>
        <v>60</v>
      </c>
      <c r="D1362" s="75">
        <f t="shared" si="168"/>
        <v>0</v>
      </c>
      <c r="E1362" s="117" t="str">
        <f>_xlfn.IFNA(VLOOKUP(B1346,Saisie!$A$4:$X$153,14,FALSE),"")</f>
        <v/>
      </c>
    </row>
    <row r="1363" spans="1:5" x14ac:dyDescent="0.25">
      <c r="A1363" s="67" t="s">
        <v>26</v>
      </c>
      <c r="B1363" s="73">
        <f>_xlfn.IFNA(VLOOKUP(B1346,Saisie!$A$4:$X$153,17,FALSE),0)</f>
        <v>0</v>
      </c>
      <c r="C1363" s="74">
        <f>Témoin!$C$18</f>
        <v>39</v>
      </c>
      <c r="D1363" s="75">
        <f t="shared" si="168"/>
        <v>0</v>
      </c>
      <c r="E1363" s="117" t="str">
        <f>_xlfn.IFNA(VLOOKUP(B1346,Saisie!$A$4:$X$153,16,FALSE),"")</f>
        <v/>
      </c>
    </row>
    <row r="1364" spans="1:5" x14ac:dyDescent="0.25">
      <c r="A1364" s="67" t="s">
        <v>27</v>
      </c>
      <c r="B1364" s="73">
        <f>_xlfn.IFNA(VLOOKUP(B1346,Saisie!$A$4:$X$153,19,FALSE),0)</f>
        <v>0</v>
      </c>
      <c r="C1364" s="74">
        <f>Témoin!$C$19</f>
        <v>20</v>
      </c>
      <c r="D1364" s="75">
        <f t="shared" si="168"/>
        <v>0</v>
      </c>
      <c r="E1364" s="117" t="str">
        <f>_xlfn.IFNA(VLOOKUP(B1346,Saisie!$A$4:$X$153,18,FALSE),"")</f>
        <v/>
      </c>
    </row>
    <row r="1365" spans="1:5" x14ac:dyDescent="0.25">
      <c r="A1365" s="67" t="s">
        <v>28</v>
      </c>
      <c r="B1365" s="73">
        <f>_xlfn.IFNA(VLOOKUP(B1346,Saisie!$A$4:$X$153,23,FALSE),0)</f>
        <v>0</v>
      </c>
      <c r="C1365" s="74">
        <f>Témoin!$C$20</f>
        <v>260</v>
      </c>
      <c r="D1365" s="75">
        <f t="shared" si="168"/>
        <v>0</v>
      </c>
      <c r="E1365" s="117" t="str">
        <f>_xlfn.IFNA(VLOOKUP(B1346,Saisie!$A$4:$X$153,22,FALSE),"")</f>
        <v/>
      </c>
    </row>
    <row r="1366" spans="1:5" x14ac:dyDescent="0.25">
      <c r="A1366" s="67" t="s">
        <v>29</v>
      </c>
      <c r="B1366" s="92"/>
      <c r="C1366" s="74">
        <f>Témoin!$C$21</f>
        <v>54</v>
      </c>
      <c r="D1366" s="75">
        <f t="shared" si="168"/>
        <v>0</v>
      </c>
      <c r="E1366" s="117"/>
    </row>
    <row r="1367" spans="1:5" x14ac:dyDescent="0.25">
      <c r="A1367" s="81" t="s">
        <v>30</v>
      </c>
      <c r="B1367" s="73">
        <f>_xlfn.IFNA(VLOOKUP(B1346,Saisie!$A$4:$X$153,21,FALSE),0)</f>
        <v>0</v>
      </c>
      <c r="C1367" s="74">
        <f>Témoin!$C$22</f>
        <v>135</v>
      </c>
      <c r="D1367" s="75">
        <f t="shared" si="168"/>
        <v>0</v>
      </c>
      <c r="E1367" s="117" t="str">
        <f>_xlfn.IFNA(VLOOKUP(B1346,Saisie!$A$4:$X$153,20,FALSE),"")</f>
        <v/>
      </c>
    </row>
    <row r="1368" spans="1:5" x14ac:dyDescent="0.25">
      <c r="A1368" s="93" t="s">
        <v>31</v>
      </c>
      <c r="B1368" s="92"/>
      <c r="C1368" s="94"/>
      <c r="D1368" s="95"/>
      <c r="E1368" s="129" t="str">
        <f>_xlfn.IFNA(VLOOKUP(B1346,Saisie!$A$4:$X$153,24,FALSE),"")</f>
        <v/>
      </c>
    </row>
    <row r="1369" spans="1:5" x14ac:dyDescent="0.25">
      <c r="A1369" s="96"/>
      <c r="B1369" s="97"/>
      <c r="C1369" s="98"/>
      <c r="D1369" s="75">
        <f t="shared" ref="D1369:D1373" si="169">C1369*B1369</f>
        <v>0</v>
      </c>
      <c r="E1369" s="129"/>
    </row>
    <row r="1370" spans="1:5" x14ac:dyDescent="0.25">
      <c r="A1370" s="96"/>
      <c r="B1370" s="92"/>
      <c r="C1370" s="98"/>
      <c r="D1370" s="75">
        <f t="shared" si="169"/>
        <v>0</v>
      </c>
      <c r="E1370" s="129"/>
    </row>
    <row r="1371" spans="1:5" x14ac:dyDescent="0.25">
      <c r="A1371" s="99"/>
      <c r="B1371" s="92"/>
      <c r="C1371" s="98"/>
      <c r="D1371" s="75">
        <f t="shared" si="169"/>
        <v>0</v>
      </c>
      <c r="E1371" s="129"/>
    </row>
    <row r="1372" spans="1:5" x14ac:dyDescent="0.25">
      <c r="A1372" s="67"/>
      <c r="B1372" s="92"/>
      <c r="C1372" s="98"/>
      <c r="D1372" s="75">
        <f t="shared" si="169"/>
        <v>0</v>
      </c>
      <c r="E1372" s="129"/>
    </row>
    <row r="1373" spans="1:5" ht="15.75" thickBot="1" x14ac:dyDescent="0.3">
      <c r="A1373" s="67"/>
      <c r="B1373" s="100"/>
      <c r="C1373" s="101"/>
      <c r="D1373" s="87">
        <f t="shared" si="169"/>
        <v>0</v>
      </c>
      <c r="E1373" s="129"/>
    </row>
    <row r="1374" spans="1:5" ht="15.75" thickBot="1" x14ac:dyDescent="0.3">
      <c r="A1374" s="88" t="s">
        <v>32</v>
      </c>
      <c r="B1374" s="89"/>
      <c r="C1374" s="89"/>
      <c r="D1374" s="90">
        <f>SUM(D1360:D1373)</f>
        <v>0</v>
      </c>
    </row>
    <row r="1375" spans="1:5" ht="15.75" thickBot="1" x14ac:dyDescent="0.3">
      <c r="A1375" s="67"/>
      <c r="B1375" s="69"/>
      <c r="C1375" s="69"/>
      <c r="D1375" s="91"/>
    </row>
    <row r="1376" spans="1:5" ht="21.75" thickTop="1" thickBot="1" x14ac:dyDescent="0.35">
      <c r="A1376" s="102" t="s">
        <v>33</v>
      </c>
      <c r="B1376" s="102"/>
      <c r="C1376" s="102"/>
      <c r="D1376" s="103">
        <f>D1374+D1358</f>
        <v>0</v>
      </c>
    </row>
    <row r="1377" spans="1:5" ht="16.5" thickTop="1" thickBot="1" x14ac:dyDescent="0.3"/>
    <row r="1378" spans="1:5" ht="16.5" thickBot="1" x14ac:dyDescent="0.3">
      <c r="A1378" s="67" t="s">
        <v>12</v>
      </c>
      <c r="B1378" s="128">
        <f>Saisie!A47</f>
        <v>0</v>
      </c>
      <c r="C1378" s="126"/>
      <c r="D1378" s="127"/>
    </row>
    <row r="1380" spans="1:5" ht="15.75" thickBot="1" x14ac:dyDescent="0.3">
      <c r="A1380" s="68">
        <f>_xlfn.IFNA(VLOOKUP(B1378,Saisie!$A$4:$X$153,5,FALSE),0)</f>
        <v>0</v>
      </c>
      <c r="B1380" s="69" t="s">
        <v>13</v>
      </c>
      <c r="C1380" s="69" t="s">
        <v>14</v>
      </c>
      <c r="D1380" s="69" t="s">
        <v>15</v>
      </c>
    </row>
    <row r="1381" spans="1:5" x14ac:dyDescent="0.25">
      <c r="A1381" s="67" t="s">
        <v>16</v>
      </c>
      <c r="B1381" s="70">
        <f>_xlfn.IFNA(VLOOKUP(B1378,Saisie!$A$4:$X$153,3,FALSE),0)</f>
        <v>0</v>
      </c>
      <c r="C1381" s="71">
        <f>Témoin!$C$4</f>
        <v>55</v>
      </c>
      <c r="D1381" s="72">
        <f>C1381*B1381</f>
        <v>0</v>
      </c>
      <c r="E1381" s="117" t="str">
        <f>_xlfn.IFNA(VLOOKUP(B1378,Saisie!$A$4:$X$153,2,FALSE),"")</f>
        <v/>
      </c>
    </row>
    <row r="1382" spans="1:5" x14ac:dyDescent="0.25">
      <c r="A1382" s="67" t="s">
        <v>17</v>
      </c>
      <c r="B1382" s="73">
        <f>IF(A1380=1,1,)</f>
        <v>0</v>
      </c>
      <c r="C1382" s="74">
        <f>Témoin!$C$5</f>
        <v>24</v>
      </c>
      <c r="D1382" s="75">
        <f t="shared" ref="D1382:D1386" si="170">C1382*B1382</f>
        <v>0</v>
      </c>
      <c r="E1382" s="129" t="str">
        <f>_xlfn.IFNA(VLOOKUP(B1378,Saisie!$A$4:$X$153,4,FALSE),"")</f>
        <v/>
      </c>
    </row>
    <row r="1383" spans="1:5" x14ac:dyDescent="0.25">
      <c r="A1383" s="67" t="s">
        <v>18</v>
      </c>
      <c r="B1383" s="73">
        <f>IF(A1380=2,2,)</f>
        <v>0</v>
      </c>
      <c r="C1383" s="74">
        <f>Témoin!$C$6</f>
        <v>23</v>
      </c>
      <c r="D1383" s="75">
        <f t="shared" si="170"/>
        <v>0</v>
      </c>
      <c r="E1383" s="129"/>
    </row>
    <row r="1384" spans="1:5" x14ac:dyDescent="0.25">
      <c r="A1384" s="67" t="s">
        <v>19</v>
      </c>
      <c r="B1384" s="73">
        <f>IF(AND(A1380&gt;=3,A1380&lt;=5),A1380,0)</f>
        <v>0</v>
      </c>
      <c r="C1384" s="74">
        <f>Témoin!$C$7</f>
        <v>22</v>
      </c>
      <c r="D1384" s="75">
        <f t="shared" si="170"/>
        <v>0</v>
      </c>
      <c r="E1384" s="129"/>
    </row>
    <row r="1385" spans="1:5" x14ac:dyDescent="0.25">
      <c r="A1385" s="67" t="s">
        <v>20</v>
      </c>
      <c r="B1385" s="73">
        <f>IF(AND(A1380&gt;=6,A1380&lt;=10),A1380,0)</f>
        <v>0</v>
      </c>
      <c r="C1385" s="74">
        <f>Témoin!$C$8</f>
        <v>21</v>
      </c>
      <c r="D1385" s="75">
        <f t="shared" si="170"/>
        <v>0</v>
      </c>
      <c r="E1385" s="129"/>
    </row>
    <row r="1386" spans="1:5" x14ac:dyDescent="0.25">
      <c r="A1386" s="67" t="s">
        <v>21</v>
      </c>
      <c r="B1386" s="76">
        <f>IF(A1380&gt;10,A1380,0)</f>
        <v>0</v>
      </c>
      <c r="C1386" s="77">
        <f>Témoin!$C$9</f>
        <v>20</v>
      </c>
      <c r="D1386" s="78">
        <f t="shared" si="170"/>
        <v>0</v>
      </c>
      <c r="E1386" s="129"/>
    </row>
    <row r="1387" spans="1:5" x14ac:dyDescent="0.25">
      <c r="A1387" s="67"/>
      <c r="B1387" s="73"/>
      <c r="C1387" s="79"/>
      <c r="D1387" s="80"/>
      <c r="E1387" s="117"/>
    </row>
    <row r="1388" spans="1:5" x14ac:dyDescent="0.25">
      <c r="A1388" s="81" t="s">
        <v>22</v>
      </c>
      <c r="B1388" s="82">
        <f>_xlfn.IFNA(VLOOKUP(B1378,Saisie!$A$4:$X$153,7,FALSE),0)</f>
        <v>0</v>
      </c>
      <c r="C1388" s="83">
        <f>Témoin!$C$11</f>
        <v>95</v>
      </c>
      <c r="D1388" s="84">
        <f t="shared" ref="D1388:D1389" si="171">C1388*B1388</f>
        <v>0</v>
      </c>
      <c r="E1388" s="117" t="str">
        <f>_xlfn.IFNA(VLOOKUP(B1378,Saisie!$A$4:$X$153,6,FALSE),"")</f>
        <v/>
      </c>
    </row>
    <row r="1389" spans="1:5" ht="15.75" thickBot="1" x14ac:dyDescent="0.3">
      <c r="A1389" s="67" t="s">
        <v>23</v>
      </c>
      <c r="B1389" s="85">
        <f>_xlfn.IFNA(VLOOKUP(B1378,Saisie!$A$4:$X$153,9,FALSE),0)</f>
        <v>0</v>
      </c>
      <c r="C1389" s="86">
        <f>Témoin!$C$12</f>
        <v>70</v>
      </c>
      <c r="D1389" s="87">
        <f t="shared" si="171"/>
        <v>0</v>
      </c>
      <c r="E1389" s="117" t="str">
        <f>_xlfn.IFNA(VLOOKUP(B1378,Saisie!$A$4:$X$153,8,FALSE),"")</f>
        <v/>
      </c>
    </row>
    <row r="1390" spans="1:5" ht="15.75" thickBot="1" x14ac:dyDescent="0.3">
      <c r="A1390" s="88" t="s">
        <v>24</v>
      </c>
      <c r="B1390" s="89"/>
      <c r="C1390" s="89"/>
      <c r="D1390" s="90">
        <f>SUM(D1381:D1389)</f>
        <v>0</v>
      </c>
      <c r="E1390" s="117"/>
    </row>
    <row r="1391" spans="1:5" ht="15.75" thickBot="1" x14ac:dyDescent="0.3">
      <c r="A1391" s="67"/>
      <c r="B1391" s="89"/>
      <c r="C1391" s="89"/>
      <c r="D1391" s="91"/>
      <c r="E1391" s="117"/>
    </row>
    <row r="1392" spans="1:5" x14ac:dyDescent="0.25">
      <c r="A1392" s="67" t="s">
        <v>25</v>
      </c>
      <c r="B1392" s="70">
        <f>_xlfn.IFNA(VLOOKUP(B1378,Saisie!$A$4:$X$153,11,FALSE),0)</f>
        <v>0</v>
      </c>
      <c r="C1392" s="71">
        <f>Témoin!$C$15</f>
        <v>27</v>
      </c>
      <c r="D1392" s="72">
        <f t="shared" ref="D1392:D1399" si="172">C1392*B1392</f>
        <v>0</v>
      </c>
      <c r="E1392" s="117" t="str">
        <f>_xlfn.IFNA(VLOOKUP(B1378,Saisie!$A$4:$X$153,10,FALSE),"")</f>
        <v/>
      </c>
    </row>
    <row r="1393" spans="1:5" x14ac:dyDescent="0.25">
      <c r="A1393" s="67" t="s">
        <v>5</v>
      </c>
      <c r="B1393" s="73">
        <f>_xlfn.IFNA(VLOOKUP(B1378,Saisie!$A$4:$X$153,13,FALSE),0)</f>
        <v>0</v>
      </c>
      <c r="C1393" s="74">
        <f>Témoin!$C$16</f>
        <v>65</v>
      </c>
      <c r="D1393" s="75">
        <f t="shared" si="172"/>
        <v>0</v>
      </c>
      <c r="E1393" s="117" t="str">
        <f>_xlfn.IFNA(VLOOKUP(B1378,Saisie!$A$4:$X$153,12,FALSE),"")</f>
        <v/>
      </c>
    </row>
    <row r="1394" spans="1:5" x14ac:dyDescent="0.25">
      <c r="A1394" s="67" t="s">
        <v>6</v>
      </c>
      <c r="B1394" s="73">
        <f>_xlfn.IFNA(VLOOKUP(B1378,Saisie!$A$4:$X$153,15,FALSE),0)</f>
        <v>0</v>
      </c>
      <c r="C1394" s="74">
        <f>Témoin!$C$17</f>
        <v>60</v>
      </c>
      <c r="D1394" s="75">
        <f t="shared" si="172"/>
        <v>0</v>
      </c>
      <c r="E1394" s="117" t="str">
        <f>_xlfn.IFNA(VLOOKUP(B1378,Saisie!$A$4:$X$153,14,FALSE),"")</f>
        <v/>
      </c>
    </row>
    <row r="1395" spans="1:5" x14ac:dyDescent="0.25">
      <c r="A1395" s="67" t="s">
        <v>26</v>
      </c>
      <c r="B1395" s="73">
        <f>_xlfn.IFNA(VLOOKUP(B1378,Saisie!$A$4:$X$153,17,FALSE),0)</f>
        <v>0</v>
      </c>
      <c r="C1395" s="74">
        <f>Témoin!$C$18</f>
        <v>39</v>
      </c>
      <c r="D1395" s="75">
        <f t="shared" si="172"/>
        <v>0</v>
      </c>
      <c r="E1395" s="117" t="str">
        <f>_xlfn.IFNA(VLOOKUP(B1378,Saisie!$A$4:$X$153,16,FALSE),"")</f>
        <v/>
      </c>
    </row>
    <row r="1396" spans="1:5" x14ac:dyDescent="0.25">
      <c r="A1396" s="67" t="s">
        <v>27</v>
      </c>
      <c r="B1396" s="73">
        <f>_xlfn.IFNA(VLOOKUP(B1378,Saisie!$A$4:$X$153,19,FALSE),0)</f>
        <v>0</v>
      </c>
      <c r="C1396" s="74">
        <f>Témoin!$C$19</f>
        <v>20</v>
      </c>
      <c r="D1396" s="75">
        <f t="shared" si="172"/>
        <v>0</v>
      </c>
      <c r="E1396" s="117" t="str">
        <f>_xlfn.IFNA(VLOOKUP(B1378,Saisie!$A$4:$X$153,18,FALSE),"")</f>
        <v/>
      </c>
    </row>
    <row r="1397" spans="1:5" x14ac:dyDescent="0.25">
      <c r="A1397" s="67" t="s">
        <v>28</v>
      </c>
      <c r="B1397" s="73">
        <f>_xlfn.IFNA(VLOOKUP(B1378,Saisie!$A$4:$X$153,23,FALSE),0)</f>
        <v>0</v>
      </c>
      <c r="C1397" s="74">
        <f>Témoin!$C$20</f>
        <v>260</v>
      </c>
      <c r="D1397" s="75">
        <f t="shared" si="172"/>
        <v>0</v>
      </c>
      <c r="E1397" s="117" t="str">
        <f>_xlfn.IFNA(VLOOKUP(B1378,Saisie!$A$4:$X$153,22,FALSE),"")</f>
        <v/>
      </c>
    </row>
    <row r="1398" spans="1:5" x14ac:dyDescent="0.25">
      <c r="A1398" s="67" t="s">
        <v>29</v>
      </c>
      <c r="B1398" s="92"/>
      <c r="C1398" s="74">
        <f>Témoin!$C$21</f>
        <v>54</v>
      </c>
      <c r="D1398" s="75">
        <f t="shared" si="172"/>
        <v>0</v>
      </c>
      <c r="E1398" s="117"/>
    </row>
    <row r="1399" spans="1:5" x14ac:dyDescent="0.25">
      <c r="A1399" s="81" t="s">
        <v>30</v>
      </c>
      <c r="B1399" s="73">
        <f>_xlfn.IFNA(VLOOKUP(B1378,Saisie!$A$4:$X$153,21,FALSE),0)</f>
        <v>0</v>
      </c>
      <c r="C1399" s="74">
        <f>Témoin!$C$22</f>
        <v>135</v>
      </c>
      <c r="D1399" s="75">
        <f t="shared" si="172"/>
        <v>0</v>
      </c>
      <c r="E1399" s="117" t="str">
        <f>_xlfn.IFNA(VLOOKUP(B1378,Saisie!$A$4:$X$153,20,FALSE),"")</f>
        <v/>
      </c>
    </row>
    <row r="1400" spans="1:5" x14ac:dyDescent="0.25">
      <c r="A1400" s="93" t="s">
        <v>31</v>
      </c>
      <c r="B1400" s="92"/>
      <c r="C1400" s="94"/>
      <c r="D1400" s="95"/>
      <c r="E1400" s="129" t="str">
        <f>_xlfn.IFNA(VLOOKUP(B1378,Saisie!$A$4:$X$153,24,FALSE),"")</f>
        <v/>
      </c>
    </row>
    <row r="1401" spans="1:5" x14ac:dyDescent="0.25">
      <c r="A1401" s="96"/>
      <c r="B1401" s="97"/>
      <c r="C1401" s="98"/>
      <c r="D1401" s="75">
        <f t="shared" ref="D1401:D1405" si="173">C1401*B1401</f>
        <v>0</v>
      </c>
      <c r="E1401" s="129"/>
    </row>
    <row r="1402" spans="1:5" x14ac:dyDescent="0.25">
      <c r="A1402" s="96"/>
      <c r="B1402" s="92"/>
      <c r="C1402" s="98"/>
      <c r="D1402" s="75">
        <f t="shared" si="173"/>
        <v>0</v>
      </c>
      <c r="E1402" s="129"/>
    </row>
    <row r="1403" spans="1:5" x14ac:dyDescent="0.25">
      <c r="A1403" s="99"/>
      <c r="B1403" s="92"/>
      <c r="C1403" s="98"/>
      <c r="D1403" s="75">
        <f t="shared" si="173"/>
        <v>0</v>
      </c>
      <c r="E1403" s="129"/>
    </row>
    <row r="1404" spans="1:5" x14ac:dyDescent="0.25">
      <c r="A1404" s="67"/>
      <c r="B1404" s="92"/>
      <c r="C1404" s="98"/>
      <c r="D1404" s="75">
        <f t="shared" si="173"/>
        <v>0</v>
      </c>
      <c r="E1404" s="129"/>
    </row>
    <row r="1405" spans="1:5" ht="15.75" thickBot="1" x14ac:dyDescent="0.3">
      <c r="A1405" s="67"/>
      <c r="B1405" s="100"/>
      <c r="C1405" s="101"/>
      <c r="D1405" s="87">
        <f t="shared" si="173"/>
        <v>0</v>
      </c>
      <c r="E1405" s="129"/>
    </row>
    <row r="1406" spans="1:5" ht="15.75" thickBot="1" x14ac:dyDescent="0.3">
      <c r="A1406" s="88" t="s">
        <v>32</v>
      </c>
      <c r="B1406" s="89"/>
      <c r="C1406" s="89"/>
      <c r="D1406" s="90">
        <f>SUM(D1392:D1405)</f>
        <v>0</v>
      </c>
    </row>
    <row r="1407" spans="1:5" ht="15.75" thickBot="1" x14ac:dyDescent="0.3">
      <c r="A1407" s="67"/>
      <c r="B1407" s="69"/>
      <c r="C1407" s="69"/>
      <c r="D1407" s="91"/>
    </row>
    <row r="1408" spans="1:5" ht="21.75" thickTop="1" thickBot="1" x14ac:dyDescent="0.35">
      <c r="A1408" s="102" t="s">
        <v>33</v>
      </c>
      <c r="B1408" s="102"/>
      <c r="C1408" s="102"/>
      <c r="D1408" s="103">
        <f>D1406+D1390</f>
        <v>0</v>
      </c>
    </row>
    <row r="1409" spans="1:5" ht="16.5" thickTop="1" thickBot="1" x14ac:dyDescent="0.3"/>
    <row r="1410" spans="1:5" ht="16.5" thickBot="1" x14ac:dyDescent="0.3">
      <c r="A1410" s="67" t="s">
        <v>12</v>
      </c>
      <c r="B1410" s="128">
        <f>Saisie!A48</f>
        <v>0</v>
      </c>
      <c r="C1410" s="126"/>
      <c r="D1410" s="127"/>
    </row>
    <row r="1412" spans="1:5" ht="15.75" thickBot="1" x14ac:dyDescent="0.3">
      <c r="A1412" s="68">
        <f>_xlfn.IFNA(VLOOKUP(B1410,Saisie!$A$4:$X$153,5,FALSE),0)</f>
        <v>0</v>
      </c>
      <c r="B1412" s="69" t="s">
        <v>13</v>
      </c>
      <c r="C1412" s="69" t="s">
        <v>14</v>
      </c>
      <c r="D1412" s="69" t="s">
        <v>15</v>
      </c>
    </row>
    <row r="1413" spans="1:5" x14ac:dyDescent="0.25">
      <c r="A1413" s="67" t="s">
        <v>16</v>
      </c>
      <c r="B1413" s="70">
        <f>_xlfn.IFNA(VLOOKUP(B1410,Saisie!$A$4:$X$153,3,FALSE),0)</f>
        <v>0</v>
      </c>
      <c r="C1413" s="71">
        <f>Témoin!$C$4</f>
        <v>55</v>
      </c>
      <c r="D1413" s="72">
        <f>C1413*B1413</f>
        <v>0</v>
      </c>
      <c r="E1413" s="117" t="str">
        <f>_xlfn.IFNA(VLOOKUP(B1410,Saisie!$A$4:$X$153,2,FALSE),"")</f>
        <v/>
      </c>
    </row>
    <row r="1414" spans="1:5" x14ac:dyDescent="0.25">
      <c r="A1414" s="67" t="s">
        <v>17</v>
      </c>
      <c r="B1414" s="73">
        <f>IF(A1412=1,1,)</f>
        <v>0</v>
      </c>
      <c r="C1414" s="74">
        <f>Témoin!$C$5</f>
        <v>24</v>
      </c>
      <c r="D1414" s="75">
        <f t="shared" ref="D1414:D1418" si="174">C1414*B1414</f>
        <v>0</v>
      </c>
      <c r="E1414" s="129" t="str">
        <f>_xlfn.IFNA(VLOOKUP(B1410,Saisie!$A$4:$X$153,4,FALSE),"")</f>
        <v/>
      </c>
    </row>
    <row r="1415" spans="1:5" x14ac:dyDescent="0.25">
      <c r="A1415" s="67" t="s">
        <v>18</v>
      </c>
      <c r="B1415" s="73">
        <f>IF(A1412=2,2,)</f>
        <v>0</v>
      </c>
      <c r="C1415" s="74">
        <f>Témoin!$C$6</f>
        <v>23</v>
      </c>
      <c r="D1415" s="75">
        <f t="shared" si="174"/>
        <v>0</v>
      </c>
      <c r="E1415" s="129"/>
    </row>
    <row r="1416" spans="1:5" x14ac:dyDescent="0.25">
      <c r="A1416" s="67" t="s">
        <v>19</v>
      </c>
      <c r="B1416" s="73">
        <f>IF(AND(A1412&gt;=3,A1412&lt;=5),A1412,0)</f>
        <v>0</v>
      </c>
      <c r="C1416" s="74">
        <f>Témoin!$C$7</f>
        <v>22</v>
      </c>
      <c r="D1416" s="75">
        <f t="shared" si="174"/>
        <v>0</v>
      </c>
      <c r="E1416" s="129"/>
    </row>
    <row r="1417" spans="1:5" x14ac:dyDescent="0.25">
      <c r="A1417" s="67" t="s">
        <v>20</v>
      </c>
      <c r="B1417" s="73">
        <f>IF(AND(A1412&gt;=6,A1412&lt;=10),A1412,0)</f>
        <v>0</v>
      </c>
      <c r="C1417" s="74">
        <f>Témoin!$C$8</f>
        <v>21</v>
      </c>
      <c r="D1417" s="75">
        <f t="shared" si="174"/>
        <v>0</v>
      </c>
      <c r="E1417" s="129"/>
    </row>
    <row r="1418" spans="1:5" x14ac:dyDescent="0.25">
      <c r="A1418" s="67" t="s">
        <v>21</v>
      </c>
      <c r="B1418" s="76">
        <f>IF(A1412&gt;10,A1412,0)</f>
        <v>0</v>
      </c>
      <c r="C1418" s="77">
        <f>Témoin!$C$9</f>
        <v>20</v>
      </c>
      <c r="D1418" s="78">
        <f t="shared" si="174"/>
        <v>0</v>
      </c>
      <c r="E1418" s="129"/>
    </row>
    <row r="1419" spans="1:5" x14ac:dyDescent="0.25">
      <c r="A1419" s="67"/>
      <c r="B1419" s="73"/>
      <c r="C1419" s="79"/>
      <c r="D1419" s="80"/>
      <c r="E1419" s="117"/>
    </row>
    <row r="1420" spans="1:5" x14ac:dyDescent="0.25">
      <c r="A1420" s="81" t="s">
        <v>22</v>
      </c>
      <c r="B1420" s="82">
        <f>_xlfn.IFNA(VLOOKUP(B1410,Saisie!$A$4:$X$153,7,FALSE),0)</f>
        <v>0</v>
      </c>
      <c r="C1420" s="83">
        <f>Témoin!$C$11</f>
        <v>95</v>
      </c>
      <c r="D1420" s="84">
        <f t="shared" ref="D1420:D1421" si="175">C1420*B1420</f>
        <v>0</v>
      </c>
      <c r="E1420" s="117" t="str">
        <f>_xlfn.IFNA(VLOOKUP(B1410,Saisie!$A$4:$X$153,6,FALSE),"")</f>
        <v/>
      </c>
    </row>
    <row r="1421" spans="1:5" ht="15.75" thickBot="1" x14ac:dyDescent="0.3">
      <c r="A1421" s="67" t="s">
        <v>23</v>
      </c>
      <c r="B1421" s="85">
        <f>_xlfn.IFNA(VLOOKUP(B1410,Saisie!$A$4:$X$153,9,FALSE),0)</f>
        <v>0</v>
      </c>
      <c r="C1421" s="86">
        <f>Témoin!$C$12</f>
        <v>70</v>
      </c>
      <c r="D1421" s="87">
        <f t="shared" si="175"/>
        <v>0</v>
      </c>
      <c r="E1421" s="117" t="str">
        <f>_xlfn.IFNA(VLOOKUP(B1410,Saisie!$A$4:$X$153,8,FALSE),"")</f>
        <v/>
      </c>
    </row>
    <row r="1422" spans="1:5" ht="15.75" thickBot="1" x14ac:dyDescent="0.3">
      <c r="A1422" s="88" t="s">
        <v>24</v>
      </c>
      <c r="B1422" s="89"/>
      <c r="C1422" s="89"/>
      <c r="D1422" s="90">
        <f>SUM(D1413:D1421)</f>
        <v>0</v>
      </c>
      <c r="E1422" s="117"/>
    </row>
    <row r="1423" spans="1:5" ht="15.75" thickBot="1" x14ac:dyDescent="0.3">
      <c r="A1423" s="67"/>
      <c r="B1423" s="89"/>
      <c r="C1423" s="89"/>
      <c r="D1423" s="91"/>
      <c r="E1423" s="117"/>
    </row>
    <row r="1424" spans="1:5" x14ac:dyDescent="0.25">
      <c r="A1424" s="67" t="s">
        <v>25</v>
      </c>
      <c r="B1424" s="70">
        <f>_xlfn.IFNA(VLOOKUP(B1410,Saisie!$A$4:$X$153,11,FALSE),0)</f>
        <v>0</v>
      </c>
      <c r="C1424" s="71">
        <f>Témoin!$C$15</f>
        <v>27</v>
      </c>
      <c r="D1424" s="72">
        <f t="shared" ref="D1424:D1431" si="176">C1424*B1424</f>
        <v>0</v>
      </c>
      <c r="E1424" s="117" t="str">
        <f>_xlfn.IFNA(VLOOKUP(B1410,Saisie!$A$4:$X$153,10,FALSE),"")</f>
        <v/>
      </c>
    </row>
    <row r="1425" spans="1:5" x14ac:dyDescent="0.25">
      <c r="A1425" s="67" t="s">
        <v>5</v>
      </c>
      <c r="B1425" s="73">
        <f>_xlfn.IFNA(VLOOKUP(B1410,Saisie!$A$4:$X$153,13,FALSE),0)</f>
        <v>0</v>
      </c>
      <c r="C1425" s="74">
        <f>Témoin!$C$16</f>
        <v>65</v>
      </c>
      <c r="D1425" s="75">
        <f t="shared" si="176"/>
        <v>0</v>
      </c>
      <c r="E1425" s="117" t="str">
        <f>_xlfn.IFNA(VLOOKUP(B1410,Saisie!$A$4:$X$153,12,FALSE),"")</f>
        <v/>
      </c>
    </row>
    <row r="1426" spans="1:5" x14ac:dyDescent="0.25">
      <c r="A1426" s="67" t="s">
        <v>6</v>
      </c>
      <c r="B1426" s="73">
        <f>_xlfn.IFNA(VLOOKUP(B1410,Saisie!$A$4:$X$153,15,FALSE),0)</f>
        <v>0</v>
      </c>
      <c r="C1426" s="74">
        <f>Témoin!$C$17</f>
        <v>60</v>
      </c>
      <c r="D1426" s="75">
        <f t="shared" si="176"/>
        <v>0</v>
      </c>
      <c r="E1426" s="117" t="str">
        <f>_xlfn.IFNA(VLOOKUP(B1410,Saisie!$A$4:$X$153,14,FALSE),"")</f>
        <v/>
      </c>
    </row>
    <row r="1427" spans="1:5" x14ac:dyDescent="0.25">
      <c r="A1427" s="67" t="s">
        <v>26</v>
      </c>
      <c r="B1427" s="73">
        <f>_xlfn.IFNA(VLOOKUP(B1410,Saisie!$A$4:$X$153,17,FALSE),0)</f>
        <v>0</v>
      </c>
      <c r="C1427" s="74">
        <f>Témoin!$C$18</f>
        <v>39</v>
      </c>
      <c r="D1427" s="75">
        <f t="shared" si="176"/>
        <v>0</v>
      </c>
      <c r="E1427" s="117" t="str">
        <f>_xlfn.IFNA(VLOOKUP(B1410,Saisie!$A$4:$X$153,16,FALSE),"")</f>
        <v/>
      </c>
    </row>
    <row r="1428" spans="1:5" x14ac:dyDescent="0.25">
      <c r="A1428" s="67" t="s">
        <v>27</v>
      </c>
      <c r="B1428" s="73">
        <f>_xlfn.IFNA(VLOOKUP(B1410,Saisie!$A$4:$X$153,19,FALSE),0)</f>
        <v>0</v>
      </c>
      <c r="C1428" s="74">
        <f>Témoin!$C$19</f>
        <v>20</v>
      </c>
      <c r="D1428" s="75">
        <f t="shared" si="176"/>
        <v>0</v>
      </c>
      <c r="E1428" s="117" t="str">
        <f>_xlfn.IFNA(VLOOKUP(B1410,Saisie!$A$4:$X$153,18,FALSE),"")</f>
        <v/>
      </c>
    </row>
    <row r="1429" spans="1:5" x14ac:dyDescent="0.25">
      <c r="A1429" s="67" t="s">
        <v>28</v>
      </c>
      <c r="B1429" s="73">
        <f>_xlfn.IFNA(VLOOKUP(B1410,Saisie!$A$4:$X$153,23,FALSE),0)</f>
        <v>0</v>
      </c>
      <c r="C1429" s="74">
        <f>Témoin!$C$20</f>
        <v>260</v>
      </c>
      <c r="D1429" s="75">
        <f t="shared" si="176"/>
        <v>0</v>
      </c>
      <c r="E1429" s="117" t="str">
        <f>_xlfn.IFNA(VLOOKUP(B1410,Saisie!$A$4:$X$153,22,FALSE),"")</f>
        <v/>
      </c>
    </row>
    <row r="1430" spans="1:5" x14ac:dyDescent="0.25">
      <c r="A1430" s="67" t="s">
        <v>29</v>
      </c>
      <c r="B1430" s="92"/>
      <c r="C1430" s="74">
        <f>Témoin!$C$21</f>
        <v>54</v>
      </c>
      <c r="D1430" s="75">
        <f t="shared" si="176"/>
        <v>0</v>
      </c>
      <c r="E1430" s="117"/>
    </row>
    <row r="1431" spans="1:5" x14ac:dyDescent="0.25">
      <c r="A1431" s="81" t="s">
        <v>30</v>
      </c>
      <c r="B1431" s="73">
        <f>_xlfn.IFNA(VLOOKUP(B1410,Saisie!$A$4:$X$153,21,FALSE),0)</f>
        <v>0</v>
      </c>
      <c r="C1431" s="74">
        <f>Témoin!$C$22</f>
        <v>135</v>
      </c>
      <c r="D1431" s="75">
        <f t="shared" si="176"/>
        <v>0</v>
      </c>
      <c r="E1431" s="117" t="str">
        <f>_xlfn.IFNA(VLOOKUP(B1410,Saisie!$A$4:$X$153,20,FALSE),"")</f>
        <v/>
      </c>
    </row>
    <row r="1432" spans="1:5" x14ac:dyDescent="0.25">
      <c r="A1432" s="93" t="s">
        <v>31</v>
      </c>
      <c r="B1432" s="92"/>
      <c r="C1432" s="94"/>
      <c r="D1432" s="95"/>
      <c r="E1432" s="129" t="str">
        <f>_xlfn.IFNA(VLOOKUP(B1410,Saisie!$A$4:$X$153,24,FALSE),"")</f>
        <v/>
      </c>
    </row>
    <row r="1433" spans="1:5" x14ac:dyDescent="0.25">
      <c r="A1433" s="96"/>
      <c r="B1433" s="97"/>
      <c r="C1433" s="98"/>
      <c r="D1433" s="75">
        <f t="shared" ref="D1433:D1437" si="177">C1433*B1433</f>
        <v>0</v>
      </c>
      <c r="E1433" s="129"/>
    </row>
    <row r="1434" spans="1:5" x14ac:dyDescent="0.25">
      <c r="A1434" s="96"/>
      <c r="B1434" s="92"/>
      <c r="C1434" s="98"/>
      <c r="D1434" s="75">
        <f t="shared" si="177"/>
        <v>0</v>
      </c>
      <c r="E1434" s="129"/>
    </row>
    <row r="1435" spans="1:5" x14ac:dyDescent="0.25">
      <c r="A1435" s="99"/>
      <c r="B1435" s="92"/>
      <c r="C1435" s="98"/>
      <c r="D1435" s="75">
        <f t="shared" si="177"/>
        <v>0</v>
      </c>
      <c r="E1435" s="129"/>
    </row>
    <row r="1436" spans="1:5" x14ac:dyDescent="0.25">
      <c r="A1436" s="67"/>
      <c r="B1436" s="92"/>
      <c r="C1436" s="98"/>
      <c r="D1436" s="75">
        <f t="shared" si="177"/>
        <v>0</v>
      </c>
      <c r="E1436" s="129"/>
    </row>
    <row r="1437" spans="1:5" ht="15.75" thickBot="1" x14ac:dyDescent="0.3">
      <c r="A1437" s="67"/>
      <c r="B1437" s="100"/>
      <c r="C1437" s="101"/>
      <c r="D1437" s="87">
        <f t="shared" si="177"/>
        <v>0</v>
      </c>
      <c r="E1437" s="129"/>
    </row>
    <row r="1438" spans="1:5" ht="15.75" thickBot="1" x14ac:dyDescent="0.3">
      <c r="A1438" s="88" t="s">
        <v>32</v>
      </c>
      <c r="B1438" s="89"/>
      <c r="C1438" s="89"/>
      <c r="D1438" s="90">
        <f>SUM(D1424:D1437)</f>
        <v>0</v>
      </c>
    </row>
    <row r="1439" spans="1:5" ht="15.75" thickBot="1" x14ac:dyDescent="0.3">
      <c r="A1439" s="67"/>
      <c r="B1439" s="69"/>
      <c r="C1439" s="69"/>
      <c r="D1439" s="91"/>
    </row>
    <row r="1440" spans="1:5" ht="21.75" thickTop="1" thickBot="1" x14ac:dyDescent="0.35">
      <c r="A1440" s="102" t="s">
        <v>33</v>
      </c>
      <c r="B1440" s="102"/>
      <c r="C1440" s="102"/>
      <c r="D1440" s="103">
        <f>D1438+D1422</f>
        <v>0</v>
      </c>
    </row>
    <row r="1441" spans="1:5" ht="16.5" thickTop="1" thickBot="1" x14ac:dyDescent="0.3"/>
    <row r="1442" spans="1:5" ht="16.5" thickBot="1" x14ac:dyDescent="0.3">
      <c r="A1442" s="67" t="s">
        <v>12</v>
      </c>
      <c r="B1442" s="128">
        <f>Saisie!A49</f>
        <v>0</v>
      </c>
      <c r="C1442" s="126"/>
      <c r="D1442" s="127"/>
    </row>
    <row r="1444" spans="1:5" ht="15.75" thickBot="1" x14ac:dyDescent="0.3">
      <c r="A1444" s="68">
        <f>_xlfn.IFNA(VLOOKUP(B1442,Saisie!$A$4:$X$153,5,FALSE),0)</f>
        <v>0</v>
      </c>
      <c r="B1444" s="69" t="s">
        <v>13</v>
      </c>
      <c r="C1444" s="69" t="s">
        <v>14</v>
      </c>
      <c r="D1444" s="69" t="s">
        <v>15</v>
      </c>
    </row>
    <row r="1445" spans="1:5" x14ac:dyDescent="0.25">
      <c r="A1445" s="67" t="s">
        <v>16</v>
      </c>
      <c r="B1445" s="70">
        <f>_xlfn.IFNA(VLOOKUP(B1442,Saisie!$A$4:$X$153,3,FALSE),0)</f>
        <v>0</v>
      </c>
      <c r="C1445" s="71">
        <f>Témoin!$C$4</f>
        <v>55</v>
      </c>
      <c r="D1445" s="72">
        <f>C1445*B1445</f>
        <v>0</v>
      </c>
      <c r="E1445" s="117" t="str">
        <f>_xlfn.IFNA(VLOOKUP(B1442,Saisie!$A$4:$X$153,2,FALSE),"")</f>
        <v/>
      </c>
    </row>
    <row r="1446" spans="1:5" x14ac:dyDescent="0.25">
      <c r="A1446" s="67" t="s">
        <v>17</v>
      </c>
      <c r="B1446" s="73">
        <f>IF(A1444=1,1,)</f>
        <v>0</v>
      </c>
      <c r="C1446" s="74">
        <f>Témoin!$C$5</f>
        <v>24</v>
      </c>
      <c r="D1446" s="75">
        <f t="shared" ref="D1446:D1450" si="178">C1446*B1446</f>
        <v>0</v>
      </c>
      <c r="E1446" s="129" t="str">
        <f>_xlfn.IFNA(VLOOKUP(B1442,Saisie!$A$4:$X$153,4,FALSE),"")</f>
        <v/>
      </c>
    </row>
    <row r="1447" spans="1:5" x14ac:dyDescent="0.25">
      <c r="A1447" s="67" t="s">
        <v>18</v>
      </c>
      <c r="B1447" s="73">
        <f>IF(A1444=2,2,)</f>
        <v>0</v>
      </c>
      <c r="C1447" s="74">
        <f>Témoin!$C$6</f>
        <v>23</v>
      </c>
      <c r="D1447" s="75">
        <f t="shared" si="178"/>
        <v>0</v>
      </c>
      <c r="E1447" s="129"/>
    </row>
    <row r="1448" spans="1:5" x14ac:dyDescent="0.25">
      <c r="A1448" s="67" t="s">
        <v>19</v>
      </c>
      <c r="B1448" s="73">
        <f>IF(AND(A1444&gt;=3,A1444&lt;=5),A1444,0)</f>
        <v>0</v>
      </c>
      <c r="C1448" s="74">
        <f>Témoin!$C$7</f>
        <v>22</v>
      </c>
      <c r="D1448" s="75">
        <f t="shared" si="178"/>
        <v>0</v>
      </c>
      <c r="E1448" s="129"/>
    </row>
    <row r="1449" spans="1:5" x14ac:dyDescent="0.25">
      <c r="A1449" s="67" t="s">
        <v>20</v>
      </c>
      <c r="B1449" s="73">
        <f>IF(AND(A1444&gt;=6,A1444&lt;=10),A1444,0)</f>
        <v>0</v>
      </c>
      <c r="C1449" s="74">
        <f>Témoin!$C$8</f>
        <v>21</v>
      </c>
      <c r="D1449" s="75">
        <f t="shared" si="178"/>
        <v>0</v>
      </c>
      <c r="E1449" s="129"/>
    </row>
    <row r="1450" spans="1:5" x14ac:dyDescent="0.25">
      <c r="A1450" s="67" t="s">
        <v>21</v>
      </c>
      <c r="B1450" s="76">
        <f>IF(A1444&gt;10,A1444,0)</f>
        <v>0</v>
      </c>
      <c r="C1450" s="77">
        <f>Témoin!$C$9</f>
        <v>20</v>
      </c>
      <c r="D1450" s="78">
        <f t="shared" si="178"/>
        <v>0</v>
      </c>
      <c r="E1450" s="129"/>
    </row>
    <row r="1451" spans="1:5" x14ac:dyDescent="0.25">
      <c r="A1451" s="67"/>
      <c r="B1451" s="73"/>
      <c r="C1451" s="79"/>
      <c r="D1451" s="80"/>
      <c r="E1451" s="117"/>
    </row>
    <row r="1452" spans="1:5" x14ac:dyDescent="0.25">
      <c r="A1452" s="81" t="s">
        <v>22</v>
      </c>
      <c r="B1452" s="82">
        <f>_xlfn.IFNA(VLOOKUP(B1442,Saisie!$A$4:$X$153,7,FALSE),0)</f>
        <v>0</v>
      </c>
      <c r="C1452" s="83">
        <f>Témoin!$C$11</f>
        <v>95</v>
      </c>
      <c r="D1452" s="84">
        <f t="shared" ref="D1452:D1453" si="179">C1452*B1452</f>
        <v>0</v>
      </c>
      <c r="E1452" s="117" t="str">
        <f>_xlfn.IFNA(VLOOKUP(B1442,Saisie!$A$4:$X$153,6,FALSE),"")</f>
        <v/>
      </c>
    </row>
    <row r="1453" spans="1:5" ht="15.75" thickBot="1" x14ac:dyDescent="0.3">
      <c r="A1453" s="67" t="s">
        <v>23</v>
      </c>
      <c r="B1453" s="85">
        <f>_xlfn.IFNA(VLOOKUP(B1442,Saisie!$A$4:$X$153,9,FALSE),0)</f>
        <v>0</v>
      </c>
      <c r="C1453" s="86">
        <f>Témoin!$C$12</f>
        <v>70</v>
      </c>
      <c r="D1453" s="87">
        <f t="shared" si="179"/>
        <v>0</v>
      </c>
      <c r="E1453" s="117" t="str">
        <f>_xlfn.IFNA(VLOOKUP(B1442,Saisie!$A$4:$X$153,8,FALSE),"")</f>
        <v/>
      </c>
    </row>
    <row r="1454" spans="1:5" ht="15.75" thickBot="1" x14ac:dyDescent="0.3">
      <c r="A1454" s="88" t="s">
        <v>24</v>
      </c>
      <c r="B1454" s="89"/>
      <c r="C1454" s="89"/>
      <c r="D1454" s="90">
        <f>SUM(D1445:D1453)</f>
        <v>0</v>
      </c>
      <c r="E1454" s="117"/>
    </row>
    <row r="1455" spans="1:5" ht="15.75" thickBot="1" x14ac:dyDescent="0.3">
      <c r="A1455" s="67"/>
      <c r="B1455" s="89"/>
      <c r="C1455" s="89"/>
      <c r="D1455" s="91"/>
      <c r="E1455" s="117"/>
    </row>
    <row r="1456" spans="1:5" x14ac:dyDescent="0.25">
      <c r="A1456" s="67" t="s">
        <v>25</v>
      </c>
      <c r="B1456" s="70">
        <f>_xlfn.IFNA(VLOOKUP(B1442,Saisie!$A$4:$X$153,11,FALSE),0)</f>
        <v>0</v>
      </c>
      <c r="C1456" s="71">
        <f>Témoin!$C$15</f>
        <v>27</v>
      </c>
      <c r="D1456" s="72">
        <f t="shared" ref="D1456:D1463" si="180">C1456*B1456</f>
        <v>0</v>
      </c>
      <c r="E1456" s="117" t="str">
        <f>_xlfn.IFNA(VLOOKUP(B1442,Saisie!$A$4:$X$153,10,FALSE),"")</f>
        <v/>
      </c>
    </row>
    <row r="1457" spans="1:5" x14ac:dyDescent="0.25">
      <c r="A1457" s="67" t="s">
        <v>5</v>
      </c>
      <c r="B1457" s="73">
        <f>_xlfn.IFNA(VLOOKUP(B1442,Saisie!$A$4:$X$153,13,FALSE),0)</f>
        <v>0</v>
      </c>
      <c r="C1457" s="74">
        <f>Témoin!$C$16</f>
        <v>65</v>
      </c>
      <c r="D1457" s="75">
        <f t="shared" si="180"/>
        <v>0</v>
      </c>
      <c r="E1457" s="117" t="str">
        <f>_xlfn.IFNA(VLOOKUP(B1442,Saisie!$A$4:$X$153,12,FALSE),"")</f>
        <v/>
      </c>
    </row>
    <row r="1458" spans="1:5" x14ac:dyDescent="0.25">
      <c r="A1458" s="67" t="s">
        <v>6</v>
      </c>
      <c r="B1458" s="73">
        <f>_xlfn.IFNA(VLOOKUP(B1442,Saisie!$A$4:$X$153,15,FALSE),0)</f>
        <v>0</v>
      </c>
      <c r="C1458" s="74">
        <f>Témoin!$C$17</f>
        <v>60</v>
      </c>
      <c r="D1458" s="75">
        <f t="shared" si="180"/>
        <v>0</v>
      </c>
      <c r="E1458" s="117" t="str">
        <f>_xlfn.IFNA(VLOOKUP(B1442,Saisie!$A$4:$X$153,14,FALSE),"")</f>
        <v/>
      </c>
    </row>
    <row r="1459" spans="1:5" x14ac:dyDescent="0.25">
      <c r="A1459" s="67" t="s">
        <v>26</v>
      </c>
      <c r="B1459" s="73">
        <f>_xlfn.IFNA(VLOOKUP(B1442,Saisie!$A$4:$X$153,17,FALSE),0)</f>
        <v>0</v>
      </c>
      <c r="C1459" s="74">
        <f>Témoin!$C$18</f>
        <v>39</v>
      </c>
      <c r="D1459" s="75">
        <f t="shared" si="180"/>
        <v>0</v>
      </c>
      <c r="E1459" s="117" t="str">
        <f>_xlfn.IFNA(VLOOKUP(B1442,Saisie!$A$4:$X$153,16,FALSE),"")</f>
        <v/>
      </c>
    </row>
    <row r="1460" spans="1:5" x14ac:dyDescent="0.25">
      <c r="A1460" s="67" t="s">
        <v>27</v>
      </c>
      <c r="B1460" s="73">
        <f>_xlfn.IFNA(VLOOKUP(B1442,Saisie!$A$4:$X$153,19,FALSE),0)</f>
        <v>0</v>
      </c>
      <c r="C1460" s="74">
        <f>Témoin!$C$19</f>
        <v>20</v>
      </c>
      <c r="D1460" s="75">
        <f t="shared" si="180"/>
        <v>0</v>
      </c>
      <c r="E1460" s="117" t="str">
        <f>_xlfn.IFNA(VLOOKUP(B1442,Saisie!$A$4:$X$153,18,FALSE),"")</f>
        <v/>
      </c>
    </row>
    <row r="1461" spans="1:5" x14ac:dyDescent="0.25">
      <c r="A1461" s="67" t="s">
        <v>28</v>
      </c>
      <c r="B1461" s="73">
        <f>_xlfn.IFNA(VLOOKUP(B1442,Saisie!$A$4:$X$153,23,FALSE),0)</f>
        <v>0</v>
      </c>
      <c r="C1461" s="74">
        <f>Témoin!$C$20</f>
        <v>260</v>
      </c>
      <c r="D1461" s="75">
        <f t="shared" si="180"/>
        <v>0</v>
      </c>
      <c r="E1461" s="117" t="str">
        <f>_xlfn.IFNA(VLOOKUP(B1442,Saisie!$A$4:$X$153,22,FALSE),"")</f>
        <v/>
      </c>
    </row>
    <row r="1462" spans="1:5" x14ac:dyDescent="0.25">
      <c r="A1462" s="67" t="s">
        <v>29</v>
      </c>
      <c r="B1462" s="92"/>
      <c r="C1462" s="74">
        <f>Témoin!$C$21</f>
        <v>54</v>
      </c>
      <c r="D1462" s="75">
        <f t="shared" si="180"/>
        <v>0</v>
      </c>
      <c r="E1462" s="117"/>
    </row>
    <row r="1463" spans="1:5" x14ac:dyDescent="0.25">
      <c r="A1463" s="81" t="s">
        <v>30</v>
      </c>
      <c r="B1463" s="73">
        <f>_xlfn.IFNA(VLOOKUP(B1442,Saisie!$A$4:$X$153,21,FALSE),0)</f>
        <v>0</v>
      </c>
      <c r="C1463" s="74">
        <f>Témoin!$C$22</f>
        <v>135</v>
      </c>
      <c r="D1463" s="75">
        <f t="shared" si="180"/>
        <v>0</v>
      </c>
      <c r="E1463" s="117" t="str">
        <f>_xlfn.IFNA(VLOOKUP(B1442,Saisie!$A$4:$X$153,20,FALSE),"")</f>
        <v/>
      </c>
    </row>
    <row r="1464" spans="1:5" x14ac:dyDescent="0.25">
      <c r="A1464" s="93" t="s">
        <v>31</v>
      </c>
      <c r="B1464" s="92"/>
      <c r="C1464" s="94"/>
      <c r="D1464" s="95"/>
      <c r="E1464" s="129" t="str">
        <f>_xlfn.IFNA(VLOOKUP(B1442,Saisie!$A$4:$X$153,24,FALSE),"")</f>
        <v/>
      </c>
    </row>
    <row r="1465" spans="1:5" x14ac:dyDescent="0.25">
      <c r="A1465" s="96"/>
      <c r="B1465" s="97"/>
      <c r="C1465" s="98"/>
      <c r="D1465" s="75">
        <f t="shared" ref="D1465:D1469" si="181">C1465*B1465</f>
        <v>0</v>
      </c>
      <c r="E1465" s="129"/>
    </row>
    <row r="1466" spans="1:5" x14ac:dyDescent="0.25">
      <c r="A1466" s="96"/>
      <c r="B1466" s="92"/>
      <c r="C1466" s="98"/>
      <c r="D1466" s="75">
        <f t="shared" si="181"/>
        <v>0</v>
      </c>
      <c r="E1466" s="129"/>
    </row>
    <row r="1467" spans="1:5" x14ac:dyDescent="0.25">
      <c r="A1467" s="99"/>
      <c r="B1467" s="92"/>
      <c r="C1467" s="98"/>
      <c r="D1467" s="75">
        <f t="shared" si="181"/>
        <v>0</v>
      </c>
      <c r="E1467" s="129"/>
    </row>
    <row r="1468" spans="1:5" x14ac:dyDescent="0.25">
      <c r="A1468" s="67"/>
      <c r="B1468" s="92"/>
      <c r="C1468" s="98"/>
      <c r="D1468" s="75">
        <f t="shared" si="181"/>
        <v>0</v>
      </c>
      <c r="E1468" s="129"/>
    </row>
    <row r="1469" spans="1:5" ht="15.75" thickBot="1" x14ac:dyDescent="0.3">
      <c r="A1469" s="67"/>
      <c r="B1469" s="100"/>
      <c r="C1469" s="101"/>
      <c r="D1469" s="87">
        <f t="shared" si="181"/>
        <v>0</v>
      </c>
      <c r="E1469" s="129"/>
    </row>
    <row r="1470" spans="1:5" ht="15.75" thickBot="1" x14ac:dyDescent="0.3">
      <c r="A1470" s="88" t="s">
        <v>32</v>
      </c>
      <c r="B1470" s="89"/>
      <c r="C1470" s="89"/>
      <c r="D1470" s="90">
        <f>SUM(D1456:D1469)</f>
        <v>0</v>
      </c>
    </row>
    <row r="1471" spans="1:5" ht="15.75" thickBot="1" x14ac:dyDescent="0.3">
      <c r="A1471" s="67"/>
      <c r="B1471" s="69"/>
      <c r="C1471" s="69"/>
      <c r="D1471" s="91"/>
    </row>
    <row r="1472" spans="1:5" ht="21.75" thickTop="1" thickBot="1" x14ac:dyDescent="0.35">
      <c r="A1472" s="102" t="s">
        <v>33</v>
      </c>
      <c r="B1472" s="102"/>
      <c r="C1472" s="102"/>
      <c r="D1472" s="103">
        <f>D1470+D1454</f>
        <v>0</v>
      </c>
    </row>
    <row r="1473" spans="1:5" ht="16.5" thickTop="1" thickBot="1" x14ac:dyDescent="0.3"/>
    <row r="1474" spans="1:5" ht="16.5" thickBot="1" x14ac:dyDescent="0.3">
      <c r="A1474" s="67" t="s">
        <v>12</v>
      </c>
      <c r="B1474" s="128">
        <f>Saisie!A50</f>
        <v>0</v>
      </c>
      <c r="C1474" s="126"/>
      <c r="D1474" s="127"/>
    </row>
    <row r="1476" spans="1:5" ht="15.75" thickBot="1" x14ac:dyDescent="0.3">
      <c r="A1476" s="68">
        <f>_xlfn.IFNA(VLOOKUP(B1474,Saisie!$A$4:$X$153,5,FALSE),0)</f>
        <v>0</v>
      </c>
      <c r="B1476" s="69" t="s">
        <v>13</v>
      </c>
      <c r="C1476" s="69" t="s">
        <v>14</v>
      </c>
      <c r="D1476" s="69" t="s">
        <v>15</v>
      </c>
    </row>
    <row r="1477" spans="1:5" x14ac:dyDescent="0.25">
      <c r="A1477" s="67" t="s">
        <v>16</v>
      </c>
      <c r="B1477" s="70">
        <f>_xlfn.IFNA(VLOOKUP(B1474,Saisie!$A$4:$X$153,3,FALSE),0)</f>
        <v>0</v>
      </c>
      <c r="C1477" s="71">
        <f>Témoin!$C$4</f>
        <v>55</v>
      </c>
      <c r="D1477" s="72">
        <f>C1477*B1477</f>
        <v>0</v>
      </c>
      <c r="E1477" s="117" t="str">
        <f>_xlfn.IFNA(VLOOKUP(B1474,Saisie!$A$4:$X$153,2,FALSE),"")</f>
        <v/>
      </c>
    </row>
    <row r="1478" spans="1:5" x14ac:dyDescent="0.25">
      <c r="A1478" s="67" t="s">
        <v>17</v>
      </c>
      <c r="B1478" s="73">
        <f>IF(A1476=1,1,)</f>
        <v>0</v>
      </c>
      <c r="C1478" s="74">
        <f>Témoin!$C$5</f>
        <v>24</v>
      </c>
      <c r="D1478" s="75">
        <f t="shared" ref="D1478:D1482" si="182">C1478*B1478</f>
        <v>0</v>
      </c>
      <c r="E1478" s="129" t="str">
        <f>_xlfn.IFNA(VLOOKUP(B1474,Saisie!$A$4:$X$153,4,FALSE),"")</f>
        <v/>
      </c>
    </row>
    <row r="1479" spans="1:5" x14ac:dyDescent="0.25">
      <c r="A1479" s="67" t="s">
        <v>18</v>
      </c>
      <c r="B1479" s="73">
        <f>IF(A1476=2,2,)</f>
        <v>0</v>
      </c>
      <c r="C1479" s="74">
        <f>Témoin!$C$6</f>
        <v>23</v>
      </c>
      <c r="D1479" s="75">
        <f t="shared" si="182"/>
        <v>0</v>
      </c>
      <c r="E1479" s="129"/>
    </row>
    <row r="1480" spans="1:5" x14ac:dyDescent="0.25">
      <c r="A1480" s="67" t="s">
        <v>19</v>
      </c>
      <c r="B1480" s="73">
        <f>IF(AND(A1476&gt;=3,A1476&lt;=5),A1476,0)</f>
        <v>0</v>
      </c>
      <c r="C1480" s="74">
        <f>Témoin!$C$7</f>
        <v>22</v>
      </c>
      <c r="D1480" s="75">
        <f t="shared" si="182"/>
        <v>0</v>
      </c>
      <c r="E1480" s="129"/>
    </row>
    <row r="1481" spans="1:5" x14ac:dyDescent="0.25">
      <c r="A1481" s="67" t="s">
        <v>20</v>
      </c>
      <c r="B1481" s="73">
        <f>IF(AND(A1476&gt;=6,A1476&lt;=10),A1476,0)</f>
        <v>0</v>
      </c>
      <c r="C1481" s="74">
        <f>Témoin!$C$8</f>
        <v>21</v>
      </c>
      <c r="D1481" s="75">
        <f t="shared" si="182"/>
        <v>0</v>
      </c>
      <c r="E1481" s="129"/>
    </row>
    <row r="1482" spans="1:5" x14ac:dyDescent="0.25">
      <c r="A1482" s="67" t="s">
        <v>21</v>
      </c>
      <c r="B1482" s="76">
        <f>IF(A1476&gt;10,A1476,0)</f>
        <v>0</v>
      </c>
      <c r="C1482" s="77">
        <f>Témoin!$C$9</f>
        <v>20</v>
      </c>
      <c r="D1482" s="78">
        <f t="shared" si="182"/>
        <v>0</v>
      </c>
      <c r="E1482" s="129"/>
    </row>
    <row r="1483" spans="1:5" x14ac:dyDescent="0.25">
      <c r="A1483" s="67"/>
      <c r="B1483" s="73"/>
      <c r="C1483" s="79"/>
      <c r="D1483" s="80"/>
      <c r="E1483" s="117"/>
    </row>
    <row r="1484" spans="1:5" x14ac:dyDescent="0.25">
      <c r="A1484" s="81" t="s">
        <v>22</v>
      </c>
      <c r="B1484" s="82">
        <f>_xlfn.IFNA(VLOOKUP(B1474,Saisie!$A$4:$X$153,7,FALSE),0)</f>
        <v>0</v>
      </c>
      <c r="C1484" s="83">
        <f>Témoin!$C$11</f>
        <v>95</v>
      </c>
      <c r="D1484" s="84">
        <f t="shared" ref="D1484:D1485" si="183">C1484*B1484</f>
        <v>0</v>
      </c>
      <c r="E1484" s="117" t="str">
        <f>_xlfn.IFNA(VLOOKUP(B1474,Saisie!$A$4:$X$153,6,FALSE),"")</f>
        <v/>
      </c>
    </row>
    <row r="1485" spans="1:5" ht="15.75" thickBot="1" x14ac:dyDescent="0.3">
      <c r="A1485" s="67" t="s">
        <v>23</v>
      </c>
      <c r="B1485" s="85">
        <f>_xlfn.IFNA(VLOOKUP(B1474,Saisie!$A$4:$X$153,9,FALSE),0)</f>
        <v>0</v>
      </c>
      <c r="C1485" s="86">
        <f>Témoin!$C$12</f>
        <v>70</v>
      </c>
      <c r="D1485" s="87">
        <f t="shared" si="183"/>
        <v>0</v>
      </c>
      <c r="E1485" s="117" t="str">
        <f>_xlfn.IFNA(VLOOKUP(B1474,Saisie!$A$4:$X$153,8,FALSE),"")</f>
        <v/>
      </c>
    </row>
    <row r="1486" spans="1:5" ht="15.75" thickBot="1" x14ac:dyDescent="0.3">
      <c r="A1486" s="88" t="s">
        <v>24</v>
      </c>
      <c r="B1486" s="89"/>
      <c r="C1486" s="89"/>
      <c r="D1486" s="90">
        <f>SUM(D1477:D1485)</f>
        <v>0</v>
      </c>
      <c r="E1486" s="117"/>
    </row>
    <row r="1487" spans="1:5" ht="15.75" thickBot="1" x14ac:dyDescent="0.3">
      <c r="A1487" s="67"/>
      <c r="B1487" s="89"/>
      <c r="C1487" s="89"/>
      <c r="D1487" s="91"/>
      <c r="E1487" s="117"/>
    </row>
    <row r="1488" spans="1:5" x14ac:dyDescent="0.25">
      <c r="A1488" s="67" t="s">
        <v>25</v>
      </c>
      <c r="B1488" s="70">
        <f>_xlfn.IFNA(VLOOKUP(B1474,Saisie!$A$4:$X$153,11,FALSE),0)</f>
        <v>0</v>
      </c>
      <c r="C1488" s="71">
        <f>Témoin!$C$15</f>
        <v>27</v>
      </c>
      <c r="D1488" s="72">
        <f t="shared" ref="D1488:D1495" si="184">C1488*B1488</f>
        <v>0</v>
      </c>
      <c r="E1488" s="117" t="str">
        <f>_xlfn.IFNA(VLOOKUP(B1474,Saisie!$A$4:$X$153,10,FALSE),"")</f>
        <v/>
      </c>
    </row>
    <row r="1489" spans="1:5" x14ac:dyDescent="0.25">
      <c r="A1489" s="67" t="s">
        <v>5</v>
      </c>
      <c r="B1489" s="73">
        <f>_xlfn.IFNA(VLOOKUP(B1474,Saisie!$A$4:$X$153,13,FALSE),0)</f>
        <v>0</v>
      </c>
      <c r="C1489" s="74">
        <f>Témoin!$C$16</f>
        <v>65</v>
      </c>
      <c r="D1489" s="75">
        <f t="shared" si="184"/>
        <v>0</v>
      </c>
      <c r="E1489" s="117" t="str">
        <f>_xlfn.IFNA(VLOOKUP(B1474,Saisie!$A$4:$X$153,12,FALSE),"")</f>
        <v/>
      </c>
    </row>
    <row r="1490" spans="1:5" x14ac:dyDescent="0.25">
      <c r="A1490" s="67" t="s">
        <v>6</v>
      </c>
      <c r="B1490" s="73">
        <f>_xlfn.IFNA(VLOOKUP(B1474,Saisie!$A$4:$X$153,15,FALSE),0)</f>
        <v>0</v>
      </c>
      <c r="C1490" s="74">
        <f>Témoin!$C$17</f>
        <v>60</v>
      </c>
      <c r="D1490" s="75">
        <f t="shared" si="184"/>
        <v>0</v>
      </c>
      <c r="E1490" s="117" t="str">
        <f>_xlfn.IFNA(VLOOKUP(B1474,Saisie!$A$4:$X$153,14,FALSE),"")</f>
        <v/>
      </c>
    </row>
    <row r="1491" spans="1:5" x14ac:dyDescent="0.25">
      <c r="A1491" s="67" t="s">
        <v>26</v>
      </c>
      <c r="B1491" s="73">
        <f>_xlfn.IFNA(VLOOKUP(B1474,Saisie!$A$4:$X$153,17,FALSE),0)</f>
        <v>0</v>
      </c>
      <c r="C1491" s="74">
        <f>Témoin!$C$18</f>
        <v>39</v>
      </c>
      <c r="D1491" s="75">
        <f t="shared" si="184"/>
        <v>0</v>
      </c>
      <c r="E1491" s="117" t="str">
        <f>_xlfn.IFNA(VLOOKUP(B1474,Saisie!$A$4:$X$153,16,FALSE),"")</f>
        <v/>
      </c>
    </row>
    <row r="1492" spans="1:5" x14ac:dyDescent="0.25">
      <c r="A1492" s="67" t="s">
        <v>27</v>
      </c>
      <c r="B1492" s="73">
        <f>_xlfn.IFNA(VLOOKUP(B1474,Saisie!$A$4:$X$153,19,FALSE),0)</f>
        <v>0</v>
      </c>
      <c r="C1492" s="74">
        <f>Témoin!$C$19</f>
        <v>20</v>
      </c>
      <c r="D1492" s="75">
        <f t="shared" si="184"/>
        <v>0</v>
      </c>
      <c r="E1492" s="117" t="str">
        <f>_xlfn.IFNA(VLOOKUP(B1474,Saisie!$A$4:$X$153,18,FALSE),"")</f>
        <v/>
      </c>
    </row>
    <row r="1493" spans="1:5" x14ac:dyDescent="0.25">
      <c r="A1493" s="67" t="s">
        <v>28</v>
      </c>
      <c r="B1493" s="73">
        <f>_xlfn.IFNA(VLOOKUP(B1474,Saisie!$A$4:$X$153,23,FALSE),0)</f>
        <v>0</v>
      </c>
      <c r="C1493" s="74">
        <f>Témoin!$C$20</f>
        <v>260</v>
      </c>
      <c r="D1493" s="75">
        <f t="shared" si="184"/>
        <v>0</v>
      </c>
      <c r="E1493" s="117" t="str">
        <f>_xlfn.IFNA(VLOOKUP(B1474,Saisie!$A$4:$X$153,22,FALSE),"")</f>
        <v/>
      </c>
    </row>
    <row r="1494" spans="1:5" x14ac:dyDescent="0.25">
      <c r="A1494" s="67" t="s">
        <v>29</v>
      </c>
      <c r="B1494" s="92"/>
      <c r="C1494" s="74">
        <f>Témoin!$C$21</f>
        <v>54</v>
      </c>
      <c r="D1494" s="75">
        <f t="shared" si="184"/>
        <v>0</v>
      </c>
      <c r="E1494" s="117"/>
    </row>
    <row r="1495" spans="1:5" x14ac:dyDescent="0.25">
      <c r="A1495" s="81" t="s">
        <v>30</v>
      </c>
      <c r="B1495" s="73">
        <f>_xlfn.IFNA(VLOOKUP(B1474,Saisie!$A$4:$X$153,21,FALSE),0)</f>
        <v>0</v>
      </c>
      <c r="C1495" s="74">
        <f>Témoin!$C$22</f>
        <v>135</v>
      </c>
      <c r="D1495" s="75">
        <f t="shared" si="184"/>
        <v>0</v>
      </c>
      <c r="E1495" s="117" t="str">
        <f>_xlfn.IFNA(VLOOKUP(B1474,Saisie!$A$4:$X$153,20,FALSE),"")</f>
        <v/>
      </c>
    </row>
    <row r="1496" spans="1:5" x14ac:dyDescent="0.25">
      <c r="A1496" s="93" t="s">
        <v>31</v>
      </c>
      <c r="B1496" s="92"/>
      <c r="C1496" s="94"/>
      <c r="D1496" s="95"/>
      <c r="E1496" s="129" t="str">
        <f>_xlfn.IFNA(VLOOKUP(B1474,Saisie!$A$4:$X$153,24,FALSE),"")</f>
        <v/>
      </c>
    </row>
    <row r="1497" spans="1:5" x14ac:dyDescent="0.25">
      <c r="A1497" s="96"/>
      <c r="B1497" s="97"/>
      <c r="C1497" s="98"/>
      <c r="D1497" s="75">
        <f t="shared" ref="D1497:D1501" si="185">C1497*B1497</f>
        <v>0</v>
      </c>
      <c r="E1497" s="129"/>
    </row>
    <row r="1498" spans="1:5" x14ac:dyDescent="0.25">
      <c r="A1498" s="96"/>
      <c r="B1498" s="92"/>
      <c r="C1498" s="98"/>
      <c r="D1498" s="75">
        <f t="shared" si="185"/>
        <v>0</v>
      </c>
      <c r="E1498" s="129"/>
    </row>
    <row r="1499" spans="1:5" x14ac:dyDescent="0.25">
      <c r="A1499" s="99"/>
      <c r="B1499" s="92"/>
      <c r="C1499" s="98"/>
      <c r="D1499" s="75">
        <f t="shared" si="185"/>
        <v>0</v>
      </c>
      <c r="E1499" s="129"/>
    </row>
    <row r="1500" spans="1:5" x14ac:dyDescent="0.25">
      <c r="A1500" s="67"/>
      <c r="B1500" s="92"/>
      <c r="C1500" s="98"/>
      <c r="D1500" s="75">
        <f t="shared" si="185"/>
        <v>0</v>
      </c>
      <c r="E1500" s="129"/>
    </row>
    <row r="1501" spans="1:5" ht="15.75" thickBot="1" x14ac:dyDescent="0.3">
      <c r="A1501" s="67"/>
      <c r="B1501" s="100"/>
      <c r="C1501" s="101"/>
      <c r="D1501" s="87">
        <f t="shared" si="185"/>
        <v>0</v>
      </c>
      <c r="E1501" s="129"/>
    </row>
    <row r="1502" spans="1:5" ht="15.75" thickBot="1" x14ac:dyDescent="0.3">
      <c r="A1502" s="88" t="s">
        <v>32</v>
      </c>
      <c r="B1502" s="89"/>
      <c r="C1502" s="89"/>
      <c r="D1502" s="90">
        <f>SUM(D1488:D1501)</f>
        <v>0</v>
      </c>
    </row>
    <row r="1503" spans="1:5" ht="15.75" thickBot="1" x14ac:dyDescent="0.3">
      <c r="A1503" s="67"/>
      <c r="B1503" s="69"/>
      <c r="C1503" s="69"/>
      <c r="D1503" s="91"/>
    </row>
    <row r="1504" spans="1:5" ht="21.75" thickTop="1" thickBot="1" x14ac:dyDescent="0.35">
      <c r="A1504" s="102" t="s">
        <v>33</v>
      </c>
      <c r="B1504" s="102"/>
      <c r="C1504" s="102"/>
      <c r="D1504" s="103">
        <f>D1502+D1486</f>
        <v>0</v>
      </c>
    </row>
    <row r="1505" spans="1:5" ht="16.5" thickTop="1" thickBot="1" x14ac:dyDescent="0.3"/>
    <row r="1506" spans="1:5" ht="16.5" thickBot="1" x14ac:dyDescent="0.3">
      <c r="A1506" s="67" t="s">
        <v>12</v>
      </c>
      <c r="B1506" s="128">
        <f>Saisie!A51</f>
        <v>0</v>
      </c>
      <c r="C1506" s="126"/>
      <c r="D1506" s="127"/>
    </row>
    <row r="1508" spans="1:5" ht="15.75" thickBot="1" x14ac:dyDescent="0.3">
      <c r="A1508" s="68">
        <f>_xlfn.IFNA(VLOOKUP(B1506,Saisie!$A$4:$X$153,5,FALSE),0)</f>
        <v>0</v>
      </c>
      <c r="B1508" s="69" t="s">
        <v>13</v>
      </c>
      <c r="C1508" s="69" t="s">
        <v>14</v>
      </c>
      <c r="D1508" s="69" t="s">
        <v>15</v>
      </c>
    </row>
    <row r="1509" spans="1:5" x14ac:dyDescent="0.25">
      <c r="A1509" s="67" t="s">
        <v>16</v>
      </c>
      <c r="B1509" s="70">
        <f>_xlfn.IFNA(VLOOKUP(B1506,Saisie!$A$4:$X$153,3,FALSE),0)</f>
        <v>0</v>
      </c>
      <c r="C1509" s="71">
        <f>Témoin!$C$4</f>
        <v>55</v>
      </c>
      <c r="D1509" s="72">
        <f>C1509*B1509</f>
        <v>0</v>
      </c>
      <c r="E1509" s="117" t="str">
        <f>_xlfn.IFNA(VLOOKUP(B1506,Saisie!$A$4:$X$153,2,FALSE),"")</f>
        <v/>
      </c>
    </row>
    <row r="1510" spans="1:5" x14ac:dyDescent="0.25">
      <c r="A1510" s="67" t="s">
        <v>17</v>
      </c>
      <c r="B1510" s="73">
        <f>IF(A1508=1,1,)</f>
        <v>0</v>
      </c>
      <c r="C1510" s="74">
        <f>Témoin!$C$5</f>
        <v>24</v>
      </c>
      <c r="D1510" s="75">
        <f t="shared" ref="D1510:D1514" si="186">C1510*B1510</f>
        <v>0</v>
      </c>
      <c r="E1510" s="129" t="str">
        <f>_xlfn.IFNA(VLOOKUP(B1506,Saisie!$A$4:$X$153,4,FALSE),"")</f>
        <v/>
      </c>
    </row>
    <row r="1511" spans="1:5" x14ac:dyDescent="0.25">
      <c r="A1511" s="67" t="s">
        <v>18</v>
      </c>
      <c r="B1511" s="73">
        <f>IF(A1508=2,2,)</f>
        <v>0</v>
      </c>
      <c r="C1511" s="74">
        <f>Témoin!$C$6</f>
        <v>23</v>
      </c>
      <c r="D1511" s="75">
        <f t="shared" si="186"/>
        <v>0</v>
      </c>
      <c r="E1511" s="129"/>
    </row>
    <row r="1512" spans="1:5" x14ac:dyDescent="0.25">
      <c r="A1512" s="67" t="s">
        <v>19</v>
      </c>
      <c r="B1512" s="73">
        <f>IF(AND(A1508&gt;=3,A1508&lt;=5),A1508,0)</f>
        <v>0</v>
      </c>
      <c r="C1512" s="74">
        <f>Témoin!$C$7</f>
        <v>22</v>
      </c>
      <c r="D1512" s="75">
        <f t="shared" si="186"/>
        <v>0</v>
      </c>
      <c r="E1512" s="129"/>
    </row>
    <row r="1513" spans="1:5" x14ac:dyDescent="0.25">
      <c r="A1513" s="67" t="s">
        <v>20</v>
      </c>
      <c r="B1513" s="73">
        <f>IF(AND(A1508&gt;=6,A1508&lt;=10),A1508,0)</f>
        <v>0</v>
      </c>
      <c r="C1513" s="74">
        <f>Témoin!$C$8</f>
        <v>21</v>
      </c>
      <c r="D1513" s="75">
        <f t="shared" si="186"/>
        <v>0</v>
      </c>
      <c r="E1513" s="129"/>
    </row>
    <row r="1514" spans="1:5" x14ac:dyDescent="0.25">
      <c r="A1514" s="67" t="s">
        <v>21</v>
      </c>
      <c r="B1514" s="76">
        <f>IF(A1508&gt;10,A1508,0)</f>
        <v>0</v>
      </c>
      <c r="C1514" s="77">
        <f>Témoin!$C$9</f>
        <v>20</v>
      </c>
      <c r="D1514" s="78">
        <f t="shared" si="186"/>
        <v>0</v>
      </c>
      <c r="E1514" s="129"/>
    </row>
    <row r="1515" spans="1:5" x14ac:dyDescent="0.25">
      <c r="A1515" s="67"/>
      <c r="B1515" s="73"/>
      <c r="C1515" s="79"/>
      <c r="D1515" s="80"/>
      <c r="E1515" s="117"/>
    </row>
    <row r="1516" spans="1:5" x14ac:dyDescent="0.25">
      <c r="A1516" s="81" t="s">
        <v>22</v>
      </c>
      <c r="B1516" s="82">
        <f>_xlfn.IFNA(VLOOKUP(B1506,Saisie!$A$4:$X$153,7,FALSE),0)</f>
        <v>0</v>
      </c>
      <c r="C1516" s="83">
        <f>Témoin!$C$11</f>
        <v>95</v>
      </c>
      <c r="D1516" s="84">
        <f t="shared" ref="D1516:D1517" si="187">C1516*B1516</f>
        <v>0</v>
      </c>
      <c r="E1516" s="117" t="str">
        <f>_xlfn.IFNA(VLOOKUP(B1506,Saisie!$A$4:$X$153,6,FALSE),"")</f>
        <v/>
      </c>
    </row>
    <row r="1517" spans="1:5" ht="15.75" thickBot="1" x14ac:dyDescent="0.3">
      <c r="A1517" s="67" t="s">
        <v>23</v>
      </c>
      <c r="B1517" s="85">
        <f>_xlfn.IFNA(VLOOKUP(B1506,Saisie!$A$4:$X$153,9,FALSE),0)</f>
        <v>0</v>
      </c>
      <c r="C1517" s="86">
        <f>Témoin!$C$12</f>
        <v>70</v>
      </c>
      <c r="D1517" s="87">
        <f t="shared" si="187"/>
        <v>0</v>
      </c>
      <c r="E1517" s="117" t="str">
        <f>_xlfn.IFNA(VLOOKUP(B1506,Saisie!$A$4:$X$153,8,FALSE),"")</f>
        <v/>
      </c>
    </row>
    <row r="1518" spans="1:5" ht="15.75" thickBot="1" x14ac:dyDescent="0.3">
      <c r="A1518" s="88" t="s">
        <v>24</v>
      </c>
      <c r="B1518" s="89"/>
      <c r="C1518" s="89"/>
      <c r="D1518" s="90">
        <f>SUM(D1509:D1517)</f>
        <v>0</v>
      </c>
      <c r="E1518" s="117"/>
    </row>
    <row r="1519" spans="1:5" ht="15.75" thickBot="1" x14ac:dyDescent="0.3">
      <c r="A1519" s="67"/>
      <c r="B1519" s="89"/>
      <c r="C1519" s="89"/>
      <c r="D1519" s="91"/>
      <c r="E1519" s="117"/>
    </row>
    <row r="1520" spans="1:5" x14ac:dyDescent="0.25">
      <c r="A1520" s="67" t="s">
        <v>25</v>
      </c>
      <c r="B1520" s="70">
        <f>_xlfn.IFNA(VLOOKUP(B1506,Saisie!$A$4:$X$153,11,FALSE),0)</f>
        <v>0</v>
      </c>
      <c r="C1520" s="71">
        <f>Témoin!$C$15</f>
        <v>27</v>
      </c>
      <c r="D1520" s="72">
        <f t="shared" ref="D1520:D1527" si="188">C1520*B1520</f>
        <v>0</v>
      </c>
      <c r="E1520" s="117" t="str">
        <f>_xlfn.IFNA(VLOOKUP(B1506,Saisie!$A$4:$X$153,10,FALSE),"")</f>
        <v/>
      </c>
    </row>
    <row r="1521" spans="1:5" x14ac:dyDescent="0.25">
      <c r="A1521" s="67" t="s">
        <v>5</v>
      </c>
      <c r="B1521" s="73">
        <f>_xlfn.IFNA(VLOOKUP(B1506,Saisie!$A$4:$X$153,13,FALSE),0)</f>
        <v>0</v>
      </c>
      <c r="C1521" s="74">
        <f>Témoin!$C$16</f>
        <v>65</v>
      </c>
      <c r="D1521" s="75">
        <f t="shared" si="188"/>
        <v>0</v>
      </c>
      <c r="E1521" s="117" t="str">
        <f>_xlfn.IFNA(VLOOKUP(B1506,Saisie!$A$4:$X$153,12,FALSE),"")</f>
        <v/>
      </c>
    </row>
    <row r="1522" spans="1:5" x14ac:dyDescent="0.25">
      <c r="A1522" s="67" t="s">
        <v>6</v>
      </c>
      <c r="B1522" s="73">
        <f>_xlfn.IFNA(VLOOKUP(B1506,Saisie!$A$4:$X$153,15,FALSE),0)</f>
        <v>0</v>
      </c>
      <c r="C1522" s="74">
        <f>Témoin!$C$17</f>
        <v>60</v>
      </c>
      <c r="D1522" s="75">
        <f t="shared" si="188"/>
        <v>0</v>
      </c>
      <c r="E1522" s="117" t="str">
        <f>_xlfn.IFNA(VLOOKUP(B1506,Saisie!$A$4:$X$153,14,FALSE),"")</f>
        <v/>
      </c>
    </row>
    <row r="1523" spans="1:5" x14ac:dyDescent="0.25">
      <c r="A1523" s="67" t="s">
        <v>26</v>
      </c>
      <c r="B1523" s="73">
        <f>_xlfn.IFNA(VLOOKUP(B1506,Saisie!$A$4:$X$153,17,FALSE),0)</f>
        <v>0</v>
      </c>
      <c r="C1523" s="74">
        <f>Témoin!$C$18</f>
        <v>39</v>
      </c>
      <c r="D1523" s="75">
        <f t="shared" si="188"/>
        <v>0</v>
      </c>
      <c r="E1523" s="117" t="str">
        <f>_xlfn.IFNA(VLOOKUP(B1506,Saisie!$A$4:$X$153,16,FALSE),"")</f>
        <v/>
      </c>
    </row>
    <row r="1524" spans="1:5" x14ac:dyDescent="0.25">
      <c r="A1524" s="67" t="s">
        <v>27</v>
      </c>
      <c r="B1524" s="73">
        <f>_xlfn.IFNA(VLOOKUP(B1506,Saisie!$A$4:$X$153,19,FALSE),0)</f>
        <v>0</v>
      </c>
      <c r="C1524" s="74">
        <f>Témoin!$C$19</f>
        <v>20</v>
      </c>
      <c r="D1524" s="75">
        <f t="shared" si="188"/>
        <v>0</v>
      </c>
      <c r="E1524" s="117" t="str">
        <f>_xlfn.IFNA(VLOOKUP(B1506,Saisie!$A$4:$X$153,18,FALSE),"")</f>
        <v/>
      </c>
    </row>
    <row r="1525" spans="1:5" x14ac:dyDescent="0.25">
      <c r="A1525" s="67" t="s">
        <v>28</v>
      </c>
      <c r="B1525" s="73">
        <f>_xlfn.IFNA(VLOOKUP(B1506,Saisie!$A$4:$X$153,23,FALSE),0)</f>
        <v>0</v>
      </c>
      <c r="C1525" s="74">
        <f>Témoin!$C$20</f>
        <v>260</v>
      </c>
      <c r="D1525" s="75">
        <f t="shared" si="188"/>
        <v>0</v>
      </c>
      <c r="E1525" s="117" t="str">
        <f>_xlfn.IFNA(VLOOKUP(B1506,Saisie!$A$4:$X$153,22,FALSE),"")</f>
        <v/>
      </c>
    </row>
    <row r="1526" spans="1:5" x14ac:dyDescent="0.25">
      <c r="A1526" s="67" t="s">
        <v>29</v>
      </c>
      <c r="B1526" s="92"/>
      <c r="C1526" s="74">
        <f>Témoin!$C$21</f>
        <v>54</v>
      </c>
      <c r="D1526" s="75">
        <f t="shared" si="188"/>
        <v>0</v>
      </c>
      <c r="E1526" s="117"/>
    </row>
    <row r="1527" spans="1:5" x14ac:dyDescent="0.25">
      <c r="A1527" s="81" t="s">
        <v>30</v>
      </c>
      <c r="B1527" s="73">
        <f>_xlfn.IFNA(VLOOKUP(B1506,Saisie!$A$4:$X$153,21,FALSE),0)</f>
        <v>0</v>
      </c>
      <c r="C1527" s="74">
        <f>Témoin!$C$22</f>
        <v>135</v>
      </c>
      <c r="D1527" s="75">
        <f t="shared" si="188"/>
        <v>0</v>
      </c>
      <c r="E1527" s="117" t="str">
        <f>_xlfn.IFNA(VLOOKUP(B1506,Saisie!$A$4:$X$153,20,FALSE),"")</f>
        <v/>
      </c>
    </row>
    <row r="1528" spans="1:5" x14ac:dyDescent="0.25">
      <c r="A1528" s="93" t="s">
        <v>31</v>
      </c>
      <c r="B1528" s="92"/>
      <c r="C1528" s="94"/>
      <c r="D1528" s="95"/>
      <c r="E1528" s="129" t="str">
        <f>_xlfn.IFNA(VLOOKUP(B1506,Saisie!$A$4:$X$153,24,FALSE),"")</f>
        <v/>
      </c>
    </row>
    <row r="1529" spans="1:5" x14ac:dyDescent="0.25">
      <c r="A1529" s="96"/>
      <c r="B1529" s="97"/>
      <c r="C1529" s="98"/>
      <c r="D1529" s="75">
        <f t="shared" ref="D1529:D1533" si="189">C1529*B1529</f>
        <v>0</v>
      </c>
      <c r="E1529" s="129"/>
    </row>
    <row r="1530" spans="1:5" x14ac:dyDescent="0.25">
      <c r="A1530" s="96"/>
      <c r="B1530" s="92"/>
      <c r="C1530" s="98"/>
      <c r="D1530" s="75">
        <f t="shared" si="189"/>
        <v>0</v>
      </c>
      <c r="E1530" s="129"/>
    </row>
    <row r="1531" spans="1:5" x14ac:dyDescent="0.25">
      <c r="A1531" s="99"/>
      <c r="B1531" s="92"/>
      <c r="C1531" s="98"/>
      <c r="D1531" s="75">
        <f t="shared" si="189"/>
        <v>0</v>
      </c>
      <c r="E1531" s="129"/>
    </row>
    <row r="1532" spans="1:5" x14ac:dyDescent="0.25">
      <c r="A1532" s="67"/>
      <c r="B1532" s="92"/>
      <c r="C1532" s="98"/>
      <c r="D1532" s="75">
        <f t="shared" si="189"/>
        <v>0</v>
      </c>
      <c r="E1532" s="129"/>
    </row>
    <row r="1533" spans="1:5" ht="15.75" thickBot="1" x14ac:dyDescent="0.3">
      <c r="A1533" s="67"/>
      <c r="B1533" s="100"/>
      <c r="C1533" s="101"/>
      <c r="D1533" s="87">
        <f t="shared" si="189"/>
        <v>0</v>
      </c>
      <c r="E1533" s="129"/>
    </row>
    <row r="1534" spans="1:5" ht="15.75" thickBot="1" x14ac:dyDescent="0.3">
      <c r="A1534" s="88" t="s">
        <v>32</v>
      </c>
      <c r="B1534" s="89"/>
      <c r="C1534" s="89"/>
      <c r="D1534" s="90">
        <f>SUM(D1520:D1533)</f>
        <v>0</v>
      </c>
    </row>
    <row r="1535" spans="1:5" ht="15.75" thickBot="1" x14ac:dyDescent="0.3">
      <c r="A1535" s="67"/>
      <c r="B1535" s="69"/>
      <c r="C1535" s="69"/>
      <c r="D1535" s="91"/>
    </row>
    <row r="1536" spans="1:5" ht="21.75" thickTop="1" thickBot="1" x14ac:dyDescent="0.35">
      <c r="A1536" s="102" t="s">
        <v>33</v>
      </c>
      <c r="B1536" s="102"/>
      <c r="C1536" s="102"/>
      <c r="D1536" s="103">
        <f>D1534+D1518</f>
        <v>0</v>
      </c>
    </row>
    <row r="1537" spans="1:5" ht="16.5" thickTop="1" thickBot="1" x14ac:dyDescent="0.3"/>
    <row r="1538" spans="1:5" ht="16.5" thickBot="1" x14ac:dyDescent="0.3">
      <c r="A1538" s="67" t="s">
        <v>12</v>
      </c>
      <c r="B1538" s="128">
        <f>Saisie!A52</f>
        <v>0</v>
      </c>
      <c r="C1538" s="126"/>
      <c r="D1538" s="127"/>
    </row>
    <row r="1540" spans="1:5" ht="15.75" thickBot="1" x14ac:dyDescent="0.3">
      <c r="A1540" s="68">
        <f>_xlfn.IFNA(VLOOKUP(B1538,Saisie!$A$4:$X$153,5,FALSE),0)</f>
        <v>0</v>
      </c>
      <c r="B1540" s="69" t="s">
        <v>13</v>
      </c>
      <c r="C1540" s="69" t="s">
        <v>14</v>
      </c>
      <c r="D1540" s="69" t="s">
        <v>15</v>
      </c>
    </row>
    <row r="1541" spans="1:5" x14ac:dyDescent="0.25">
      <c r="A1541" s="67" t="s">
        <v>16</v>
      </c>
      <c r="B1541" s="70">
        <f>_xlfn.IFNA(VLOOKUP(B1538,Saisie!$A$4:$X$153,3,FALSE),0)</f>
        <v>0</v>
      </c>
      <c r="C1541" s="71">
        <f>Témoin!$C$4</f>
        <v>55</v>
      </c>
      <c r="D1541" s="72">
        <f>C1541*B1541</f>
        <v>0</v>
      </c>
      <c r="E1541" s="117" t="str">
        <f>_xlfn.IFNA(VLOOKUP(B1538,Saisie!$A$4:$X$153,2,FALSE),"")</f>
        <v/>
      </c>
    </row>
    <row r="1542" spans="1:5" x14ac:dyDescent="0.25">
      <c r="A1542" s="67" t="s">
        <v>17</v>
      </c>
      <c r="B1542" s="73">
        <f>IF(A1540=1,1,)</f>
        <v>0</v>
      </c>
      <c r="C1542" s="74">
        <f>Témoin!$C$5</f>
        <v>24</v>
      </c>
      <c r="D1542" s="75">
        <f t="shared" ref="D1542:D1546" si="190">C1542*B1542</f>
        <v>0</v>
      </c>
      <c r="E1542" s="129" t="str">
        <f>_xlfn.IFNA(VLOOKUP(B1538,Saisie!$A$4:$X$153,4,FALSE),"")</f>
        <v/>
      </c>
    </row>
    <row r="1543" spans="1:5" x14ac:dyDescent="0.25">
      <c r="A1543" s="67" t="s">
        <v>18</v>
      </c>
      <c r="B1543" s="73">
        <f>IF(A1540=2,2,)</f>
        <v>0</v>
      </c>
      <c r="C1543" s="74">
        <f>Témoin!$C$6</f>
        <v>23</v>
      </c>
      <c r="D1543" s="75">
        <f t="shared" si="190"/>
        <v>0</v>
      </c>
      <c r="E1543" s="129"/>
    </row>
    <row r="1544" spans="1:5" x14ac:dyDescent="0.25">
      <c r="A1544" s="67" t="s">
        <v>19</v>
      </c>
      <c r="B1544" s="73">
        <f>IF(AND(A1540&gt;=3,A1540&lt;=5),A1540,0)</f>
        <v>0</v>
      </c>
      <c r="C1544" s="74">
        <f>Témoin!$C$7</f>
        <v>22</v>
      </c>
      <c r="D1544" s="75">
        <f t="shared" si="190"/>
        <v>0</v>
      </c>
      <c r="E1544" s="129"/>
    </row>
    <row r="1545" spans="1:5" x14ac:dyDescent="0.25">
      <c r="A1545" s="67" t="s">
        <v>20</v>
      </c>
      <c r="B1545" s="73">
        <f>IF(AND(A1540&gt;=6,A1540&lt;=10),A1540,0)</f>
        <v>0</v>
      </c>
      <c r="C1545" s="74">
        <f>Témoin!$C$8</f>
        <v>21</v>
      </c>
      <c r="D1545" s="75">
        <f t="shared" si="190"/>
        <v>0</v>
      </c>
      <c r="E1545" s="129"/>
    </row>
    <row r="1546" spans="1:5" x14ac:dyDescent="0.25">
      <c r="A1546" s="67" t="s">
        <v>21</v>
      </c>
      <c r="B1546" s="76">
        <f>IF(A1540&gt;10,A1540,0)</f>
        <v>0</v>
      </c>
      <c r="C1546" s="77">
        <f>Témoin!$C$9</f>
        <v>20</v>
      </c>
      <c r="D1546" s="78">
        <f t="shared" si="190"/>
        <v>0</v>
      </c>
      <c r="E1546" s="129"/>
    </row>
    <row r="1547" spans="1:5" x14ac:dyDescent="0.25">
      <c r="A1547" s="67"/>
      <c r="B1547" s="73"/>
      <c r="C1547" s="79"/>
      <c r="D1547" s="80"/>
      <c r="E1547" s="117"/>
    </row>
    <row r="1548" spans="1:5" x14ac:dyDescent="0.25">
      <c r="A1548" s="81" t="s">
        <v>22</v>
      </c>
      <c r="B1548" s="82">
        <f>_xlfn.IFNA(VLOOKUP(B1538,Saisie!$A$4:$X$153,7,FALSE),0)</f>
        <v>0</v>
      </c>
      <c r="C1548" s="83">
        <f>Témoin!$C$11</f>
        <v>95</v>
      </c>
      <c r="D1548" s="84">
        <f t="shared" ref="D1548:D1549" si="191">C1548*B1548</f>
        <v>0</v>
      </c>
      <c r="E1548" s="117" t="str">
        <f>_xlfn.IFNA(VLOOKUP(B1538,Saisie!$A$4:$X$153,6,FALSE),"")</f>
        <v/>
      </c>
    </row>
    <row r="1549" spans="1:5" ht="15.75" thickBot="1" x14ac:dyDescent="0.3">
      <c r="A1549" s="67" t="s">
        <v>23</v>
      </c>
      <c r="B1549" s="85">
        <f>_xlfn.IFNA(VLOOKUP(B1538,Saisie!$A$4:$X$153,9,FALSE),0)</f>
        <v>0</v>
      </c>
      <c r="C1549" s="86">
        <f>Témoin!$C$12</f>
        <v>70</v>
      </c>
      <c r="D1549" s="87">
        <f t="shared" si="191"/>
        <v>0</v>
      </c>
      <c r="E1549" s="117" t="str">
        <f>_xlfn.IFNA(VLOOKUP(B1538,Saisie!$A$4:$X$153,8,FALSE),"")</f>
        <v/>
      </c>
    </row>
    <row r="1550" spans="1:5" ht="15.75" thickBot="1" x14ac:dyDescent="0.3">
      <c r="A1550" s="88" t="s">
        <v>24</v>
      </c>
      <c r="B1550" s="89"/>
      <c r="C1550" s="89"/>
      <c r="D1550" s="90">
        <f>SUM(D1541:D1549)</f>
        <v>0</v>
      </c>
      <c r="E1550" s="117"/>
    </row>
    <row r="1551" spans="1:5" ht="15.75" thickBot="1" x14ac:dyDescent="0.3">
      <c r="A1551" s="67"/>
      <c r="B1551" s="89"/>
      <c r="C1551" s="89"/>
      <c r="D1551" s="91"/>
      <c r="E1551" s="117"/>
    </row>
    <row r="1552" spans="1:5" x14ac:dyDescent="0.25">
      <c r="A1552" s="67" t="s">
        <v>25</v>
      </c>
      <c r="B1552" s="70">
        <f>_xlfn.IFNA(VLOOKUP(B1538,Saisie!$A$4:$X$153,11,FALSE),0)</f>
        <v>0</v>
      </c>
      <c r="C1552" s="71">
        <f>Témoin!$C$15</f>
        <v>27</v>
      </c>
      <c r="D1552" s="72">
        <f t="shared" ref="D1552:D1559" si="192">C1552*B1552</f>
        <v>0</v>
      </c>
      <c r="E1552" s="117" t="str">
        <f>_xlfn.IFNA(VLOOKUP(B1538,Saisie!$A$4:$X$153,10,FALSE),"")</f>
        <v/>
      </c>
    </row>
    <row r="1553" spans="1:5" x14ac:dyDescent="0.25">
      <c r="A1553" s="67" t="s">
        <v>5</v>
      </c>
      <c r="B1553" s="73">
        <f>_xlfn.IFNA(VLOOKUP(B1538,Saisie!$A$4:$X$153,13,FALSE),0)</f>
        <v>0</v>
      </c>
      <c r="C1553" s="74">
        <f>Témoin!$C$16</f>
        <v>65</v>
      </c>
      <c r="D1553" s="75">
        <f t="shared" si="192"/>
        <v>0</v>
      </c>
      <c r="E1553" s="117" t="str">
        <f>_xlfn.IFNA(VLOOKUP(B1538,Saisie!$A$4:$X$153,12,FALSE),"")</f>
        <v/>
      </c>
    </row>
    <row r="1554" spans="1:5" x14ac:dyDescent="0.25">
      <c r="A1554" s="67" t="s">
        <v>6</v>
      </c>
      <c r="B1554" s="73">
        <f>_xlfn.IFNA(VLOOKUP(B1538,Saisie!$A$4:$X$153,15,FALSE),0)</f>
        <v>0</v>
      </c>
      <c r="C1554" s="74">
        <f>Témoin!$C$17</f>
        <v>60</v>
      </c>
      <c r="D1554" s="75">
        <f t="shared" si="192"/>
        <v>0</v>
      </c>
      <c r="E1554" s="117" t="str">
        <f>_xlfn.IFNA(VLOOKUP(B1538,Saisie!$A$4:$X$153,14,FALSE),"")</f>
        <v/>
      </c>
    </row>
    <row r="1555" spans="1:5" x14ac:dyDescent="0.25">
      <c r="A1555" s="67" t="s">
        <v>26</v>
      </c>
      <c r="B1555" s="73">
        <f>_xlfn.IFNA(VLOOKUP(B1538,Saisie!$A$4:$X$153,17,FALSE),0)</f>
        <v>0</v>
      </c>
      <c r="C1555" s="74">
        <f>Témoin!$C$18</f>
        <v>39</v>
      </c>
      <c r="D1555" s="75">
        <f t="shared" si="192"/>
        <v>0</v>
      </c>
      <c r="E1555" s="117" t="str">
        <f>_xlfn.IFNA(VLOOKUP(B1538,Saisie!$A$4:$X$153,16,FALSE),"")</f>
        <v/>
      </c>
    </row>
    <row r="1556" spans="1:5" x14ac:dyDescent="0.25">
      <c r="A1556" s="67" t="s">
        <v>27</v>
      </c>
      <c r="B1556" s="73">
        <f>_xlfn.IFNA(VLOOKUP(B1538,Saisie!$A$4:$X$153,19,FALSE),0)</f>
        <v>0</v>
      </c>
      <c r="C1556" s="74">
        <f>Témoin!$C$19</f>
        <v>20</v>
      </c>
      <c r="D1556" s="75">
        <f t="shared" si="192"/>
        <v>0</v>
      </c>
      <c r="E1556" s="117" t="str">
        <f>_xlfn.IFNA(VLOOKUP(B1538,Saisie!$A$4:$X$153,18,FALSE),"")</f>
        <v/>
      </c>
    </row>
    <row r="1557" spans="1:5" x14ac:dyDescent="0.25">
      <c r="A1557" s="67" t="s">
        <v>28</v>
      </c>
      <c r="B1557" s="73">
        <f>_xlfn.IFNA(VLOOKUP(B1538,Saisie!$A$4:$X$153,23,FALSE),0)</f>
        <v>0</v>
      </c>
      <c r="C1557" s="74">
        <f>Témoin!$C$20</f>
        <v>260</v>
      </c>
      <c r="D1557" s="75">
        <f t="shared" si="192"/>
        <v>0</v>
      </c>
      <c r="E1557" s="117" t="str">
        <f>_xlfn.IFNA(VLOOKUP(B1538,Saisie!$A$4:$X$153,22,FALSE),"")</f>
        <v/>
      </c>
    </row>
    <row r="1558" spans="1:5" x14ac:dyDescent="0.25">
      <c r="A1558" s="67" t="s">
        <v>29</v>
      </c>
      <c r="B1558" s="92"/>
      <c r="C1558" s="74">
        <f>Témoin!$C$21</f>
        <v>54</v>
      </c>
      <c r="D1558" s="75">
        <f t="shared" si="192"/>
        <v>0</v>
      </c>
      <c r="E1558" s="117"/>
    </row>
    <row r="1559" spans="1:5" x14ac:dyDescent="0.25">
      <c r="A1559" s="81" t="s">
        <v>30</v>
      </c>
      <c r="B1559" s="73">
        <f>_xlfn.IFNA(VLOOKUP(B1538,Saisie!$A$4:$X$153,21,FALSE),0)</f>
        <v>0</v>
      </c>
      <c r="C1559" s="74">
        <f>Témoin!$C$22</f>
        <v>135</v>
      </c>
      <c r="D1559" s="75">
        <f t="shared" si="192"/>
        <v>0</v>
      </c>
      <c r="E1559" s="117" t="str">
        <f>_xlfn.IFNA(VLOOKUP(B1538,Saisie!$A$4:$X$153,20,FALSE),"")</f>
        <v/>
      </c>
    </row>
    <row r="1560" spans="1:5" x14ac:dyDescent="0.25">
      <c r="A1560" s="93" t="s">
        <v>31</v>
      </c>
      <c r="B1560" s="92"/>
      <c r="C1560" s="94"/>
      <c r="D1560" s="95"/>
      <c r="E1560" s="129" t="str">
        <f>_xlfn.IFNA(VLOOKUP(B1538,Saisie!$A$4:$X$153,24,FALSE),"")</f>
        <v/>
      </c>
    </row>
    <row r="1561" spans="1:5" x14ac:dyDescent="0.25">
      <c r="A1561" s="96"/>
      <c r="B1561" s="97"/>
      <c r="C1561" s="98"/>
      <c r="D1561" s="75">
        <f t="shared" ref="D1561:D1565" si="193">C1561*B1561</f>
        <v>0</v>
      </c>
      <c r="E1561" s="129"/>
    </row>
    <row r="1562" spans="1:5" x14ac:dyDescent="0.25">
      <c r="A1562" s="96"/>
      <c r="B1562" s="92"/>
      <c r="C1562" s="98"/>
      <c r="D1562" s="75">
        <f t="shared" si="193"/>
        <v>0</v>
      </c>
      <c r="E1562" s="129"/>
    </row>
    <row r="1563" spans="1:5" x14ac:dyDescent="0.25">
      <c r="A1563" s="99"/>
      <c r="B1563" s="92"/>
      <c r="C1563" s="98"/>
      <c r="D1563" s="75">
        <f t="shared" si="193"/>
        <v>0</v>
      </c>
      <c r="E1563" s="129"/>
    </row>
    <row r="1564" spans="1:5" x14ac:dyDescent="0.25">
      <c r="A1564" s="67"/>
      <c r="B1564" s="92"/>
      <c r="C1564" s="98"/>
      <c r="D1564" s="75">
        <f t="shared" si="193"/>
        <v>0</v>
      </c>
      <c r="E1564" s="129"/>
    </row>
    <row r="1565" spans="1:5" ht="15.75" thickBot="1" x14ac:dyDescent="0.3">
      <c r="A1565" s="67"/>
      <c r="B1565" s="100"/>
      <c r="C1565" s="101"/>
      <c r="D1565" s="87">
        <f t="shared" si="193"/>
        <v>0</v>
      </c>
      <c r="E1565" s="129"/>
    </row>
    <row r="1566" spans="1:5" ht="15.75" thickBot="1" x14ac:dyDescent="0.3">
      <c r="A1566" s="88" t="s">
        <v>32</v>
      </c>
      <c r="B1566" s="89"/>
      <c r="C1566" s="89"/>
      <c r="D1566" s="90">
        <f>SUM(D1552:D1565)</f>
        <v>0</v>
      </c>
    </row>
    <row r="1567" spans="1:5" ht="15.75" thickBot="1" x14ac:dyDescent="0.3">
      <c r="A1567" s="67"/>
      <c r="B1567" s="69"/>
      <c r="C1567" s="69"/>
      <c r="D1567" s="91"/>
    </row>
    <row r="1568" spans="1:5" ht="21.75" thickTop="1" thickBot="1" x14ac:dyDescent="0.35">
      <c r="A1568" s="102" t="s">
        <v>33</v>
      </c>
      <c r="B1568" s="102"/>
      <c r="C1568" s="102"/>
      <c r="D1568" s="103">
        <f>D1566+D1550</f>
        <v>0</v>
      </c>
    </row>
    <row r="1569" spans="1:5" ht="16.5" thickTop="1" thickBot="1" x14ac:dyDescent="0.3"/>
    <row r="1570" spans="1:5" ht="16.5" thickBot="1" x14ac:dyDescent="0.3">
      <c r="A1570" s="67" t="s">
        <v>12</v>
      </c>
      <c r="B1570" s="128">
        <f>Saisie!A53</f>
        <v>0</v>
      </c>
      <c r="C1570" s="126"/>
      <c r="D1570" s="127"/>
    </row>
    <row r="1572" spans="1:5" ht="15.75" thickBot="1" x14ac:dyDescent="0.3">
      <c r="A1572" s="68">
        <f>_xlfn.IFNA(VLOOKUP(B1570,Saisie!$A$4:$X$153,5,FALSE),0)</f>
        <v>0</v>
      </c>
      <c r="B1572" s="69" t="s">
        <v>13</v>
      </c>
      <c r="C1572" s="69" t="s">
        <v>14</v>
      </c>
      <c r="D1572" s="69" t="s">
        <v>15</v>
      </c>
    </row>
    <row r="1573" spans="1:5" x14ac:dyDescent="0.25">
      <c r="A1573" s="67" t="s">
        <v>16</v>
      </c>
      <c r="B1573" s="70">
        <f>_xlfn.IFNA(VLOOKUP(B1570,Saisie!$A$4:$X$153,3,FALSE),0)</f>
        <v>0</v>
      </c>
      <c r="C1573" s="71">
        <f>Témoin!$C$4</f>
        <v>55</v>
      </c>
      <c r="D1573" s="72">
        <f>C1573*B1573</f>
        <v>0</v>
      </c>
      <c r="E1573" s="117" t="str">
        <f>_xlfn.IFNA(VLOOKUP(B1570,Saisie!$A$4:$X$153,2,FALSE),"")</f>
        <v/>
      </c>
    </row>
    <row r="1574" spans="1:5" x14ac:dyDescent="0.25">
      <c r="A1574" s="67" t="s">
        <v>17</v>
      </c>
      <c r="B1574" s="73">
        <f>IF(A1572=1,1,)</f>
        <v>0</v>
      </c>
      <c r="C1574" s="74">
        <f>Témoin!$C$5</f>
        <v>24</v>
      </c>
      <c r="D1574" s="75">
        <f t="shared" ref="D1574:D1578" si="194">C1574*B1574</f>
        <v>0</v>
      </c>
      <c r="E1574" s="129" t="str">
        <f>_xlfn.IFNA(VLOOKUP(B1570,Saisie!$A$4:$X$153,4,FALSE),"")</f>
        <v/>
      </c>
    </row>
    <row r="1575" spans="1:5" x14ac:dyDescent="0.25">
      <c r="A1575" s="67" t="s">
        <v>18</v>
      </c>
      <c r="B1575" s="73">
        <f>IF(A1572=2,2,)</f>
        <v>0</v>
      </c>
      <c r="C1575" s="74">
        <f>Témoin!$C$6</f>
        <v>23</v>
      </c>
      <c r="D1575" s="75">
        <f t="shared" si="194"/>
        <v>0</v>
      </c>
      <c r="E1575" s="129"/>
    </row>
    <row r="1576" spans="1:5" x14ac:dyDescent="0.25">
      <c r="A1576" s="67" t="s">
        <v>19</v>
      </c>
      <c r="B1576" s="73">
        <f>IF(AND(A1572&gt;=3,A1572&lt;=5),A1572,0)</f>
        <v>0</v>
      </c>
      <c r="C1576" s="74">
        <f>Témoin!$C$7</f>
        <v>22</v>
      </c>
      <c r="D1576" s="75">
        <f t="shared" si="194"/>
        <v>0</v>
      </c>
      <c r="E1576" s="129"/>
    </row>
    <row r="1577" spans="1:5" x14ac:dyDescent="0.25">
      <c r="A1577" s="67" t="s">
        <v>20</v>
      </c>
      <c r="B1577" s="73">
        <f>IF(AND(A1572&gt;=6,A1572&lt;=10),A1572,0)</f>
        <v>0</v>
      </c>
      <c r="C1577" s="74">
        <f>Témoin!$C$8</f>
        <v>21</v>
      </c>
      <c r="D1577" s="75">
        <f t="shared" si="194"/>
        <v>0</v>
      </c>
      <c r="E1577" s="129"/>
    </row>
    <row r="1578" spans="1:5" x14ac:dyDescent="0.25">
      <c r="A1578" s="67" t="s">
        <v>21</v>
      </c>
      <c r="B1578" s="76">
        <f>IF(A1572&gt;10,A1572,0)</f>
        <v>0</v>
      </c>
      <c r="C1578" s="77">
        <f>Témoin!$C$9</f>
        <v>20</v>
      </c>
      <c r="D1578" s="78">
        <f t="shared" si="194"/>
        <v>0</v>
      </c>
      <c r="E1578" s="129"/>
    </row>
    <row r="1579" spans="1:5" x14ac:dyDescent="0.25">
      <c r="A1579" s="67"/>
      <c r="B1579" s="73"/>
      <c r="C1579" s="79"/>
      <c r="D1579" s="80"/>
      <c r="E1579" s="117"/>
    </row>
    <row r="1580" spans="1:5" x14ac:dyDescent="0.25">
      <c r="A1580" s="81" t="s">
        <v>22</v>
      </c>
      <c r="B1580" s="82">
        <f>_xlfn.IFNA(VLOOKUP(B1570,Saisie!$A$4:$X$153,7,FALSE),0)</f>
        <v>0</v>
      </c>
      <c r="C1580" s="83">
        <f>Témoin!$C$11</f>
        <v>95</v>
      </c>
      <c r="D1580" s="84">
        <f t="shared" ref="D1580:D1581" si="195">C1580*B1580</f>
        <v>0</v>
      </c>
      <c r="E1580" s="117" t="str">
        <f>_xlfn.IFNA(VLOOKUP(B1570,Saisie!$A$4:$X$153,6,FALSE),"")</f>
        <v/>
      </c>
    </row>
    <row r="1581" spans="1:5" ht="15.75" thickBot="1" x14ac:dyDescent="0.3">
      <c r="A1581" s="67" t="s">
        <v>23</v>
      </c>
      <c r="B1581" s="85">
        <f>_xlfn.IFNA(VLOOKUP(B1570,Saisie!$A$4:$X$153,9,FALSE),0)</f>
        <v>0</v>
      </c>
      <c r="C1581" s="86">
        <f>Témoin!$C$12</f>
        <v>70</v>
      </c>
      <c r="D1581" s="87">
        <f t="shared" si="195"/>
        <v>0</v>
      </c>
      <c r="E1581" s="117" t="str">
        <f>_xlfn.IFNA(VLOOKUP(B1570,Saisie!$A$4:$X$153,8,FALSE),"")</f>
        <v/>
      </c>
    </row>
    <row r="1582" spans="1:5" ht="15.75" thickBot="1" x14ac:dyDescent="0.3">
      <c r="A1582" s="88" t="s">
        <v>24</v>
      </c>
      <c r="B1582" s="89"/>
      <c r="C1582" s="89"/>
      <c r="D1582" s="90">
        <f>SUM(D1573:D1581)</f>
        <v>0</v>
      </c>
      <c r="E1582" s="117"/>
    </row>
    <row r="1583" spans="1:5" ht="15.75" thickBot="1" x14ac:dyDescent="0.3">
      <c r="A1583" s="67"/>
      <c r="B1583" s="89"/>
      <c r="C1583" s="89"/>
      <c r="D1583" s="91"/>
      <c r="E1583" s="117"/>
    </row>
    <row r="1584" spans="1:5" x14ac:dyDescent="0.25">
      <c r="A1584" s="67" t="s">
        <v>25</v>
      </c>
      <c r="B1584" s="70">
        <f>_xlfn.IFNA(VLOOKUP(B1570,Saisie!$A$4:$X$153,11,FALSE),0)</f>
        <v>0</v>
      </c>
      <c r="C1584" s="71">
        <f>Témoin!$C$15</f>
        <v>27</v>
      </c>
      <c r="D1584" s="72">
        <f t="shared" ref="D1584:D1591" si="196">C1584*B1584</f>
        <v>0</v>
      </c>
      <c r="E1584" s="117" t="str">
        <f>_xlfn.IFNA(VLOOKUP(B1570,Saisie!$A$4:$X$153,10,FALSE),"")</f>
        <v/>
      </c>
    </row>
    <row r="1585" spans="1:5" x14ac:dyDescent="0.25">
      <c r="A1585" s="67" t="s">
        <v>5</v>
      </c>
      <c r="B1585" s="73">
        <f>_xlfn.IFNA(VLOOKUP(B1570,Saisie!$A$4:$X$153,13,FALSE),0)</f>
        <v>0</v>
      </c>
      <c r="C1585" s="74">
        <f>Témoin!$C$16</f>
        <v>65</v>
      </c>
      <c r="D1585" s="75">
        <f t="shared" si="196"/>
        <v>0</v>
      </c>
      <c r="E1585" s="117" t="str">
        <f>_xlfn.IFNA(VLOOKUP(B1570,Saisie!$A$4:$X$153,12,FALSE),"")</f>
        <v/>
      </c>
    </row>
    <row r="1586" spans="1:5" x14ac:dyDescent="0.25">
      <c r="A1586" s="67" t="s">
        <v>6</v>
      </c>
      <c r="B1586" s="73">
        <f>_xlfn.IFNA(VLOOKUP(B1570,Saisie!$A$4:$X$153,15,FALSE),0)</f>
        <v>0</v>
      </c>
      <c r="C1586" s="74">
        <f>Témoin!$C$17</f>
        <v>60</v>
      </c>
      <c r="D1586" s="75">
        <f t="shared" si="196"/>
        <v>0</v>
      </c>
      <c r="E1586" s="117" t="str">
        <f>_xlfn.IFNA(VLOOKUP(B1570,Saisie!$A$4:$X$153,14,FALSE),"")</f>
        <v/>
      </c>
    </row>
    <row r="1587" spans="1:5" x14ac:dyDescent="0.25">
      <c r="A1587" s="67" t="s">
        <v>26</v>
      </c>
      <c r="B1587" s="73">
        <f>_xlfn.IFNA(VLOOKUP(B1570,Saisie!$A$4:$X$153,17,FALSE),0)</f>
        <v>0</v>
      </c>
      <c r="C1587" s="74">
        <f>Témoin!$C$18</f>
        <v>39</v>
      </c>
      <c r="D1587" s="75">
        <f t="shared" si="196"/>
        <v>0</v>
      </c>
      <c r="E1587" s="117" t="str">
        <f>_xlfn.IFNA(VLOOKUP(B1570,Saisie!$A$4:$X$153,16,FALSE),"")</f>
        <v/>
      </c>
    </row>
    <row r="1588" spans="1:5" x14ac:dyDescent="0.25">
      <c r="A1588" s="67" t="s">
        <v>27</v>
      </c>
      <c r="B1588" s="73">
        <f>_xlfn.IFNA(VLOOKUP(B1570,Saisie!$A$4:$X$153,19,FALSE),0)</f>
        <v>0</v>
      </c>
      <c r="C1588" s="74">
        <f>Témoin!$C$19</f>
        <v>20</v>
      </c>
      <c r="D1588" s="75">
        <f t="shared" si="196"/>
        <v>0</v>
      </c>
      <c r="E1588" s="117" t="str">
        <f>_xlfn.IFNA(VLOOKUP(B1570,Saisie!$A$4:$X$153,18,FALSE),"")</f>
        <v/>
      </c>
    </row>
    <row r="1589" spans="1:5" x14ac:dyDescent="0.25">
      <c r="A1589" s="67" t="s">
        <v>28</v>
      </c>
      <c r="B1589" s="73">
        <f>_xlfn.IFNA(VLOOKUP(B1570,Saisie!$A$4:$X$153,23,FALSE),0)</f>
        <v>0</v>
      </c>
      <c r="C1589" s="74">
        <f>Témoin!$C$20</f>
        <v>260</v>
      </c>
      <c r="D1589" s="75">
        <f t="shared" si="196"/>
        <v>0</v>
      </c>
      <c r="E1589" s="117" t="str">
        <f>_xlfn.IFNA(VLOOKUP(B1570,Saisie!$A$4:$X$153,22,FALSE),"")</f>
        <v/>
      </c>
    </row>
    <row r="1590" spans="1:5" x14ac:dyDescent="0.25">
      <c r="A1590" s="67" t="s">
        <v>29</v>
      </c>
      <c r="B1590" s="92"/>
      <c r="C1590" s="74">
        <f>Témoin!$C$21</f>
        <v>54</v>
      </c>
      <c r="D1590" s="75">
        <f t="shared" si="196"/>
        <v>0</v>
      </c>
      <c r="E1590" s="117"/>
    </row>
    <row r="1591" spans="1:5" x14ac:dyDescent="0.25">
      <c r="A1591" s="81" t="s">
        <v>30</v>
      </c>
      <c r="B1591" s="73">
        <f>_xlfn.IFNA(VLOOKUP(B1570,Saisie!$A$4:$X$153,21,FALSE),0)</f>
        <v>0</v>
      </c>
      <c r="C1591" s="74">
        <f>Témoin!$C$22</f>
        <v>135</v>
      </c>
      <c r="D1591" s="75">
        <f t="shared" si="196"/>
        <v>0</v>
      </c>
      <c r="E1591" s="117" t="str">
        <f>_xlfn.IFNA(VLOOKUP(B1570,Saisie!$A$4:$X$153,20,FALSE),"")</f>
        <v/>
      </c>
    </row>
    <row r="1592" spans="1:5" x14ac:dyDescent="0.25">
      <c r="A1592" s="93" t="s">
        <v>31</v>
      </c>
      <c r="B1592" s="92"/>
      <c r="C1592" s="94"/>
      <c r="D1592" s="95"/>
      <c r="E1592" s="129" t="str">
        <f>_xlfn.IFNA(VLOOKUP(B1570,Saisie!$A$4:$X$153,24,FALSE),"")</f>
        <v/>
      </c>
    </row>
    <row r="1593" spans="1:5" x14ac:dyDescent="0.25">
      <c r="A1593" s="96"/>
      <c r="B1593" s="97"/>
      <c r="C1593" s="98"/>
      <c r="D1593" s="75">
        <f t="shared" ref="D1593:D1597" si="197">C1593*B1593</f>
        <v>0</v>
      </c>
      <c r="E1593" s="129"/>
    </row>
    <row r="1594" spans="1:5" x14ac:dyDescent="0.25">
      <c r="A1594" s="96"/>
      <c r="B1594" s="92"/>
      <c r="C1594" s="98"/>
      <c r="D1594" s="75">
        <f t="shared" si="197"/>
        <v>0</v>
      </c>
      <c r="E1594" s="129"/>
    </row>
    <row r="1595" spans="1:5" x14ac:dyDescent="0.25">
      <c r="A1595" s="99"/>
      <c r="B1595" s="92"/>
      <c r="C1595" s="98"/>
      <c r="D1595" s="75">
        <f t="shared" si="197"/>
        <v>0</v>
      </c>
      <c r="E1595" s="129"/>
    </row>
    <row r="1596" spans="1:5" x14ac:dyDescent="0.25">
      <c r="A1596" s="67"/>
      <c r="B1596" s="92"/>
      <c r="C1596" s="98"/>
      <c r="D1596" s="75">
        <f t="shared" si="197"/>
        <v>0</v>
      </c>
      <c r="E1596" s="129"/>
    </row>
    <row r="1597" spans="1:5" ht="15.75" thickBot="1" x14ac:dyDescent="0.3">
      <c r="A1597" s="67"/>
      <c r="B1597" s="100"/>
      <c r="C1597" s="101"/>
      <c r="D1597" s="87">
        <f t="shared" si="197"/>
        <v>0</v>
      </c>
      <c r="E1597" s="129"/>
    </row>
    <row r="1598" spans="1:5" ht="15.75" thickBot="1" x14ac:dyDescent="0.3">
      <c r="A1598" s="88" t="s">
        <v>32</v>
      </c>
      <c r="B1598" s="89"/>
      <c r="C1598" s="89"/>
      <c r="D1598" s="90">
        <f>SUM(D1584:D1597)</f>
        <v>0</v>
      </c>
    </row>
    <row r="1599" spans="1:5" ht="15.75" thickBot="1" x14ac:dyDescent="0.3">
      <c r="A1599" s="67"/>
      <c r="B1599" s="69"/>
      <c r="C1599" s="69"/>
      <c r="D1599" s="91"/>
    </row>
    <row r="1600" spans="1:5" ht="21.75" thickTop="1" thickBot="1" x14ac:dyDescent="0.35">
      <c r="A1600" s="102" t="s">
        <v>33</v>
      </c>
      <c r="B1600" s="102"/>
      <c r="C1600" s="102"/>
      <c r="D1600" s="103">
        <f>D1598+D1582</f>
        <v>0</v>
      </c>
    </row>
    <row r="1601" spans="1:5" ht="16.5" thickTop="1" thickBot="1" x14ac:dyDescent="0.3"/>
    <row r="1602" spans="1:5" ht="16.5" thickBot="1" x14ac:dyDescent="0.3">
      <c r="A1602" s="67" t="s">
        <v>12</v>
      </c>
      <c r="B1602" s="128">
        <f>Saisie!A54</f>
        <v>0</v>
      </c>
      <c r="C1602" s="126"/>
      <c r="D1602" s="127"/>
    </row>
    <row r="1604" spans="1:5" ht="15.75" thickBot="1" x14ac:dyDescent="0.3">
      <c r="A1604" s="68">
        <f>_xlfn.IFNA(VLOOKUP(B1602,Saisie!$A$4:$X$153,5,FALSE),0)</f>
        <v>0</v>
      </c>
      <c r="B1604" s="69" t="s">
        <v>13</v>
      </c>
      <c r="C1604" s="69" t="s">
        <v>14</v>
      </c>
      <c r="D1604" s="69" t="s">
        <v>15</v>
      </c>
    </row>
    <row r="1605" spans="1:5" x14ac:dyDescent="0.25">
      <c r="A1605" s="67" t="s">
        <v>16</v>
      </c>
      <c r="B1605" s="70">
        <f>_xlfn.IFNA(VLOOKUP(B1602,Saisie!$A$4:$X$153,3,FALSE),0)</f>
        <v>0</v>
      </c>
      <c r="C1605" s="71">
        <f>Témoin!$C$4</f>
        <v>55</v>
      </c>
      <c r="D1605" s="72">
        <f>C1605*B1605</f>
        <v>0</v>
      </c>
      <c r="E1605" s="117" t="str">
        <f>_xlfn.IFNA(VLOOKUP(B1602,Saisie!$A$4:$X$153,2,FALSE),"")</f>
        <v/>
      </c>
    </row>
    <row r="1606" spans="1:5" x14ac:dyDescent="0.25">
      <c r="A1606" s="67" t="s">
        <v>17</v>
      </c>
      <c r="B1606" s="73">
        <f>IF(A1604=1,1,)</f>
        <v>0</v>
      </c>
      <c r="C1606" s="74">
        <f>Témoin!$C$5</f>
        <v>24</v>
      </c>
      <c r="D1606" s="75">
        <f t="shared" ref="D1606:D1610" si="198">C1606*B1606</f>
        <v>0</v>
      </c>
      <c r="E1606" s="129" t="str">
        <f>_xlfn.IFNA(VLOOKUP(B1602,Saisie!$A$4:$X$153,4,FALSE),"")</f>
        <v/>
      </c>
    </row>
    <row r="1607" spans="1:5" x14ac:dyDescent="0.25">
      <c r="A1607" s="67" t="s">
        <v>18</v>
      </c>
      <c r="B1607" s="73">
        <f>IF(A1604=2,2,)</f>
        <v>0</v>
      </c>
      <c r="C1607" s="74">
        <f>Témoin!$C$6</f>
        <v>23</v>
      </c>
      <c r="D1607" s="75">
        <f t="shared" si="198"/>
        <v>0</v>
      </c>
      <c r="E1607" s="129"/>
    </row>
    <row r="1608" spans="1:5" x14ac:dyDescent="0.25">
      <c r="A1608" s="67" t="s">
        <v>19</v>
      </c>
      <c r="B1608" s="73">
        <f>IF(AND(A1604&gt;=3,A1604&lt;=5),A1604,0)</f>
        <v>0</v>
      </c>
      <c r="C1608" s="74">
        <f>Témoin!$C$7</f>
        <v>22</v>
      </c>
      <c r="D1608" s="75">
        <f t="shared" si="198"/>
        <v>0</v>
      </c>
      <c r="E1608" s="129"/>
    </row>
    <row r="1609" spans="1:5" x14ac:dyDescent="0.25">
      <c r="A1609" s="67" t="s">
        <v>20</v>
      </c>
      <c r="B1609" s="73">
        <f>IF(AND(A1604&gt;=6,A1604&lt;=10),A1604,0)</f>
        <v>0</v>
      </c>
      <c r="C1609" s="74">
        <f>Témoin!$C$8</f>
        <v>21</v>
      </c>
      <c r="D1609" s="75">
        <f t="shared" si="198"/>
        <v>0</v>
      </c>
      <c r="E1609" s="129"/>
    </row>
    <row r="1610" spans="1:5" x14ac:dyDescent="0.25">
      <c r="A1610" s="67" t="s">
        <v>21</v>
      </c>
      <c r="B1610" s="76">
        <f>IF(A1604&gt;10,A1604,0)</f>
        <v>0</v>
      </c>
      <c r="C1610" s="77">
        <f>Témoin!$C$9</f>
        <v>20</v>
      </c>
      <c r="D1610" s="78">
        <f t="shared" si="198"/>
        <v>0</v>
      </c>
      <c r="E1610" s="129"/>
    </row>
    <row r="1611" spans="1:5" x14ac:dyDescent="0.25">
      <c r="A1611" s="67"/>
      <c r="B1611" s="73"/>
      <c r="C1611" s="79"/>
      <c r="D1611" s="80"/>
      <c r="E1611" s="117"/>
    </row>
    <row r="1612" spans="1:5" x14ac:dyDescent="0.25">
      <c r="A1612" s="81" t="s">
        <v>22</v>
      </c>
      <c r="B1612" s="82">
        <f>_xlfn.IFNA(VLOOKUP(B1602,Saisie!$A$4:$X$153,7,FALSE),0)</f>
        <v>0</v>
      </c>
      <c r="C1612" s="83">
        <f>Témoin!$C$11</f>
        <v>95</v>
      </c>
      <c r="D1612" s="84">
        <f t="shared" ref="D1612:D1613" si="199">C1612*B1612</f>
        <v>0</v>
      </c>
      <c r="E1612" s="117" t="str">
        <f>_xlfn.IFNA(VLOOKUP(B1602,Saisie!$A$4:$X$153,6,FALSE),"")</f>
        <v/>
      </c>
    </row>
    <row r="1613" spans="1:5" ht="15.75" thickBot="1" x14ac:dyDescent="0.3">
      <c r="A1613" s="67" t="s">
        <v>23</v>
      </c>
      <c r="B1613" s="85">
        <f>_xlfn.IFNA(VLOOKUP(B1602,Saisie!$A$4:$X$153,9,FALSE),0)</f>
        <v>0</v>
      </c>
      <c r="C1613" s="86">
        <f>Témoin!$C$12</f>
        <v>70</v>
      </c>
      <c r="D1613" s="87">
        <f t="shared" si="199"/>
        <v>0</v>
      </c>
      <c r="E1613" s="117" t="str">
        <f>_xlfn.IFNA(VLOOKUP(B1602,Saisie!$A$4:$X$153,8,FALSE),"")</f>
        <v/>
      </c>
    </row>
    <row r="1614" spans="1:5" ht="15.75" thickBot="1" x14ac:dyDescent="0.3">
      <c r="A1614" s="88" t="s">
        <v>24</v>
      </c>
      <c r="B1614" s="89"/>
      <c r="C1614" s="89"/>
      <c r="D1614" s="90">
        <f>SUM(D1605:D1613)</f>
        <v>0</v>
      </c>
      <c r="E1614" s="117"/>
    </row>
    <row r="1615" spans="1:5" ht="15.75" thickBot="1" x14ac:dyDescent="0.3">
      <c r="A1615" s="67"/>
      <c r="B1615" s="89"/>
      <c r="C1615" s="89"/>
      <c r="D1615" s="91"/>
      <c r="E1615" s="117"/>
    </row>
    <row r="1616" spans="1:5" x14ac:dyDescent="0.25">
      <c r="A1616" s="67" t="s">
        <v>25</v>
      </c>
      <c r="B1616" s="70">
        <f>_xlfn.IFNA(VLOOKUP(B1602,Saisie!$A$4:$X$153,11,FALSE),0)</f>
        <v>0</v>
      </c>
      <c r="C1616" s="71">
        <f>Témoin!$C$15</f>
        <v>27</v>
      </c>
      <c r="D1616" s="72">
        <f t="shared" ref="D1616:D1623" si="200">C1616*B1616</f>
        <v>0</v>
      </c>
      <c r="E1616" s="117" t="str">
        <f>_xlfn.IFNA(VLOOKUP(B1602,Saisie!$A$4:$X$153,10,FALSE),"")</f>
        <v/>
      </c>
    </row>
    <row r="1617" spans="1:5" x14ac:dyDescent="0.25">
      <c r="A1617" s="67" t="s">
        <v>5</v>
      </c>
      <c r="B1617" s="73">
        <f>_xlfn.IFNA(VLOOKUP(B1602,Saisie!$A$4:$X$153,13,FALSE),0)</f>
        <v>0</v>
      </c>
      <c r="C1617" s="74">
        <f>Témoin!$C$16</f>
        <v>65</v>
      </c>
      <c r="D1617" s="75">
        <f t="shared" si="200"/>
        <v>0</v>
      </c>
      <c r="E1617" s="117" t="str">
        <f>_xlfn.IFNA(VLOOKUP(B1602,Saisie!$A$4:$X$153,12,FALSE),"")</f>
        <v/>
      </c>
    </row>
    <row r="1618" spans="1:5" x14ac:dyDescent="0.25">
      <c r="A1618" s="67" t="s">
        <v>6</v>
      </c>
      <c r="B1618" s="73">
        <f>_xlfn.IFNA(VLOOKUP(B1602,Saisie!$A$4:$X$153,15,FALSE),0)</f>
        <v>0</v>
      </c>
      <c r="C1618" s="74">
        <f>Témoin!$C$17</f>
        <v>60</v>
      </c>
      <c r="D1618" s="75">
        <f t="shared" si="200"/>
        <v>0</v>
      </c>
      <c r="E1618" s="117" t="str">
        <f>_xlfn.IFNA(VLOOKUP(B1602,Saisie!$A$4:$X$153,14,FALSE),"")</f>
        <v/>
      </c>
    </row>
    <row r="1619" spans="1:5" x14ac:dyDescent="0.25">
      <c r="A1619" s="67" t="s">
        <v>26</v>
      </c>
      <c r="B1619" s="73">
        <f>_xlfn.IFNA(VLOOKUP(B1602,Saisie!$A$4:$X$153,17,FALSE),0)</f>
        <v>0</v>
      </c>
      <c r="C1619" s="74">
        <f>Témoin!$C$18</f>
        <v>39</v>
      </c>
      <c r="D1619" s="75">
        <f t="shared" si="200"/>
        <v>0</v>
      </c>
      <c r="E1619" s="117" t="str">
        <f>_xlfn.IFNA(VLOOKUP(B1602,Saisie!$A$4:$X$153,16,FALSE),"")</f>
        <v/>
      </c>
    </row>
    <row r="1620" spans="1:5" x14ac:dyDescent="0.25">
      <c r="A1620" s="67" t="s">
        <v>27</v>
      </c>
      <c r="B1620" s="73">
        <f>_xlfn.IFNA(VLOOKUP(B1602,Saisie!$A$4:$X$153,19,FALSE),0)</f>
        <v>0</v>
      </c>
      <c r="C1620" s="74">
        <f>Témoin!$C$19</f>
        <v>20</v>
      </c>
      <c r="D1620" s="75">
        <f t="shared" si="200"/>
        <v>0</v>
      </c>
      <c r="E1620" s="117" t="str">
        <f>_xlfn.IFNA(VLOOKUP(B1602,Saisie!$A$4:$X$153,18,FALSE),"")</f>
        <v/>
      </c>
    </row>
    <row r="1621" spans="1:5" x14ac:dyDescent="0.25">
      <c r="A1621" s="67" t="s">
        <v>28</v>
      </c>
      <c r="B1621" s="73">
        <f>_xlfn.IFNA(VLOOKUP(B1602,Saisie!$A$4:$X$153,23,FALSE),0)</f>
        <v>0</v>
      </c>
      <c r="C1621" s="74">
        <f>Témoin!$C$20</f>
        <v>260</v>
      </c>
      <c r="D1621" s="75">
        <f t="shared" si="200"/>
        <v>0</v>
      </c>
      <c r="E1621" s="117" t="str">
        <f>_xlfn.IFNA(VLOOKUP(B1602,Saisie!$A$4:$X$153,22,FALSE),"")</f>
        <v/>
      </c>
    </row>
    <row r="1622" spans="1:5" x14ac:dyDescent="0.25">
      <c r="A1622" s="67" t="s">
        <v>29</v>
      </c>
      <c r="B1622" s="92"/>
      <c r="C1622" s="74">
        <f>Témoin!$C$21</f>
        <v>54</v>
      </c>
      <c r="D1622" s="75">
        <f t="shared" si="200"/>
        <v>0</v>
      </c>
      <c r="E1622" s="117"/>
    </row>
    <row r="1623" spans="1:5" x14ac:dyDescent="0.25">
      <c r="A1623" s="81" t="s">
        <v>30</v>
      </c>
      <c r="B1623" s="73">
        <f>_xlfn.IFNA(VLOOKUP(B1602,Saisie!$A$4:$X$153,21,FALSE),0)</f>
        <v>0</v>
      </c>
      <c r="C1623" s="74">
        <f>Témoin!$C$22</f>
        <v>135</v>
      </c>
      <c r="D1623" s="75">
        <f t="shared" si="200"/>
        <v>0</v>
      </c>
      <c r="E1623" s="117" t="str">
        <f>_xlfn.IFNA(VLOOKUP(B1602,Saisie!$A$4:$X$153,20,FALSE),"")</f>
        <v/>
      </c>
    </row>
    <row r="1624" spans="1:5" x14ac:dyDescent="0.25">
      <c r="A1624" s="93" t="s">
        <v>31</v>
      </c>
      <c r="B1624" s="92"/>
      <c r="C1624" s="94"/>
      <c r="D1624" s="95"/>
      <c r="E1624" s="129" t="str">
        <f>_xlfn.IFNA(VLOOKUP(B1602,Saisie!$A$4:$X$153,24,FALSE),"")</f>
        <v/>
      </c>
    </row>
    <row r="1625" spans="1:5" x14ac:dyDescent="0.25">
      <c r="A1625" s="96"/>
      <c r="B1625" s="97"/>
      <c r="C1625" s="98"/>
      <c r="D1625" s="75">
        <f t="shared" ref="D1625:D1629" si="201">C1625*B1625</f>
        <v>0</v>
      </c>
      <c r="E1625" s="129"/>
    </row>
    <row r="1626" spans="1:5" x14ac:dyDescent="0.25">
      <c r="A1626" s="96"/>
      <c r="B1626" s="92"/>
      <c r="C1626" s="98"/>
      <c r="D1626" s="75">
        <f t="shared" si="201"/>
        <v>0</v>
      </c>
      <c r="E1626" s="129"/>
    </row>
    <row r="1627" spans="1:5" x14ac:dyDescent="0.25">
      <c r="A1627" s="99"/>
      <c r="B1627" s="92"/>
      <c r="C1627" s="98"/>
      <c r="D1627" s="75">
        <f t="shared" si="201"/>
        <v>0</v>
      </c>
      <c r="E1627" s="129"/>
    </row>
    <row r="1628" spans="1:5" x14ac:dyDescent="0.25">
      <c r="A1628" s="67"/>
      <c r="B1628" s="92"/>
      <c r="C1628" s="98"/>
      <c r="D1628" s="75">
        <f t="shared" si="201"/>
        <v>0</v>
      </c>
      <c r="E1628" s="129"/>
    </row>
    <row r="1629" spans="1:5" ht="15.75" thickBot="1" x14ac:dyDescent="0.3">
      <c r="A1629" s="67"/>
      <c r="B1629" s="100"/>
      <c r="C1629" s="101"/>
      <c r="D1629" s="87">
        <f t="shared" si="201"/>
        <v>0</v>
      </c>
      <c r="E1629" s="129"/>
    </row>
    <row r="1630" spans="1:5" ht="15.75" thickBot="1" x14ac:dyDescent="0.3">
      <c r="A1630" s="88" t="s">
        <v>32</v>
      </c>
      <c r="B1630" s="89"/>
      <c r="C1630" s="89"/>
      <c r="D1630" s="90">
        <f>SUM(D1616:D1629)</f>
        <v>0</v>
      </c>
    </row>
    <row r="1631" spans="1:5" ht="15.75" thickBot="1" x14ac:dyDescent="0.3">
      <c r="A1631" s="67"/>
      <c r="B1631" s="69"/>
      <c r="C1631" s="69"/>
      <c r="D1631" s="91"/>
    </row>
    <row r="1632" spans="1:5" ht="21.75" thickTop="1" thickBot="1" x14ac:dyDescent="0.35">
      <c r="A1632" s="102" t="s">
        <v>33</v>
      </c>
      <c r="B1632" s="102"/>
      <c r="C1632" s="102"/>
      <c r="D1632" s="103">
        <f>D1630+D1614</f>
        <v>0</v>
      </c>
    </row>
    <row r="1633" spans="1:5" ht="16.5" thickTop="1" thickBot="1" x14ac:dyDescent="0.3"/>
    <row r="1634" spans="1:5" ht="16.5" thickBot="1" x14ac:dyDescent="0.3">
      <c r="A1634" s="67" t="s">
        <v>12</v>
      </c>
      <c r="B1634" s="128">
        <f>Saisie!A55</f>
        <v>0</v>
      </c>
      <c r="C1634" s="126"/>
      <c r="D1634" s="127"/>
    </row>
    <row r="1636" spans="1:5" ht="15.75" thickBot="1" x14ac:dyDescent="0.3">
      <c r="A1636" s="68">
        <f>_xlfn.IFNA(VLOOKUP(B1634,Saisie!$A$4:$X$153,5,FALSE),0)</f>
        <v>0</v>
      </c>
      <c r="B1636" s="69" t="s">
        <v>13</v>
      </c>
      <c r="C1636" s="69" t="s">
        <v>14</v>
      </c>
      <c r="D1636" s="69" t="s">
        <v>15</v>
      </c>
    </row>
    <row r="1637" spans="1:5" x14ac:dyDescent="0.25">
      <c r="A1637" s="67" t="s">
        <v>16</v>
      </c>
      <c r="B1637" s="70">
        <f>_xlfn.IFNA(VLOOKUP(B1634,Saisie!$A$4:$X$153,3,FALSE),0)</f>
        <v>0</v>
      </c>
      <c r="C1637" s="71">
        <f>Témoin!$C$4</f>
        <v>55</v>
      </c>
      <c r="D1637" s="72">
        <f>C1637*B1637</f>
        <v>0</v>
      </c>
      <c r="E1637" s="117" t="str">
        <f>_xlfn.IFNA(VLOOKUP(B1634,Saisie!$A$4:$X$153,2,FALSE),"")</f>
        <v/>
      </c>
    </row>
    <row r="1638" spans="1:5" x14ac:dyDescent="0.25">
      <c r="A1638" s="67" t="s">
        <v>17</v>
      </c>
      <c r="B1638" s="73">
        <f>IF(A1636=1,1,)</f>
        <v>0</v>
      </c>
      <c r="C1638" s="74">
        <f>Témoin!$C$5</f>
        <v>24</v>
      </c>
      <c r="D1638" s="75">
        <f t="shared" ref="D1638:D1642" si="202">C1638*B1638</f>
        <v>0</v>
      </c>
      <c r="E1638" s="129" t="str">
        <f>_xlfn.IFNA(VLOOKUP(B1634,Saisie!$A$4:$X$153,4,FALSE),"")</f>
        <v/>
      </c>
    </row>
    <row r="1639" spans="1:5" x14ac:dyDescent="0.25">
      <c r="A1639" s="67" t="s">
        <v>18</v>
      </c>
      <c r="B1639" s="73">
        <f>IF(A1636=2,2,)</f>
        <v>0</v>
      </c>
      <c r="C1639" s="74">
        <f>Témoin!$C$6</f>
        <v>23</v>
      </c>
      <c r="D1639" s="75">
        <f t="shared" si="202"/>
        <v>0</v>
      </c>
      <c r="E1639" s="129"/>
    </row>
    <row r="1640" spans="1:5" x14ac:dyDescent="0.25">
      <c r="A1640" s="67" t="s">
        <v>19</v>
      </c>
      <c r="B1640" s="73">
        <f>IF(AND(A1636&gt;=3,A1636&lt;=5),A1636,0)</f>
        <v>0</v>
      </c>
      <c r="C1640" s="74">
        <f>Témoin!$C$7</f>
        <v>22</v>
      </c>
      <c r="D1640" s="75">
        <f t="shared" si="202"/>
        <v>0</v>
      </c>
      <c r="E1640" s="129"/>
    </row>
    <row r="1641" spans="1:5" x14ac:dyDescent="0.25">
      <c r="A1641" s="67" t="s">
        <v>20</v>
      </c>
      <c r="B1641" s="73">
        <f>IF(AND(A1636&gt;=6,A1636&lt;=10),A1636,0)</f>
        <v>0</v>
      </c>
      <c r="C1641" s="74">
        <f>Témoin!$C$8</f>
        <v>21</v>
      </c>
      <c r="D1641" s="75">
        <f t="shared" si="202"/>
        <v>0</v>
      </c>
      <c r="E1641" s="129"/>
    </row>
    <row r="1642" spans="1:5" x14ac:dyDescent="0.25">
      <c r="A1642" s="67" t="s">
        <v>21</v>
      </c>
      <c r="B1642" s="76">
        <f>IF(A1636&gt;10,A1636,0)</f>
        <v>0</v>
      </c>
      <c r="C1642" s="77">
        <f>Témoin!$C$9</f>
        <v>20</v>
      </c>
      <c r="D1642" s="78">
        <f t="shared" si="202"/>
        <v>0</v>
      </c>
      <c r="E1642" s="129"/>
    </row>
    <row r="1643" spans="1:5" x14ac:dyDescent="0.25">
      <c r="A1643" s="67"/>
      <c r="B1643" s="73"/>
      <c r="C1643" s="79"/>
      <c r="D1643" s="80"/>
      <c r="E1643" s="117"/>
    </row>
    <row r="1644" spans="1:5" x14ac:dyDescent="0.25">
      <c r="A1644" s="81" t="s">
        <v>22</v>
      </c>
      <c r="B1644" s="82">
        <f>_xlfn.IFNA(VLOOKUP(B1634,Saisie!$A$4:$X$153,7,FALSE),0)</f>
        <v>0</v>
      </c>
      <c r="C1644" s="83">
        <f>Témoin!$C$11</f>
        <v>95</v>
      </c>
      <c r="D1644" s="84">
        <f t="shared" ref="D1644:D1645" si="203">C1644*B1644</f>
        <v>0</v>
      </c>
      <c r="E1644" s="117" t="str">
        <f>_xlfn.IFNA(VLOOKUP(B1634,Saisie!$A$4:$X$153,6,FALSE),"")</f>
        <v/>
      </c>
    </row>
    <row r="1645" spans="1:5" ht="15.75" thickBot="1" x14ac:dyDescent="0.3">
      <c r="A1645" s="67" t="s">
        <v>23</v>
      </c>
      <c r="B1645" s="85">
        <f>_xlfn.IFNA(VLOOKUP(B1634,Saisie!$A$4:$X$153,9,FALSE),0)</f>
        <v>0</v>
      </c>
      <c r="C1645" s="86">
        <f>Témoin!$C$12</f>
        <v>70</v>
      </c>
      <c r="D1645" s="87">
        <f t="shared" si="203"/>
        <v>0</v>
      </c>
      <c r="E1645" s="117" t="str">
        <f>_xlfn.IFNA(VLOOKUP(B1634,Saisie!$A$4:$X$153,8,FALSE),"")</f>
        <v/>
      </c>
    </row>
    <row r="1646" spans="1:5" ht="15.75" thickBot="1" x14ac:dyDescent="0.3">
      <c r="A1646" s="88" t="s">
        <v>24</v>
      </c>
      <c r="B1646" s="89"/>
      <c r="C1646" s="89"/>
      <c r="D1646" s="90">
        <f>SUM(D1637:D1645)</f>
        <v>0</v>
      </c>
      <c r="E1646" s="117"/>
    </row>
    <row r="1647" spans="1:5" ht="15.75" thickBot="1" x14ac:dyDescent="0.3">
      <c r="A1647" s="67"/>
      <c r="B1647" s="89"/>
      <c r="C1647" s="89"/>
      <c r="D1647" s="91"/>
      <c r="E1647" s="117"/>
    </row>
    <row r="1648" spans="1:5" x14ac:dyDescent="0.25">
      <c r="A1648" s="67" t="s">
        <v>25</v>
      </c>
      <c r="B1648" s="70">
        <f>_xlfn.IFNA(VLOOKUP(B1634,Saisie!$A$4:$X$153,11,FALSE),0)</f>
        <v>0</v>
      </c>
      <c r="C1648" s="71">
        <f>Témoin!$C$15</f>
        <v>27</v>
      </c>
      <c r="D1648" s="72">
        <f t="shared" ref="D1648:D1655" si="204">C1648*B1648</f>
        <v>0</v>
      </c>
      <c r="E1648" s="117" t="str">
        <f>_xlfn.IFNA(VLOOKUP(B1634,Saisie!$A$4:$X$153,10,FALSE),"")</f>
        <v/>
      </c>
    </row>
    <row r="1649" spans="1:5" x14ac:dyDescent="0.25">
      <c r="A1649" s="67" t="s">
        <v>5</v>
      </c>
      <c r="B1649" s="73">
        <f>_xlfn.IFNA(VLOOKUP(B1634,Saisie!$A$4:$X$153,13,FALSE),0)</f>
        <v>0</v>
      </c>
      <c r="C1649" s="74">
        <f>Témoin!$C$16</f>
        <v>65</v>
      </c>
      <c r="D1649" s="75">
        <f t="shared" si="204"/>
        <v>0</v>
      </c>
      <c r="E1649" s="117" t="str">
        <f>_xlfn.IFNA(VLOOKUP(B1634,Saisie!$A$4:$X$153,12,FALSE),"")</f>
        <v/>
      </c>
    </row>
    <row r="1650" spans="1:5" x14ac:dyDescent="0.25">
      <c r="A1650" s="67" t="s">
        <v>6</v>
      </c>
      <c r="B1650" s="73">
        <f>_xlfn.IFNA(VLOOKUP(B1634,Saisie!$A$4:$X$153,15,FALSE),0)</f>
        <v>0</v>
      </c>
      <c r="C1650" s="74">
        <f>Témoin!$C$17</f>
        <v>60</v>
      </c>
      <c r="D1650" s="75">
        <f t="shared" si="204"/>
        <v>0</v>
      </c>
      <c r="E1650" s="117" t="str">
        <f>_xlfn.IFNA(VLOOKUP(B1634,Saisie!$A$4:$X$153,14,FALSE),"")</f>
        <v/>
      </c>
    </row>
    <row r="1651" spans="1:5" x14ac:dyDescent="0.25">
      <c r="A1651" s="67" t="s">
        <v>26</v>
      </c>
      <c r="B1651" s="73">
        <f>_xlfn.IFNA(VLOOKUP(B1634,Saisie!$A$4:$X$153,17,FALSE),0)</f>
        <v>0</v>
      </c>
      <c r="C1651" s="74">
        <f>Témoin!$C$18</f>
        <v>39</v>
      </c>
      <c r="D1651" s="75">
        <f t="shared" si="204"/>
        <v>0</v>
      </c>
      <c r="E1651" s="117" t="str">
        <f>_xlfn.IFNA(VLOOKUP(B1634,Saisie!$A$4:$X$153,16,FALSE),"")</f>
        <v/>
      </c>
    </row>
    <row r="1652" spans="1:5" x14ac:dyDescent="0.25">
      <c r="A1652" s="67" t="s">
        <v>27</v>
      </c>
      <c r="B1652" s="73">
        <f>_xlfn.IFNA(VLOOKUP(B1634,Saisie!$A$4:$X$153,19,FALSE),0)</f>
        <v>0</v>
      </c>
      <c r="C1652" s="74">
        <f>Témoin!$C$19</f>
        <v>20</v>
      </c>
      <c r="D1652" s="75">
        <f t="shared" si="204"/>
        <v>0</v>
      </c>
      <c r="E1652" s="117" t="str">
        <f>_xlfn.IFNA(VLOOKUP(B1634,Saisie!$A$4:$X$153,18,FALSE),"")</f>
        <v/>
      </c>
    </row>
    <row r="1653" spans="1:5" x14ac:dyDescent="0.25">
      <c r="A1653" s="67" t="s">
        <v>28</v>
      </c>
      <c r="B1653" s="73">
        <f>_xlfn.IFNA(VLOOKUP(B1634,Saisie!$A$4:$X$153,23,FALSE),0)</f>
        <v>0</v>
      </c>
      <c r="C1653" s="74">
        <f>Témoin!$C$20</f>
        <v>260</v>
      </c>
      <c r="D1653" s="75">
        <f t="shared" si="204"/>
        <v>0</v>
      </c>
      <c r="E1653" s="117" t="str">
        <f>_xlfn.IFNA(VLOOKUP(B1634,Saisie!$A$4:$X$153,22,FALSE),"")</f>
        <v/>
      </c>
    </row>
    <row r="1654" spans="1:5" x14ac:dyDescent="0.25">
      <c r="A1654" s="67" t="s">
        <v>29</v>
      </c>
      <c r="B1654" s="92"/>
      <c r="C1654" s="74">
        <f>Témoin!$C$21</f>
        <v>54</v>
      </c>
      <c r="D1654" s="75">
        <f t="shared" si="204"/>
        <v>0</v>
      </c>
      <c r="E1654" s="117"/>
    </row>
    <row r="1655" spans="1:5" x14ac:dyDescent="0.25">
      <c r="A1655" s="81" t="s">
        <v>30</v>
      </c>
      <c r="B1655" s="73">
        <f>_xlfn.IFNA(VLOOKUP(B1634,Saisie!$A$4:$X$153,21,FALSE),0)</f>
        <v>0</v>
      </c>
      <c r="C1655" s="74">
        <f>Témoin!$C$22</f>
        <v>135</v>
      </c>
      <c r="D1655" s="75">
        <f t="shared" si="204"/>
        <v>0</v>
      </c>
      <c r="E1655" s="117" t="str">
        <f>_xlfn.IFNA(VLOOKUP(B1634,Saisie!$A$4:$X$153,20,FALSE),"")</f>
        <v/>
      </c>
    </row>
    <row r="1656" spans="1:5" x14ac:dyDescent="0.25">
      <c r="A1656" s="93" t="s">
        <v>31</v>
      </c>
      <c r="B1656" s="92"/>
      <c r="C1656" s="94"/>
      <c r="D1656" s="95"/>
      <c r="E1656" s="129" t="str">
        <f>_xlfn.IFNA(VLOOKUP(B1634,Saisie!$A$4:$X$153,24,FALSE),"")</f>
        <v/>
      </c>
    </row>
    <row r="1657" spans="1:5" x14ac:dyDescent="0.25">
      <c r="A1657" s="96"/>
      <c r="B1657" s="97"/>
      <c r="C1657" s="98"/>
      <c r="D1657" s="75">
        <f t="shared" ref="D1657:D1661" si="205">C1657*B1657</f>
        <v>0</v>
      </c>
      <c r="E1657" s="129"/>
    </row>
    <row r="1658" spans="1:5" x14ac:dyDescent="0.25">
      <c r="A1658" s="96"/>
      <c r="B1658" s="92"/>
      <c r="C1658" s="98"/>
      <c r="D1658" s="75">
        <f t="shared" si="205"/>
        <v>0</v>
      </c>
      <c r="E1658" s="129"/>
    </row>
    <row r="1659" spans="1:5" x14ac:dyDescent="0.25">
      <c r="A1659" s="99"/>
      <c r="B1659" s="92"/>
      <c r="C1659" s="98"/>
      <c r="D1659" s="75">
        <f t="shared" si="205"/>
        <v>0</v>
      </c>
      <c r="E1659" s="129"/>
    </row>
    <row r="1660" spans="1:5" x14ac:dyDescent="0.25">
      <c r="A1660" s="67"/>
      <c r="B1660" s="92"/>
      <c r="C1660" s="98"/>
      <c r="D1660" s="75">
        <f t="shared" si="205"/>
        <v>0</v>
      </c>
      <c r="E1660" s="129"/>
    </row>
    <row r="1661" spans="1:5" ht="15.75" thickBot="1" x14ac:dyDescent="0.3">
      <c r="A1661" s="67"/>
      <c r="B1661" s="100"/>
      <c r="C1661" s="101"/>
      <c r="D1661" s="87">
        <f t="shared" si="205"/>
        <v>0</v>
      </c>
      <c r="E1661" s="129"/>
    </row>
    <row r="1662" spans="1:5" ht="15.75" thickBot="1" x14ac:dyDescent="0.3">
      <c r="A1662" s="88" t="s">
        <v>32</v>
      </c>
      <c r="B1662" s="89"/>
      <c r="C1662" s="89"/>
      <c r="D1662" s="90">
        <f>SUM(D1648:D1661)</f>
        <v>0</v>
      </c>
    </row>
    <row r="1663" spans="1:5" ht="15.75" thickBot="1" x14ac:dyDescent="0.3">
      <c r="A1663" s="67"/>
      <c r="B1663" s="69"/>
      <c r="C1663" s="69"/>
      <c r="D1663" s="91"/>
    </row>
    <row r="1664" spans="1:5" ht="21.75" thickTop="1" thickBot="1" x14ac:dyDescent="0.35">
      <c r="A1664" s="102" t="s">
        <v>33</v>
      </c>
      <c r="B1664" s="102"/>
      <c r="C1664" s="102"/>
      <c r="D1664" s="103">
        <f>D1662+D1646</f>
        <v>0</v>
      </c>
    </row>
    <row r="1665" spans="1:5" ht="16.5" thickTop="1" thickBot="1" x14ac:dyDescent="0.3"/>
    <row r="1666" spans="1:5" ht="16.5" thickBot="1" x14ac:dyDescent="0.3">
      <c r="A1666" s="67" t="s">
        <v>12</v>
      </c>
      <c r="B1666" s="128">
        <f>Saisie!A56</f>
        <v>0</v>
      </c>
      <c r="C1666" s="126"/>
      <c r="D1666" s="127"/>
    </row>
    <row r="1668" spans="1:5" ht="15.75" thickBot="1" x14ac:dyDescent="0.3">
      <c r="A1668" s="68">
        <f>_xlfn.IFNA(VLOOKUP(B1666,Saisie!$A$4:$X$153,5,FALSE),0)</f>
        <v>0</v>
      </c>
      <c r="B1668" s="69" t="s">
        <v>13</v>
      </c>
      <c r="C1668" s="69" t="s">
        <v>14</v>
      </c>
      <c r="D1668" s="69" t="s">
        <v>15</v>
      </c>
    </row>
    <row r="1669" spans="1:5" x14ac:dyDescent="0.25">
      <c r="A1669" s="67" t="s">
        <v>16</v>
      </c>
      <c r="B1669" s="70">
        <f>_xlfn.IFNA(VLOOKUP(B1666,Saisie!$A$4:$X$153,3,FALSE),0)</f>
        <v>0</v>
      </c>
      <c r="C1669" s="71">
        <f>Témoin!$C$4</f>
        <v>55</v>
      </c>
      <c r="D1669" s="72">
        <f>C1669*B1669</f>
        <v>0</v>
      </c>
      <c r="E1669" s="117" t="str">
        <f>_xlfn.IFNA(VLOOKUP(B1666,Saisie!$A$4:$X$153,2,FALSE),"")</f>
        <v/>
      </c>
    </row>
    <row r="1670" spans="1:5" x14ac:dyDescent="0.25">
      <c r="A1670" s="67" t="s">
        <v>17</v>
      </c>
      <c r="B1670" s="73">
        <f>IF(A1668=1,1,)</f>
        <v>0</v>
      </c>
      <c r="C1670" s="74">
        <f>Témoin!$C$5</f>
        <v>24</v>
      </c>
      <c r="D1670" s="75">
        <f t="shared" ref="D1670:D1674" si="206">C1670*B1670</f>
        <v>0</v>
      </c>
      <c r="E1670" s="129" t="str">
        <f>_xlfn.IFNA(VLOOKUP(B1666,Saisie!$A$4:$X$153,4,FALSE),"")</f>
        <v/>
      </c>
    </row>
    <row r="1671" spans="1:5" x14ac:dyDescent="0.25">
      <c r="A1671" s="67" t="s">
        <v>18</v>
      </c>
      <c r="B1671" s="73">
        <f>IF(A1668=2,2,)</f>
        <v>0</v>
      </c>
      <c r="C1671" s="74">
        <f>Témoin!$C$6</f>
        <v>23</v>
      </c>
      <c r="D1671" s="75">
        <f t="shared" si="206"/>
        <v>0</v>
      </c>
      <c r="E1671" s="129"/>
    </row>
    <row r="1672" spans="1:5" x14ac:dyDescent="0.25">
      <c r="A1672" s="67" t="s">
        <v>19</v>
      </c>
      <c r="B1672" s="73">
        <f>IF(AND(A1668&gt;=3,A1668&lt;=5),A1668,0)</f>
        <v>0</v>
      </c>
      <c r="C1672" s="74">
        <f>Témoin!$C$7</f>
        <v>22</v>
      </c>
      <c r="D1672" s="75">
        <f t="shared" si="206"/>
        <v>0</v>
      </c>
      <c r="E1672" s="129"/>
    </row>
    <row r="1673" spans="1:5" x14ac:dyDescent="0.25">
      <c r="A1673" s="67" t="s">
        <v>20</v>
      </c>
      <c r="B1673" s="73">
        <f>IF(AND(A1668&gt;=6,A1668&lt;=10),A1668,0)</f>
        <v>0</v>
      </c>
      <c r="C1673" s="74">
        <f>Témoin!$C$8</f>
        <v>21</v>
      </c>
      <c r="D1673" s="75">
        <f t="shared" si="206"/>
        <v>0</v>
      </c>
      <c r="E1673" s="129"/>
    </row>
    <row r="1674" spans="1:5" x14ac:dyDescent="0.25">
      <c r="A1674" s="67" t="s">
        <v>21</v>
      </c>
      <c r="B1674" s="76">
        <f>IF(A1668&gt;10,A1668,0)</f>
        <v>0</v>
      </c>
      <c r="C1674" s="77">
        <f>Témoin!$C$9</f>
        <v>20</v>
      </c>
      <c r="D1674" s="78">
        <f t="shared" si="206"/>
        <v>0</v>
      </c>
      <c r="E1674" s="129"/>
    </row>
    <row r="1675" spans="1:5" x14ac:dyDescent="0.25">
      <c r="A1675" s="67"/>
      <c r="B1675" s="73"/>
      <c r="C1675" s="79"/>
      <c r="D1675" s="80"/>
      <c r="E1675" s="117"/>
    </row>
    <row r="1676" spans="1:5" x14ac:dyDescent="0.25">
      <c r="A1676" s="81" t="s">
        <v>22</v>
      </c>
      <c r="B1676" s="82">
        <f>_xlfn.IFNA(VLOOKUP(B1666,Saisie!$A$4:$X$153,7,FALSE),0)</f>
        <v>0</v>
      </c>
      <c r="C1676" s="83">
        <f>Témoin!$C$11</f>
        <v>95</v>
      </c>
      <c r="D1676" s="84">
        <f t="shared" ref="D1676:D1677" si="207">C1676*B1676</f>
        <v>0</v>
      </c>
      <c r="E1676" s="117" t="str">
        <f>_xlfn.IFNA(VLOOKUP(B1666,Saisie!$A$4:$X$153,6,FALSE),"")</f>
        <v/>
      </c>
    </row>
    <row r="1677" spans="1:5" ht="15.75" thickBot="1" x14ac:dyDescent="0.3">
      <c r="A1677" s="67" t="s">
        <v>23</v>
      </c>
      <c r="B1677" s="85">
        <f>_xlfn.IFNA(VLOOKUP(B1666,Saisie!$A$4:$X$153,9,FALSE),0)</f>
        <v>0</v>
      </c>
      <c r="C1677" s="86">
        <f>Témoin!$C$12</f>
        <v>70</v>
      </c>
      <c r="D1677" s="87">
        <f t="shared" si="207"/>
        <v>0</v>
      </c>
      <c r="E1677" s="117" t="str">
        <f>_xlfn.IFNA(VLOOKUP(B1666,Saisie!$A$4:$X$153,8,FALSE),"")</f>
        <v/>
      </c>
    </row>
    <row r="1678" spans="1:5" ht="15.75" thickBot="1" x14ac:dyDescent="0.3">
      <c r="A1678" s="88" t="s">
        <v>24</v>
      </c>
      <c r="B1678" s="89"/>
      <c r="C1678" s="89"/>
      <c r="D1678" s="90">
        <f>SUM(D1669:D1677)</f>
        <v>0</v>
      </c>
      <c r="E1678" s="117"/>
    </row>
    <row r="1679" spans="1:5" ht="15.75" thickBot="1" x14ac:dyDescent="0.3">
      <c r="A1679" s="67"/>
      <c r="B1679" s="89"/>
      <c r="C1679" s="89"/>
      <c r="D1679" s="91"/>
      <c r="E1679" s="117"/>
    </row>
    <row r="1680" spans="1:5" x14ac:dyDescent="0.25">
      <c r="A1680" s="67" t="s">
        <v>25</v>
      </c>
      <c r="B1680" s="70">
        <f>_xlfn.IFNA(VLOOKUP(B1666,Saisie!$A$4:$X$153,11,FALSE),0)</f>
        <v>0</v>
      </c>
      <c r="C1680" s="71">
        <f>Témoin!$C$15</f>
        <v>27</v>
      </c>
      <c r="D1680" s="72">
        <f t="shared" ref="D1680:D1687" si="208">C1680*B1680</f>
        <v>0</v>
      </c>
      <c r="E1680" s="117" t="str">
        <f>_xlfn.IFNA(VLOOKUP(B1666,Saisie!$A$4:$X$153,10,FALSE),"")</f>
        <v/>
      </c>
    </row>
    <row r="1681" spans="1:5" x14ac:dyDescent="0.25">
      <c r="A1681" s="67" t="s">
        <v>5</v>
      </c>
      <c r="B1681" s="73">
        <f>_xlfn.IFNA(VLOOKUP(B1666,Saisie!$A$4:$X$153,13,FALSE),0)</f>
        <v>0</v>
      </c>
      <c r="C1681" s="74">
        <f>Témoin!$C$16</f>
        <v>65</v>
      </c>
      <c r="D1681" s="75">
        <f t="shared" si="208"/>
        <v>0</v>
      </c>
      <c r="E1681" s="117" t="str">
        <f>_xlfn.IFNA(VLOOKUP(B1666,Saisie!$A$4:$X$153,12,FALSE),"")</f>
        <v/>
      </c>
    </row>
    <row r="1682" spans="1:5" x14ac:dyDescent="0.25">
      <c r="A1682" s="67" t="s">
        <v>6</v>
      </c>
      <c r="B1682" s="73">
        <f>_xlfn.IFNA(VLOOKUP(B1666,Saisie!$A$4:$X$153,15,FALSE),0)</f>
        <v>0</v>
      </c>
      <c r="C1682" s="74">
        <f>Témoin!$C$17</f>
        <v>60</v>
      </c>
      <c r="D1682" s="75">
        <f t="shared" si="208"/>
        <v>0</v>
      </c>
      <c r="E1682" s="117" t="str">
        <f>_xlfn.IFNA(VLOOKUP(B1666,Saisie!$A$4:$X$153,14,FALSE),"")</f>
        <v/>
      </c>
    </row>
    <row r="1683" spans="1:5" x14ac:dyDescent="0.25">
      <c r="A1683" s="67" t="s">
        <v>26</v>
      </c>
      <c r="B1683" s="73">
        <f>_xlfn.IFNA(VLOOKUP(B1666,Saisie!$A$4:$X$153,17,FALSE),0)</f>
        <v>0</v>
      </c>
      <c r="C1683" s="74">
        <f>Témoin!$C$18</f>
        <v>39</v>
      </c>
      <c r="D1683" s="75">
        <f t="shared" si="208"/>
        <v>0</v>
      </c>
      <c r="E1683" s="117" t="str">
        <f>_xlfn.IFNA(VLOOKUP(B1666,Saisie!$A$4:$X$153,16,FALSE),"")</f>
        <v/>
      </c>
    </row>
    <row r="1684" spans="1:5" x14ac:dyDescent="0.25">
      <c r="A1684" s="67" t="s">
        <v>27</v>
      </c>
      <c r="B1684" s="73">
        <f>_xlfn.IFNA(VLOOKUP(B1666,Saisie!$A$4:$X$153,19,FALSE),0)</f>
        <v>0</v>
      </c>
      <c r="C1684" s="74">
        <f>Témoin!$C$19</f>
        <v>20</v>
      </c>
      <c r="D1684" s="75">
        <f t="shared" si="208"/>
        <v>0</v>
      </c>
      <c r="E1684" s="117" t="str">
        <f>_xlfn.IFNA(VLOOKUP(B1666,Saisie!$A$4:$X$153,18,FALSE),"")</f>
        <v/>
      </c>
    </row>
    <row r="1685" spans="1:5" x14ac:dyDescent="0.25">
      <c r="A1685" s="67" t="s">
        <v>28</v>
      </c>
      <c r="B1685" s="73">
        <f>_xlfn.IFNA(VLOOKUP(B1666,Saisie!$A$4:$X$153,23,FALSE),0)</f>
        <v>0</v>
      </c>
      <c r="C1685" s="74">
        <f>Témoin!$C$20</f>
        <v>260</v>
      </c>
      <c r="D1685" s="75">
        <f t="shared" si="208"/>
        <v>0</v>
      </c>
      <c r="E1685" s="117" t="str">
        <f>_xlfn.IFNA(VLOOKUP(B1666,Saisie!$A$4:$X$153,22,FALSE),"")</f>
        <v/>
      </c>
    </row>
    <row r="1686" spans="1:5" x14ac:dyDescent="0.25">
      <c r="A1686" s="67" t="s">
        <v>29</v>
      </c>
      <c r="B1686" s="92"/>
      <c r="C1686" s="74">
        <f>Témoin!$C$21</f>
        <v>54</v>
      </c>
      <c r="D1686" s="75">
        <f t="shared" si="208"/>
        <v>0</v>
      </c>
      <c r="E1686" s="117"/>
    </row>
    <row r="1687" spans="1:5" x14ac:dyDescent="0.25">
      <c r="A1687" s="81" t="s">
        <v>30</v>
      </c>
      <c r="B1687" s="73">
        <f>_xlfn.IFNA(VLOOKUP(B1666,Saisie!$A$4:$X$153,21,FALSE),0)</f>
        <v>0</v>
      </c>
      <c r="C1687" s="74">
        <f>Témoin!$C$22</f>
        <v>135</v>
      </c>
      <c r="D1687" s="75">
        <f t="shared" si="208"/>
        <v>0</v>
      </c>
      <c r="E1687" s="117" t="str">
        <f>_xlfn.IFNA(VLOOKUP(B1666,Saisie!$A$4:$X$153,20,FALSE),"")</f>
        <v/>
      </c>
    </row>
    <row r="1688" spans="1:5" x14ac:dyDescent="0.25">
      <c r="A1688" s="93" t="s">
        <v>31</v>
      </c>
      <c r="B1688" s="92"/>
      <c r="C1688" s="94"/>
      <c r="D1688" s="95"/>
      <c r="E1688" s="129" t="str">
        <f>_xlfn.IFNA(VLOOKUP(B1666,Saisie!$A$4:$X$153,24,FALSE),"")</f>
        <v/>
      </c>
    </row>
    <row r="1689" spans="1:5" x14ac:dyDescent="0.25">
      <c r="A1689" s="96"/>
      <c r="B1689" s="97"/>
      <c r="C1689" s="98"/>
      <c r="D1689" s="75">
        <f t="shared" ref="D1689:D1693" si="209">C1689*B1689</f>
        <v>0</v>
      </c>
      <c r="E1689" s="129"/>
    </row>
    <row r="1690" spans="1:5" x14ac:dyDescent="0.25">
      <c r="A1690" s="96"/>
      <c r="B1690" s="92"/>
      <c r="C1690" s="98"/>
      <c r="D1690" s="75">
        <f t="shared" si="209"/>
        <v>0</v>
      </c>
      <c r="E1690" s="129"/>
    </row>
    <row r="1691" spans="1:5" x14ac:dyDescent="0.25">
      <c r="A1691" s="99"/>
      <c r="B1691" s="92"/>
      <c r="C1691" s="98"/>
      <c r="D1691" s="75">
        <f t="shared" si="209"/>
        <v>0</v>
      </c>
      <c r="E1691" s="129"/>
    </row>
    <row r="1692" spans="1:5" x14ac:dyDescent="0.25">
      <c r="A1692" s="67"/>
      <c r="B1692" s="92"/>
      <c r="C1692" s="98"/>
      <c r="D1692" s="75">
        <f t="shared" si="209"/>
        <v>0</v>
      </c>
      <c r="E1692" s="129"/>
    </row>
    <row r="1693" spans="1:5" ht="15.75" thickBot="1" x14ac:dyDescent="0.3">
      <c r="A1693" s="67"/>
      <c r="B1693" s="100"/>
      <c r="C1693" s="101"/>
      <c r="D1693" s="87">
        <f t="shared" si="209"/>
        <v>0</v>
      </c>
      <c r="E1693" s="129"/>
    </row>
    <row r="1694" spans="1:5" ht="15.75" thickBot="1" x14ac:dyDescent="0.3">
      <c r="A1694" s="88" t="s">
        <v>32</v>
      </c>
      <c r="B1694" s="89"/>
      <c r="C1694" s="89"/>
      <c r="D1694" s="90">
        <f>SUM(D1680:D1693)</f>
        <v>0</v>
      </c>
    </row>
    <row r="1695" spans="1:5" ht="15.75" thickBot="1" x14ac:dyDescent="0.3">
      <c r="A1695" s="67"/>
      <c r="B1695" s="69"/>
      <c r="C1695" s="69"/>
      <c r="D1695" s="91"/>
    </row>
    <row r="1696" spans="1:5" ht="21.75" thickTop="1" thickBot="1" x14ac:dyDescent="0.35">
      <c r="A1696" s="102" t="s">
        <v>33</v>
      </c>
      <c r="B1696" s="102"/>
      <c r="C1696" s="102"/>
      <c r="D1696" s="103">
        <f>D1694+D1678</f>
        <v>0</v>
      </c>
    </row>
    <row r="1697" spans="1:5" ht="16.5" thickTop="1" thickBot="1" x14ac:dyDescent="0.3"/>
    <row r="1698" spans="1:5" ht="16.5" thickBot="1" x14ac:dyDescent="0.3">
      <c r="A1698" s="67" t="s">
        <v>12</v>
      </c>
      <c r="B1698" s="128">
        <f>Saisie!A57</f>
        <v>0</v>
      </c>
      <c r="C1698" s="126"/>
      <c r="D1698" s="127"/>
    </row>
    <row r="1700" spans="1:5" ht="15.75" thickBot="1" x14ac:dyDescent="0.3">
      <c r="A1700" s="68">
        <f>_xlfn.IFNA(VLOOKUP(B1698,Saisie!$A$4:$X$153,5,FALSE),0)</f>
        <v>0</v>
      </c>
      <c r="B1700" s="69" t="s">
        <v>13</v>
      </c>
      <c r="C1700" s="69" t="s">
        <v>14</v>
      </c>
      <c r="D1700" s="69" t="s">
        <v>15</v>
      </c>
    </row>
    <row r="1701" spans="1:5" x14ac:dyDescent="0.25">
      <c r="A1701" s="67" t="s">
        <v>16</v>
      </c>
      <c r="B1701" s="70">
        <f>_xlfn.IFNA(VLOOKUP(B1698,Saisie!$A$4:$X$153,3,FALSE),0)</f>
        <v>0</v>
      </c>
      <c r="C1701" s="71">
        <f>Témoin!$C$4</f>
        <v>55</v>
      </c>
      <c r="D1701" s="72">
        <f>C1701*B1701</f>
        <v>0</v>
      </c>
      <c r="E1701" s="117" t="str">
        <f>_xlfn.IFNA(VLOOKUP(B1698,Saisie!$A$4:$X$153,2,FALSE),"")</f>
        <v/>
      </c>
    </row>
    <row r="1702" spans="1:5" x14ac:dyDescent="0.25">
      <c r="A1702" s="67" t="s">
        <v>17</v>
      </c>
      <c r="B1702" s="73">
        <f>IF(A1700=1,1,)</f>
        <v>0</v>
      </c>
      <c r="C1702" s="74">
        <f>Témoin!$C$5</f>
        <v>24</v>
      </c>
      <c r="D1702" s="75">
        <f t="shared" ref="D1702:D1706" si="210">C1702*B1702</f>
        <v>0</v>
      </c>
      <c r="E1702" s="129" t="str">
        <f>_xlfn.IFNA(VLOOKUP(B1698,Saisie!$A$4:$X$153,4,FALSE),"")</f>
        <v/>
      </c>
    </row>
    <row r="1703" spans="1:5" x14ac:dyDescent="0.25">
      <c r="A1703" s="67" t="s">
        <v>18</v>
      </c>
      <c r="B1703" s="73">
        <f>IF(A1700=2,2,)</f>
        <v>0</v>
      </c>
      <c r="C1703" s="74">
        <f>Témoin!$C$6</f>
        <v>23</v>
      </c>
      <c r="D1703" s="75">
        <f t="shared" si="210"/>
        <v>0</v>
      </c>
      <c r="E1703" s="129"/>
    </row>
    <row r="1704" spans="1:5" x14ac:dyDescent="0.25">
      <c r="A1704" s="67" t="s">
        <v>19</v>
      </c>
      <c r="B1704" s="73">
        <f>IF(AND(A1700&gt;=3,A1700&lt;=5),A1700,0)</f>
        <v>0</v>
      </c>
      <c r="C1704" s="74">
        <f>Témoin!$C$7</f>
        <v>22</v>
      </c>
      <c r="D1704" s="75">
        <f t="shared" si="210"/>
        <v>0</v>
      </c>
      <c r="E1704" s="129"/>
    </row>
    <row r="1705" spans="1:5" x14ac:dyDescent="0.25">
      <c r="A1705" s="67" t="s">
        <v>20</v>
      </c>
      <c r="B1705" s="73">
        <f>IF(AND(A1700&gt;=6,A1700&lt;=10),A1700,0)</f>
        <v>0</v>
      </c>
      <c r="C1705" s="74">
        <f>Témoin!$C$8</f>
        <v>21</v>
      </c>
      <c r="D1705" s="75">
        <f t="shared" si="210"/>
        <v>0</v>
      </c>
      <c r="E1705" s="129"/>
    </row>
    <row r="1706" spans="1:5" x14ac:dyDescent="0.25">
      <c r="A1706" s="67" t="s">
        <v>21</v>
      </c>
      <c r="B1706" s="76">
        <f>IF(A1700&gt;10,A1700,0)</f>
        <v>0</v>
      </c>
      <c r="C1706" s="77">
        <f>Témoin!$C$9</f>
        <v>20</v>
      </c>
      <c r="D1706" s="78">
        <f t="shared" si="210"/>
        <v>0</v>
      </c>
      <c r="E1706" s="129"/>
    </row>
    <row r="1707" spans="1:5" x14ac:dyDescent="0.25">
      <c r="A1707" s="67"/>
      <c r="B1707" s="73"/>
      <c r="C1707" s="79"/>
      <c r="D1707" s="80"/>
      <c r="E1707" s="117"/>
    </row>
    <row r="1708" spans="1:5" x14ac:dyDescent="0.25">
      <c r="A1708" s="81" t="s">
        <v>22</v>
      </c>
      <c r="B1708" s="82">
        <f>_xlfn.IFNA(VLOOKUP(B1698,Saisie!$A$4:$X$153,7,FALSE),0)</f>
        <v>0</v>
      </c>
      <c r="C1708" s="83">
        <f>Témoin!$C$11</f>
        <v>95</v>
      </c>
      <c r="D1708" s="84">
        <f t="shared" ref="D1708:D1709" si="211">C1708*B1708</f>
        <v>0</v>
      </c>
      <c r="E1708" s="117" t="str">
        <f>_xlfn.IFNA(VLOOKUP(B1698,Saisie!$A$4:$X$153,6,FALSE),"")</f>
        <v/>
      </c>
    </row>
    <row r="1709" spans="1:5" ht="15.75" thickBot="1" x14ac:dyDescent="0.3">
      <c r="A1709" s="67" t="s">
        <v>23</v>
      </c>
      <c r="B1709" s="85">
        <f>_xlfn.IFNA(VLOOKUP(B1698,Saisie!$A$4:$X$153,9,FALSE),0)</f>
        <v>0</v>
      </c>
      <c r="C1709" s="86">
        <f>Témoin!$C$12</f>
        <v>70</v>
      </c>
      <c r="D1709" s="87">
        <f t="shared" si="211"/>
        <v>0</v>
      </c>
      <c r="E1709" s="117" t="str">
        <f>_xlfn.IFNA(VLOOKUP(B1698,Saisie!$A$4:$X$153,8,FALSE),"")</f>
        <v/>
      </c>
    </row>
    <row r="1710" spans="1:5" ht="15.75" thickBot="1" x14ac:dyDescent="0.3">
      <c r="A1710" s="88" t="s">
        <v>24</v>
      </c>
      <c r="B1710" s="89"/>
      <c r="C1710" s="89"/>
      <c r="D1710" s="90">
        <f>SUM(D1701:D1709)</f>
        <v>0</v>
      </c>
      <c r="E1710" s="117"/>
    </row>
    <row r="1711" spans="1:5" ht="15.75" thickBot="1" x14ac:dyDescent="0.3">
      <c r="A1711" s="67"/>
      <c r="B1711" s="89"/>
      <c r="C1711" s="89"/>
      <c r="D1711" s="91"/>
      <c r="E1711" s="117"/>
    </row>
    <row r="1712" spans="1:5" x14ac:dyDescent="0.25">
      <c r="A1712" s="67" t="s">
        <v>25</v>
      </c>
      <c r="B1712" s="70">
        <f>_xlfn.IFNA(VLOOKUP(B1698,Saisie!$A$4:$X$153,11,FALSE),0)</f>
        <v>0</v>
      </c>
      <c r="C1712" s="71">
        <f>Témoin!$C$15</f>
        <v>27</v>
      </c>
      <c r="D1712" s="72">
        <f t="shared" ref="D1712:D1719" si="212">C1712*B1712</f>
        <v>0</v>
      </c>
      <c r="E1712" s="117" t="str">
        <f>_xlfn.IFNA(VLOOKUP(B1698,Saisie!$A$4:$X$153,10,FALSE),"")</f>
        <v/>
      </c>
    </row>
    <row r="1713" spans="1:5" x14ac:dyDescent="0.25">
      <c r="A1713" s="67" t="s">
        <v>5</v>
      </c>
      <c r="B1713" s="73">
        <f>_xlfn.IFNA(VLOOKUP(B1698,Saisie!$A$4:$X$153,13,FALSE),0)</f>
        <v>0</v>
      </c>
      <c r="C1713" s="74">
        <f>Témoin!$C$16</f>
        <v>65</v>
      </c>
      <c r="D1713" s="75">
        <f t="shared" si="212"/>
        <v>0</v>
      </c>
      <c r="E1713" s="117" t="str">
        <f>_xlfn.IFNA(VLOOKUP(B1698,Saisie!$A$4:$X$153,12,FALSE),"")</f>
        <v/>
      </c>
    </row>
    <row r="1714" spans="1:5" x14ac:dyDescent="0.25">
      <c r="A1714" s="67" t="s">
        <v>6</v>
      </c>
      <c r="B1714" s="73">
        <f>_xlfn.IFNA(VLOOKUP(B1698,Saisie!$A$4:$X$153,15,FALSE),0)</f>
        <v>0</v>
      </c>
      <c r="C1714" s="74">
        <f>Témoin!$C$17</f>
        <v>60</v>
      </c>
      <c r="D1714" s="75">
        <f t="shared" si="212"/>
        <v>0</v>
      </c>
      <c r="E1714" s="117" t="str">
        <f>_xlfn.IFNA(VLOOKUP(B1698,Saisie!$A$4:$X$153,14,FALSE),"")</f>
        <v/>
      </c>
    </row>
    <row r="1715" spans="1:5" x14ac:dyDescent="0.25">
      <c r="A1715" s="67" t="s">
        <v>26</v>
      </c>
      <c r="B1715" s="73">
        <f>_xlfn.IFNA(VLOOKUP(B1698,Saisie!$A$4:$X$153,17,FALSE),0)</f>
        <v>0</v>
      </c>
      <c r="C1715" s="74">
        <f>Témoin!$C$18</f>
        <v>39</v>
      </c>
      <c r="D1715" s="75">
        <f t="shared" si="212"/>
        <v>0</v>
      </c>
      <c r="E1715" s="117" t="str">
        <f>_xlfn.IFNA(VLOOKUP(B1698,Saisie!$A$4:$X$153,16,FALSE),"")</f>
        <v/>
      </c>
    </row>
    <row r="1716" spans="1:5" x14ac:dyDescent="0.25">
      <c r="A1716" s="67" t="s">
        <v>27</v>
      </c>
      <c r="B1716" s="73">
        <f>_xlfn.IFNA(VLOOKUP(B1698,Saisie!$A$4:$X$153,19,FALSE),0)</f>
        <v>0</v>
      </c>
      <c r="C1716" s="74">
        <f>Témoin!$C$19</f>
        <v>20</v>
      </c>
      <c r="D1716" s="75">
        <f t="shared" si="212"/>
        <v>0</v>
      </c>
      <c r="E1716" s="117" t="str">
        <f>_xlfn.IFNA(VLOOKUP(B1698,Saisie!$A$4:$X$153,18,FALSE),"")</f>
        <v/>
      </c>
    </row>
    <row r="1717" spans="1:5" x14ac:dyDescent="0.25">
      <c r="A1717" s="67" t="s">
        <v>28</v>
      </c>
      <c r="B1717" s="73">
        <f>_xlfn.IFNA(VLOOKUP(B1698,Saisie!$A$4:$X$153,23,FALSE),0)</f>
        <v>0</v>
      </c>
      <c r="C1717" s="74">
        <f>Témoin!$C$20</f>
        <v>260</v>
      </c>
      <c r="D1717" s="75">
        <f t="shared" si="212"/>
        <v>0</v>
      </c>
      <c r="E1717" s="117" t="str">
        <f>_xlfn.IFNA(VLOOKUP(B1698,Saisie!$A$4:$X$153,22,FALSE),"")</f>
        <v/>
      </c>
    </row>
    <row r="1718" spans="1:5" x14ac:dyDescent="0.25">
      <c r="A1718" s="67" t="s">
        <v>29</v>
      </c>
      <c r="B1718" s="92"/>
      <c r="C1718" s="74">
        <f>Témoin!$C$21</f>
        <v>54</v>
      </c>
      <c r="D1718" s="75">
        <f t="shared" si="212"/>
        <v>0</v>
      </c>
      <c r="E1718" s="117"/>
    </row>
    <row r="1719" spans="1:5" x14ac:dyDescent="0.25">
      <c r="A1719" s="81" t="s">
        <v>30</v>
      </c>
      <c r="B1719" s="73">
        <f>_xlfn.IFNA(VLOOKUP(B1698,Saisie!$A$4:$X$153,21,FALSE),0)</f>
        <v>0</v>
      </c>
      <c r="C1719" s="74">
        <f>Témoin!$C$22</f>
        <v>135</v>
      </c>
      <c r="D1719" s="75">
        <f t="shared" si="212"/>
        <v>0</v>
      </c>
      <c r="E1719" s="117" t="str">
        <f>_xlfn.IFNA(VLOOKUP(B1698,Saisie!$A$4:$X$153,20,FALSE),"")</f>
        <v/>
      </c>
    </row>
    <row r="1720" spans="1:5" x14ac:dyDescent="0.25">
      <c r="A1720" s="93" t="s">
        <v>31</v>
      </c>
      <c r="B1720" s="92"/>
      <c r="C1720" s="94"/>
      <c r="D1720" s="95"/>
      <c r="E1720" s="129" t="str">
        <f>_xlfn.IFNA(VLOOKUP(B1698,Saisie!$A$4:$X$153,24,FALSE),"")</f>
        <v/>
      </c>
    </row>
    <row r="1721" spans="1:5" x14ac:dyDescent="0.25">
      <c r="A1721" s="96"/>
      <c r="B1721" s="97"/>
      <c r="C1721" s="98"/>
      <c r="D1721" s="75">
        <f t="shared" ref="D1721:D1725" si="213">C1721*B1721</f>
        <v>0</v>
      </c>
      <c r="E1721" s="129"/>
    </row>
    <row r="1722" spans="1:5" x14ac:dyDescent="0.25">
      <c r="A1722" s="96"/>
      <c r="B1722" s="92"/>
      <c r="C1722" s="98"/>
      <c r="D1722" s="75">
        <f t="shared" si="213"/>
        <v>0</v>
      </c>
      <c r="E1722" s="129"/>
    </row>
    <row r="1723" spans="1:5" x14ac:dyDescent="0.25">
      <c r="A1723" s="99"/>
      <c r="B1723" s="92"/>
      <c r="C1723" s="98"/>
      <c r="D1723" s="75">
        <f t="shared" si="213"/>
        <v>0</v>
      </c>
      <c r="E1723" s="129"/>
    </row>
    <row r="1724" spans="1:5" x14ac:dyDescent="0.25">
      <c r="A1724" s="67"/>
      <c r="B1724" s="92"/>
      <c r="C1724" s="98"/>
      <c r="D1724" s="75">
        <f t="shared" si="213"/>
        <v>0</v>
      </c>
      <c r="E1724" s="129"/>
    </row>
    <row r="1725" spans="1:5" ht="15.75" thickBot="1" x14ac:dyDescent="0.3">
      <c r="A1725" s="67"/>
      <c r="B1725" s="100"/>
      <c r="C1725" s="101"/>
      <c r="D1725" s="87">
        <f t="shared" si="213"/>
        <v>0</v>
      </c>
      <c r="E1725" s="129"/>
    </row>
    <row r="1726" spans="1:5" ht="15.75" thickBot="1" x14ac:dyDescent="0.3">
      <c r="A1726" s="88" t="s">
        <v>32</v>
      </c>
      <c r="B1726" s="89"/>
      <c r="C1726" s="89"/>
      <c r="D1726" s="90">
        <f>SUM(D1712:D1725)</f>
        <v>0</v>
      </c>
    </row>
    <row r="1727" spans="1:5" ht="15.75" thickBot="1" x14ac:dyDescent="0.3">
      <c r="A1727" s="67"/>
      <c r="B1727" s="69"/>
      <c r="C1727" s="69"/>
      <c r="D1727" s="91"/>
    </row>
    <row r="1728" spans="1:5" ht="21.75" thickTop="1" thickBot="1" x14ac:dyDescent="0.35">
      <c r="A1728" s="102" t="s">
        <v>33</v>
      </c>
      <c r="B1728" s="102"/>
      <c r="C1728" s="102"/>
      <c r="D1728" s="103">
        <f>D1726+D1710</f>
        <v>0</v>
      </c>
    </row>
    <row r="1729" spans="1:5" ht="16.5" thickTop="1" thickBot="1" x14ac:dyDescent="0.3"/>
    <row r="1730" spans="1:5" ht="16.5" thickBot="1" x14ac:dyDescent="0.3">
      <c r="A1730" s="67" t="s">
        <v>12</v>
      </c>
      <c r="B1730" s="128">
        <f>Saisie!A58</f>
        <v>0</v>
      </c>
      <c r="C1730" s="126"/>
      <c r="D1730" s="127"/>
    </row>
    <row r="1732" spans="1:5" ht="15.75" thickBot="1" x14ac:dyDescent="0.3">
      <c r="A1732" s="68">
        <f>_xlfn.IFNA(VLOOKUP(B1730,Saisie!$A$4:$X$153,5,FALSE),0)</f>
        <v>0</v>
      </c>
      <c r="B1732" s="69" t="s">
        <v>13</v>
      </c>
      <c r="C1732" s="69" t="s">
        <v>14</v>
      </c>
      <c r="D1732" s="69" t="s">
        <v>15</v>
      </c>
    </row>
    <row r="1733" spans="1:5" x14ac:dyDescent="0.25">
      <c r="A1733" s="67" t="s">
        <v>16</v>
      </c>
      <c r="B1733" s="70">
        <f>_xlfn.IFNA(VLOOKUP(B1730,Saisie!$A$4:$X$153,3,FALSE),0)</f>
        <v>0</v>
      </c>
      <c r="C1733" s="71">
        <f>Témoin!$C$4</f>
        <v>55</v>
      </c>
      <c r="D1733" s="72">
        <f>C1733*B1733</f>
        <v>0</v>
      </c>
      <c r="E1733" s="117" t="str">
        <f>_xlfn.IFNA(VLOOKUP(B1730,Saisie!$A$4:$X$153,2,FALSE),"")</f>
        <v/>
      </c>
    </row>
    <row r="1734" spans="1:5" x14ac:dyDescent="0.25">
      <c r="A1734" s="67" t="s">
        <v>17</v>
      </c>
      <c r="B1734" s="73">
        <f>IF(A1732=1,1,)</f>
        <v>0</v>
      </c>
      <c r="C1734" s="74">
        <f>Témoin!$C$5</f>
        <v>24</v>
      </c>
      <c r="D1734" s="75">
        <f t="shared" ref="D1734:D1738" si="214">C1734*B1734</f>
        <v>0</v>
      </c>
      <c r="E1734" s="129" t="str">
        <f>_xlfn.IFNA(VLOOKUP(B1730,Saisie!$A$4:$X$153,4,FALSE),"")</f>
        <v/>
      </c>
    </row>
    <row r="1735" spans="1:5" x14ac:dyDescent="0.25">
      <c r="A1735" s="67" t="s">
        <v>18</v>
      </c>
      <c r="B1735" s="73">
        <f>IF(A1732=2,2,)</f>
        <v>0</v>
      </c>
      <c r="C1735" s="74">
        <f>Témoin!$C$6</f>
        <v>23</v>
      </c>
      <c r="D1735" s="75">
        <f t="shared" si="214"/>
        <v>0</v>
      </c>
      <c r="E1735" s="129"/>
    </row>
    <row r="1736" spans="1:5" x14ac:dyDescent="0.25">
      <c r="A1736" s="67" t="s">
        <v>19</v>
      </c>
      <c r="B1736" s="73">
        <f>IF(AND(A1732&gt;=3,A1732&lt;=5),A1732,0)</f>
        <v>0</v>
      </c>
      <c r="C1736" s="74">
        <f>Témoin!$C$7</f>
        <v>22</v>
      </c>
      <c r="D1736" s="75">
        <f t="shared" si="214"/>
        <v>0</v>
      </c>
      <c r="E1736" s="129"/>
    </row>
    <row r="1737" spans="1:5" x14ac:dyDescent="0.25">
      <c r="A1737" s="67" t="s">
        <v>20</v>
      </c>
      <c r="B1737" s="73">
        <f>IF(AND(A1732&gt;=6,A1732&lt;=10),A1732,0)</f>
        <v>0</v>
      </c>
      <c r="C1737" s="74">
        <f>Témoin!$C$8</f>
        <v>21</v>
      </c>
      <c r="D1737" s="75">
        <f t="shared" si="214"/>
        <v>0</v>
      </c>
      <c r="E1737" s="129"/>
    </row>
    <row r="1738" spans="1:5" x14ac:dyDescent="0.25">
      <c r="A1738" s="67" t="s">
        <v>21</v>
      </c>
      <c r="B1738" s="76">
        <f>IF(A1732&gt;10,A1732,0)</f>
        <v>0</v>
      </c>
      <c r="C1738" s="77">
        <f>Témoin!$C$9</f>
        <v>20</v>
      </c>
      <c r="D1738" s="78">
        <f t="shared" si="214"/>
        <v>0</v>
      </c>
      <c r="E1738" s="129"/>
    </row>
    <row r="1739" spans="1:5" x14ac:dyDescent="0.25">
      <c r="A1739" s="67"/>
      <c r="B1739" s="73"/>
      <c r="C1739" s="79"/>
      <c r="D1739" s="80"/>
      <c r="E1739" s="117"/>
    </row>
    <row r="1740" spans="1:5" x14ac:dyDescent="0.25">
      <c r="A1740" s="81" t="s">
        <v>22</v>
      </c>
      <c r="B1740" s="82">
        <f>_xlfn.IFNA(VLOOKUP(B1730,Saisie!$A$4:$X$153,7,FALSE),0)</f>
        <v>0</v>
      </c>
      <c r="C1740" s="83">
        <f>Témoin!$C$11</f>
        <v>95</v>
      </c>
      <c r="D1740" s="84">
        <f t="shared" ref="D1740:D1741" si="215">C1740*B1740</f>
        <v>0</v>
      </c>
      <c r="E1740" s="117" t="str">
        <f>_xlfn.IFNA(VLOOKUP(B1730,Saisie!$A$4:$X$153,6,FALSE),"")</f>
        <v/>
      </c>
    </row>
    <row r="1741" spans="1:5" ht="15.75" thickBot="1" x14ac:dyDescent="0.3">
      <c r="A1741" s="67" t="s">
        <v>23</v>
      </c>
      <c r="B1741" s="85">
        <f>_xlfn.IFNA(VLOOKUP(B1730,Saisie!$A$4:$X$153,9,FALSE),0)</f>
        <v>0</v>
      </c>
      <c r="C1741" s="86">
        <f>Témoin!$C$12</f>
        <v>70</v>
      </c>
      <c r="D1741" s="87">
        <f t="shared" si="215"/>
        <v>0</v>
      </c>
      <c r="E1741" s="117" t="str">
        <f>_xlfn.IFNA(VLOOKUP(B1730,Saisie!$A$4:$X$153,8,FALSE),"")</f>
        <v/>
      </c>
    </row>
    <row r="1742" spans="1:5" ht="15.75" thickBot="1" x14ac:dyDescent="0.3">
      <c r="A1742" s="88" t="s">
        <v>24</v>
      </c>
      <c r="B1742" s="89"/>
      <c r="C1742" s="89"/>
      <c r="D1742" s="90">
        <f>SUM(D1733:D1741)</f>
        <v>0</v>
      </c>
      <c r="E1742" s="117"/>
    </row>
    <row r="1743" spans="1:5" ht="15.75" thickBot="1" x14ac:dyDescent="0.3">
      <c r="A1743" s="67"/>
      <c r="B1743" s="89"/>
      <c r="C1743" s="89"/>
      <c r="D1743" s="91"/>
      <c r="E1743" s="117"/>
    </row>
    <row r="1744" spans="1:5" x14ac:dyDescent="0.25">
      <c r="A1744" s="67" t="s">
        <v>25</v>
      </c>
      <c r="B1744" s="70">
        <f>_xlfn.IFNA(VLOOKUP(B1730,Saisie!$A$4:$X$153,11,FALSE),0)</f>
        <v>0</v>
      </c>
      <c r="C1744" s="71">
        <f>Témoin!$C$15</f>
        <v>27</v>
      </c>
      <c r="D1744" s="72">
        <f t="shared" ref="D1744:D1751" si="216">C1744*B1744</f>
        <v>0</v>
      </c>
      <c r="E1744" s="117" t="str">
        <f>_xlfn.IFNA(VLOOKUP(B1730,Saisie!$A$4:$X$153,10,FALSE),"")</f>
        <v/>
      </c>
    </row>
    <row r="1745" spans="1:5" x14ac:dyDescent="0.25">
      <c r="A1745" s="67" t="s">
        <v>5</v>
      </c>
      <c r="B1745" s="73">
        <f>_xlfn.IFNA(VLOOKUP(B1730,Saisie!$A$4:$X$153,13,FALSE),0)</f>
        <v>0</v>
      </c>
      <c r="C1745" s="74">
        <f>Témoin!$C$16</f>
        <v>65</v>
      </c>
      <c r="D1745" s="75">
        <f t="shared" si="216"/>
        <v>0</v>
      </c>
      <c r="E1745" s="117" t="str">
        <f>_xlfn.IFNA(VLOOKUP(B1730,Saisie!$A$4:$X$153,12,FALSE),"")</f>
        <v/>
      </c>
    </row>
    <row r="1746" spans="1:5" x14ac:dyDescent="0.25">
      <c r="A1746" s="67" t="s">
        <v>6</v>
      </c>
      <c r="B1746" s="73">
        <f>_xlfn.IFNA(VLOOKUP(B1730,Saisie!$A$4:$X$153,15,FALSE),0)</f>
        <v>0</v>
      </c>
      <c r="C1746" s="74">
        <f>Témoin!$C$17</f>
        <v>60</v>
      </c>
      <c r="D1746" s="75">
        <f t="shared" si="216"/>
        <v>0</v>
      </c>
      <c r="E1746" s="117" t="str">
        <f>_xlfn.IFNA(VLOOKUP(B1730,Saisie!$A$4:$X$153,14,FALSE),"")</f>
        <v/>
      </c>
    </row>
    <row r="1747" spans="1:5" x14ac:dyDescent="0.25">
      <c r="A1747" s="67" t="s">
        <v>26</v>
      </c>
      <c r="B1747" s="73">
        <f>_xlfn.IFNA(VLOOKUP(B1730,Saisie!$A$4:$X$153,17,FALSE),0)</f>
        <v>0</v>
      </c>
      <c r="C1747" s="74">
        <f>Témoin!$C$18</f>
        <v>39</v>
      </c>
      <c r="D1747" s="75">
        <f t="shared" si="216"/>
        <v>0</v>
      </c>
      <c r="E1747" s="117" t="str">
        <f>_xlfn.IFNA(VLOOKUP(B1730,Saisie!$A$4:$X$153,16,FALSE),"")</f>
        <v/>
      </c>
    </row>
    <row r="1748" spans="1:5" x14ac:dyDescent="0.25">
      <c r="A1748" s="67" t="s">
        <v>27</v>
      </c>
      <c r="B1748" s="73">
        <f>_xlfn.IFNA(VLOOKUP(B1730,Saisie!$A$4:$X$153,19,FALSE),0)</f>
        <v>0</v>
      </c>
      <c r="C1748" s="74">
        <f>Témoin!$C$19</f>
        <v>20</v>
      </c>
      <c r="D1748" s="75">
        <f t="shared" si="216"/>
        <v>0</v>
      </c>
      <c r="E1748" s="117" t="str">
        <f>_xlfn.IFNA(VLOOKUP(B1730,Saisie!$A$4:$X$153,18,FALSE),"")</f>
        <v/>
      </c>
    </row>
    <row r="1749" spans="1:5" x14ac:dyDescent="0.25">
      <c r="A1749" s="67" t="s">
        <v>28</v>
      </c>
      <c r="B1749" s="73">
        <f>_xlfn.IFNA(VLOOKUP(B1730,Saisie!$A$4:$X$153,23,FALSE),0)</f>
        <v>0</v>
      </c>
      <c r="C1749" s="74">
        <f>Témoin!$C$20</f>
        <v>260</v>
      </c>
      <c r="D1749" s="75">
        <f t="shared" si="216"/>
        <v>0</v>
      </c>
      <c r="E1749" s="117" t="str">
        <f>_xlfn.IFNA(VLOOKUP(B1730,Saisie!$A$4:$X$153,22,FALSE),"")</f>
        <v/>
      </c>
    </row>
    <row r="1750" spans="1:5" x14ac:dyDescent="0.25">
      <c r="A1750" s="67" t="s">
        <v>29</v>
      </c>
      <c r="B1750" s="92"/>
      <c r="C1750" s="74">
        <f>Témoin!$C$21</f>
        <v>54</v>
      </c>
      <c r="D1750" s="75">
        <f t="shared" si="216"/>
        <v>0</v>
      </c>
      <c r="E1750" s="117"/>
    </row>
    <row r="1751" spans="1:5" x14ac:dyDescent="0.25">
      <c r="A1751" s="81" t="s">
        <v>30</v>
      </c>
      <c r="B1751" s="73">
        <f>_xlfn.IFNA(VLOOKUP(B1730,Saisie!$A$4:$X$153,21,FALSE),0)</f>
        <v>0</v>
      </c>
      <c r="C1751" s="74">
        <f>Témoin!$C$22</f>
        <v>135</v>
      </c>
      <c r="D1751" s="75">
        <f t="shared" si="216"/>
        <v>0</v>
      </c>
      <c r="E1751" s="117" t="str">
        <f>_xlfn.IFNA(VLOOKUP(B1730,Saisie!$A$4:$X$153,20,FALSE),"")</f>
        <v/>
      </c>
    </row>
    <row r="1752" spans="1:5" x14ac:dyDescent="0.25">
      <c r="A1752" s="93" t="s">
        <v>31</v>
      </c>
      <c r="B1752" s="92"/>
      <c r="C1752" s="94"/>
      <c r="D1752" s="95"/>
      <c r="E1752" s="129" t="str">
        <f>_xlfn.IFNA(VLOOKUP(B1730,Saisie!$A$4:$X$153,24,FALSE),"")</f>
        <v/>
      </c>
    </row>
    <row r="1753" spans="1:5" x14ac:dyDescent="0.25">
      <c r="A1753" s="96"/>
      <c r="B1753" s="97"/>
      <c r="C1753" s="98"/>
      <c r="D1753" s="75">
        <f t="shared" ref="D1753:D1757" si="217">C1753*B1753</f>
        <v>0</v>
      </c>
      <c r="E1753" s="129"/>
    </row>
    <row r="1754" spans="1:5" x14ac:dyDescent="0.25">
      <c r="A1754" s="96"/>
      <c r="B1754" s="92"/>
      <c r="C1754" s="98"/>
      <c r="D1754" s="75">
        <f t="shared" si="217"/>
        <v>0</v>
      </c>
      <c r="E1754" s="129"/>
    </row>
    <row r="1755" spans="1:5" x14ac:dyDescent="0.25">
      <c r="A1755" s="99"/>
      <c r="B1755" s="92"/>
      <c r="C1755" s="98"/>
      <c r="D1755" s="75">
        <f t="shared" si="217"/>
        <v>0</v>
      </c>
      <c r="E1755" s="129"/>
    </row>
    <row r="1756" spans="1:5" x14ac:dyDescent="0.25">
      <c r="A1756" s="67"/>
      <c r="B1756" s="92"/>
      <c r="C1756" s="98"/>
      <c r="D1756" s="75">
        <f t="shared" si="217"/>
        <v>0</v>
      </c>
      <c r="E1756" s="129"/>
    </row>
    <row r="1757" spans="1:5" ht="15.75" thickBot="1" x14ac:dyDescent="0.3">
      <c r="A1757" s="67"/>
      <c r="B1757" s="100"/>
      <c r="C1757" s="101"/>
      <c r="D1757" s="87">
        <f t="shared" si="217"/>
        <v>0</v>
      </c>
      <c r="E1757" s="129"/>
    </row>
    <row r="1758" spans="1:5" ht="15.75" thickBot="1" x14ac:dyDescent="0.3">
      <c r="A1758" s="88" t="s">
        <v>32</v>
      </c>
      <c r="B1758" s="89"/>
      <c r="C1758" s="89"/>
      <c r="D1758" s="90">
        <f>SUM(D1744:D1757)</f>
        <v>0</v>
      </c>
    </row>
    <row r="1759" spans="1:5" ht="15.75" thickBot="1" x14ac:dyDescent="0.3">
      <c r="A1759" s="67"/>
      <c r="B1759" s="69"/>
      <c r="C1759" s="69"/>
      <c r="D1759" s="91"/>
    </row>
    <row r="1760" spans="1:5" ht="21.75" thickTop="1" thickBot="1" x14ac:dyDescent="0.35">
      <c r="A1760" s="102" t="s">
        <v>33</v>
      </c>
      <c r="B1760" s="102"/>
      <c r="C1760" s="102"/>
      <c r="D1760" s="103">
        <f>D1758+D1742</f>
        <v>0</v>
      </c>
    </row>
    <row r="1761" spans="1:5" ht="16.5" thickTop="1" thickBot="1" x14ac:dyDescent="0.3"/>
    <row r="1762" spans="1:5" ht="16.5" thickBot="1" x14ac:dyDescent="0.3">
      <c r="A1762" s="67" t="s">
        <v>12</v>
      </c>
      <c r="B1762" s="128">
        <f>Saisie!A59</f>
        <v>0</v>
      </c>
      <c r="C1762" s="126"/>
      <c r="D1762" s="127"/>
    </row>
    <row r="1764" spans="1:5" ht="15.75" thickBot="1" x14ac:dyDescent="0.3">
      <c r="A1764" s="68">
        <f>_xlfn.IFNA(VLOOKUP(B1762,Saisie!$A$4:$X$153,5,FALSE),0)</f>
        <v>0</v>
      </c>
      <c r="B1764" s="69" t="s">
        <v>13</v>
      </c>
      <c r="C1764" s="69" t="s">
        <v>14</v>
      </c>
      <c r="D1764" s="69" t="s">
        <v>15</v>
      </c>
    </row>
    <row r="1765" spans="1:5" x14ac:dyDescent="0.25">
      <c r="A1765" s="67" t="s">
        <v>16</v>
      </c>
      <c r="B1765" s="70">
        <f>_xlfn.IFNA(VLOOKUP(B1762,Saisie!$A$4:$X$153,3,FALSE),0)</f>
        <v>0</v>
      </c>
      <c r="C1765" s="71">
        <f>Témoin!$C$4</f>
        <v>55</v>
      </c>
      <c r="D1765" s="72">
        <f>C1765*B1765</f>
        <v>0</v>
      </c>
      <c r="E1765" s="117" t="str">
        <f>_xlfn.IFNA(VLOOKUP(B1762,Saisie!$A$4:$X$153,2,FALSE),"")</f>
        <v/>
      </c>
    </row>
    <row r="1766" spans="1:5" x14ac:dyDescent="0.25">
      <c r="A1766" s="67" t="s">
        <v>17</v>
      </c>
      <c r="B1766" s="73">
        <f>IF(A1764=1,1,)</f>
        <v>0</v>
      </c>
      <c r="C1766" s="74">
        <f>Témoin!$C$5</f>
        <v>24</v>
      </c>
      <c r="D1766" s="75">
        <f t="shared" ref="D1766:D1770" si="218">C1766*B1766</f>
        <v>0</v>
      </c>
      <c r="E1766" s="129" t="str">
        <f>_xlfn.IFNA(VLOOKUP(B1762,Saisie!$A$4:$X$153,4,FALSE),"")</f>
        <v/>
      </c>
    </row>
    <row r="1767" spans="1:5" x14ac:dyDescent="0.25">
      <c r="A1767" s="67" t="s">
        <v>18</v>
      </c>
      <c r="B1767" s="73">
        <f>IF(A1764=2,2,)</f>
        <v>0</v>
      </c>
      <c r="C1767" s="74">
        <f>Témoin!$C$6</f>
        <v>23</v>
      </c>
      <c r="D1767" s="75">
        <f t="shared" si="218"/>
        <v>0</v>
      </c>
      <c r="E1767" s="129"/>
    </row>
    <row r="1768" spans="1:5" x14ac:dyDescent="0.25">
      <c r="A1768" s="67" t="s">
        <v>19</v>
      </c>
      <c r="B1768" s="73">
        <f>IF(AND(A1764&gt;=3,A1764&lt;=5),A1764,0)</f>
        <v>0</v>
      </c>
      <c r="C1768" s="74">
        <f>Témoin!$C$7</f>
        <v>22</v>
      </c>
      <c r="D1768" s="75">
        <f t="shared" si="218"/>
        <v>0</v>
      </c>
      <c r="E1768" s="129"/>
    </row>
    <row r="1769" spans="1:5" x14ac:dyDescent="0.25">
      <c r="A1769" s="67" t="s">
        <v>20</v>
      </c>
      <c r="B1769" s="73">
        <f>IF(AND(A1764&gt;=6,A1764&lt;=10),A1764,0)</f>
        <v>0</v>
      </c>
      <c r="C1769" s="74">
        <f>Témoin!$C$8</f>
        <v>21</v>
      </c>
      <c r="D1769" s="75">
        <f t="shared" si="218"/>
        <v>0</v>
      </c>
      <c r="E1769" s="129"/>
    </row>
    <row r="1770" spans="1:5" x14ac:dyDescent="0.25">
      <c r="A1770" s="67" t="s">
        <v>21</v>
      </c>
      <c r="B1770" s="76">
        <f>IF(A1764&gt;10,A1764,0)</f>
        <v>0</v>
      </c>
      <c r="C1770" s="77">
        <f>Témoin!$C$9</f>
        <v>20</v>
      </c>
      <c r="D1770" s="78">
        <f t="shared" si="218"/>
        <v>0</v>
      </c>
      <c r="E1770" s="129"/>
    </row>
    <row r="1771" spans="1:5" x14ac:dyDescent="0.25">
      <c r="A1771" s="67"/>
      <c r="B1771" s="73"/>
      <c r="C1771" s="79"/>
      <c r="D1771" s="80"/>
      <c r="E1771" s="117"/>
    </row>
    <row r="1772" spans="1:5" x14ac:dyDescent="0.25">
      <c r="A1772" s="81" t="s">
        <v>22</v>
      </c>
      <c r="B1772" s="82">
        <f>_xlfn.IFNA(VLOOKUP(B1762,Saisie!$A$4:$X$153,7,FALSE),0)</f>
        <v>0</v>
      </c>
      <c r="C1772" s="83">
        <f>Témoin!$C$11</f>
        <v>95</v>
      </c>
      <c r="D1772" s="84">
        <f t="shared" ref="D1772:D1773" si="219">C1772*B1772</f>
        <v>0</v>
      </c>
      <c r="E1772" s="117" t="str">
        <f>_xlfn.IFNA(VLOOKUP(B1762,Saisie!$A$4:$X$153,6,FALSE),"")</f>
        <v/>
      </c>
    </row>
    <row r="1773" spans="1:5" ht="15.75" thickBot="1" x14ac:dyDescent="0.3">
      <c r="A1773" s="67" t="s">
        <v>23</v>
      </c>
      <c r="B1773" s="85">
        <f>_xlfn.IFNA(VLOOKUP(B1762,Saisie!$A$4:$X$153,9,FALSE),0)</f>
        <v>0</v>
      </c>
      <c r="C1773" s="86">
        <f>Témoin!$C$12</f>
        <v>70</v>
      </c>
      <c r="D1773" s="87">
        <f t="shared" si="219"/>
        <v>0</v>
      </c>
      <c r="E1773" s="117" t="str">
        <f>_xlfn.IFNA(VLOOKUP(B1762,Saisie!$A$4:$X$153,8,FALSE),"")</f>
        <v/>
      </c>
    </row>
    <row r="1774" spans="1:5" ht="15.75" thickBot="1" x14ac:dyDescent="0.3">
      <c r="A1774" s="88" t="s">
        <v>24</v>
      </c>
      <c r="B1774" s="89"/>
      <c r="C1774" s="89"/>
      <c r="D1774" s="90">
        <f>SUM(D1765:D1773)</f>
        <v>0</v>
      </c>
      <c r="E1774" s="117"/>
    </row>
    <row r="1775" spans="1:5" ht="15.75" thickBot="1" x14ac:dyDescent="0.3">
      <c r="A1775" s="67"/>
      <c r="B1775" s="89"/>
      <c r="C1775" s="89"/>
      <c r="D1775" s="91"/>
      <c r="E1775" s="117"/>
    </row>
    <row r="1776" spans="1:5" x14ac:dyDescent="0.25">
      <c r="A1776" s="67" t="s">
        <v>25</v>
      </c>
      <c r="B1776" s="70">
        <f>_xlfn.IFNA(VLOOKUP(B1762,Saisie!$A$4:$X$153,11,FALSE),0)</f>
        <v>0</v>
      </c>
      <c r="C1776" s="71">
        <f>Témoin!$C$15</f>
        <v>27</v>
      </c>
      <c r="D1776" s="72">
        <f t="shared" ref="D1776:D1783" si="220">C1776*B1776</f>
        <v>0</v>
      </c>
      <c r="E1776" s="117" t="str">
        <f>_xlfn.IFNA(VLOOKUP(B1762,Saisie!$A$4:$X$153,10,FALSE),"")</f>
        <v/>
      </c>
    </row>
    <row r="1777" spans="1:5" x14ac:dyDescent="0.25">
      <c r="A1777" s="67" t="s">
        <v>5</v>
      </c>
      <c r="B1777" s="73">
        <f>_xlfn.IFNA(VLOOKUP(B1762,Saisie!$A$4:$X$153,13,FALSE),0)</f>
        <v>0</v>
      </c>
      <c r="C1777" s="74">
        <f>Témoin!$C$16</f>
        <v>65</v>
      </c>
      <c r="D1777" s="75">
        <f t="shared" si="220"/>
        <v>0</v>
      </c>
      <c r="E1777" s="117" t="str">
        <f>_xlfn.IFNA(VLOOKUP(B1762,Saisie!$A$4:$X$153,12,FALSE),"")</f>
        <v/>
      </c>
    </row>
    <row r="1778" spans="1:5" x14ac:dyDescent="0.25">
      <c r="A1778" s="67" t="s">
        <v>6</v>
      </c>
      <c r="B1778" s="73">
        <f>_xlfn.IFNA(VLOOKUP(B1762,Saisie!$A$4:$X$153,15,FALSE),0)</f>
        <v>0</v>
      </c>
      <c r="C1778" s="74">
        <f>Témoin!$C$17</f>
        <v>60</v>
      </c>
      <c r="D1778" s="75">
        <f t="shared" si="220"/>
        <v>0</v>
      </c>
      <c r="E1778" s="117" t="str">
        <f>_xlfn.IFNA(VLOOKUP(B1762,Saisie!$A$4:$X$153,14,FALSE),"")</f>
        <v/>
      </c>
    </row>
    <row r="1779" spans="1:5" x14ac:dyDescent="0.25">
      <c r="A1779" s="67" t="s">
        <v>26</v>
      </c>
      <c r="B1779" s="73">
        <f>_xlfn.IFNA(VLOOKUP(B1762,Saisie!$A$4:$X$153,17,FALSE),0)</f>
        <v>0</v>
      </c>
      <c r="C1779" s="74">
        <f>Témoin!$C$18</f>
        <v>39</v>
      </c>
      <c r="D1779" s="75">
        <f t="shared" si="220"/>
        <v>0</v>
      </c>
      <c r="E1779" s="117" t="str">
        <f>_xlfn.IFNA(VLOOKUP(B1762,Saisie!$A$4:$X$153,16,FALSE),"")</f>
        <v/>
      </c>
    </row>
    <row r="1780" spans="1:5" x14ac:dyDescent="0.25">
      <c r="A1780" s="67" t="s">
        <v>27</v>
      </c>
      <c r="B1780" s="73">
        <f>_xlfn.IFNA(VLOOKUP(B1762,Saisie!$A$4:$X$153,19,FALSE),0)</f>
        <v>0</v>
      </c>
      <c r="C1780" s="74">
        <f>Témoin!$C$19</f>
        <v>20</v>
      </c>
      <c r="D1780" s="75">
        <f t="shared" si="220"/>
        <v>0</v>
      </c>
      <c r="E1780" s="117" t="str">
        <f>_xlfn.IFNA(VLOOKUP(B1762,Saisie!$A$4:$X$153,18,FALSE),"")</f>
        <v/>
      </c>
    </row>
    <row r="1781" spans="1:5" x14ac:dyDescent="0.25">
      <c r="A1781" s="67" t="s">
        <v>28</v>
      </c>
      <c r="B1781" s="73">
        <f>_xlfn.IFNA(VLOOKUP(B1762,Saisie!$A$4:$X$153,23,FALSE),0)</f>
        <v>0</v>
      </c>
      <c r="C1781" s="74">
        <f>Témoin!$C$20</f>
        <v>260</v>
      </c>
      <c r="D1781" s="75">
        <f t="shared" si="220"/>
        <v>0</v>
      </c>
      <c r="E1781" s="117" t="str">
        <f>_xlfn.IFNA(VLOOKUP(B1762,Saisie!$A$4:$X$153,22,FALSE),"")</f>
        <v/>
      </c>
    </row>
    <row r="1782" spans="1:5" x14ac:dyDescent="0.25">
      <c r="A1782" s="67" t="s">
        <v>29</v>
      </c>
      <c r="B1782" s="92"/>
      <c r="C1782" s="74">
        <f>Témoin!$C$21</f>
        <v>54</v>
      </c>
      <c r="D1782" s="75">
        <f t="shared" si="220"/>
        <v>0</v>
      </c>
      <c r="E1782" s="117"/>
    </row>
    <row r="1783" spans="1:5" x14ac:dyDescent="0.25">
      <c r="A1783" s="81" t="s">
        <v>30</v>
      </c>
      <c r="B1783" s="73">
        <f>_xlfn.IFNA(VLOOKUP(B1762,Saisie!$A$4:$X$153,21,FALSE),0)</f>
        <v>0</v>
      </c>
      <c r="C1783" s="74">
        <f>Témoin!$C$22</f>
        <v>135</v>
      </c>
      <c r="D1783" s="75">
        <f t="shared" si="220"/>
        <v>0</v>
      </c>
      <c r="E1783" s="117" t="str">
        <f>_xlfn.IFNA(VLOOKUP(B1762,Saisie!$A$4:$X$153,20,FALSE),"")</f>
        <v/>
      </c>
    </row>
    <row r="1784" spans="1:5" x14ac:dyDescent="0.25">
      <c r="A1784" s="93" t="s">
        <v>31</v>
      </c>
      <c r="B1784" s="92"/>
      <c r="C1784" s="94"/>
      <c r="D1784" s="95"/>
      <c r="E1784" s="129" t="str">
        <f>_xlfn.IFNA(VLOOKUP(B1762,Saisie!$A$4:$X$153,24,FALSE),"")</f>
        <v/>
      </c>
    </row>
    <row r="1785" spans="1:5" x14ac:dyDescent="0.25">
      <c r="A1785" s="96"/>
      <c r="B1785" s="97"/>
      <c r="C1785" s="98"/>
      <c r="D1785" s="75">
        <f t="shared" ref="D1785:D1789" si="221">C1785*B1785</f>
        <v>0</v>
      </c>
      <c r="E1785" s="129"/>
    </row>
    <row r="1786" spans="1:5" x14ac:dyDescent="0.25">
      <c r="A1786" s="96"/>
      <c r="B1786" s="92"/>
      <c r="C1786" s="98"/>
      <c r="D1786" s="75">
        <f t="shared" si="221"/>
        <v>0</v>
      </c>
      <c r="E1786" s="129"/>
    </row>
    <row r="1787" spans="1:5" x14ac:dyDescent="0.25">
      <c r="A1787" s="99"/>
      <c r="B1787" s="92"/>
      <c r="C1787" s="98"/>
      <c r="D1787" s="75">
        <f t="shared" si="221"/>
        <v>0</v>
      </c>
      <c r="E1787" s="129"/>
    </row>
    <row r="1788" spans="1:5" x14ac:dyDescent="0.25">
      <c r="A1788" s="67"/>
      <c r="B1788" s="92"/>
      <c r="C1788" s="98"/>
      <c r="D1788" s="75">
        <f t="shared" si="221"/>
        <v>0</v>
      </c>
      <c r="E1788" s="129"/>
    </row>
    <row r="1789" spans="1:5" ht="15.75" thickBot="1" x14ac:dyDescent="0.3">
      <c r="A1789" s="67"/>
      <c r="B1789" s="100"/>
      <c r="C1789" s="101"/>
      <c r="D1789" s="87">
        <f t="shared" si="221"/>
        <v>0</v>
      </c>
      <c r="E1789" s="129"/>
    </row>
    <row r="1790" spans="1:5" ht="15.75" thickBot="1" x14ac:dyDescent="0.3">
      <c r="A1790" s="88" t="s">
        <v>32</v>
      </c>
      <c r="B1790" s="89"/>
      <c r="C1790" s="89"/>
      <c r="D1790" s="90">
        <f>SUM(D1776:D1789)</f>
        <v>0</v>
      </c>
    </row>
    <row r="1791" spans="1:5" ht="15.75" thickBot="1" x14ac:dyDescent="0.3">
      <c r="A1791" s="67"/>
      <c r="B1791" s="69"/>
      <c r="C1791" s="69"/>
      <c r="D1791" s="91"/>
    </row>
    <row r="1792" spans="1:5" ht="21.75" thickTop="1" thickBot="1" x14ac:dyDescent="0.35">
      <c r="A1792" s="102" t="s">
        <v>33</v>
      </c>
      <c r="B1792" s="102"/>
      <c r="C1792" s="102"/>
      <c r="D1792" s="103">
        <f>D1790+D1774</f>
        <v>0</v>
      </c>
    </row>
    <row r="1793" spans="1:5" ht="16.5" thickTop="1" thickBot="1" x14ac:dyDescent="0.3"/>
    <row r="1794" spans="1:5" ht="16.5" thickBot="1" x14ac:dyDescent="0.3">
      <c r="A1794" s="67" t="s">
        <v>12</v>
      </c>
      <c r="B1794" s="128">
        <f>Saisie!A60</f>
        <v>0</v>
      </c>
      <c r="C1794" s="126"/>
      <c r="D1794" s="127"/>
    </row>
    <row r="1796" spans="1:5" ht="15.75" thickBot="1" x14ac:dyDescent="0.3">
      <c r="A1796" s="68">
        <f>_xlfn.IFNA(VLOOKUP(B1794,Saisie!$A$4:$X$153,5,FALSE),0)</f>
        <v>0</v>
      </c>
      <c r="B1796" s="69" t="s">
        <v>13</v>
      </c>
      <c r="C1796" s="69" t="s">
        <v>14</v>
      </c>
      <c r="D1796" s="69" t="s">
        <v>15</v>
      </c>
    </row>
    <row r="1797" spans="1:5" x14ac:dyDescent="0.25">
      <c r="A1797" s="67" t="s">
        <v>16</v>
      </c>
      <c r="B1797" s="70">
        <f>_xlfn.IFNA(VLOOKUP(B1794,Saisie!$A$4:$X$153,3,FALSE),0)</f>
        <v>0</v>
      </c>
      <c r="C1797" s="71">
        <f>Témoin!$C$4</f>
        <v>55</v>
      </c>
      <c r="D1797" s="72">
        <f>C1797*B1797</f>
        <v>0</v>
      </c>
      <c r="E1797" s="117" t="str">
        <f>_xlfn.IFNA(VLOOKUP(B1794,Saisie!$A$4:$X$153,2,FALSE),"")</f>
        <v/>
      </c>
    </row>
    <row r="1798" spans="1:5" x14ac:dyDescent="0.25">
      <c r="A1798" s="67" t="s">
        <v>17</v>
      </c>
      <c r="B1798" s="73">
        <f>IF(A1796=1,1,)</f>
        <v>0</v>
      </c>
      <c r="C1798" s="74">
        <f>Témoin!$C$5</f>
        <v>24</v>
      </c>
      <c r="D1798" s="75">
        <f t="shared" ref="D1798:D1802" si="222">C1798*B1798</f>
        <v>0</v>
      </c>
      <c r="E1798" s="129" t="str">
        <f>_xlfn.IFNA(VLOOKUP(B1794,Saisie!$A$4:$X$153,4,FALSE),"")</f>
        <v/>
      </c>
    </row>
    <row r="1799" spans="1:5" x14ac:dyDescent="0.25">
      <c r="A1799" s="67" t="s">
        <v>18</v>
      </c>
      <c r="B1799" s="73">
        <f>IF(A1796=2,2,)</f>
        <v>0</v>
      </c>
      <c r="C1799" s="74">
        <f>Témoin!$C$6</f>
        <v>23</v>
      </c>
      <c r="D1799" s="75">
        <f t="shared" si="222"/>
        <v>0</v>
      </c>
      <c r="E1799" s="129"/>
    </row>
    <row r="1800" spans="1:5" x14ac:dyDescent="0.25">
      <c r="A1800" s="67" t="s">
        <v>19</v>
      </c>
      <c r="B1800" s="73">
        <f>IF(AND(A1796&gt;=3,A1796&lt;=5),A1796,0)</f>
        <v>0</v>
      </c>
      <c r="C1800" s="74">
        <f>Témoin!$C$7</f>
        <v>22</v>
      </c>
      <c r="D1800" s="75">
        <f t="shared" si="222"/>
        <v>0</v>
      </c>
      <c r="E1800" s="129"/>
    </row>
    <row r="1801" spans="1:5" x14ac:dyDescent="0.25">
      <c r="A1801" s="67" t="s">
        <v>20</v>
      </c>
      <c r="B1801" s="73">
        <f>IF(AND(A1796&gt;=6,A1796&lt;=10),A1796,0)</f>
        <v>0</v>
      </c>
      <c r="C1801" s="74">
        <f>Témoin!$C$8</f>
        <v>21</v>
      </c>
      <c r="D1801" s="75">
        <f t="shared" si="222"/>
        <v>0</v>
      </c>
      <c r="E1801" s="129"/>
    </row>
    <row r="1802" spans="1:5" x14ac:dyDescent="0.25">
      <c r="A1802" s="67" t="s">
        <v>21</v>
      </c>
      <c r="B1802" s="76">
        <f>IF(A1796&gt;10,A1796,0)</f>
        <v>0</v>
      </c>
      <c r="C1802" s="77">
        <f>Témoin!$C$9</f>
        <v>20</v>
      </c>
      <c r="D1802" s="78">
        <f t="shared" si="222"/>
        <v>0</v>
      </c>
      <c r="E1802" s="129"/>
    </row>
    <row r="1803" spans="1:5" x14ac:dyDescent="0.25">
      <c r="A1803" s="67"/>
      <c r="B1803" s="73"/>
      <c r="C1803" s="79"/>
      <c r="D1803" s="80"/>
      <c r="E1803" s="117"/>
    </row>
    <row r="1804" spans="1:5" x14ac:dyDescent="0.25">
      <c r="A1804" s="81" t="s">
        <v>22</v>
      </c>
      <c r="B1804" s="82">
        <f>_xlfn.IFNA(VLOOKUP(B1794,Saisie!$A$4:$X$153,7,FALSE),0)</f>
        <v>0</v>
      </c>
      <c r="C1804" s="83">
        <f>Témoin!$C$11</f>
        <v>95</v>
      </c>
      <c r="D1804" s="84">
        <f t="shared" ref="D1804:D1805" si="223">C1804*B1804</f>
        <v>0</v>
      </c>
      <c r="E1804" s="117" t="str">
        <f>_xlfn.IFNA(VLOOKUP(B1794,Saisie!$A$4:$X$153,6,FALSE),"")</f>
        <v/>
      </c>
    </row>
    <row r="1805" spans="1:5" ht="15.75" thickBot="1" x14ac:dyDescent="0.3">
      <c r="A1805" s="67" t="s">
        <v>23</v>
      </c>
      <c r="B1805" s="85">
        <f>_xlfn.IFNA(VLOOKUP(B1794,Saisie!$A$4:$X$153,9,FALSE),0)</f>
        <v>0</v>
      </c>
      <c r="C1805" s="86">
        <f>Témoin!$C$12</f>
        <v>70</v>
      </c>
      <c r="D1805" s="87">
        <f t="shared" si="223"/>
        <v>0</v>
      </c>
      <c r="E1805" s="117" t="str">
        <f>_xlfn.IFNA(VLOOKUP(B1794,Saisie!$A$4:$X$153,8,FALSE),"")</f>
        <v/>
      </c>
    </row>
    <row r="1806" spans="1:5" ht="15.75" thickBot="1" x14ac:dyDescent="0.3">
      <c r="A1806" s="88" t="s">
        <v>24</v>
      </c>
      <c r="B1806" s="89"/>
      <c r="C1806" s="89"/>
      <c r="D1806" s="90">
        <f>SUM(D1797:D1805)</f>
        <v>0</v>
      </c>
      <c r="E1806" s="117"/>
    </row>
    <row r="1807" spans="1:5" ht="15.75" thickBot="1" x14ac:dyDescent="0.3">
      <c r="A1807" s="67"/>
      <c r="B1807" s="89"/>
      <c r="C1807" s="89"/>
      <c r="D1807" s="91"/>
      <c r="E1807" s="117"/>
    </row>
    <row r="1808" spans="1:5" x14ac:dyDescent="0.25">
      <c r="A1808" s="67" t="s">
        <v>25</v>
      </c>
      <c r="B1808" s="70">
        <f>_xlfn.IFNA(VLOOKUP(B1794,Saisie!$A$4:$X$153,11,FALSE),0)</f>
        <v>0</v>
      </c>
      <c r="C1808" s="71">
        <f>Témoin!$C$15</f>
        <v>27</v>
      </c>
      <c r="D1808" s="72">
        <f t="shared" ref="D1808:D1815" si="224">C1808*B1808</f>
        <v>0</v>
      </c>
      <c r="E1808" s="117" t="str">
        <f>_xlfn.IFNA(VLOOKUP(B1794,Saisie!$A$4:$X$153,10,FALSE),"")</f>
        <v/>
      </c>
    </row>
    <row r="1809" spans="1:5" x14ac:dyDescent="0.25">
      <c r="A1809" s="67" t="s">
        <v>5</v>
      </c>
      <c r="B1809" s="73">
        <f>_xlfn.IFNA(VLOOKUP(B1794,Saisie!$A$4:$X$153,13,FALSE),0)</f>
        <v>0</v>
      </c>
      <c r="C1809" s="74">
        <f>Témoin!$C$16</f>
        <v>65</v>
      </c>
      <c r="D1809" s="75">
        <f t="shared" si="224"/>
        <v>0</v>
      </c>
      <c r="E1809" s="117" t="str">
        <f>_xlfn.IFNA(VLOOKUP(B1794,Saisie!$A$4:$X$153,12,FALSE),"")</f>
        <v/>
      </c>
    </row>
    <row r="1810" spans="1:5" x14ac:dyDescent="0.25">
      <c r="A1810" s="67" t="s">
        <v>6</v>
      </c>
      <c r="B1810" s="73">
        <f>_xlfn.IFNA(VLOOKUP(B1794,Saisie!$A$4:$X$153,15,FALSE),0)</f>
        <v>0</v>
      </c>
      <c r="C1810" s="74">
        <f>Témoin!$C$17</f>
        <v>60</v>
      </c>
      <c r="D1810" s="75">
        <f t="shared" si="224"/>
        <v>0</v>
      </c>
      <c r="E1810" s="117" t="str">
        <f>_xlfn.IFNA(VLOOKUP(B1794,Saisie!$A$4:$X$153,14,FALSE),"")</f>
        <v/>
      </c>
    </row>
    <row r="1811" spans="1:5" x14ac:dyDescent="0.25">
      <c r="A1811" s="67" t="s">
        <v>26</v>
      </c>
      <c r="B1811" s="73">
        <f>_xlfn.IFNA(VLOOKUP(B1794,Saisie!$A$4:$X$153,17,FALSE),0)</f>
        <v>0</v>
      </c>
      <c r="C1811" s="74">
        <f>Témoin!$C$18</f>
        <v>39</v>
      </c>
      <c r="D1811" s="75">
        <f t="shared" si="224"/>
        <v>0</v>
      </c>
      <c r="E1811" s="117" t="str">
        <f>_xlfn.IFNA(VLOOKUP(B1794,Saisie!$A$4:$X$153,16,FALSE),"")</f>
        <v/>
      </c>
    </row>
    <row r="1812" spans="1:5" x14ac:dyDescent="0.25">
      <c r="A1812" s="67" t="s">
        <v>27</v>
      </c>
      <c r="B1812" s="73">
        <f>_xlfn.IFNA(VLOOKUP(B1794,Saisie!$A$4:$X$153,19,FALSE),0)</f>
        <v>0</v>
      </c>
      <c r="C1812" s="74">
        <f>Témoin!$C$19</f>
        <v>20</v>
      </c>
      <c r="D1812" s="75">
        <f t="shared" si="224"/>
        <v>0</v>
      </c>
      <c r="E1812" s="117" t="str">
        <f>_xlfn.IFNA(VLOOKUP(B1794,Saisie!$A$4:$X$153,18,FALSE),"")</f>
        <v/>
      </c>
    </row>
    <row r="1813" spans="1:5" x14ac:dyDescent="0.25">
      <c r="A1813" s="67" t="s">
        <v>28</v>
      </c>
      <c r="B1813" s="73">
        <f>_xlfn.IFNA(VLOOKUP(B1794,Saisie!$A$4:$X$153,23,FALSE),0)</f>
        <v>0</v>
      </c>
      <c r="C1813" s="74">
        <f>Témoin!$C$20</f>
        <v>260</v>
      </c>
      <c r="D1813" s="75">
        <f t="shared" si="224"/>
        <v>0</v>
      </c>
      <c r="E1813" s="117" t="str">
        <f>_xlfn.IFNA(VLOOKUP(B1794,Saisie!$A$4:$X$153,22,FALSE),"")</f>
        <v/>
      </c>
    </row>
    <row r="1814" spans="1:5" x14ac:dyDescent="0.25">
      <c r="A1814" s="67" t="s">
        <v>29</v>
      </c>
      <c r="B1814" s="92"/>
      <c r="C1814" s="74">
        <f>Témoin!$C$21</f>
        <v>54</v>
      </c>
      <c r="D1814" s="75">
        <f t="shared" si="224"/>
        <v>0</v>
      </c>
      <c r="E1814" s="117"/>
    </row>
    <row r="1815" spans="1:5" x14ac:dyDescent="0.25">
      <c r="A1815" s="81" t="s">
        <v>30</v>
      </c>
      <c r="B1815" s="73">
        <f>_xlfn.IFNA(VLOOKUP(B1794,Saisie!$A$4:$X$153,21,FALSE),0)</f>
        <v>0</v>
      </c>
      <c r="C1815" s="74">
        <f>Témoin!$C$22</f>
        <v>135</v>
      </c>
      <c r="D1815" s="75">
        <f t="shared" si="224"/>
        <v>0</v>
      </c>
      <c r="E1815" s="117" t="str">
        <f>_xlfn.IFNA(VLOOKUP(B1794,Saisie!$A$4:$X$153,20,FALSE),"")</f>
        <v/>
      </c>
    </row>
    <row r="1816" spans="1:5" x14ac:dyDescent="0.25">
      <c r="A1816" s="93" t="s">
        <v>31</v>
      </c>
      <c r="B1816" s="92"/>
      <c r="C1816" s="94"/>
      <c r="D1816" s="95"/>
      <c r="E1816" s="129" t="str">
        <f>_xlfn.IFNA(VLOOKUP(B1794,Saisie!$A$4:$X$153,24,FALSE),"")</f>
        <v/>
      </c>
    </row>
    <row r="1817" spans="1:5" x14ac:dyDescent="0.25">
      <c r="A1817" s="96"/>
      <c r="B1817" s="97"/>
      <c r="C1817" s="98"/>
      <c r="D1817" s="75">
        <f t="shared" ref="D1817:D1821" si="225">C1817*B1817</f>
        <v>0</v>
      </c>
      <c r="E1817" s="129"/>
    </row>
    <row r="1818" spans="1:5" x14ac:dyDescent="0.25">
      <c r="A1818" s="96"/>
      <c r="B1818" s="92"/>
      <c r="C1818" s="98"/>
      <c r="D1818" s="75">
        <f t="shared" si="225"/>
        <v>0</v>
      </c>
      <c r="E1818" s="129"/>
    </row>
    <row r="1819" spans="1:5" x14ac:dyDescent="0.25">
      <c r="A1819" s="99"/>
      <c r="B1819" s="92"/>
      <c r="C1819" s="98"/>
      <c r="D1819" s="75">
        <f t="shared" si="225"/>
        <v>0</v>
      </c>
      <c r="E1819" s="129"/>
    </row>
    <row r="1820" spans="1:5" x14ac:dyDescent="0.25">
      <c r="A1820" s="67"/>
      <c r="B1820" s="92"/>
      <c r="C1820" s="98"/>
      <c r="D1820" s="75">
        <f t="shared" si="225"/>
        <v>0</v>
      </c>
      <c r="E1820" s="129"/>
    </row>
    <row r="1821" spans="1:5" ht="15.75" thickBot="1" x14ac:dyDescent="0.3">
      <c r="A1821" s="67"/>
      <c r="B1821" s="100"/>
      <c r="C1821" s="101"/>
      <c r="D1821" s="87">
        <f t="shared" si="225"/>
        <v>0</v>
      </c>
      <c r="E1821" s="129"/>
    </row>
    <row r="1822" spans="1:5" ht="15.75" thickBot="1" x14ac:dyDescent="0.3">
      <c r="A1822" s="88" t="s">
        <v>32</v>
      </c>
      <c r="B1822" s="89"/>
      <c r="C1822" s="89"/>
      <c r="D1822" s="90">
        <f>SUM(D1808:D1821)</f>
        <v>0</v>
      </c>
    </row>
    <row r="1823" spans="1:5" ht="15.75" thickBot="1" x14ac:dyDescent="0.3">
      <c r="A1823" s="67"/>
      <c r="B1823" s="69"/>
      <c r="C1823" s="69"/>
      <c r="D1823" s="91"/>
    </row>
    <row r="1824" spans="1:5" ht="21.75" thickTop="1" thickBot="1" x14ac:dyDescent="0.35">
      <c r="A1824" s="102" t="s">
        <v>33</v>
      </c>
      <c r="B1824" s="102"/>
      <c r="C1824" s="102"/>
      <c r="D1824" s="103">
        <f>D1822+D1806</f>
        <v>0</v>
      </c>
    </row>
    <row r="1825" spans="1:5" ht="16.5" thickTop="1" thickBot="1" x14ac:dyDescent="0.3"/>
    <row r="1826" spans="1:5" ht="16.5" thickBot="1" x14ac:dyDescent="0.3">
      <c r="A1826" s="67" t="s">
        <v>12</v>
      </c>
      <c r="B1826" s="128">
        <f>Saisie!A61</f>
        <v>0</v>
      </c>
      <c r="C1826" s="126"/>
      <c r="D1826" s="127"/>
    </row>
    <row r="1828" spans="1:5" ht="15.75" thickBot="1" x14ac:dyDescent="0.3">
      <c r="A1828" s="68">
        <f>_xlfn.IFNA(VLOOKUP(B1826,Saisie!$A$4:$X$153,5,FALSE),0)</f>
        <v>0</v>
      </c>
      <c r="B1828" s="69" t="s">
        <v>13</v>
      </c>
      <c r="C1828" s="69" t="s">
        <v>14</v>
      </c>
      <c r="D1828" s="69" t="s">
        <v>15</v>
      </c>
    </row>
    <row r="1829" spans="1:5" x14ac:dyDescent="0.25">
      <c r="A1829" s="67" t="s">
        <v>16</v>
      </c>
      <c r="B1829" s="70">
        <f>_xlfn.IFNA(VLOOKUP(B1826,Saisie!$A$4:$X$153,3,FALSE),0)</f>
        <v>0</v>
      </c>
      <c r="C1829" s="71">
        <f>Témoin!$C$4</f>
        <v>55</v>
      </c>
      <c r="D1829" s="72">
        <f>C1829*B1829</f>
        <v>0</v>
      </c>
      <c r="E1829" s="117" t="str">
        <f>_xlfn.IFNA(VLOOKUP(B1826,Saisie!$A$4:$X$153,2,FALSE),"")</f>
        <v/>
      </c>
    </row>
    <row r="1830" spans="1:5" x14ac:dyDescent="0.25">
      <c r="A1830" s="67" t="s">
        <v>17</v>
      </c>
      <c r="B1830" s="73">
        <f>IF(A1828=1,1,)</f>
        <v>0</v>
      </c>
      <c r="C1830" s="74">
        <f>Témoin!$C$5</f>
        <v>24</v>
      </c>
      <c r="D1830" s="75">
        <f t="shared" ref="D1830:D1834" si="226">C1830*B1830</f>
        <v>0</v>
      </c>
      <c r="E1830" s="129" t="str">
        <f>_xlfn.IFNA(VLOOKUP(B1826,Saisie!$A$4:$X$153,4,FALSE),"")</f>
        <v/>
      </c>
    </row>
    <row r="1831" spans="1:5" x14ac:dyDescent="0.25">
      <c r="A1831" s="67" t="s">
        <v>18</v>
      </c>
      <c r="B1831" s="73">
        <f>IF(A1828=2,2,)</f>
        <v>0</v>
      </c>
      <c r="C1831" s="74">
        <f>Témoin!$C$6</f>
        <v>23</v>
      </c>
      <c r="D1831" s="75">
        <f t="shared" si="226"/>
        <v>0</v>
      </c>
      <c r="E1831" s="129"/>
    </row>
    <row r="1832" spans="1:5" x14ac:dyDescent="0.25">
      <c r="A1832" s="67" t="s">
        <v>19</v>
      </c>
      <c r="B1832" s="73">
        <f>IF(AND(A1828&gt;=3,A1828&lt;=5),A1828,0)</f>
        <v>0</v>
      </c>
      <c r="C1832" s="74">
        <f>Témoin!$C$7</f>
        <v>22</v>
      </c>
      <c r="D1832" s="75">
        <f t="shared" si="226"/>
        <v>0</v>
      </c>
      <c r="E1832" s="129"/>
    </row>
    <row r="1833" spans="1:5" x14ac:dyDescent="0.25">
      <c r="A1833" s="67" t="s">
        <v>20</v>
      </c>
      <c r="B1833" s="73">
        <f>IF(AND(A1828&gt;=6,A1828&lt;=10),A1828,0)</f>
        <v>0</v>
      </c>
      <c r="C1833" s="74">
        <f>Témoin!$C$8</f>
        <v>21</v>
      </c>
      <c r="D1833" s="75">
        <f t="shared" si="226"/>
        <v>0</v>
      </c>
      <c r="E1833" s="129"/>
    </row>
    <row r="1834" spans="1:5" x14ac:dyDescent="0.25">
      <c r="A1834" s="67" t="s">
        <v>21</v>
      </c>
      <c r="B1834" s="76">
        <f>IF(A1828&gt;10,A1828,0)</f>
        <v>0</v>
      </c>
      <c r="C1834" s="77">
        <f>Témoin!$C$9</f>
        <v>20</v>
      </c>
      <c r="D1834" s="78">
        <f t="shared" si="226"/>
        <v>0</v>
      </c>
      <c r="E1834" s="129"/>
    </row>
    <row r="1835" spans="1:5" x14ac:dyDescent="0.25">
      <c r="A1835" s="67"/>
      <c r="B1835" s="73"/>
      <c r="C1835" s="79"/>
      <c r="D1835" s="80"/>
      <c r="E1835" s="117"/>
    </row>
    <row r="1836" spans="1:5" x14ac:dyDescent="0.25">
      <c r="A1836" s="81" t="s">
        <v>22</v>
      </c>
      <c r="B1836" s="82">
        <f>_xlfn.IFNA(VLOOKUP(B1826,Saisie!$A$4:$X$153,7,FALSE),0)</f>
        <v>0</v>
      </c>
      <c r="C1836" s="83">
        <f>Témoin!$C$11</f>
        <v>95</v>
      </c>
      <c r="D1836" s="84">
        <f t="shared" ref="D1836:D1837" si="227">C1836*B1836</f>
        <v>0</v>
      </c>
      <c r="E1836" s="117" t="str">
        <f>_xlfn.IFNA(VLOOKUP(B1826,Saisie!$A$4:$X$153,6,FALSE),"")</f>
        <v/>
      </c>
    </row>
    <row r="1837" spans="1:5" ht="15.75" thickBot="1" x14ac:dyDescent="0.3">
      <c r="A1837" s="67" t="s">
        <v>23</v>
      </c>
      <c r="B1837" s="85">
        <f>_xlfn.IFNA(VLOOKUP(B1826,Saisie!$A$4:$X$153,9,FALSE),0)</f>
        <v>0</v>
      </c>
      <c r="C1837" s="86">
        <f>Témoin!$C$12</f>
        <v>70</v>
      </c>
      <c r="D1837" s="87">
        <f t="shared" si="227"/>
        <v>0</v>
      </c>
      <c r="E1837" s="117" t="str">
        <f>_xlfn.IFNA(VLOOKUP(B1826,Saisie!$A$4:$X$153,8,FALSE),"")</f>
        <v/>
      </c>
    </row>
    <row r="1838" spans="1:5" ht="15.75" thickBot="1" x14ac:dyDescent="0.3">
      <c r="A1838" s="88" t="s">
        <v>24</v>
      </c>
      <c r="B1838" s="89"/>
      <c r="C1838" s="89"/>
      <c r="D1838" s="90">
        <f>SUM(D1829:D1837)</f>
        <v>0</v>
      </c>
      <c r="E1838" s="117"/>
    </row>
    <row r="1839" spans="1:5" ht="15.75" thickBot="1" x14ac:dyDescent="0.3">
      <c r="A1839" s="67"/>
      <c r="B1839" s="89"/>
      <c r="C1839" s="89"/>
      <c r="D1839" s="91"/>
      <c r="E1839" s="117"/>
    </row>
    <row r="1840" spans="1:5" x14ac:dyDescent="0.25">
      <c r="A1840" s="67" t="s">
        <v>25</v>
      </c>
      <c r="B1840" s="70">
        <f>_xlfn.IFNA(VLOOKUP(B1826,Saisie!$A$4:$X$153,11,FALSE),0)</f>
        <v>0</v>
      </c>
      <c r="C1840" s="71">
        <f>Témoin!$C$15</f>
        <v>27</v>
      </c>
      <c r="D1840" s="72">
        <f t="shared" ref="D1840:D1847" si="228">C1840*B1840</f>
        <v>0</v>
      </c>
      <c r="E1840" s="117" t="str">
        <f>_xlfn.IFNA(VLOOKUP(B1826,Saisie!$A$4:$X$153,10,FALSE),"")</f>
        <v/>
      </c>
    </row>
    <row r="1841" spans="1:5" x14ac:dyDescent="0.25">
      <c r="A1841" s="67" t="s">
        <v>5</v>
      </c>
      <c r="B1841" s="73">
        <f>_xlfn.IFNA(VLOOKUP(B1826,Saisie!$A$4:$X$153,13,FALSE),0)</f>
        <v>0</v>
      </c>
      <c r="C1841" s="74">
        <f>Témoin!$C$16</f>
        <v>65</v>
      </c>
      <c r="D1841" s="75">
        <f t="shared" si="228"/>
        <v>0</v>
      </c>
      <c r="E1841" s="117" t="str">
        <f>_xlfn.IFNA(VLOOKUP(B1826,Saisie!$A$4:$X$153,12,FALSE),"")</f>
        <v/>
      </c>
    </row>
    <row r="1842" spans="1:5" x14ac:dyDescent="0.25">
      <c r="A1842" s="67" t="s">
        <v>6</v>
      </c>
      <c r="B1842" s="73">
        <f>_xlfn.IFNA(VLOOKUP(B1826,Saisie!$A$4:$X$153,15,FALSE),0)</f>
        <v>0</v>
      </c>
      <c r="C1842" s="74">
        <f>Témoin!$C$17</f>
        <v>60</v>
      </c>
      <c r="D1842" s="75">
        <f t="shared" si="228"/>
        <v>0</v>
      </c>
      <c r="E1842" s="117" t="str">
        <f>_xlfn.IFNA(VLOOKUP(B1826,Saisie!$A$4:$X$153,14,FALSE),"")</f>
        <v/>
      </c>
    </row>
    <row r="1843" spans="1:5" x14ac:dyDescent="0.25">
      <c r="A1843" s="67" t="s">
        <v>26</v>
      </c>
      <c r="B1843" s="73">
        <f>_xlfn.IFNA(VLOOKUP(B1826,Saisie!$A$4:$X$153,17,FALSE),0)</f>
        <v>0</v>
      </c>
      <c r="C1843" s="74">
        <f>Témoin!$C$18</f>
        <v>39</v>
      </c>
      <c r="D1843" s="75">
        <f t="shared" si="228"/>
        <v>0</v>
      </c>
      <c r="E1843" s="117" t="str">
        <f>_xlfn.IFNA(VLOOKUP(B1826,Saisie!$A$4:$X$153,16,FALSE),"")</f>
        <v/>
      </c>
    </row>
    <row r="1844" spans="1:5" x14ac:dyDescent="0.25">
      <c r="A1844" s="67" t="s">
        <v>27</v>
      </c>
      <c r="B1844" s="73">
        <f>_xlfn.IFNA(VLOOKUP(B1826,Saisie!$A$4:$X$153,19,FALSE),0)</f>
        <v>0</v>
      </c>
      <c r="C1844" s="74">
        <f>Témoin!$C$19</f>
        <v>20</v>
      </c>
      <c r="D1844" s="75">
        <f t="shared" si="228"/>
        <v>0</v>
      </c>
      <c r="E1844" s="117" t="str">
        <f>_xlfn.IFNA(VLOOKUP(B1826,Saisie!$A$4:$X$153,18,FALSE),"")</f>
        <v/>
      </c>
    </row>
    <row r="1845" spans="1:5" x14ac:dyDescent="0.25">
      <c r="A1845" s="67" t="s">
        <v>28</v>
      </c>
      <c r="B1845" s="73">
        <f>_xlfn.IFNA(VLOOKUP(B1826,Saisie!$A$4:$X$153,23,FALSE),0)</f>
        <v>0</v>
      </c>
      <c r="C1845" s="74">
        <f>Témoin!$C$20</f>
        <v>260</v>
      </c>
      <c r="D1845" s="75">
        <f t="shared" si="228"/>
        <v>0</v>
      </c>
      <c r="E1845" s="117" t="str">
        <f>_xlfn.IFNA(VLOOKUP(B1826,Saisie!$A$4:$X$153,22,FALSE),"")</f>
        <v/>
      </c>
    </row>
    <row r="1846" spans="1:5" x14ac:dyDescent="0.25">
      <c r="A1846" s="67" t="s">
        <v>29</v>
      </c>
      <c r="B1846" s="92"/>
      <c r="C1846" s="74">
        <f>Témoin!$C$21</f>
        <v>54</v>
      </c>
      <c r="D1846" s="75">
        <f t="shared" si="228"/>
        <v>0</v>
      </c>
      <c r="E1846" s="117"/>
    </row>
    <row r="1847" spans="1:5" x14ac:dyDescent="0.25">
      <c r="A1847" s="81" t="s">
        <v>30</v>
      </c>
      <c r="B1847" s="73">
        <f>_xlfn.IFNA(VLOOKUP(B1826,Saisie!$A$4:$X$153,21,FALSE),0)</f>
        <v>0</v>
      </c>
      <c r="C1847" s="74">
        <f>Témoin!$C$22</f>
        <v>135</v>
      </c>
      <c r="D1847" s="75">
        <f t="shared" si="228"/>
        <v>0</v>
      </c>
      <c r="E1847" s="117" t="str">
        <f>_xlfn.IFNA(VLOOKUP(B1826,Saisie!$A$4:$X$153,20,FALSE),"")</f>
        <v/>
      </c>
    </row>
    <row r="1848" spans="1:5" x14ac:dyDescent="0.25">
      <c r="A1848" s="93" t="s">
        <v>31</v>
      </c>
      <c r="B1848" s="92"/>
      <c r="C1848" s="94"/>
      <c r="D1848" s="95"/>
      <c r="E1848" s="129" t="str">
        <f>_xlfn.IFNA(VLOOKUP(B1826,Saisie!$A$4:$X$153,24,FALSE),"")</f>
        <v/>
      </c>
    </row>
    <row r="1849" spans="1:5" x14ac:dyDescent="0.25">
      <c r="A1849" s="96"/>
      <c r="B1849" s="97"/>
      <c r="C1849" s="98"/>
      <c r="D1849" s="75">
        <f t="shared" ref="D1849:D1853" si="229">C1849*B1849</f>
        <v>0</v>
      </c>
      <c r="E1849" s="129"/>
    </row>
    <row r="1850" spans="1:5" x14ac:dyDescent="0.25">
      <c r="A1850" s="96"/>
      <c r="B1850" s="92"/>
      <c r="C1850" s="98"/>
      <c r="D1850" s="75">
        <f t="shared" si="229"/>
        <v>0</v>
      </c>
      <c r="E1850" s="129"/>
    </row>
    <row r="1851" spans="1:5" x14ac:dyDescent="0.25">
      <c r="A1851" s="99"/>
      <c r="B1851" s="92"/>
      <c r="C1851" s="98"/>
      <c r="D1851" s="75">
        <f t="shared" si="229"/>
        <v>0</v>
      </c>
      <c r="E1851" s="129"/>
    </row>
    <row r="1852" spans="1:5" x14ac:dyDescent="0.25">
      <c r="A1852" s="67"/>
      <c r="B1852" s="92"/>
      <c r="C1852" s="98"/>
      <c r="D1852" s="75">
        <f t="shared" si="229"/>
        <v>0</v>
      </c>
      <c r="E1852" s="129"/>
    </row>
    <row r="1853" spans="1:5" ht="15.75" thickBot="1" x14ac:dyDescent="0.3">
      <c r="A1853" s="67"/>
      <c r="B1853" s="100"/>
      <c r="C1853" s="101"/>
      <c r="D1853" s="87">
        <f t="shared" si="229"/>
        <v>0</v>
      </c>
      <c r="E1853" s="129"/>
    </row>
    <row r="1854" spans="1:5" ht="15.75" thickBot="1" x14ac:dyDescent="0.3">
      <c r="A1854" s="88" t="s">
        <v>32</v>
      </c>
      <c r="B1854" s="89"/>
      <c r="C1854" s="89"/>
      <c r="D1854" s="90">
        <f>SUM(D1840:D1853)</f>
        <v>0</v>
      </c>
    </row>
    <row r="1855" spans="1:5" ht="15.75" thickBot="1" x14ac:dyDescent="0.3">
      <c r="A1855" s="67"/>
      <c r="B1855" s="69"/>
      <c r="C1855" s="69"/>
      <c r="D1855" s="91"/>
    </row>
    <row r="1856" spans="1:5" ht="21.75" thickTop="1" thickBot="1" x14ac:dyDescent="0.35">
      <c r="A1856" s="102" t="s">
        <v>33</v>
      </c>
      <c r="B1856" s="102"/>
      <c r="C1856" s="102"/>
      <c r="D1856" s="103">
        <f>D1854+D1838</f>
        <v>0</v>
      </c>
    </row>
    <row r="1857" spans="1:5" ht="16.5" thickTop="1" thickBot="1" x14ac:dyDescent="0.3"/>
    <row r="1858" spans="1:5" ht="16.5" thickBot="1" x14ac:dyDescent="0.3">
      <c r="A1858" s="67" t="s">
        <v>12</v>
      </c>
      <c r="B1858" s="128">
        <f>Saisie!A62</f>
        <v>0</v>
      </c>
      <c r="C1858" s="126"/>
      <c r="D1858" s="127"/>
    </row>
    <row r="1860" spans="1:5" ht="15.75" thickBot="1" x14ac:dyDescent="0.3">
      <c r="A1860" s="68">
        <f>_xlfn.IFNA(VLOOKUP(B1858,Saisie!$A$4:$X$153,5,FALSE),0)</f>
        <v>0</v>
      </c>
      <c r="B1860" s="69" t="s">
        <v>13</v>
      </c>
      <c r="C1860" s="69" t="s">
        <v>14</v>
      </c>
      <c r="D1860" s="69" t="s">
        <v>15</v>
      </c>
    </row>
    <row r="1861" spans="1:5" x14ac:dyDescent="0.25">
      <c r="A1861" s="67" t="s">
        <v>16</v>
      </c>
      <c r="B1861" s="70">
        <f>_xlfn.IFNA(VLOOKUP(B1858,Saisie!$A$4:$X$153,3,FALSE),0)</f>
        <v>0</v>
      </c>
      <c r="C1861" s="71">
        <f>Témoin!$C$4</f>
        <v>55</v>
      </c>
      <c r="D1861" s="72">
        <f>C1861*B1861</f>
        <v>0</v>
      </c>
      <c r="E1861" s="117" t="str">
        <f>_xlfn.IFNA(VLOOKUP(B1858,Saisie!$A$4:$X$153,2,FALSE),"")</f>
        <v/>
      </c>
    </row>
    <row r="1862" spans="1:5" x14ac:dyDescent="0.25">
      <c r="A1862" s="67" t="s">
        <v>17</v>
      </c>
      <c r="B1862" s="73">
        <f>IF(A1860=1,1,)</f>
        <v>0</v>
      </c>
      <c r="C1862" s="74">
        <f>Témoin!$C$5</f>
        <v>24</v>
      </c>
      <c r="D1862" s="75">
        <f t="shared" ref="D1862:D1866" si="230">C1862*B1862</f>
        <v>0</v>
      </c>
      <c r="E1862" s="129" t="str">
        <f>_xlfn.IFNA(VLOOKUP(B1858,Saisie!$A$4:$X$153,4,FALSE),"")</f>
        <v/>
      </c>
    </row>
    <row r="1863" spans="1:5" x14ac:dyDescent="0.25">
      <c r="A1863" s="67" t="s">
        <v>18</v>
      </c>
      <c r="B1863" s="73">
        <f>IF(A1860=2,2,)</f>
        <v>0</v>
      </c>
      <c r="C1863" s="74">
        <f>Témoin!$C$6</f>
        <v>23</v>
      </c>
      <c r="D1863" s="75">
        <f t="shared" si="230"/>
        <v>0</v>
      </c>
      <c r="E1863" s="129"/>
    </row>
    <row r="1864" spans="1:5" x14ac:dyDescent="0.25">
      <c r="A1864" s="67" t="s">
        <v>19</v>
      </c>
      <c r="B1864" s="73">
        <f>IF(AND(A1860&gt;=3,A1860&lt;=5),A1860,0)</f>
        <v>0</v>
      </c>
      <c r="C1864" s="74">
        <f>Témoin!$C$7</f>
        <v>22</v>
      </c>
      <c r="D1864" s="75">
        <f t="shared" si="230"/>
        <v>0</v>
      </c>
      <c r="E1864" s="129"/>
    </row>
    <row r="1865" spans="1:5" x14ac:dyDescent="0.25">
      <c r="A1865" s="67" t="s">
        <v>20</v>
      </c>
      <c r="B1865" s="73">
        <f>IF(AND(A1860&gt;=6,A1860&lt;=10),A1860,0)</f>
        <v>0</v>
      </c>
      <c r="C1865" s="74">
        <f>Témoin!$C$8</f>
        <v>21</v>
      </c>
      <c r="D1865" s="75">
        <f t="shared" si="230"/>
        <v>0</v>
      </c>
      <c r="E1865" s="129"/>
    </row>
    <row r="1866" spans="1:5" x14ac:dyDescent="0.25">
      <c r="A1866" s="67" t="s">
        <v>21</v>
      </c>
      <c r="B1866" s="76">
        <f>IF(A1860&gt;10,A1860,0)</f>
        <v>0</v>
      </c>
      <c r="C1866" s="77">
        <f>Témoin!$C$9</f>
        <v>20</v>
      </c>
      <c r="D1866" s="78">
        <f t="shared" si="230"/>
        <v>0</v>
      </c>
      <c r="E1866" s="129"/>
    </row>
    <row r="1867" spans="1:5" x14ac:dyDescent="0.25">
      <c r="A1867" s="67"/>
      <c r="B1867" s="73"/>
      <c r="C1867" s="79"/>
      <c r="D1867" s="80"/>
      <c r="E1867" s="117"/>
    </row>
    <row r="1868" spans="1:5" x14ac:dyDescent="0.25">
      <c r="A1868" s="81" t="s">
        <v>22</v>
      </c>
      <c r="B1868" s="82">
        <f>_xlfn.IFNA(VLOOKUP(B1858,Saisie!$A$4:$X$153,7,FALSE),0)</f>
        <v>0</v>
      </c>
      <c r="C1868" s="83">
        <f>Témoin!$C$11</f>
        <v>95</v>
      </c>
      <c r="D1868" s="84">
        <f t="shared" ref="D1868:D1869" si="231">C1868*B1868</f>
        <v>0</v>
      </c>
      <c r="E1868" s="117" t="str">
        <f>_xlfn.IFNA(VLOOKUP(B1858,Saisie!$A$4:$X$153,6,FALSE),"")</f>
        <v/>
      </c>
    </row>
    <row r="1869" spans="1:5" ht="15.75" thickBot="1" x14ac:dyDescent="0.3">
      <c r="A1869" s="67" t="s">
        <v>23</v>
      </c>
      <c r="B1869" s="85">
        <f>_xlfn.IFNA(VLOOKUP(B1858,Saisie!$A$4:$X$153,9,FALSE),0)</f>
        <v>0</v>
      </c>
      <c r="C1869" s="86">
        <f>Témoin!$C$12</f>
        <v>70</v>
      </c>
      <c r="D1869" s="87">
        <f t="shared" si="231"/>
        <v>0</v>
      </c>
      <c r="E1869" s="117" t="str">
        <f>_xlfn.IFNA(VLOOKUP(B1858,Saisie!$A$4:$X$153,8,FALSE),"")</f>
        <v/>
      </c>
    </row>
    <row r="1870" spans="1:5" ht="15.75" thickBot="1" x14ac:dyDescent="0.3">
      <c r="A1870" s="88" t="s">
        <v>24</v>
      </c>
      <c r="B1870" s="89"/>
      <c r="C1870" s="89"/>
      <c r="D1870" s="90">
        <f>SUM(D1861:D1869)</f>
        <v>0</v>
      </c>
      <c r="E1870" s="117"/>
    </row>
    <row r="1871" spans="1:5" ht="15.75" thickBot="1" x14ac:dyDescent="0.3">
      <c r="A1871" s="67"/>
      <c r="B1871" s="89"/>
      <c r="C1871" s="89"/>
      <c r="D1871" s="91"/>
      <c r="E1871" s="117"/>
    </row>
    <row r="1872" spans="1:5" x14ac:dyDescent="0.25">
      <c r="A1872" s="67" t="s">
        <v>25</v>
      </c>
      <c r="B1872" s="70">
        <f>_xlfn.IFNA(VLOOKUP(B1858,Saisie!$A$4:$X$153,11,FALSE),0)</f>
        <v>0</v>
      </c>
      <c r="C1872" s="71">
        <f>Témoin!$C$15</f>
        <v>27</v>
      </c>
      <c r="D1872" s="72">
        <f t="shared" ref="D1872:D1879" si="232">C1872*B1872</f>
        <v>0</v>
      </c>
      <c r="E1872" s="117" t="str">
        <f>_xlfn.IFNA(VLOOKUP(B1858,Saisie!$A$4:$X$153,10,FALSE),"")</f>
        <v/>
      </c>
    </row>
    <row r="1873" spans="1:5" x14ac:dyDescent="0.25">
      <c r="A1873" s="67" t="s">
        <v>5</v>
      </c>
      <c r="B1873" s="73">
        <f>_xlfn.IFNA(VLOOKUP(B1858,Saisie!$A$4:$X$153,13,FALSE),0)</f>
        <v>0</v>
      </c>
      <c r="C1873" s="74">
        <f>Témoin!$C$16</f>
        <v>65</v>
      </c>
      <c r="D1873" s="75">
        <f t="shared" si="232"/>
        <v>0</v>
      </c>
      <c r="E1873" s="117" t="str">
        <f>_xlfn.IFNA(VLOOKUP(B1858,Saisie!$A$4:$X$153,12,FALSE),"")</f>
        <v/>
      </c>
    </row>
    <row r="1874" spans="1:5" x14ac:dyDescent="0.25">
      <c r="A1874" s="67" t="s">
        <v>6</v>
      </c>
      <c r="B1874" s="73">
        <f>_xlfn.IFNA(VLOOKUP(B1858,Saisie!$A$4:$X$153,15,FALSE),0)</f>
        <v>0</v>
      </c>
      <c r="C1874" s="74">
        <f>Témoin!$C$17</f>
        <v>60</v>
      </c>
      <c r="D1874" s="75">
        <f t="shared" si="232"/>
        <v>0</v>
      </c>
      <c r="E1874" s="117" t="str">
        <f>_xlfn.IFNA(VLOOKUP(B1858,Saisie!$A$4:$X$153,14,FALSE),"")</f>
        <v/>
      </c>
    </row>
    <row r="1875" spans="1:5" x14ac:dyDescent="0.25">
      <c r="A1875" s="67" t="s">
        <v>26</v>
      </c>
      <c r="B1875" s="73">
        <f>_xlfn.IFNA(VLOOKUP(B1858,Saisie!$A$4:$X$153,17,FALSE),0)</f>
        <v>0</v>
      </c>
      <c r="C1875" s="74">
        <f>Témoin!$C$18</f>
        <v>39</v>
      </c>
      <c r="D1875" s="75">
        <f t="shared" si="232"/>
        <v>0</v>
      </c>
      <c r="E1875" s="117" t="str">
        <f>_xlfn.IFNA(VLOOKUP(B1858,Saisie!$A$4:$X$153,16,FALSE),"")</f>
        <v/>
      </c>
    </row>
    <row r="1876" spans="1:5" x14ac:dyDescent="0.25">
      <c r="A1876" s="67" t="s">
        <v>27</v>
      </c>
      <c r="B1876" s="73">
        <f>_xlfn.IFNA(VLOOKUP(B1858,Saisie!$A$4:$X$153,19,FALSE),0)</f>
        <v>0</v>
      </c>
      <c r="C1876" s="74">
        <f>Témoin!$C$19</f>
        <v>20</v>
      </c>
      <c r="D1876" s="75">
        <f t="shared" si="232"/>
        <v>0</v>
      </c>
      <c r="E1876" s="117" t="str">
        <f>_xlfn.IFNA(VLOOKUP(B1858,Saisie!$A$4:$X$153,18,FALSE),"")</f>
        <v/>
      </c>
    </row>
    <row r="1877" spans="1:5" x14ac:dyDescent="0.25">
      <c r="A1877" s="67" t="s">
        <v>28</v>
      </c>
      <c r="B1877" s="73">
        <f>_xlfn.IFNA(VLOOKUP(B1858,Saisie!$A$4:$X$153,23,FALSE),0)</f>
        <v>0</v>
      </c>
      <c r="C1877" s="74">
        <f>Témoin!$C$20</f>
        <v>260</v>
      </c>
      <c r="D1877" s="75">
        <f t="shared" si="232"/>
        <v>0</v>
      </c>
      <c r="E1877" s="117" t="str">
        <f>_xlfn.IFNA(VLOOKUP(B1858,Saisie!$A$4:$X$153,22,FALSE),"")</f>
        <v/>
      </c>
    </row>
    <row r="1878" spans="1:5" x14ac:dyDescent="0.25">
      <c r="A1878" s="67" t="s">
        <v>29</v>
      </c>
      <c r="B1878" s="92"/>
      <c r="C1878" s="74">
        <f>Témoin!$C$21</f>
        <v>54</v>
      </c>
      <c r="D1878" s="75">
        <f t="shared" si="232"/>
        <v>0</v>
      </c>
      <c r="E1878" s="117"/>
    </row>
    <row r="1879" spans="1:5" x14ac:dyDescent="0.25">
      <c r="A1879" s="81" t="s">
        <v>30</v>
      </c>
      <c r="B1879" s="73">
        <f>_xlfn.IFNA(VLOOKUP(B1858,Saisie!$A$4:$X$153,21,FALSE),0)</f>
        <v>0</v>
      </c>
      <c r="C1879" s="74">
        <f>Témoin!$C$22</f>
        <v>135</v>
      </c>
      <c r="D1879" s="75">
        <f t="shared" si="232"/>
        <v>0</v>
      </c>
      <c r="E1879" s="117" t="str">
        <f>_xlfn.IFNA(VLOOKUP(B1858,Saisie!$A$4:$X$153,20,FALSE),"")</f>
        <v/>
      </c>
    </row>
    <row r="1880" spans="1:5" x14ac:dyDescent="0.25">
      <c r="A1880" s="93" t="s">
        <v>31</v>
      </c>
      <c r="B1880" s="92"/>
      <c r="C1880" s="94"/>
      <c r="D1880" s="95"/>
      <c r="E1880" s="129" t="str">
        <f>_xlfn.IFNA(VLOOKUP(B1858,Saisie!$A$4:$X$153,24,FALSE),"")</f>
        <v/>
      </c>
    </row>
    <row r="1881" spans="1:5" x14ac:dyDescent="0.25">
      <c r="A1881" s="96"/>
      <c r="B1881" s="97"/>
      <c r="C1881" s="98"/>
      <c r="D1881" s="75">
        <f t="shared" ref="D1881:D1885" si="233">C1881*B1881</f>
        <v>0</v>
      </c>
      <c r="E1881" s="129"/>
    </row>
    <row r="1882" spans="1:5" x14ac:dyDescent="0.25">
      <c r="A1882" s="96"/>
      <c r="B1882" s="92"/>
      <c r="C1882" s="98"/>
      <c r="D1882" s="75">
        <f t="shared" si="233"/>
        <v>0</v>
      </c>
      <c r="E1882" s="129"/>
    </row>
    <row r="1883" spans="1:5" x14ac:dyDescent="0.25">
      <c r="A1883" s="99"/>
      <c r="B1883" s="92"/>
      <c r="C1883" s="98"/>
      <c r="D1883" s="75">
        <f t="shared" si="233"/>
        <v>0</v>
      </c>
      <c r="E1883" s="129"/>
    </row>
    <row r="1884" spans="1:5" x14ac:dyDescent="0.25">
      <c r="A1884" s="67"/>
      <c r="B1884" s="92"/>
      <c r="C1884" s="98"/>
      <c r="D1884" s="75">
        <f t="shared" si="233"/>
        <v>0</v>
      </c>
      <c r="E1884" s="129"/>
    </row>
    <row r="1885" spans="1:5" ht="15.75" thickBot="1" x14ac:dyDescent="0.3">
      <c r="A1885" s="67"/>
      <c r="B1885" s="100"/>
      <c r="C1885" s="101"/>
      <c r="D1885" s="87">
        <f t="shared" si="233"/>
        <v>0</v>
      </c>
      <c r="E1885" s="129"/>
    </row>
    <row r="1886" spans="1:5" ht="15.75" thickBot="1" x14ac:dyDescent="0.3">
      <c r="A1886" s="88" t="s">
        <v>32</v>
      </c>
      <c r="B1886" s="89"/>
      <c r="C1886" s="89"/>
      <c r="D1886" s="90">
        <f>SUM(D1872:D1885)</f>
        <v>0</v>
      </c>
    </row>
    <row r="1887" spans="1:5" ht="15.75" thickBot="1" x14ac:dyDescent="0.3">
      <c r="A1887" s="67"/>
      <c r="B1887" s="69"/>
      <c r="C1887" s="69"/>
      <c r="D1887" s="91"/>
    </row>
    <row r="1888" spans="1:5" ht="21.75" thickTop="1" thickBot="1" x14ac:dyDescent="0.35">
      <c r="A1888" s="102" t="s">
        <v>33</v>
      </c>
      <c r="B1888" s="102"/>
      <c r="C1888" s="102"/>
      <c r="D1888" s="103">
        <f>D1886+D1870</f>
        <v>0</v>
      </c>
    </row>
    <row r="1889" spans="1:5" ht="16.5" thickTop="1" thickBot="1" x14ac:dyDescent="0.3"/>
    <row r="1890" spans="1:5" ht="16.5" thickBot="1" x14ac:dyDescent="0.3">
      <c r="A1890" s="67" t="s">
        <v>12</v>
      </c>
      <c r="B1890" s="128">
        <f>Saisie!A63</f>
        <v>0</v>
      </c>
      <c r="C1890" s="126"/>
      <c r="D1890" s="127"/>
    </row>
    <row r="1892" spans="1:5" ht="15.75" thickBot="1" x14ac:dyDescent="0.3">
      <c r="A1892" s="68">
        <f>_xlfn.IFNA(VLOOKUP(B1890,Saisie!$A$4:$X$153,5,FALSE),0)</f>
        <v>0</v>
      </c>
      <c r="B1892" s="69" t="s">
        <v>13</v>
      </c>
      <c r="C1892" s="69" t="s">
        <v>14</v>
      </c>
      <c r="D1892" s="69" t="s">
        <v>15</v>
      </c>
    </row>
    <row r="1893" spans="1:5" x14ac:dyDescent="0.25">
      <c r="A1893" s="67" t="s">
        <v>16</v>
      </c>
      <c r="B1893" s="70">
        <f>_xlfn.IFNA(VLOOKUP(B1890,Saisie!$A$4:$X$153,3,FALSE),0)</f>
        <v>0</v>
      </c>
      <c r="C1893" s="71">
        <f>Témoin!$C$4</f>
        <v>55</v>
      </c>
      <c r="D1893" s="72">
        <f>C1893*B1893</f>
        <v>0</v>
      </c>
      <c r="E1893" s="117" t="str">
        <f>_xlfn.IFNA(VLOOKUP(B1890,Saisie!$A$4:$X$153,2,FALSE),"")</f>
        <v/>
      </c>
    </row>
    <row r="1894" spans="1:5" x14ac:dyDescent="0.25">
      <c r="A1894" s="67" t="s">
        <v>17</v>
      </c>
      <c r="B1894" s="73">
        <f>IF(A1892=1,1,)</f>
        <v>0</v>
      </c>
      <c r="C1894" s="74">
        <f>Témoin!$C$5</f>
        <v>24</v>
      </c>
      <c r="D1894" s="75">
        <f t="shared" ref="D1894:D1898" si="234">C1894*B1894</f>
        <v>0</v>
      </c>
      <c r="E1894" s="129" t="str">
        <f>_xlfn.IFNA(VLOOKUP(B1890,Saisie!$A$4:$X$153,4,FALSE),"")</f>
        <v/>
      </c>
    </row>
    <row r="1895" spans="1:5" x14ac:dyDescent="0.25">
      <c r="A1895" s="67" t="s">
        <v>18</v>
      </c>
      <c r="B1895" s="73">
        <f>IF(A1892=2,2,)</f>
        <v>0</v>
      </c>
      <c r="C1895" s="74">
        <f>Témoin!$C$6</f>
        <v>23</v>
      </c>
      <c r="D1895" s="75">
        <f t="shared" si="234"/>
        <v>0</v>
      </c>
      <c r="E1895" s="129"/>
    </row>
    <row r="1896" spans="1:5" x14ac:dyDescent="0.25">
      <c r="A1896" s="67" t="s">
        <v>19</v>
      </c>
      <c r="B1896" s="73">
        <f>IF(AND(A1892&gt;=3,A1892&lt;=5),A1892,0)</f>
        <v>0</v>
      </c>
      <c r="C1896" s="74">
        <f>Témoin!$C$7</f>
        <v>22</v>
      </c>
      <c r="D1896" s="75">
        <f t="shared" si="234"/>
        <v>0</v>
      </c>
      <c r="E1896" s="129"/>
    </row>
    <row r="1897" spans="1:5" x14ac:dyDescent="0.25">
      <c r="A1897" s="67" t="s">
        <v>20</v>
      </c>
      <c r="B1897" s="73">
        <f>IF(AND(A1892&gt;=6,A1892&lt;=10),A1892,0)</f>
        <v>0</v>
      </c>
      <c r="C1897" s="74">
        <f>Témoin!$C$8</f>
        <v>21</v>
      </c>
      <c r="D1897" s="75">
        <f t="shared" si="234"/>
        <v>0</v>
      </c>
      <c r="E1897" s="129"/>
    </row>
    <row r="1898" spans="1:5" x14ac:dyDescent="0.25">
      <c r="A1898" s="67" t="s">
        <v>21</v>
      </c>
      <c r="B1898" s="76">
        <f>IF(A1892&gt;10,A1892,0)</f>
        <v>0</v>
      </c>
      <c r="C1898" s="77">
        <f>Témoin!$C$9</f>
        <v>20</v>
      </c>
      <c r="D1898" s="78">
        <f t="shared" si="234"/>
        <v>0</v>
      </c>
      <c r="E1898" s="129"/>
    </row>
    <row r="1899" spans="1:5" x14ac:dyDescent="0.25">
      <c r="A1899" s="67"/>
      <c r="B1899" s="73"/>
      <c r="C1899" s="79"/>
      <c r="D1899" s="80"/>
      <c r="E1899" s="117"/>
    </row>
    <row r="1900" spans="1:5" x14ac:dyDescent="0.25">
      <c r="A1900" s="81" t="s">
        <v>22</v>
      </c>
      <c r="B1900" s="82">
        <f>_xlfn.IFNA(VLOOKUP(B1890,Saisie!$A$4:$X$153,7,FALSE),0)</f>
        <v>0</v>
      </c>
      <c r="C1900" s="83">
        <f>Témoin!$C$11</f>
        <v>95</v>
      </c>
      <c r="D1900" s="84">
        <f t="shared" ref="D1900:D1901" si="235">C1900*B1900</f>
        <v>0</v>
      </c>
      <c r="E1900" s="117" t="str">
        <f>_xlfn.IFNA(VLOOKUP(B1890,Saisie!$A$4:$X$153,6,FALSE),"")</f>
        <v/>
      </c>
    </row>
    <row r="1901" spans="1:5" ht="15.75" thickBot="1" x14ac:dyDescent="0.3">
      <c r="A1901" s="67" t="s">
        <v>23</v>
      </c>
      <c r="B1901" s="85">
        <f>_xlfn.IFNA(VLOOKUP(B1890,Saisie!$A$4:$X$153,9,FALSE),0)</f>
        <v>0</v>
      </c>
      <c r="C1901" s="86">
        <f>Témoin!$C$12</f>
        <v>70</v>
      </c>
      <c r="D1901" s="87">
        <f t="shared" si="235"/>
        <v>0</v>
      </c>
      <c r="E1901" s="117" t="str">
        <f>_xlfn.IFNA(VLOOKUP(B1890,Saisie!$A$4:$X$153,8,FALSE),"")</f>
        <v/>
      </c>
    </row>
    <row r="1902" spans="1:5" ht="15.75" thickBot="1" x14ac:dyDescent="0.3">
      <c r="A1902" s="88" t="s">
        <v>24</v>
      </c>
      <c r="B1902" s="89"/>
      <c r="C1902" s="89"/>
      <c r="D1902" s="90">
        <f>SUM(D1893:D1901)</f>
        <v>0</v>
      </c>
      <c r="E1902" s="117"/>
    </row>
    <row r="1903" spans="1:5" ht="15.75" thickBot="1" x14ac:dyDescent="0.3">
      <c r="A1903" s="67"/>
      <c r="B1903" s="89"/>
      <c r="C1903" s="89"/>
      <c r="D1903" s="91"/>
      <c r="E1903" s="117"/>
    </row>
    <row r="1904" spans="1:5" x14ac:dyDescent="0.25">
      <c r="A1904" s="67" t="s">
        <v>25</v>
      </c>
      <c r="B1904" s="70">
        <f>_xlfn.IFNA(VLOOKUP(B1890,Saisie!$A$4:$X$153,11,FALSE),0)</f>
        <v>0</v>
      </c>
      <c r="C1904" s="71">
        <f>Témoin!$C$15</f>
        <v>27</v>
      </c>
      <c r="D1904" s="72">
        <f t="shared" ref="D1904:D1911" si="236">C1904*B1904</f>
        <v>0</v>
      </c>
      <c r="E1904" s="117" t="str">
        <f>_xlfn.IFNA(VLOOKUP(B1890,Saisie!$A$4:$X$153,10,FALSE),"")</f>
        <v/>
      </c>
    </row>
    <row r="1905" spans="1:5" x14ac:dyDescent="0.25">
      <c r="A1905" s="67" t="s">
        <v>5</v>
      </c>
      <c r="B1905" s="73">
        <f>_xlfn.IFNA(VLOOKUP(B1890,Saisie!$A$4:$X$153,13,FALSE),0)</f>
        <v>0</v>
      </c>
      <c r="C1905" s="74">
        <f>Témoin!$C$16</f>
        <v>65</v>
      </c>
      <c r="D1905" s="75">
        <f t="shared" si="236"/>
        <v>0</v>
      </c>
      <c r="E1905" s="117" t="str">
        <f>_xlfn.IFNA(VLOOKUP(B1890,Saisie!$A$4:$X$153,12,FALSE),"")</f>
        <v/>
      </c>
    </row>
    <row r="1906" spans="1:5" x14ac:dyDescent="0.25">
      <c r="A1906" s="67" t="s">
        <v>6</v>
      </c>
      <c r="B1906" s="73">
        <f>_xlfn.IFNA(VLOOKUP(B1890,Saisie!$A$4:$X$153,15,FALSE),0)</f>
        <v>0</v>
      </c>
      <c r="C1906" s="74">
        <f>Témoin!$C$17</f>
        <v>60</v>
      </c>
      <c r="D1906" s="75">
        <f t="shared" si="236"/>
        <v>0</v>
      </c>
      <c r="E1906" s="117" t="str">
        <f>_xlfn.IFNA(VLOOKUP(B1890,Saisie!$A$4:$X$153,14,FALSE),"")</f>
        <v/>
      </c>
    </row>
    <row r="1907" spans="1:5" x14ac:dyDescent="0.25">
      <c r="A1907" s="67" t="s">
        <v>26</v>
      </c>
      <c r="B1907" s="73">
        <f>_xlfn.IFNA(VLOOKUP(B1890,Saisie!$A$4:$X$153,17,FALSE),0)</f>
        <v>0</v>
      </c>
      <c r="C1907" s="74">
        <f>Témoin!$C$18</f>
        <v>39</v>
      </c>
      <c r="D1907" s="75">
        <f t="shared" si="236"/>
        <v>0</v>
      </c>
      <c r="E1907" s="117" t="str">
        <f>_xlfn.IFNA(VLOOKUP(B1890,Saisie!$A$4:$X$153,16,FALSE),"")</f>
        <v/>
      </c>
    </row>
    <row r="1908" spans="1:5" x14ac:dyDescent="0.25">
      <c r="A1908" s="67" t="s">
        <v>27</v>
      </c>
      <c r="B1908" s="73">
        <f>_xlfn.IFNA(VLOOKUP(B1890,Saisie!$A$4:$X$153,19,FALSE),0)</f>
        <v>0</v>
      </c>
      <c r="C1908" s="74">
        <f>Témoin!$C$19</f>
        <v>20</v>
      </c>
      <c r="D1908" s="75">
        <f t="shared" si="236"/>
        <v>0</v>
      </c>
      <c r="E1908" s="117" t="str">
        <f>_xlfn.IFNA(VLOOKUP(B1890,Saisie!$A$4:$X$153,18,FALSE),"")</f>
        <v/>
      </c>
    </row>
    <row r="1909" spans="1:5" x14ac:dyDescent="0.25">
      <c r="A1909" s="67" t="s">
        <v>28</v>
      </c>
      <c r="B1909" s="73">
        <f>_xlfn.IFNA(VLOOKUP(B1890,Saisie!$A$4:$X$153,23,FALSE),0)</f>
        <v>0</v>
      </c>
      <c r="C1909" s="74">
        <f>Témoin!$C$20</f>
        <v>260</v>
      </c>
      <c r="D1909" s="75">
        <f t="shared" si="236"/>
        <v>0</v>
      </c>
      <c r="E1909" s="117" t="str">
        <f>_xlfn.IFNA(VLOOKUP(B1890,Saisie!$A$4:$X$153,22,FALSE),"")</f>
        <v/>
      </c>
    </row>
    <row r="1910" spans="1:5" x14ac:dyDescent="0.25">
      <c r="A1910" s="67" t="s">
        <v>29</v>
      </c>
      <c r="B1910" s="92"/>
      <c r="C1910" s="74">
        <f>Témoin!$C$21</f>
        <v>54</v>
      </c>
      <c r="D1910" s="75">
        <f t="shared" si="236"/>
        <v>0</v>
      </c>
      <c r="E1910" s="117"/>
    </row>
    <row r="1911" spans="1:5" x14ac:dyDescent="0.25">
      <c r="A1911" s="81" t="s">
        <v>30</v>
      </c>
      <c r="B1911" s="73">
        <f>_xlfn.IFNA(VLOOKUP(B1890,Saisie!$A$4:$X$153,21,FALSE),0)</f>
        <v>0</v>
      </c>
      <c r="C1911" s="74">
        <f>Témoin!$C$22</f>
        <v>135</v>
      </c>
      <c r="D1911" s="75">
        <f t="shared" si="236"/>
        <v>0</v>
      </c>
      <c r="E1911" s="117" t="str">
        <f>_xlfn.IFNA(VLOOKUP(B1890,Saisie!$A$4:$X$153,20,FALSE),"")</f>
        <v/>
      </c>
    </row>
    <row r="1912" spans="1:5" x14ac:dyDescent="0.25">
      <c r="A1912" s="93" t="s">
        <v>31</v>
      </c>
      <c r="B1912" s="92"/>
      <c r="C1912" s="94"/>
      <c r="D1912" s="95"/>
      <c r="E1912" s="129" t="str">
        <f>_xlfn.IFNA(VLOOKUP(B1890,Saisie!$A$4:$X$153,24,FALSE),"")</f>
        <v/>
      </c>
    </row>
    <row r="1913" spans="1:5" x14ac:dyDescent="0.25">
      <c r="A1913" s="96"/>
      <c r="B1913" s="97"/>
      <c r="C1913" s="98"/>
      <c r="D1913" s="75">
        <f t="shared" ref="D1913:D1917" si="237">C1913*B1913</f>
        <v>0</v>
      </c>
      <c r="E1913" s="129"/>
    </row>
    <row r="1914" spans="1:5" x14ac:dyDescent="0.25">
      <c r="A1914" s="96"/>
      <c r="B1914" s="92"/>
      <c r="C1914" s="98"/>
      <c r="D1914" s="75">
        <f t="shared" si="237"/>
        <v>0</v>
      </c>
      <c r="E1914" s="129"/>
    </row>
    <row r="1915" spans="1:5" x14ac:dyDescent="0.25">
      <c r="A1915" s="99"/>
      <c r="B1915" s="92"/>
      <c r="C1915" s="98"/>
      <c r="D1915" s="75">
        <f t="shared" si="237"/>
        <v>0</v>
      </c>
      <c r="E1915" s="129"/>
    </row>
    <row r="1916" spans="1:5" x14ac:dyDescent="0.25">
      <c r="A1916" s="67"/>
      <c r="B1916" s="92"/>
      <c r="C1916" s="98"/>
      <c r="D1916" s="75">
        <f t="shared" si="237"/>
        <v>0</v>
      </c>
      <c r="E1916" s="129"/>
    </row>
    <row r="1917" spans="1:5" ht="15.75" thickBot="1" x14ac:dyDescent="0.3">
      <c r="A1917" s="67"/>
      <c r="B1917" s="100"/>
      <c r="C1917" s="101"/>
      <c r="D1917" s="87">
        <f t="shared" si="237"/>
        <v>0</v>
      </c>
      <c r="E1917" s="129"/>
    </row>
    <row r="1918" spans="1:5" ht="15.75" thickBot="1" x14ac:dyDescent="0.3">
      <c r="A1918" s="88" t="s">
        <v>32</v>
      </c>
      <c r="B1918" s="89"/>
      <c r="C1918" s="89"/>
      <c r="D1918" s="90">
        <f>SUM(D1904:D1917)</f>
        <v>0</v>
      </c>
    </row>
    <row r="1919" spans="1:5" ht="15.75" thickBot="1" x14ac:dyDescent="0.3">
      <c r="A1919" s="67"/>
      <c r="B1919" s="69"/>
      <c r="C1919" s="69"/>
      <c r="D1919" s="91"/>
    </row>
    <row r="1920" spans="1:5" ht="21.75" thickTop="1" thickBot="1" x14ac:dyDescent="0.35">
      <c r="A1920" s="102" t="s">
        <v>33</v>
      </c>
      <c r="B1920" s="102"/>
      <c r="C1920" s="102"/>
      <c r="D1920" s="103">
        <f>D1918+D1902</f>
        <v>0</v>
      </c>
    </row>
    <row r="1921" spans="1:5" ht="16.5" thickTop="1" thickBot="1" x14ac:dyDescent="0.3"/>
    <row r="1922" spans="1:5" ht="16.5" thickBot="1" x14ac:dyDescent="0.3">
      <c r="A1922" s="67" t="s">
        <v>12</v>
      </c>
      <c r="B1922" s="128">
        <f>Saisie!A64</f>
        <v>0</v>
      </c>
      <c r="C1922" s="126"/>
      <c r="D1922" s="127"/>
    </row>
    <row r="1924" spans="1:5" ht="15.75" thickBot="1" x14ac:dyDescent="0.3">
      <c r="A1924" s="68">
        <f>_xlfn.IFNA(VLOOKUP(B1922,Saisie!$A$4:$X$153,5,FALSE),0)</f>
        <v>0</v>
      </c>
      <c r="B1924" s="69" t="s">
        <v>13</v>
      </c>
      <c r="C1924" s="69" t="s">
        <v>14</v>
      </c>
      <c r="D1924" s="69" t="s">
        <v>15</v>
      </c>
    </row>
    <row r="1925" spans="1:5" x14ac:dyDescent="0.25">
      <c r="A1925" s="67" t="s">
        <v>16</v>
      </c>
      <c r="B1925" s="70">
        <f>_xlfn.IFNA(VLOOKUP(B1922,Saisie!$A$4:$X$153,3,FALSE),0)</f>
        <v>0</v>
      </c>
      <c r="C1925" s="71">
        <f>Témoin!$C$4</f>
        <v>55</v>
      </c>
      <c r="D1925" s="72">
        <f>C1925*B1925</f>
        <v>0</v>
      </c>
      <c r="E1925" s="117" t="str">
        <f>_xlfn.IFNA(VLOOKUP(B1922,Saisie!$A$4:$X$153,2,FALSE),"")</f>
        <v/>
      </c>
    </row>
    <row r="1926" spans="1:5" x14ac:dyDescent="0.25">
      <c r="A1926" s="67" t="s">
        <v>17</v>
      </c>
      <c r="B1926" s="73">
        <f>IF(A1924=1,1,)</f>
        <v>0</v>
      </c>
      <c r="C1926" s="74">
        <f>Témoin!$C$5</f>
        <v>24</v>
      </c>
      <c r="D1926" s="75">
        <f t="shared" ref="D1926:D1930" si="238">C1926*B1926</f>
        <v>0</v>
      </c>
      <c r="E1926" s="129" t="str">
        <f>_xlfn.IFNA(VLOOKUP(B1922,Saisie!$A$4:$X$153,4,FALSE),"")</f>
        <v/>
      </c>
    </row>
    <row r="1927" spans="1:5" x14ac:dyDescent="0.25">
      <c r="A1927" s="67" t="s">
        <v>18</v>
      </c>
      <c r="B1927" s="73">
        <f>IF(A1924=2,2,)</f>
        <v>0</v>
      </c>
      <c r="C1927" s="74">
        <f>Témoin!$C$6</f>
        <v>23</v>
      </c>
      <c r="D1927" s="75">
        <f t="shared" si="238"/>
        <v>0</v>
      </c>
      <c r="E1927" s="129"/>
    </row>
    <row r="1928" spans="1:5" x14ac:dyDescent="0.25">
      <c r="A1928" s="67" t="s">
        <v>19</v>
      </c>
      <c r="B1928" s="73">
        <f>IF(AND(A1924&gt;=3,A1924&lt;=5),A1924,0)</f>
        <v>0</v>
      </c>
      <c r="C1928" s="74">
        <f>Témoin!$C$7</f>
        <v>22</v>
      </c>
      <c r="D1928" s="75">
        <f t="shared" si="238"/>
        <v>0</v>
      </c>
      <c r="E1928" s="129"/>
    </row>
    <row r="1929" spans="1:5" x14ac:dyDescent="0.25">
      <c r="A1929" s="67" t="s">
        <v>20</v>
      </c>
      <c r="B1929" s="73">
        <f>IF(AND(A1924&gt;=6,A1924&lt;=10),A1924,0)</f>
        <v>0</v>
      </c>
      <c r="C1929" s="74">
        <f>Témoin!$C$8</f>
        <v>21</v>
      </c>
      <c r="D1929" s="75">
        <f t="shared" si="238"/>
        <v>0</v>
      </c>
      <c r="E1929" s="129"/>
    </row>
    <row r="1930" spans="1:5" x14ac:dyDescent="0.25">
      <c r="A1930" s="67" t="s">
        <v>21</v>
      </c>
      <c r="B1930" s="76">
        <f>IF(A1924&gt;10,A1924,0)</f>
        <v>0</v>
      </c>
      <c r="C1930" s="77">
        <f>Témoin!$C$9</f>
        <v>20</v>
      </c>
      <c r="D1930" s="78">
        <f t="shared" si="238"/>
        <v>0</v>
      </c>
      <c r="E1930" s="129"/>
    </row>
    <row r="1931" spans="1:5" x14ac:dyDescent="0.25">
      <c r="A1931" s="67"/>
      <c r="B1931" s="73"/>
      <c r="C1931" s="79"/>
      <c r="D1931" s="80"/>
      <c r="E1931" s="117"/>
    </row>
    <row r="1932" spans="1:5" x14ac:dyDescent="0.25">
      <c r="A1932" s="81" t="s">
        <v>22</v>
      </c>
      <c r="B1932" s="82">
        <f>_xlfn.IFNA(VLOOKUP(B1922,Saisie!$A$4:$X$153,7,FALSE),0)</f>
        <v>0</v>
      </c>
      <c r="C1932" s="83">
        <f>Témoin!$C$11</f>
        <v>95</v>
      </c>
      <c r="D1932" s="84">
        <f t="shared" ref="D1932:D1933" si="239">C1932*B1932</f>
        <v>0</v>
      </c>
      <c r="E1932" s="117" t="str">
        <f>_xlfn.IFNA(VLOOKUP(B1922,Saisie!$A$4:$X$153,6,FALSE),"")</f>
        <v/>
      </c>
    </row>
    <row r="1933" spans="1:5" ht="15.75" thickBot="1" x14ac:dyDescent="0.3">
      <c r="A1933" s="67" t="s">
        <v>23</v>
      </c>
      <c r="B1933" s="85">
        <f>_xlfn.IFNA(VLOOKUP(B1922,Saisie!$A$4:$X$153,9,FALSE),0)</f>
        <v>0</v>
      </c>
      <c r="C1933" s="86">
        <f>Témoin!$C$12</f>
        <v>70</v>
      </c>
      <c r="D1933" s="87">
        <f t="shared" si="239"/>
        <v>0</v>
      </c>
      <c r="E1933" s="117" t="str">
        <f>_xlfn.IFNA(VLOOKUP(B1922,Saisie!$A$4:$X$153,8,FALSE),"")</f>
        <v/>
      </c>
    </row>
    <row r="1934" spans="1:5" ht="15.75" thickBot="1" x14ac:dyDescent="0.3">
      <c r="A1934" s="88" t="s">
        <v>24</v>
      </c>
      <c r="B1934" s="89"/>
      <c r="C1934" s="89"/>
      <c r="D1934" s="90">
        <f>SUM(D1925:D1933)</f>
        <v>0</v>
      </c>
      <c r="E1934" s="117"/>
    </row>
    <row r="1935" spans="1:5" ht="15.75" thickBot="1" x14ac:dyDescent="0.3">
      <c r="A1935" s="67"/>
      <c r="B1935" s="89"/>
      <c r="C1935" s="89"/>
      <c r="D1935" s="91"/>
      <c r="E1935" s="117"/>
    </row>
    <row r="1936" spans="1:5" x14ac:dyDescent="0.25">
      <c r="A1936" s="67" t="s">
        <v>25</v>
      </c>
      <c r="B1936" s="70">
        <f>_xlfn.IFNA(VLOOKUP(B1922,Saisie!$A$4:$X$153,11,FALSE),0)</f>
        <v>0</v>
      </c>
      <c r="C1936" s="71">
        <f>Témoin!$C$15</f>
        <v>27</v>
      </c>
      <c r="D1936" s="72">
        <f t="shared" ref="D1936:D1943" si="240">C1936*B1936</f>
        <v>0</v>
      </c>
      <c r="E1936" s="117" t="str">
        <f>_xlfn.IFNA(VLOOKUP(B1922,Saisie!$A$4:$X$153,10,FALSE),"")</f>
        <v/>
      </c>
    </row>
    <row r="1937" spans="1:5" x14ac:dyDescent="0.25">
      <c r="A1937" s="67" t="s">
        <v>5</v>
      </c>
      <c r="B1937" s="73">
        <f>_xlfn.IFNA(VLOOKUP(B1922,Saisie!$A$4:$X$153,13,FALSE),0)</f>
        <v>0</v>
      </c>
      <c r="C1937" s="74">
        <f>Témoin!$C$16</f>
        <v>65</v>
      </c>
      <c r="D1937" s="75">
        <f t="shared" si="240"/>
        <v>0</v>
      </c>
      <c r="E1937" s="117" t="str">
        <f>_xlfn.IFNA(VLOOKUP(B1922,Saisie!$A$4:$X$153,12,FALSE),"")</f>
        <v/>
      </c>
    </row>
    <row r="1938" spans="1:5" x14ac:dyDescent="0.25">
      <c r="A1938" s="67" t="s">
        <v>6</v>
      </c>
      <c r="B1938" s="73">
        <f>_xlfn.IFNA(VLOOKUP(B1922,Saisie!$A$4:$X$153,15,FALSE),0)</f>
        <v>0</v>
      </c>
      <c r="C1938" s="74">
        <f>Témoin!$C$17</f>
        <v>60</v>
      </c>
      <c r="D1938" s="75">
        <f t="shared" si="240"/>
        <v>0</v>
      </c>
      <c r="E1938" s="117" t="str">
        <f>_xlfn.IFNA(VLOOKUP(B1922,Saisie!$A$4:$X$153,14,FALSE),"")</f>
        <v/>
      </c>
    </row>
    <row r="1939" spans="1:5" x14ac:dyDescent="0.25">
      <c r="A1939" s="67" t="s">
        <v>26</v>
      </c>
      <c r="B1939" s="73">
        <f>_xlfn.IFNA(VLOOKUP(B1922,Saisie!$A$4:$X$153,17,FALSE),0)</f>
        <v>0</v>
      </c>
      <c r="C1939" s="74">
        <f>Témoin!$C$18</f>
        <v>39</v>
      </c>
      <c r="D1939" s="75">
        <f t="shared" si="240"/>
        <v>0</v>
      </c>
      <c r="E1939" s="117" t="str">
        <f>_xlfn.IFNA(VLOOKUP(B1922,Saisie!$A$4:$X$153,16,FALSE),"")</f>
        <v/>
      </c>
    </row>
    <row r="1940" spans="1:5" x14ac:dyDescent="0.25">
      <c r="A1940" s="67" t="s">
        <v>27</v>
      </c>
      <c r="B1940" s="73">
        <f>_xlfn.IFNA(VLOOKUP(B1922,Saisie!$A$4:$X$153,19,FALSE),0)</f>
        <v>0</v>
      </c>
      <c r="C1940" s="74">
        <f>Témoin!$C$19</f>
        <v>20</v>
      </c>
      <c r="D1940" s="75">
        <f t="shared" si="240"/>
        <v>0</v>
      </c>
      <c r="E1940" s="117" t="str">
        <f>_xlfn.IFNA(VLOOKUP(B1922,Saisie!$A$4:$X$153,18,FALSE),"")</f>
        <v/>
      </c>
    </row>
    <row r="1941" spans="1:5" x14ac:dyDescent="0.25">
      <c r="A1941" s="67" t="s">
        <v>28</v>
      </c>
      <c r="B1941" s="73">
        <f>_xlfn.IFNA(VLOOKUP(B1922,Saisie!$A$4:$X$153,23,FALSE),0)</f>
        <v>0</v>
      </c>
      <c r="C1941" s="74">
        <f>Témoin!$C$20</f>
        <v>260</v>
      </c>
      <c r="D1941" s="75">
        <f t="shared" si="240"/>
        <v>0</v>
      </c>
      <c r="E1941" s="117" t="str">
        <f>_xlfn.IFNA(VLOOKUP(B1922,Saisie!$A$4:$X$153,22,FALSE),"")</f>
        <v/>
      </c>
    </row>
    <row r="1942" spans="1:5" x14ac:dyDescent="0.25">
      <c r="A1942" s="67" t="s">
        <v>29</v>
      </c>
      <c r="B1942" s="92"/>
      <c r="C1942" s="74">
        <f>Témoin!$C$21</f>
        <v>54</v>
      </c>
      <c r="D1942" s="75">
        <f t="shared" si="240"/>
        <v>0</v>
      </c>
      <c r="E1942" s="117"/>
    </row>
    <row r="1943" spans="1:5" x14ac:dyDescent="0.25">
      <c r="A1943" s="81" t="s">
        <v>30</v>
      </c>
      <c r="B1943" s="73">
        <f>_xlfn.IFNA(VLOOKUP(B1922,Saisie!$A$4:$X$153,21,FALSE),0)</f>
        <v>0</v>
      </c>
      <c r="C1943" s="74">
        <f>Témoin!$C$22</f>
        <v>135</v>
      </c>
      <c r="D1943" s="75">
        <f t="shared" si="240"/>
        <v>0</v>
      </c>
      <c r="E1943" s="117" t="str">
        <f>_xlfn.IFNA(VLOOKUP(B1922,Saisie!$A$4:$X$153,20,FALSE),"")</f>
        <v/>
      </c>
    </row>
    <row r="1944" spans="1:5" x14ac:dyDescent="0.25">
      <c r="A1944" s="93" t="s">
        <v>31</v>
      </c>
      <c r="B1944" s="92"/>
      <c r="C1944" s="94"/>
      <c r="D1944" s="95"/>
      <c r="E1944" s="129" t="str">
        <f>_xlfn.IFNA(VLOOKUP(B1922,Saisie!$A$4:$X$153,24,FALSE),"")</f>
        <v/>
      </c>
    </row>
    <row r="1945" spans="1:5" x14ac:dyDescent="0.25">
      <c r="A1945" s="96"/>
      <c r="B1945" s="97"/>
      <c r="C1945" s="98"/>
      <c r="D1945" s="75">
        <f t="shared" ref="D1945:D1949" si="241">C1945*B1945</f>
        <v>0</v>
      </c>
      <c r="E1945" s="129"/>
    </row>
    <row r="1946" spans="1:5" x14ac:dyDescent="0.25">
      <c r="A1946" s="96"/>
      <c r="B1946" s="92"/>
      <c r="C1946" s="98"/>
      <c r="D1946" s="75">
        <f t="shared" si="241"/>
        <v>0</v>
      </c>
      <c r="E1946" s="129"/>
    </row>
    <row r="1947" spans="1:5" x14ac:dyDescent="0.25">
      <c r="A1947" s="99"/>
      <c r="B1947" s="92"/>
      <c r="C1947" s="98"/>
      <c r="D1947" s="75">
        <f t="shared" si="241"/>
        <v>0</v>
      </c>
      <c r="E1947" s="129"/>
    </row>
    <row r="1948" spans="1:5" x14ac:dyDescent="0.25">
      <c r="A1948" s="67"/>
      <c r="B1948" s="92"/>
      <c r="C1948" s="98"/>
      <c r="D1948" s="75">
        <f t="shared" si="241"/>
        <v>0</v>
      </c>
      <c r="E1948" s="129"/>
    </row>
    <row r="1949" spans="1:5" ht="15.75" thickBot="1" x14ac:dyDescent="0.3">
      <c r="A1949" s="67"/>
      <c r="B1949" s="100"/>
      <c r="C1949" s="101"/>
      <c r="D1949" s="87">
        <f t="shared" si="241"/>
        <v>0</v>
      </c>
      <c r="E1949" s="129"/>
    </row>
    <row r="1950" spans="1:5" ht="15.75" thickBot="1" x14ac:dyDescent="0.3">
      <c r="A1950" s="88" t="s">
        <v>32</v>
      </c>
      <c r="B1950" s="89"/>
      <c r="C1950" s="89"/>
      <c r="D1950" s="90">
        <f>SUM(D1936:D1949)</f>
        <v>0</v>
      </c>
    </row>
    <row r="1951" spans="1:5" ht="15.75" thickBot="1" x14ac:dyDescent="0.3">
      <c r="A1951" s="67"/>
      <c r="B1951" s="69"/>
      <c r="C1951" s="69"/>
      <c r="D1951" s="91"/>
    </row>
    <row r="1952" spans="1:5" ht="21.75" thickTop="1" thickBot="1" x14ac:dyDescent="0.35">
      <c r="A1952" s="102" t="s">
        <v>33</v>
      </c>
      <c r="B1952" s="102"/>
      <c r="C1952" s="102"/>
      <c r="D1952" s="103">
        <f>D1950+D1934</f>
        <v>0</v>
      </c>
    </row>
    <row r="1953" spans="1:5" ht="16.5" thickTop="1" thickBot="1" x14ac:dyDescent="0.3"/>
    <row r="1954" spans="1:5" ht="16.5" thickBot="1" x14ac:dyDescent="0.3">
      <c r="A1954" s="67" t="s">
        <v>12</v>
      </c>
      <c r="B1954" s="128">
        <f>Saisie!A65</f>
        <v>0</v>
      </c>
      <c r="C1954" s="126"/>
      <c r="D1954" s="127"/>
    </row>
    <row r="1956" spans="1:5" ht="15.75" thickBot="1" x14ac:dyDescent="0.3">
      <c r="A1956" s="68">
        <f>_xlfn.IFNA(VLOOKUP(B1954,Saisie!$A$4:$X$153,5,FALSE),0)</f>
        <v>0</v>
      </c>
      <c r="B1956" s="69" t="s">
        <v>13</v>
      </c>
      <c r="C1956" s="69" t="s">
        <v>14</v>
      </c>
      <c r="D1956" s="69" t="s">
        <v>15</v>
      </c>
    </row>
    <row r="1957" spans="1:5" x14ac:dyDescent="0.25">
      <c r="A1957" s="67" t="s">
        <v>16</v>
      </c>
      <c r="B1957" s="70">
        <f>_xlfn.IFNA(VLOOKUP(B1954,Saisie!$A$4:$X$153,3,FALSE),0)</f>
        <v>0</v>
      </c>
      <c r="C1957" s="71">
        <f>Témoin!$C$4</f>
        <v>55</v>
      </c>
      <c r="D1957" s="72">
        <f>C1957*B1957</f>
        <v>0</v>
      </c>
      <c r="E1957" s="117" t="str">
        <f>_xlfn.IFNA(VLOOKUP(B1954,Saisie!$A$4:$X$153,2,FALSE),"")</f>
        <v/>
      </c>
    </row>
    <row r="1958" spans="1:5" x14ac:dyDescent="0.25">
      <c r="A1958" s="67" t="s">
        <v>17</v>
      </c>
      <c r="B1958" s="73">
        <f>IF(A1956=1,1,)</f>
        <v>0</v>
      </c>
      <c r="C1958" s="74">
        <f>Témoin!$C$5</f>
        <v>24</v>
      </c>
      <c r="D1958" s="75">
        <f t="shared" ref="D1958:D1962" si="242">C1958*B1958</f>
        <v>0</v>
      </c>
      <c r="E1958" s="129" t="str">
        <f>_xlfn.IFNA(VLOOKUP(B1954,Saisie!$A$4:$X$153,4,FALSE),"")</f>
        <v/>
      </c>
    </row>
    <row r="1959" spans="1:5" x14ac:dyDescent="0.25">
      <c r="A1959" s="67" t="s">
        <v>18</v>
      </c>
      <c r="B1959" s="73">
        <f>IF(A1956=2,2,)</f>
        <v>0</v>
      </c>
      <c r="C1959" s="74">
        <f>Témoin!$C$6</f>
        <v>23</v>
      </c>
      <c r="D1959" s="75">
        <f t="shared" si="242"/>
        <v>0</v>
      </c>
      <c r="E1959" s="129"/>
    </row>
    <row r="1960" spans="1:5" x14ac:dyDescent="0.25">
      <c r="A1960" s="67" t="s">
        <v>19</v>
      </c>
      <c r="B1960" s="73">
        <f>IF(AND(A1956&gt;=3,A1956&lt;=5),A1956,0)</f>
        <v>0</v>
      </c>
      <c r="C1960" s="74">
        <f>Témoin!$C$7</f>
        <v>22</v>
      </c>
      <c r="D1960" s="75">
        <f t="shared" si="242"/>
        <v>0</v>
      </c>
      <c r="E1960" s="129"/>
    </row>
    <row r="1961" spans="1:5" x14ac:dyDescent="0.25">
      <c r="A1961" s="67" t="s">
        <v>20</v>
      </c>
      <c r="B1961" s="73">
        <f>IF(AND(A1956&gt;=6,A1956&lt;=10),A1956,0)</f>
        <v>0</v>
      </c>
      <c r="C1961" s="74">
        <f>Témoin!$C$8</f>
        <v>21</v>
      </c>
      <c r="D1961" s="75">
        <f t="shared" si="242"/>
        <v>0</v>
      </c>
      <c r="E1961" s="129"/>
    </row>
    <row r="1962" spans="1:5" x14ac:dyDescent="0.25">
      <c r="A1962" s="67" t="s">
        <v>21</v>
      </c>
      <c r="B1962" s="76">
        <f>IF(A1956&gt;10,A1956,0)</f>
        <v>0</v>
      </c>
      <c r="C1962" s="77">
        <f>Témoin!$C$9</f>
        <v>20</v>
      </c>
      <c r="D1962" s="78">
        <f t="shared" si="242"/>
        <v>0</v>
      </c>
      <c r="E1962" s="129"/>
    </row>
    <row r="1963" spans="1:5" x14ac:dyDescent="0.25">
      <c r="A1963" s="67"/>
      <c r="B1963" s="73"/>
      <c r="C1963" s="79"/>
      <c r="D1963" s="80"/>
      <c r="E1963" s="117"/>
    </row>
    <row r="1964" spans="1:5" x14ac:dyDescent="0.25">
      <c r="A1964" s="81" t="s">
        <v>22</v>
      </c>
      <c r="B1964" s="82">
        <f>_xlfn.IFNA(VLOOKUP(B1954,Saisie!$A$4:$X$153,7,FALSE),0)</f>
        <v>0</v>
      </c>
      <c r="C1964" s="83">
        <f>Témoin!$C$11</f>
        <v>95</v>
      </c>
      <c r="D1964" s="84">
        <f t="shared" ref="D1964:D1965" si="243">C1964*B1964</f>
        <v>0</v>
      </c>
      <c r="E1964" s="117" t="str">
        <f>_xlfn.IFNA(VLOOKUP(B1954,Saisie!$A$4:$X$153,6,FALSE),"")</f>
        <v/>
      </c>
    </row>
    <row r="1965" spans="1:5" ht="15.75" thickBot="1" x14ac:dyDescent="0.3">
      <c r="A1965" s="67" t="s">
        <v>23</v>
      </c>
      <c r="B1965" s="85">
        <f>_xlfn.IFNA(VLOOKUP(B1954,Saisie!$A$4:$X$153,9,FALSE),0)</f>
        <v>0</v>
      </c>
      <c r="C1965" s="86">
        <f>Témoin!$C$12</f>
        <v>70</v>
      </c>
      <c r="D1965" s="87">
        <f t="shared" si="243"/>
        <v>0</v>
      </c>
      <c r="E1965" s="117" t="str">
        <f>_xlfn.IFNA(VLOOKUP(B1954,Saisie!$A$4:$X$153,8,FALSE),"")</f>
        <v/>
      </c>
    </row>
    <row r="1966" spans="1:5" ht="15.75" thickBot="1" x14ac:dyDescent="0.3">
      <c r="A1966" s="88" t="s">
        <v>24</v>
      </c>
      <c r="B1966" s="89"/>
      <c r="C1966" s="89"/>
      <c r="D1966" s="90">
        <f>SUM(D1957:D1965)</f>
        <v>0</v>
      </c>
      <c r="E1966" s="117"/>
    </row>
    <row r="1967" spans="1:5" ht="15.75" thickBot="1" x14ac:dyDescent="0.3">
      <c r="A1967" s="67"/>
      <c r="B1967" s="89"/>
      <c r="C1967" s="89"/>
      <c r="D1967" s="91"/>
      <c r="E1967" s="117"/>
    </row>
    <row r="1968" spans="1:5" x14ac:dyDescent="0.25">
      <c r="A1968" s="67" t="s">
        <v>25</v>
      </c>
      <c r="B1968" s="70">
        <f>_xlfn.IFNA(VLOOKUP(B1954,Saisie!$A$4:$X$153,11,FALSE),0)</f>
        <v>0</v>
      </c>
      <c r="C1968" s="71">
        <f>Témoin!$C$15</f>
        <v>27</v>
      </c>
      <c r="D1968" s="72">
        <f t="shared" ref="D1968:D1975" si="244">C1968*B1968</f>
        <v>0</v>
      </c>
      <c r="E1968" s="117" t="str">
        <f>_xlfn.IFNA(VLOOKUP(B1954,Saisie!$A$4:$X$153,10,FALSE),"")</f>
        <v/>
      </c>
    </row>
    <row r="1969" spans="1:5" x14ac:dyDescent="0.25">
      <c r="A1969" s="67" t="s">
        <v>5</v>
      </c>
      <c r="B1969" s="73">
        <f>_xlfn.IFNA(VLOOKUP(B1954,Saisie!$A$4:$X$153,13,FALSE),0)</f>
        <v>0</v>
      </c>
      <c r="C1969" s="74">
        <f>Témoin!$C$16</f>
        <v>65</v>
      </c>
      <c r="D1969" s="75">
        <f t="shared" si="244"/>
        <v>0</v>
      </c>
      <c r="E1969" s="117" t="str">
        <f>_xlfn.IFNA(VLOOKUP(B1954,Saisie!$A$4:$X$153,12,FALSE),"")</f>
        <v/>
      </c>
    </row>
    <row r="1970" spans="1:5" x14ac:dyDescent="0.25">
      <c r="A1970" s="67" t="s">
        <v>6</v>
      </c>
      <c r="B1970" s="73">
        <f>_xlfn.IFNA(VLOOKUP(B1954,Saisie!$A$4:$X$153,15,FALSE),0)</f>
        <v>0</v>
      </c>
      <c r="C1970" s="74">
        <f>Témoin!$C$17</f>
        <v>60</v>
      </c>
      <c r="D1970" s="75">
        <f t="shared" si="244"/>
        <v>0</v>
      </c>
      <c r="E1970" s="117" t="str">
        <f>_xlfn.IFNA(VLOOKUP(B1954,Saisie!$A$4:$X$153,14,FALSE),"")</f>
        <v/>
      </c>
    </row>
    <row r="1971" spans="1:5" x14ac:dyDescent="0.25">
      <c r="A1971" s="67" t="s">
        <v>26</v>
      </c>
      <c r="B1971" s="73">
        <f>_xlfn.IFNA(VLOOKUP(B1954,Saisie!$A$4:$X$153,17,FALSE),0)</f>
        <v>0</v>
      </c>
      <c r="C1971" s="74">
        <f>Témoin!$C$18</f>
        <v>39</v>
      </c>
      <c r="D1971" s="75">
        <f t="shared" si="244"/>
        <v>0</v>
      </c>
      <c r="E1971" s="117" t="str">
        <f>_xlfn.IFNA(VLOOKUP(B1954,Saisie!$A$4:$X$153,16,FALSE),"")</f>
        <v/>
      </c>
    </row>
    <row r="1972" spans="1:5" x14ac:dyDescent="0.25">
      <c r="A1972" s="67" t="s">
        <v>27</v>
      </c>
      <c r="B1972" s="73">
        <f>_xlfn.IFNA(VLOOKUP(B1954,Saisie!$A$4:$X$153,19,FALSE),0)</f>
        <v>0</v>
      </c>
      <c r="C1972" s="74">
        <f>Témoin!$C$19</f>
        <v>20</v>
      </c>
      <c r="D1972" s="75">
        <f t="shared" si="244"/>
        <v>0</v>
      </c>
      <c r="E1972" s="117" t="str">
        <f>_xlfn.IFNA(VLOOKUP(B1954,Saisie!$A$4:$X$153,18,FALSE),"")</f>
        <v/>
      </c>
    </row>
    <row r="1973" spans="1:5" x14ac:dyDescent="0.25">
      <c r="A1973" s="67" t="s">
        <v>28</v>
      </c>
      <c r="B1973" s="73">
        <f>_xlfn.IFNA(VLOOKUP(B1954,Saisie!$A$4:$X$153,23,FALSE),0)</f>
        <v>0</v>
      </c>
      <c r="C1973" s="74">
        <f>Témoin!$C$20</f>
        <v>260</v>
      </c>
      <c r="D1973" s="75">
        <f t="shared" si="244"/>
        <v>0</v>
      </c>
      <c r="E1973" s="117" t="str">
        <f>_xlfn.IFNA(VLOOKUP(B1954,Saisie!$A$4:$X$153,22,FALSE),"")</f>
        <v/>
      </c>
    </row>
    <row r="1974" spans="1:5" x14ac:dyDescent="0.25">
      <c r="A1974" s="67" t="s">
        <v>29</v>
      </c>
      <c r="B1974" s="92"/>
      <c r="C1974" s="74">
        <f>Témoin!$C$21</f>
        <v>54</v>
      </c>
      <c r="D1974" s="75">
        <f t="shared" si="244"/>
        <v>0</v>
      </c>
      <c r="E1974" s="117"/>
    </row>
    <row r="1975" spans="1:5" x14ac:dyDescent="0.25">
      <c r="A1975" s="81" t="s">
        <v>30</v>
      </c>
      <c r="B1975" s="73">
        <f>_xlfn.IFNA(VLOOKUP(B1954,Saisie!$A$4:$X$153,21,FALSE),0)</f>
        <v>0</v>
      </c>
      <c r="C1975" s="74">
        <f>Témoin!$C$22</f>
        <v>135</v>
      </c>
      <c r="D1975" s="75">
        <f t="shared" si="244"/>
        <v>0</v>
      </c>
      <c r="E1975" s="117" t="str">
        <f>_xlfn.IFNA(VLOOKUP(B1954,Saisie!$A$4:$X$153,20,FALSE),"")</f>
        <v/>
      </c>
    </row>
    <row r="1976" spans="1:5" x14ac:dyDescent="0.25">
      <c r="A1976" s="93" t="s">
        <v>31</v>
      </c>
      <c r="B1976" s="92"/>
      <c r="C1976" s="94"/>
      <c r="D1976" s="95"/>
      <c r="E1976" s="129" t="str">
        <f>_xlfn.IFNA(VLOOKUP(B1954,Saisie!$A$4:$X$153,24,FALSE),"")</f>
        <v/>
      </c>
    </row>
    <row r="1977" spans="1:5" x14ac:dyDescent="0.25">
      <c r="A1977" s="96"/>
      <c r="B1977" s="97"/>
      <c r="C1977" s="98"/>
      <c r="D1977" s="75">
        <f t="shared" ref="D1977:D1981" si="245">C1977*B1977</f>
        <v>0</v>
      </c>
      <c r="E1977" s="129"/>
    </row>
    <row r="1978" spans="1:5" x14ac:dyDescent="0.25">
      <c r="A1978" s="96"/>
      <c r="B1978" s="92"/>
      <c r="C1978" s="98"/>
      <c r="D1978" s="75">
        <f t="shared" si="245"/>
        <v>0</v>
      </c>
      <c r="E1978" s="129"/>
    </row>
    <row r="1979" spans="1:5" x14ac:dyDescent="0.25">
      <c r="A1979" s="99"/>
      <c r="B1979" s="92"/>
      <c r="C1979" s="98"/>
      <c r="D1979" s="75">
        <f t="shared" si="245"/>
        <v>0</v>
      </c>
      <c r="E1979" s="129"/>
    </row>
    <row r="1980" spans="1:5" x14ac:dyDescent="0.25">
      <c r="A1980" s="67"/>
      <c r="B1980" s="92"/>
      <c r="C1980" s="98"/>
      <c r="D1980" s="75">
        <f t="shared" si="245"/>
        <v>0</v>
      </c>
      <c r="E1980" s="129"/>
    </row>
    <row r="1981" spans="1:5" ht="15.75" thickBot="1" x14ac:dyDescent="0.3">
      <c r="A1981" s="67"/>
      <c r="B1981" s="100"/>
      <c r="C1981" s="101"/>
      <c r="D1981" s="87">
        <f t="shared" si="245"/>
        <v>0</v>
      </c>
      <c r="E1981" s="129"/>
    </row>
    <row r="1982" spans="1:5" ht="15.75" thickBot="1" x14ac:dyDescent="0.3">
      <c r="A1982" s="88" t="s">
        <v>32</v>
      </c>
      <c r="B1982" s="89"/>
      <c r="C1982" s="89"/>
      <c r="D1982" s="90">
        <f>SUM(D1968:D1981)</f>
        <v>0</v>
      </c>
    </row>
    <row r="1983" spans="1:5" ht="15.75" thickBot="1" x14ac:dyDescent="0.3">
      <c r="A1983" s="67"/>
      <c r="B1983" s="69"/>
      <c r="C1983" s="69"/>
      <c r="D1983" s="91"/>
    </row>
    <row r="1984" spans="1:5" ht="21.75" thickTop="1" thickBot="1" x14ac:dyDescent="0.35">
      <c r="A1984" s="102" t="s">
        <v>33</v>
      </c>
      <c r="B1984" s="102"/>
      <c r="C1984" s="102"/>
      <c r="D1984" s="103">
        <f>D1982+D1966</f>
        <v>0</v>
      </c>
    </row>
    <row r="1985" spans="1:5" ht="16.5" thickTop="1" thickBot="1" x14ac:dyDescent="0.3"/>
    <row r="1986" spans="1:5" ht="16.5" thickBot="1" x14ac:dyDescent="0.3">
      <c r="A1986" s="67" t="s">
        <v>12</v>
      </c>
      <c r="B1986" s="128">
        <f>Saisie!A66</f>
        <v>0</v>
      </c>
      <c r="C1986" s="126"/>
      <c r="D1986" s="127"/>
    </row>
    <row r="1988" spans="1:5" ht="15.75" thickBot="1" x14ac:dyDescent="0.3">
      <c r="A1988" s="68">
        <f>_xlfn.IFNA(VLOOKUP(B1986,Saisie!$A$4:$X$153,5,FALSE),0)</f>
        <v>0</v>
      </c>
      <c r="B1988" s="69" t="s">
        <v>13</v>
      </c>
      <c r="C1988" s="69" t="s">
        <v>14</v>
      </c>
      <c r="D1988" s="69" t="s">
        <v>15</v>
      </c>
    </row>
    <row r="1989" spans="1:5" x14ac:dyDescent="0.25">
      <c r="A1989" s="67" t="s">
        <v>16</v>
      </c>
      <c r="B1989" s="70">
        <f>_xlfn.IFNA(VLOOKUP(B1986,Saisie!$A$4:$X$153,3,FALSE),0)</f>
        <v>0</v>
      </c>
      <c r="C1989" s="71">
        <f>Témoin!$C$4</f>
        <v>55</v>
      </c>
      <c r="D1989" s="72">
        <f>C1989*B1989</f>
        <v>0</v>
      </c>
      <c r="E1989" s="117" t="str">
        <f>_xlfn.IFNA(VLOOKUP(B1986,Saisie!$A$4:$X$153,2,FALSE),"")</f>
        <v/>
      </c>
    </row>
    <row r="1990" spans="1:5" x14ac:dyDescent="0.25">
      <c r="A1990" s="67" t="s">
        <v>17</v>
      </c>
      <c r="B1990" s="73">
        <f>IF(A1988=1,1,)</f>
        <v>0</v>
      </c>
      <c r="C1990" s="74">
        <f>Témoin!$C$5</f>
        <v>24</v>
      </c>
      <c r="D1990" s="75">
        <f t="shared" ref="D1990:D1994" si="246">C1990*B1990</f>
        <v>0</v>
      </c>
      <c r="E1990" s="129" t="str">
        <f>_xlfn.IFNA(VLOOKUP(B1986,Saisie!$A$4:$X$153,4,FALSE),"")</f>
        <v/>
      </c>
    </row>
    <row r="1991" spans="1:5" x14ac:dyDescent="0.25">
      <c r="A1991" s="67" t="s">
        <v>18</v>
      </c>
      <c r="B1991" s="73">
        <f>IF(A1988=2,2,)</f>
        <v>0</v>
      </c>
      <c r="C1991" s="74">
        <f>Témoin!$C$6</f>
        <v>23</v>
      </c>
      <c r="D1991" s="75">
        <f t="shared" si="246"/>
        <v>0</v>
      </c>
      <c r="E1991" s="129"/>
    </row>
    <row r="1992" spans="1:5" x14ac:dyDescent="0.25">
      <c r="A1992" s="67" t="s">
        <v>19</v>
      </c>
      <c r="B1992" s="73">
        <f>IF(AND(A1988&gt;=3,A1988&lt;=5),A1988,0)</f>
        <v>0</v>
      </c>
      <c r="C1992" s="74">
        <f>Témoin!$C$7</f>
        <v>22</v>
      </c>
      <c r="D1992" s="75">
        <f t="shared" si="246"/>
        <v>0</v>
      </c>
      <c r="E1992" s="129"/>
    </row>
    <row r="1993" spans="1:5" x14ac:dyDescent="0.25">
      <c r="A1993" s="67" t="s">
        <v>20</v>
      </c>
      <c r="B1993" s="73">
        <f>IF(AND(A1988&gt;=6,A1988&lt;=10),A1988,0)</f>
        <v>0</v>
      </c>
      <c r="C1993" s="74">
        <f>Témoin!$C$8</f>
        <v>21</v>
      </c>
      <c r="D1993" s="75">
        <f t="shared" si="246"/>
        <v>0</v>
      </c>
      <c r="E1993" s="129"/>
    </row>
    <row r="1994" spans="1:5" x14ac:dyDescent="0.25">
      <c r="A1994" s="67" t="s">
        <v>21</v>
      </c>
      <c r="B1994" s="76">
        <f>IF(A1988&gt;10,A1988,0)</f>
        <v>0</v>
      </c>
      <c r="C1994" s="77">
        <f>Témoin!$C$9</f>
        <v>20</v>
      </c>
      <c r="D1994" s="78">
        <f t="shared" si="246"/>
        <v>0</v>
      </c>
      <c r="E1994" s="129"/>
    </row>
    <row r="1995" spans="1:5" x14ac:dyDescent="0.25">
      <c r="A1995" s="67"/>
      <c r="B1995" s="73"/>
      <c r="C1995" s="79"/>
      <c r="D1995" s="80"/>
      <c r="E1995" s="117"/>
    </row>
    <row r="1996" spans="1:5" x14ac:dyDescent="0.25">
      <c r="A1996" s="81" t="s">
        <v>22</v>
      </c>
      <c r="B1996" s="82">
        <f>_xlfn.IFNA(VLOOKUP(B1986,Saisie!$A$4:$X$153,7,FALSE),0)</f>
        <v>0</v>
      </c>
      <c r="C1996" s="83">
        <f>Témoin!$C$11</f>
        <v>95</v>
      </c>
      <c r="D1996" s="84">
        <f t="shared" ref="D1996:D1997" si="247">C1996*B1996</f>
        <v>0</v>
      </c>
      <c r="E1996" s="117" t="str">
        <f>_xlfn.IFNA(VLOOKUP(B1986,Saisie!$A$4:$X$153,6,FALSE),"")</f>
        <v/>
      </c>
    </row>
    <row r="1997" spans="1:5" ht="15.75" thickBot="1" x14ac:dyDescent="0.3">
      <c r="A1997" s="67" t="s">
        <v>23</v>
      </c>
      <c r="B1997" s="85">
        <f>_xlfn.IFNA(VLOOKUP(B1986,Saisie!$A$4:$X$153,9,FALSE),0)</f>
        <v>0</v>
      </c>
      <c r="C1997" s="86">
        <f>Témoin!$C$12</f>
        <v>70</v>
      </c>
      <c r="D1997" s="87">
        <f t="shared" si="247"/>
        <v>0</v>
      </c>
      <c r="E1997" s="117" t="str">
        <f>_xlfn.IFNA(VLOOKUP(B1986,Saisie!$A$4:$X$153,8,FALSE),"")</f>
        <v/>
      </c>
    </row>
    <row r="1998" spans="1:5" ht="15.75" thickBot="1" x14ac:dyDescent="0.3">
      <c r="A1998" s="88" t="s">
        <v>24</v>
      </c>
      <c r="B1998" s="89"/>
      <c r="C1998" s="89"/>
      <c r="D1998" s="90">
        <f>SUM(D1989:D1997)</f>
        <v>0</v>
      </c>
      <c r="E1998" s="117"/>
    </row>
    <row r="1999" spans="1:5" ht="15.75" thickBot="1" x14ac:dyDescent="0.3">
      <c r="A1999" s="67"/>
      <c r="B1999" s="89"/>
      <c r="C1999" s="89"/>
      <c r="D1999" s="91"/>
      <c r="E1999" s="117"/>
    </row>
    <row r="2000" spans="1:5" x14ac:dyDescent="0.25">
      <c r="A2000" s="67" t="s">
        <v>25</v>
      </c>
      <c r="B2000" s="70">
        <f>_xlfn.IFNA(VLOOKUP(B1986,Saisie!$A$4:$X$153,11,FALSE),0)</f>
        <v>0</v>
      </c>
      <c r="C2000" s="71">
        <f>Témoin!$C$15</f>
        <v>27</v>
      </c>
      <c r="D2000" s="72">
        <f t="shared" ref="D2000:D2007" si="248">C2000*B2000</f>
        <v>0</v>
      </c>
      <c r="E2000" s="117" t="str">
        <f>_xlfn.IFNA(VLOOKUP(B1986,Saisie!$A$4:$X$153,10,FALSE),"")</f>
        <v/>
      </c>
    </row>
    <row r="2001" spans="1:5" x14ac:dyDescent="0.25">
      <c r="A2001" s="67" t="s">
        <v>5</v>
      </c>
      <c r="B2001" s="73">
        <f>_xlfn.IFNA(VLOOKUP(B1986,Saisie!$A$4:$X$153,13,FALSE),0)</f>
        <v>0</v>
      </c>
      <c r="C2001" s="74">
        <f>Témoin!$C$16</f>
        <v>65</v>
      </c>
      <c r="D2001" s="75">
        <f t="shared" si="248"/>
        <v>0</v>
      </c>
      <c r="E2001" s="117" t="str">
        <f>_xlfn.IFNA(VLOOKUP(B1986,Saisie!$A$4:$X$153,12,FALSE),"")</f>
        <v/>
      </c>
    </row>
    <row r="2002" spans="1:5" x14ac:dyDescent="0.25">
      <c r="A2002" s="67" t="s">
        <v>6</v>
      </c>
      <c r="B2002" s="73">
        <f>_xlfn.IFNA(VLOOKUP(B1986,Saisie!$A$4:$X$153,15,FALSE),0)</f>
        <v>0</v>
      </c>
      <c r="C2002" s="74">
        <f>Témoin!$C$17</f>
        <v>60</v>
      </c>
      <c r="D2002" s="75">
        <f t="shared" si="248"/>
        <v>0</v>
      </c>
      <c r="E2002" s="117" t="str">
        <f>_xlfn.IFNA(VLOOKUP(B1986,Saisie!$A$4:$X$153,14,FALSE),"")</f>
        <v/>
      </c>
    </row>
    <row r="2003" spans="1:5" x14ac:dyDescent="0.25">
      <c r="A2003" s="67" t="s">
        <v>26</v>
      </c>
      <c r="B2003" s="73">
        <f>_xlfn.IFNA(VLOOKUP(B1986,Saisie!$A$4:$X$153,17,FALSE),0)</f>
        <v>0</v>
      </c>
      <c r="C2003" s="74">
        <f>Témoin!$C$18</f>
        <v>39</v>
      </c>
      <c r="D2003" s="75">
        <f t="shared" si="248"/>
        <v>0</v>
      </c>
      <c r="E2003" s="117" t="str">
        <f>_xlfn.IFNA(VLOOKUP(B1986,Saisie!$A$4:$X$153,16,FALSE),"")</f>
        <v/>
      </c>
    </row>
    <row r="2004" spans="1:5" x14ac:dyDescent="0.25">
      <c r="A2004" s="67" t="s">
        <v>27</v>
      </c>
      <c r="B2004" s="73">
        <f>_xlfn.IFNA(VLOOKUP(B1986,Saisie!$A$4:$X$153,19,FALSE),0)</f>
        <v>0</v>
      </c>
      <c r="C2004" s="74">
        <f>Témoin!$C$19</f>
        <v>20</v>
      </c>
      <c r="D2004" s="75">
        <f t="shared" si="248"/>
        <v>0</v>
      </c>
      <c r="E2004" s="117" t="str">
        <f>_xlfn.IFNA(VLOOKUP(B1986,Saisie!$A$4:$X$153,18,FALSE),"")</f>
        <v/>
      </c>
    </row>
    <row r="2005" spans="1:5" x14ac:dyDescent="0.25">
      <c r="A2005" s="67" t="s">
        <v>28</v>
      </c>
      <c r="B2005" s="73">
        <f>_xlfn.IFNA(VLOOKUP(B1986,Saisie!$A$4:$X$153,23,FALSE),0)</f>
        <v>0</v>
      </c>
      <c r="C2005" s="74">
        <f>Témoin!$C$20</f>
        <v>260</v>
      </c>
      <c r="D2005" s="75">
        <f t="shared" si="248"/>
        <v>0</v>
      </c>
      <c r="E2005" s="117" t="str">
        <f>_xlfn.IFNA(VLOOKUP(B1986,Saisie!$A$4:$X$153,22,FALSE),"")</f>
        <v/>
      </c>
    </row>
    <row r="2006" spans="1:5" x14ac:dyDescent="0.25">
      <c r="A2006" s="67" t="s">
        <v>29</v>
      </c>
      <c r="B2006" s="92"/>
      <c r="C2006" s="74">
        <f>Témoin!$C$21</f>
        <v>54</v>
      </c>
      <c r="D2006" s="75">
        <f t="shared" si="248"/>
        <v>0</v>
      </c>
      <c r="E2006" s="117"/>
    </row>
    <row r="2007" spans="1:5" x14ac:dyDescent="0.25">
      <c r="A2007" s="81" t="s">
        <v>30</v>
      </c>
      <c r="B2007" s="73">
        <f>_xlfn.IFNA(VLOOKUP(B1986,Saisie!$A$4:$X$153,21,FALSE),0)</f>
        <v>0</v>
      </c>
      <c r="C2007" s="74">
        <f>Témoin!$C$22</f>
        <v>135</v>
      </c>
      <c r="D2007" s="75">
        <f t="shared" si="248"/>
        <v>0</v>
      </c>
      <c r="E2007" s="117" t="str">
        <f>_xlfn.IFNA(VLOOKUP(B1986,Saisie!$A$4:$X$153,20,FALSE),"")</f>
        <v/>
      </c>
    </row>
    <row r="2008" spans="1:5" x14ac:dyDescent="0.25">
      <c r="A2008" s="93" t="s">
        <v>31</v>
      </c>
      <c r="B2008" s="92"/>
      <c r="C2008" s="94"/>
      <c r="D2008" s="95"/>
      <c r="E2008" s="129" t="str">
        <f>_xlfn.IFNA(VLOOKUP(B1986,Saisie!$A$4:$X$153,24,FALSE),"")</f>
        <v/>
      </c>
    </row>
    <row r="2009" spans="1:5" x14ac:dyDescent="0.25">
      <c r="A2009" s="96"/>
      <c r="B2009" s="97"/>
      <c r="C2009" s="98"/>
      <c r="D2009" s="75">
        <f t="shared" ref="D2009:D2013" si="249">C2009*B2009</f>
        <v>0</v>
      </c>
      <c r="E2009" s="129"/>
    </row>
    <row r="2010" spans="1:5" x14ac:dyDescent="0.25">
      <c r="A2010" s="96"/>
      <c r="B2010" s="92"/>
      <c r="C2010" s="98"/>
      <c r="D2010" s="75">
        <f t="shared" si="249"/>
        <v>0</v>
      </c>
      <c r="E2010" s="129"/>
    </row>
    <row r="2011" spans="1:5" x14ac:dyDescent="0.25">
      <c r="A2011" s="99"/>
      <c r="B2011" s="92"/>
      <c r="C2011" s="98"/>
      <c r="D2011" s="75">
        <f t="shared" si="249"/>
        <v>0</v>
      </c>
      <c r="E2011" s="129"/>
    </row>
    <row r="2012" spans="1:5" x14ac:dyDescent="0.25">
      <c r="A2012" s="67"/>
      <c r="B2012" s="92"/>
      <c r="C2012" s="98"/>
      <c r="D2012" s="75">
        <f t="shared" si="249"/>
        <v>0</v>
      </c>
      <c r="E2012" s="129"/>
    </row>
    <row r="2013" spans="1:5" ht="15.75" thickBot="1" x14ac:dyDescent="0.3">
      <c r="A2013" s="67"/>
      <c r="B2013" s="100"/>
      <c r="C2013" s="101"/>
      <c r="D2013" s="87">
        <f t="shared" si="249"/>
        <v>0</v>
      </c>
      <c r="E2013" s="129"/>
    </row>
    <row r="2014" spans="1:5" ht="15.75" thickBot="1" x14ac:dyDescent="0.3">
      <c r="A2014" s="88" t="s">
        <v>32</v>
      </c>
      <c r="B2014" s="89"/>
      <c r="C2014" s="89"/>
      <c r="D2014" s="90">
        <f>SUM(D2000:D2013)</f>
        <v>0</v>
      </c>
    </row>
    <row r="2015" spans="1:5" ht="15.75" thickBot="1" x14ac:dyDescent="0.3">
      <c r="A2015" s="67"/>
      <c r="B2015" s="69"/>
      <c r="C2015" s="69"/>
      <c r="D2015" s="91"/>
    </row>
    <row r="2016" spans="1:5" ht="21.75" thickTop="1" thickBot="1" x14ac:dyDescent="0.35">
      <c r="A2016" s="102" t="s">
        <v>33</v>
      </c>
      <c r="B2016" s="102"/>
      <c r="C2016" s="102"/>
      <c r="D2016" s="103">
        <f>D2014+D1998</f>
        <v>0</v>
      </c>
    </row>
    <row r="2017" spans="1:5" ht="16.5" thickTop="1" thickBot="1" x14ac:dyDescent="0.3"/>
    <row r="2018" spans="1:5" ht="16.5" thickBot="1" x14ac:dyDescent="0.3">
      <c r="A2018" s="67" t="s">
        <v>12</v>
      </c>
      <c r="B2018" s="128">
        <f>Saisie!A67</f>
        <v>0</v>
      </c>
      <c r="C2018" s="126"/>
      <c r="D2018" s="127"/>
    </row>
    <row r="2020" spans="1:5" ht="15.75" thickBot="1" x14ac:dyDescent="0.3">
      <c r="A2020" s="68">
        <f>_xlfn.IFNA(VLOOKUP(B2018,Saisie!$A$4:$X$153,5,FALSE),0)</f>
        <v>0</v>
      </c>
      <c r="B2020" s="69" t="s">
        <v>13</v>
      </c>
      <c r="C2020" s="69" t="s">
        <v>14</v>
      </c>
      <c r="D2020" s="69" t="s">
        <v>15</v>
      </c>
    </row>
    <row r="2021" spans="1:5" x14ac:dyDescent="0.25">
      <c r="A2021" s="67" t="s">
        <v>16</v>
      </c>
      <c r="B2021" s="70">
        <f>_xlfn.IFNA(VLOOKUP(B2018,Saisie!$A$4:$X$153,3,FALSE),0)</f>
        <v>0</v>
      </c>
      <c r="C2021" s="71">
        <f>Témoin!$C$4</f>
        <v>55</v>
      </c>
      <c r="D2021" s="72">
        <f>C2021*B2021</f>
        <v>0</v>
      </c>
      <c r="E2021" s="117" t="str">
        <f>_xlfn.IFNA(VLOOKUP(B2018,Saisie!$A$4:$X$153,2,FALSE),"")</f>
        <v/>
      </c>
    </row>
    <row r="2022" spans="1:5" x14ac:dyDescent="0.25">
      <c r="A2022" s="67" t="s">
        <v>17</v>
      </c>
      <c r="B2022" s="73">
        <f>IF(A2020=1,1,)</f>
        <v>0</v>
      </c>
      <c r="C2022" s="74">
        <f>Témoin!$C$5</f>
        <v>24</v>
      </c>
      <c r="D2022" s="75">
        <f t="shared" ref="D2022:D2026" si="250">C2022*B2022</f>
        <v>0</v>
      </c>
      <c r="E2022" s="129" t="str">
        <f>_xlfn.IFNA(VLOOKUP(B2018,Saisie!$A$4:$X$153,4,FALSE),"")</f>
        <v/>
      </c>
    </row>
    <row r="2023" spans="1:5" x14ac:dyDescent="0.25">
      <c r="A2023" s="67" t="s">
        <v>18</v>
      </c>
      <c r="B2023" s="73">
        <f>IF(A2020=2,2,)</f>
        <v>0</v>
      </c>
      <c r="C2023" s="74">
        <f>Témoin!$C$6</f>
        <v>23</v>
      </c>
      <c r="D2023" s="75">
        <f t="shared" si="250"/>
        <v>0</v>
      </c>
      <c r="E2023" s="129"/>
    </row>
    <row r="2024" spans="1:5" x14ac:dyDescent="0.25">
      <c r="A2024" s="67" t="s">
        <v>19</v>
      </c>
      <c r="B2024" s="73">
        <f>IF(AND(A2020&gt;=3,A2020&lt;=5),A2020,0)</f>
        <v>0</v>
      </c>
      <c r="C2024" s="74">
        <f>Témoin!$C$7</f>
        <v>22</v>
      </c>
      <c r="D2024" s="75">
        <f t="shared" si="250"/>
        <v>0</v>
      </c>
      <c r="E2024" s="129"/>
    </row>
    <row r="2025" spans="1:5" x14ac:dyDescent="0.25">
      <c r="A2025" s="67" t="s">
        <v>20</v>
      </c>
      <c r="B2025" s="73">
        <f>IF(AND(A2020&gt;=6,A2020&lt;=10),A2020,0)</f>
        <v>0</v>
      </c>
      <c r="C2025" s="74">
        <f>Témoin!$C$8</f>
        <v>21</v>
      </c>
      <c r="D2025" s="75">
        <f t="shared" si="250"/>
        <v>0</v>
      </c>
      <c r="E2025" s="129"/>
    </row>
    <row r="2026" spans="1:5" x14ac:dyDescent="0.25">
      <c r="A2026" s="67" t="s">
        <v>21</v>
      </c>
      <c r="B2026" s="76">
        <f>IF(A2020&gt;10,A2020,0)</f>
        <v>0</v>
      </c>
      <c r="C2026" s="77">
        <f>Témoin!$C$9</f>
        <v>20</v>
      </c>
      <c r="D2026" s="78">
        <f t="shared" si="250"/>
        <v>0</v>
      </c>
      <c r="E2026" s="129"/>
    </row>
    <row r="2027" spans="1:5" x14ac:dyDescent="0.25">
      <c r="A2027" s="67"/>
      <c r="B2027" s="73"/>
      <c r="C2027" s="79"/>
      <c r="D2027" s="80"/>
      <c r="E2027" s="117"/>
    </row>
    <row r="2028" spans="1:5" x14ac:dyDescent="0.25">
      <c r="A2028" s="81" t="s">
        <v>22</v>
      </c>
      <c r="B2028" s="82">
        <f>_xlfn.IFNA(VLOOKUP(B2018,Saisie!$A$4:$X$153,7,FALSE),0)</f>
        <v>0</v>
      </c>
      <c r="C2028" s="83">
        <f>Témoin!$C$11</f>
        <v>95</v>
      </c>
      <c r="D2028" s="84">
        <f t="shared" ref="D2028:D2029" si="251">C2028*B2028</f>
        <v>0</v>
      </c>
      <c r="E2028" s="117" t="str">
        <f>_xlfn.IFNA(VLOOKUP(B2018,Saisie!$A$4:$X$153,6,FALSE),"")</f>
        <v/>
      </c>
    </row>
    <row r="2029" spans="1:5" ht="15.75" thickBot="1" x14ac:dyDescent="0.3">
      <c r="A2029" s="67" t="s">
        <v>23</v>
      </c>
      <c r="B2029" s="85">
        <f>_xlfn.IFNA(VLOOKUP(B2018,Saisie!$A$4:$X$153,9,FALSE),0)</f>
        <v>0</v>
      </c>
      <c r="C2029" s="86">
        <f>Témoin!$C$12</f>
        <v>70</v>
      </c>
      <c r="D2029" s="87">
        <f t="shared" si="251"/>
        <v>0</v>
      </c>
      <c r="E2029" s="117" t="str">
        <f>_xlfn.IFNA(VLOOKUP(B2018,Saisie!$A$4:$X$153,8,FALSE),"")</f>
        <v/>
      </c>
    </row>
    <row r="2030" spans="1:5" ht="15.75" thickBot="1" x14ac:dyDescent="0.3">
      <c r="A2030" s="88" t="s">
        <v>24</v>
      </c>
      <c r="B2030" s="89"/>
      <c r="C2030" s="89"/>
      <c r="D2030" s="90">
        <f>SUM(D2021:D2029)</f>
        <v>0</v>
      </c>
      <c r="E2030" s="117"/>
    </row>
    <row r="2031" spans="1:5" ht="15.75" thickBot="1" x14ac:dyDescent="0.3">
      <c r="A2031" s="67"/>
      <c r="B2031" s="89"/>
      <c r="C2031" s="89"/>
      <c r="D2031" s="91"/>
      <c r="E2031" s="117"/>
    </row>
    <row r="2032" spans="1:5" x14ac:dyDescent="0.25">
      <c r="A2032" s="67" t="s">
        <v>25</v>
      </c>
      <c r="B2032" s="70">
        <f>_xlfn.IFNA(VLOOKUP(B2018,Saisie!$A$4:$X$153,11,FALSE),0)</f>
        <v>0</v>
      </c>
      <c r="C2032" s="71">
        <f>Témoin!$C$15</f>
        <v>27</v>
      </c>
      <c r="D2032" s="72">
        <f t="shared" ref="D2032:D2039" si="252">C2032*B2032</f>
        <v>0</v>
      </c>
      <c r="E2032" s="117" t="str">
        <f>_xlfn.IFNA(VLOOKUP(B2018,Saisie!$A$4:$X$153,10,FALSE),"")</f>
        <v/>
      </c>
    </row>
    <row r="2033" spans="1:5" x14ac:dyDescent="0.25">
      <c r="A2033" s="67" t="s">
        <v>5</v>
      </c>
      <c r="B2033" s="73">
        <f>_xlfn.IFNA(VLOOKUP(B2018,Saisie!$A$4:$X$153,13,FALSE),0)</f>
        <v>0</v>
      </c>
      <c r="C2033" s="74">
        <f>Témoin!$C$16</f>
        <v>65</v>
      </c>
      <c r="D2033" s="75">
        <f t="shared" si="252"/>
        <v>0</v>
      </c>
      <c r="E2033" s="117" t="str">
        <f>_xlfn.IFNA(VLOOKUP(B2018,Saisie!$A$4:$X$153,12,FALSE),"")</f>
        <v/>
      </c>
    </row>
    <row r="2034" spans="1:5" x14ac:dyDescent="0.25">
      <c r="A2034" s="67" t="s">
        <v>6</v>
      </c>
      <c r="B2034" s="73">
        <f>_xlfn.IFNA(VLOOKUP(B2018,Saisie!$A$4:$X$153,15,FALSE),0)</f>
        <v>0</v>
      </c>
      <c r="C2034" s="74">
        <f>Témoin!$C$17</f>
        <v>60</v>
      </c>
      <c r="D2034" s="75">
        <f t="shared" si="252"/>
        <v>0</v>
      </c>
      <c r="E2034" s="117" t="str">
        <f>_xlfn.IFNA(VLOOKUP(B2018,Saisie!$A$4:$X$153,14,FALSE),"")</f>
        <v/>
      </c>
    </row>
    <row r="2035" spans="1:5" x14ac:dyDescent="0.25">
      <c r="A2035" s="67" t="s">
        <v>26</v>
      </c>
      <c r="B2035" s="73">
        <f>_xlfn.IFNA(VLOOKUP(B2018,Saisie!$A$4:$X$153,17,FALSE),0)</f>
        <v>0</v>
      </c>
      <c r="C2035" s="74">
        <f>Témoin!$C$18</f>
        <v>39</v>
      </c>
      <c r="D2035" s="75">
        <f t="shared" si="252"/>
        <v>0</v>
      </c>
      <c r="E2035" s="117" t="str">
        <f>_xlfn.IFNA(VLOOKUP(B2018,Saisie!$A$4:$X$153,16,FALSE),"")</f>
        <v/>
      </c>
    </row>
    <row r="2036" spans="1:5" x14ac:dyDescent="0.25">
      <c r="A2036" s="67" t="s">
        <v>27</v>
      </c>
      <c r="B2036" s="73">
        <f>_xlfn.IFNA(VLOOKUP(B2018,Saisie!$A$4:$X$153,19,FALSE),0)</f>
        <v>0</v>
      </c>
      <c r="C2036" s="74">
        <f>Témoin!$C$19</f>
        <v>20</v>
      </c>
      <c r="D2036" s="75">
        <f t="shared" si="252"/>
        <v>0</v>
      </c>
      <c r="E2036" s="117" t="str">
        <f>_xlfn.IFNA(VLOOKUP(B2018,Saisie!$A$4:$X$153,18,FALSE),"")</f>
        <v/>
      </c>
    </row>
    <row r="2037" spans="1:5" x14ac:dyDescent="0.25">
      <c r="A2037" s="67" t="s">
        <v>28</v>
      </c>
      <c r="B2037" s="73">
        <f>_xlfn.IFNA(VLOOKUP(B2018,Saisie!$A$4:$X$153,23,FALSE),0)</f>
        <v>0</v>
      </c>
      <c r="C2037" s="74">
        <f>Témoin!$C$20</f>
        <v>260</v>
      </c>
      <c r="D2037" s="75">
        <f t="shared" si="252"/>
        <v>0</v>
      </c>
      <c r="E2037" s="117" t="str">
        <f>_xlfn.IFNA(VLOOKUP(B2018,Saisie!$A$4:$X$153,22,FALSE),"")</f>
        <v/>
      </c>
    </row>
    <row r="2038" spans="1:5" x14ac:dyDescent="0.25">
      <c r="A2038" s="67" t="s">
        <v>29</v>
      </c>
      <c r="B2038" s="92"/>
      <c r="C2038" s="74">
        <f>Témoin!$C$21</f>
        <v>54</v>
      </c>
      <c r="D2038" s="75">
        <f t="shared" si="252"/>
        <v>0</v>
      </c>
      <c r="E2038" s="117"/>
    </row>
    <row r="2039" spans="1:5" x14ac:dyDescent="0.25">
      <c r="A2039" s="81" t="s">
        <v>30</v>
      </c>
      <c r="B2039" s="73">
        <f>_xlfn.IFNA(VLOOKUP(B2018,Saisie!$A$4:$X$153,21,FALSE),0)</f>
        <v>0</v>
      </c>
      <c r="C2039" s="74">
        <f>Témoin!$C$22</f>
        <v>135</v>
      </c>
      <c r="D2039" s="75">
        <f t="shared" si="252"/>
        <v>0</v>
      </c>
      <c r="E2039" s="117" t="str">
        <f>_xlfn.IFNA(VLOOKUP(B2018,Saisie!$A$4:$X$153,20,FALSE),"")</f>
        <v/>
      </c>
    </row>
    <row r="2040" spans="1:5" x14ac:dyDescent="0.25">
      <c r="A2040" s="93" t="s">
        <v>31</v>
      </c>
      <c r="B2040" s="92"/>
      <c r="C2040" s="94"/>
      <c r="D2040" s="95"/>
      <c r="E2040" s="129" t="str">
        <f>_xlfn.IFNA(VLOOKUP(B2018,Saisie!$A$4:$X$153,24,FALSE),"")</f>
        <v/>
      </c>
    </row>
    <row r="2041" spans="1:5" x14ac:dyDescent="0.25">
      <c r="A2041" s="96"/>
      <c r="B2041" s="97"/>
      <c r="C2041" s="98"/>
      <c r="D2041" s="75">
        <f t="shared" ref="D2041:D2045" si="253">C2041*B2041</f>
        <v>0</v>
      </c>
      <c r="E2041" s="129"/>
    </row>
    <row r="2042" spans="1:5" x14ac:dyDescent="0.25">
      <c r="A2042" s="96"/>
      <c r="B2042" s="92"/>
      <c r="C2042" s="98"/>
      <c r="D2042" s="75">
        <f t="shared" si="253"/>
        <v>0</v>
      </c>
      <c r="E2042" s="129"/>
    </row>
    <row r="2043" spans="1:5" x14ac:dyDescent="0.25">
      <c r="A2043" s="99"/>
      <c r="B2043" s="92"/>
      <c r="C2043" s="98"/>
      <c r="D2043" s="75">
        <f t="shared" si="253"/>
        <v>0</v>
      </c>
      <c r="E2043" s="129"/>
    </row>
    <row r="2044" spans="1:5" x14ac:dyDescent="0.25">
      <c r="A2044" s="67"/>
      <c r="B2044" s="92"/>
      <c r="C2044" s="98"/>
      <c r="D2044" s="75">
        <f t="shared" si="253"/>
        <v>0</v>
      </c>
      <c r="E2044" s="129"/>
    </row>
    <row r="2045" spans="1:5" ht="15.75" thickBot="1" x14ac:dyDescent="0.3">
      <c r="A2045" s="67"/>
      <c r="B2045" s="100"/>
      <c r="C2045" s="101"/>
      <c r="D2045" s="87">
        <f t="shared" si="253"/>
        <v>0</v>
      </c>
      <c r="E2045" s="129"/>
    </row>
    <row r="2046" spans="1:5" ht="15.75" thickBot="1" x14ac:dyDescent="0.3">
      <c r="A2046" s="88" t="s">
        <v>32</v>
      </c>
      <c r="B2046" s="89"/>
      <c r="C2046" s="89"/>
      <c r="D2046" s="90">
        <f>SUM(D2032:D2045)</f>
        <v>0</v>
      </c>
    </row>
    <row r="2047" spans="1:5" ht="15.75" thickBot="1" x14ac:dyDescent="0.3">
      <c r="A2047" s="67"/>
      <c r="B2047" s="69"/>
      <c r="C2047" s="69"/>
      <c r="D2047" s="91"/>
    </row>
    <row r="2048" spans="1:5" ht="21.75" thickTop="1" thickBot="1" x14ac:dyDescent="0.35">
      <c r="A2048" s="102" t="s">
        <v>33</v>
      </c>
      <c r="B2048" s="102"/>
      <c r="C2048" s="102"/>
      <c r="D2048" s="103">
        <f>D2046+D2030</f>
        <v>0</v>
      </c>
    </row>
    <row r="2049" spans="1:5" ht="16.5" thickTop="1" thickBot="1" x14ac:dyDescent="0.3"/>
    <row r="2050" spans="1:5" ht="16.5" thickBot="1" x14ac:dyDescent="0.3">
      <c r="A2050" s="67" t="s">
        <v>12</v>
      </c>
      <c r="B2050" s="128">
        <f>Saisie!A68</f>
        <v>0</v>
      </c>
      <c r="C2050" s="126"/>
      <c r="D2050" s="127"/>
    </row>
    <row r="2052" spans="1:5" ht="15.75" thickBot="1" x14ac:dyDescent="0.3">
      <c r="A2052" s="68">
        <f>_xlfn.IFNA(VLOOKUP(B2050,Saisie!$A$4:$X$153,5,FALSE),0)</f>
        <v>0</v>
      </c>
      <c r="B2052" s="69" t="s">
        <v>13</v>
      </c>
      <c r="C2052" s="69" t="s">
        <v>14</v>
      </c>
      <c r="D2052" s="69" t="s">
        <v>15</v>
      </c>
    </row>
    <row r="2053" spans="1:5" x14ac:dyDescent="0.25">
      <c r="A2053" s="67" t="s">
        <v>16</v>
      </c>
      <c r="B2053" s="70">
        <f>_xlfn.IFNA(VLOOKUP(B2050,Saisie!$A$4:$X$153,3,FALSE),0)</f>
        <v>0</v>
      </c>
      <c r="C2053" s="71">
        <f>Témoin!$C$4</f>
        <v>55</v>
      </c>
      <c r="D2053" s="72">
        <f>C2053*B2053</f>
        <v>0</v>
      </c>
      <c r="E2053" s="117" t="str">
        <f>_xlfn.IFNA(VLOOKUP(B2050,Saisie!$A$4:$X$153,2,FALSE),"")</f>
        <v/>
      </c>
    </row>
    <row r="2054" spans="1:5" x14ac:dyDescent="0.25">
      <c r="A2054" s="67" t="s">
        <v>17</v>
      </c>
      <c r="B2054" s="73">
        <f>IF(A2052=1,1,)</f>
        <v>0</v>
      </c>
      <c r="C2054" s="74">
        <f>Témoin!$C$5</f>
        <v>24</v>
      </c>
      <c r="D2054" s="75">
        <f t="shared" ref="D2054:D2058" si="254">C2054*B2054</f>
        <v>0</v>
      </c>
      <c r="E2054" s="129" t="str">
        <f>_xlfn.IFNA(VLOOKUP(B2050,Saisie!$A$4:$X$153,4,FALSE),"")</f>
        <v/>
      </c>
    </row>
    <row r="2055" spans="1:5" x14ac:dyDescent="0.25">
      <c r="A2055" s="67" t="s">
        <v>18</v>
      </c>
      <c r="B2055" s="73">
        <f>IF(A2052=2,2,)</f>
        <v>0</v>
      </c>
      <c r="C2055" s="74">
        <f>Témoin!$C$6</f>
        <v>23</v>
      </c>
      <c r="D2055" s="75">
        <f t="shared" si="254"/>
        <v>0</v>
      </c>
      <c r="E2055" s="129"/>
    </row>
    <row r="2056" spans="1:5" x14ac:dyDescent="0.25">
      <c r="A2056" s="67" t="s">
        <v>19</v>
      </c>
      <c r="B2056" s="73">
        <f>IF(AND(A2052&gt;=3,A2052&lt;=5),A2052,0)</f>
        <v>0</v>
      </c>
      <c r="C2056" s="74">
        <f>Témoin!$C$7</f>
        <v>22</v>
      </c>
      <c r="D2056" s="75">
        <f t="shared" si="254"/>
        <v>0</v>
      </c>
      <c r="E2056" s="129"/>
    </row>
    <row r="2057" spans="1:5" x14ac:dyDescent="0.25">
      <c r="A2057" s="67" t="s">
        <v>20</v>
      </c>
      <c r="B2057" s="73">
        <f>IF(AND(A2052&gt;=6,A2052&lt;=10),A2052,0)</f>
        <v>0</v>
      </c>
      <c r="C2057" s="74">
        <f>Témoin!$C$8</f>
        <v>21</v>
      </c>
      <c r="D2057" s="75">
        <f t="shared" si="254"/>
        <v>0</v>
      </c>
      <c r="E2057" s="129"/>
    </row>
    <row r="2058" spans="1:5" x14ac:dyDescent="0.25">
      <c r="A2058" s="67" t="s">
        <v>21</v>
      </c>
      <c r="B2058" s="76">
        <f>IF(A2052&gt;10,A2052,0)</f>
        <v>0</v>
      </c>
      <c r="C2058" s="77">
        <f>Témoin!$C$9</f>
        <v>20</v>
      </c>
      <c r="D2058" s="78">
        <f t="shared" si="254"/>
        <v>0</v>
      </c>
      <c r="E2058" s="129"/>
    </row>
    <row r="2059" spans="1:5" x14ac:dyDescent="0.25">
      <c r="A2059" s="67"/>
      <c r="B2059" s="73"/>
      <c r="C2059" s="79"/>
      <c r="D2059" s="80"/>
      <c r="E2059" s="117"/>
    </row>
    <row r="2060" spans="1:5" x14ac:dyDescent="0.25">
      <c r="A2060" s="81" t="s">
        <v>22</v>
      </c>
      <c r="B2060" s="82">
        <f>_xlfn.IFNA(VLOOKUP(B2050,Saisie!$A$4:$X$153,7,FALSE),0)</f>
        <v>0</v>
      </c>
      <c r="C2060" s="83">
        <f>Témoin!$C$11</f>
        <v>95</v>
      </c>
      <c r="D2060" s="84">
        <f t="shared" ref="D2060:D2061" si="255">C2060*B2060</f>
        <v>0</v>
      </c>
      <c r="E2060" s="117" t="str">
        <f>_xlfn.IFNA(VLOOKUP(B2050,Saisie!$A$4:$X$153,6,FALSE),"")</f>
        <v/>
      </c>
    </row>
    <row r="2061" spans="1:5" ht="15.75" thickBot="1" x14ac:dyDescent="0.3">
      <c r="A2061" s="67" t="s">
        <v>23</v>
      </c>
      <c r="B2061" s="85">
        <f>_xlfn.IFNA(VLOOKUP(B2050,Saisie!$A$4:$X$153,9,FALSE),0)</f>
        <v>0</v>
      </c>
      <c r="C2061" s="86">
        <f>Témoin!$C$12</f>
        <v>70</v>
      </c>
      <c r="D2061" s="87">
        <f t="shared" si="255"/>
        <v>0</v>
      </c>
      <c r="E2061" s="117" t="str">
        <f>_xlfn.IFNA(VLOOKUP(B2050,Saisie!$A$4:$X$153,8,FALSE),"")</f>
        <v/>
      </c>
    </row>
    <row r="2062" spans="1:5" ht="15.75" thickBot="1" x14ac:dyDescent="0.3">
      <c r="A2062" s="88" t="s">
        <v>24</v>
      </c>
      <c r="B2062" s="89"/>
      <c r="C2062" s="89"/>
      <c r="D2062" s="90">
        <f>SUM(D2053:D2061)</f>
        <v>0</v>
      </c>
      <c r="E2062" s="117"/>
    </row>
    <row r="2063" spans="1:5" ht="15.75" thickBot="1" x14ac:dyDescent="0.3">
      <c r="A2063" s="67"/>
      <c r="B2063" s="89"/>
      <c r="C2063" s="89"/>
      <c r="D2063" s="91"/>
      <c r="E2063" s="117"/>
    </row>
    <row r="2064" spans="1:5" x14ac:dyDescent="0.25">
      <c r="A2064" s="67" t="s">
        <v>25</v>
      </c>
      <c r="B2064" s="70">
        <f>_xlfn.IFNA(VLOOKUP(B2050,Saisie!$A$4:$X$153,11,FALSE),0)</f>
        <v>0</v>
      </c>
      <c r="C2064" s="71">
        <f>Témoin!$C$15</f>
        <v>27</v>
      </c>
      <c r="D2064" s="72">
        <f t="shared" ref="D2064:D2071" si="256">C2064*B2064</f>
        <v>0</v>
      </c>
      <c r="E2064" s="117" t="str">
        <f>_xlfn.IFNA(VLOOKUP(B2050,Saisie!$A$4:$X$153,10,FALSE),"")</f>
        <v/>
      </c>
    </row>
    <row r="2065" spans="1:5" x14ac:dyDescent="0.25">
      <c r="A2065" s="67" t="s">
        <v>5</v>
      </c>
      <c r="B2065" s="73">
        <f>_xlfn.IFNA(VLOOKUP(B2050,Saisie!$A$4:$X$153,13,FALSE),0)</f>
        <v>0</v>
      </c>
      <c r="C2065" s="74">
        <f>Témoin!$C$16</f>
        <v>65</v>
      </c>
      <c r="D2065" s="75">
        <f t="shared" si="256"/>
        <v>0</v>
      </c>
      <c r="E2065" s="117" t="str">
        <f>_xlfn.IFNA(VLOOKUP(B2050,Saisie!$A$4:$X$153,12,FALSE),"")</f>
        <v/>
      </c>
    </row>
    <row r="2066" spans="1:5" x14ac:dyDescent="0.25">
      <c r="A2066" s="67" t="s">
        <v>6</v>
      </c>
      <c r="B2066" s="73">
        <f>_xlfn.IFNA(VLOOKUP(B2050,Saisie!$A$4:$X$153,15,FALSE),0)</f>
        <v>0</v>
      </c>
      <c r="C2066" s="74">
        <f>Témoin!$C$17</f>
        <v>60</v>
      </c>
      <c r="D2066" s="75">
        <f t="shared" si="256"/>
        <v>0</v>
      </c>
      <c r="E2066" s="117" t="str">
        <f>_xlfn.IFNA(VLOOKUP(B2050,Saisie!$A$4:$X$153,14,FALSE),"")</f>
        <v/>
      </c>
    </row>
    <row r="2067" spans="1:5" x14ac:dyDescent="0.25">
      <c r="A2067" s="67" t="s">
        <v>26</v>
      </c>
      <c r="B2067" s="73">
        <f>_xlfn.IFNA(VLOOKUP(B2050,Saisie!$A$4:$X$153,17,FALSE),0)</f>
        <v>0</v>
      </c>
      <c r="C2067" s="74">
        <f>Témoin!$C$18</f>
        <v>39</v>
      </c>
      <c r="D2067" s="75">
        <f t="shared" si="256"/>
        <v>0</v>
      </c>
      <c r="E2067" s="117" t="str">
        <f>_xlfn.IFNA(VLOOKUP(B2050,Saisie!$A$4:$X$153,16,FALSE),"")</f>
        <v/>
      </c>
    </row>
    <row r="2068" spans="1:5" x14ac:dyDescent="0.25">
      <c r="A2068" s="67" t="s">
        <v>27</v>
      </c>
      <c r="B2068" s="73">
        <f>_xlfn.IFNA(VLOOKUP(B2050,Saisie!$A$4:$X$153,19,FALSE),0)</f>
        <v>0</v>
      </c>
      <c r="C2068" s="74">
        <f>Témoin!$C$19</f>
        <v>20</v>
      </c>
      <c r="D2068" s="75">
        <f t="shared" si="256"/>
        <v>0</v>
      </c>
      <c r="E2068" s="117" t="str">
        <f>_xlfn.IFNA(VLOOKUP(B2050,Saisie!$A$4:$X$153,18,FALSE),"")</f>
        <v/>
      </c>
    </row>
    <row r="2069" spans="1:5" x14ac:dyDescent="0.25">
      <c r="A2069" s="67" t="s">
        <v>28</v>
      </c>
      <c r="B2069" s="73">
        <f>_xlfn.IFNA(VLOOKUP(B2050,Saisie!$A$4:$X$153,23,FALSE),0)</f>
        <v>0</v>
      </c>
      <c r="C2069" s="74">
        <f>Témoin!$C$20</f>
        <v>260</v>
      </c>
      <c r="D2069" s="75">
        <f t="shared" si="256"/>
        <v>0</v>
      </c>
      <c r="E2069" s="117" t="str">
        <f>_xlfn.IFNA(VLOOKUP(B2050,Saisie!$A$4:$X$153,22,FALSE),"")</f>
        <v/>
      </c>
    </row>
    <row r="2070" spans="1:5" x14ac:dyDescent="0.25">
      <c r="A2070" s="67" t="s">
        <v>29</v>
      </c>
      <c r="B2070" s="92"/>
      <c r="C2070" s="74">
        <f>Témoin!$C$21</f>
        <v>54</v>
      </c>
      <c r="D2070" s="75">
        <f t="shared" si="256"/>
        <v>0</v>
      </c>
      <c r="E2070" s="117"/>
    </row>
    <row r="2071" spans="1:5" x14ac:dyDescent="0.25">
      <c r="A2071" s="81" t="s">
        <v>30</v>
      </c>
      <c r="B2071" s="73">
        <f>_xlfn.IFNA(VLOOKUP(B2050,Saisie!$A$4:$X$153,21,FALSE),0)</f>
        <v>0</v>
      </c>
      <c r="C2071" s="74">
        <f>Témoin!$C$22</f>
        <v>135</v>
      </c>
      <c r="D2071" s="75">
        <f t="shared" si="256"/>
        <v>0</v>
      </c>
      <c r="E2071" s="117" t="str">
        <f>_xlfn.IFNA(VLOOKUP(B2050,Saisie!$A$4:$X$153,20,FALSE),"")</f>
        <v/>
      </c>
    </row>
    <row r="2072" spans="1:5" x14ac:dyDescent="0.25">
      <c r="A2072" s="93" t="s">
        <v>31</v>
      </c>
      <c r="B2072" s="92"/>
      <c r="C2072" s="94"/>
      <c r="D2072" s="95"/>
      <c r="E2072" s="129" t="str">
        <f>_xlfn.IFNA(VLOOKUP(B2050,Saisie!$A$4:$X$153,24,FALSE),"")</f>
        <v/>
      </c>
    </row>
    <row r="2073" spans="1:5" x14ac:dyDescent="0.25">
      <c r="A2073" s="96"/>
      <c r="B2073" s="97"/>
      <c r="C2073" s="98"/>
      <c r="D2073" s="75">
        <f t="shared" ref="D2073:D2077" si="257">C2073*B2073</f>
        <v>0</v>
      </c>
      <c r="E2073" s="129"/>
    </row>
    <row r="2074" spans="1:5" x14ac:dyDescent="0.25">
      <c r="A2074" s="96"/>
      <c r="B2074" s="92"/>
      <c r="C2074" s="98"/>
      <c r="D2074" s="75">
        <f t="shared" si="257"/>
        <v>0</v>
      </c>
      <c r="E2074" s="129"/>
    </row>
    <row r="2075" spans="1:5" x14ac:dyDescent="0.25">
      <c r="A2075" s="99"/>
      <c r="B2075" s="92"/>
      <c r="C2075" s="98"/>
      <c r="D2075" s="75">
        <f t="shared" si="257"/>
        <v>0</v>
      </c>
      <c r="E2075" s="129"/>
    </row>
    <row r="2076" spans="1:5" x14ac:dyDescent="0.25">
      <c r="A2076" s="67"/>
      <c r="B2076" s="92"/>
      <c r="C2076" s="98"/>
      <c r="D2076" s="75">
        <f t="shared" si="257"/>
        <v>0</v>
      </c>
      <c r="E2076" s="129"/>
    </row>
    <row r="2077" spans="1:5" ht="15.75" thickBot="1" x14ac:dyDescent="0.3">
      <c r="A2077" s="67"/>
      <c r="B2077" s="100"/>
      <c r="C2077" s="101"/>
      <c r="D2077" s="87">
        <f t="shared" si="257"/>
        <v>0</v>
      </c>
      <c r="E2077" s="129"/>
    </row>
    <row r="2078" spans="1:5" ht="15.75" thickBot="1" x14ac:dyDescent="0.3">
      <c r="A2078" s="88" t="s">
        <v>32</v>
      </c>
      <c r="B2078" s="89"/>
      <c r="C2078" s="89"/>
      <c r="D2078" s="90">
        <f>SUM(D2064:D2077)</f>
        <v>0</v>
      </c>
    </row>
    <row r="2079" spans="1:5" ht="15.75" thickBot="1" x14ac:dyDescent="0.3">
      <c r="A2079" s="67"/>
      <c r="B2079" s="69"/>
      <c r="C2079" s="69"/>
      <c r="D2079" s="91"/>
    </row>
    <row r="2080" spans="1:5" ht="21.75" thickTop="1" thickBot="1" x14ac:dyDescent="0.35">
      <c r="A2080" s="102" t="s">
        <v>33</v>
      </c>
      <c r="B2080" s="102"/>
      <c r="C2080" s="102"/>
      <c r="D2080" s="103">
        <f>D2078+D2062</f>
        <v>0</v>
      </c>
    </row>
    <row r="2081" spans="1:5" ht="16.5" thickTop="1" thickBot="1" x14ac:dyDescent="0.3"/>
    <row r="2082" spans="1:5" ht="16.5" thickBot="1" x14ac:dyDescent="0.3">
      <c r="A2082" s="67" t="s">
        <v>12</v>
      </c>
      <c r="B2082" s="128">
        <f>Saisie!A69</f>
        <v>0</v>
      </c>
      <c r="C2082" s="126"/>
      <c r="D2082" s="127"/>
    </row>
    <row r="2084" spans="1:5" ht="15.75" thickBot="1" x14ac:dyDescent="0.3">
      <c r="A2084" s="68">
        <f>_xlfn.IFNA(VLOOKUP(B2082,Saisie!$A$4:$X$153,5,FALSE),0)</f>
        <v>0</v>
      </c>
      <c r="B2084" s="69" t="s">
        <v>13</v>
      </c>
      <c r="C2084" s="69" t="s">
        <v>14</v>
      </c>
      <c r="D2084" s="69" t="s">
        <v>15</v>
      </c>
    </row>
    <row r="2085" spans="1:5" x14ac:dyDescent="0.25">
      <c r="A2085" s="67" t="s">
        <v>16</v>
      </c>
      <c r="B2085" s="70">
        <f>_xlfn.IFNA(VLOOKUP(B2082,Saisie!$A$4:$X$153,3,FALSE),0)</f>
        <v>0</v>
      </c>
      <c r="C2085" s="71">
        <f>Témoin!$C$4</f>
        <v>55</v>
      </c>
      <c r="D2085" s="72">
        <f>C2085*B2085</f>
        <v>0</v>
      </c>
      <c r="E2085" s="117" t="str">
        <f>_xlfn.IFNA(VLOOKUP(B2082,Saisie!$A$4:$X$153,2,FALSE),"")</f>
        <v/>
      </c>
    </row>
    <row r="2086" spans="1:5" x14ac:dyDescent="0.25">
      <c r="A2086" s="67" t="s">
        <v>17</v>
      </c>
      <c r="B2086" s="73">
        <f>IF(A2084=1,1,)</f>
        <v>0</v>
      </c>
      <c r="C2086" s="74">
        <f>Témoin!$C$5</f>
        <v>24</v>
      </c>
      <c r="D2086" s="75">
        <f t="shared" ref="D2086:D2090" si="258">C2086*B2086</f>
        <v>0</v>
      </c>
      <c r="E2086" s="129" t="str">
        <f>_xlfn.IFNA(VLOOKUP(B2082,Saisie!$A$4:$X$153,4,FALSE),"")</f>
        <v/>
      </c>
    </row>
    <row r="2087" spans="1:5" x14ac:dyDescent="0.25">
      <c r="A2087" s="67" t="s">
        <v>18</v>
      </c>
      <c r="B2087" s="73">
        <f>IF(A2084=2,2,)</f>
        <v>0</v>
      </c>
      <c r="C2087" s="74">
        <f>Témoin!$C$6</f>
        <v>23</v>
      </c>
      <c r="D2087" s="75">
        <f t="shared" si="258"/>
        <v>0</v>
      </c>
      <c r="E2087" s="129"/>
    </row>
    <row r="2088" spans="1:5" x14ac:dyDescent="0.25">
      <c r="A2088" s="67" t="s">
        <v>19</v>
      </c>
      <c r="B2088" s="73">
        <f>IF(AND(A2084&gt;=3,A2084&lt;=5),A2084,0)</f>
        <v>0</v>
      </c>
      <c r="C2088" s="74">
        <f>Témoin!$C$7</f>
        <v>22</v>
      </c>
      <c r="D2088" s="75">
        <f t="shared" si="258"/>
        <v>0</v>
      </c>
      <c r="E2088" s="129"/>
    </row>
    <row r="2089" spans="1:5" x14ac:dyDescent="0.25">
      <c r="A2089" s="67" t="s">
        <v>20</v>
      </c>
      <c r="B2089" s="73">
        <f>IF(AND(A2084&gt;=6,A2084&lt;=10),A2084,0)</f>
        <v>0</v>
      </c>
      <c r="C2089" s="74">
        <f>Témoin!$C$8</f>
        <v>21</v>
      </c>
      <c r="D2089" s="75">
        <f t="shared" si="258"/>
        <v>0</v>
      </c>
      <c r="E2089" s="129"/>
    </row>
    <row r="2090" spans="1:5" x14ac:dyDescent="0.25">
      <c r="A2090" s="67" t="s">
        <v>21</v>
      </c>
      <c r="B2090" s="76">
        <f>IF(A2084&gt;10,A2084,0)</f>
        <v>0</v>
      </c>
      <c r="C2090" s="77">
        <f>Témoin!$C$9</f>
        <v>20</v>
      </c>
      <c r="D2090" s="78">
        <f t="shared" si="258"/>
        <v>0</v>
      </c>
      <c r="E2090" s="129"/>
    </row>
    <row r="2091" spans="1:5" x14ac:dyDescent="0.25">
      <c r="A2091" s="67"/>
      <c r="B2091" s="73"/>
      <c r="C2091" s="79"/>
      <c r="D2091" s="80"/>
      <c r="E2091" s="117"/>
    </row>
    <row r="2092" spans="1:5" x14ac:dyDescent="0.25">
      <c r="A2092" s="81" t="s">
        <v>22</v>
      </c>
      <c r="B2092" s="82">
        <f>_xlfn.IFNA(VLOOKUP(B2082,Saisie!$A$4:$X$153,7,FALSE),0)</f>
        <v>0</v>
      </c>
      <c r="C2092" s="83">
        <f>Témoin!$C$11</f>
        <v>95</v>
      </c>
      <c r="D2092" s="84">
        <f t="shared" ref="D2092:D2093" si="259">C2092*B2092</f>
        <v>0</v>
      </c>
      <c r="E2092" s="117" t="str">
        <f>_xlfn.IFNA(VLOOKUP(B2082,Saisie!$A$4:$X$153,6,FALSE),"")</f>
        <v/>
      </c>
    </row>
    <row r="2093" spans="1:5" ht="15.75" thickBot="1" x14ac:dyDescent="0.3">
      <c r="A2093" s="67" t="s">
        <v>23</v>
      </c>
      <c r="B2093" s="85">
        <f>_xlfn.IFNA(VLOOKUP(B2082,Saisie!$A$4:$X$153,9,FALSE),0)</f>
        <v>0</v>
      </c>
      <c r="C2093" s="86">
        <f>Témoin!$C$12</f>
        <v>70</v>
      </c>
      <c r="D2093" s="87">
        <f t="shared" si="259"/>
        <v>0</v>
      </c>
      <c r="E2093" s="117" t="str">
        <f>_xlfn.IFNA(VLOOKUP(B2082,Saisie!$A$4:$X$153,8,FALSE),"")</f>
        <v/>
      </c>
    </row>
    <row r="2094" spans="1:5" ht="15.75" thickBot="1" x14ac:dyDescent="0.3">
      <c r="A2094" s="88" t="s">
        <v>24</v>
      </c>
      <c r="B2094" s="89"/>
      <c r="C2094" s="89"/>
      <c r="D2094" s="90">
        <f>SUM(D2085:D2093)</f>
        <v>0</v>
      </c>
      <c r="E2094" s="117"/>
    </row>
    <row r="2095" spans="1:5" ht="15.75" thickBot="1" x14ac:dyDescent="0.3">
      <c r="A2095" s="67"/>
      <c r="B2095" s="89"/>
      <c r="C2095" s="89"/>
      <c r="D2095" s="91"/>
      <c r="E2095" s="117"/>
    </row>
    <row r="2096" spans="1:5" x14ac:dyDescent="0.25">
      <c r="A2096" s="67" t="s">
        <v>25</v>
      </c>
      <c r="B2096" s="70">
        <f>_xlfn.IFNA(VLOOKUP(B2082,Saisie!$A$4:$X$153,11,FALSE),0)</f>
        <v>0</v>
      </c>
      <c r="C2096" s="71">
        <f>Témoin!$C$15</f>
        <v>27</v>
      </c>
      <c r="D2096" s="72">
        <f t="shared" ref="D2096:D2103" si="260">C2096*B2096</f>
        <v>0</v>
      </c>
      <c r="E2096" s="117" t="str">
        <f>_xlfn.IFNA(VLOOKUP(B2082,Saisie!$A$4:$X$153,10,FALSE),"")</f>
        <v/>
      </c>
    </row>
    <row r="2097" spans="1:5" x14ac:dyDescent="0.25">
      <c r="A2097" s="67" t="s">
        <v>5</v>
      </c>
      <c r="B2097" s="73">
        <f>_xlfn.IFNA(VLOOKUP(B2082,Saisie!$A$4:$X$153,13,FALSE),0)</f>
        <v>0</v>
      </c>
      <c r="C2097" s="74">
        <f>Témoin!$C$16</f>
        <v>65</v>
      </c>
      <c r="D2097" s="75">
        <f t="shared" si="260"/>
        <v>0</v>
      </c>
      <c r="E2097" s="117" t="str">
        <f>_xlfn.IFNA(VLOOKUP(B2082,Saisie!$A$4:$X$153,12,FALSE),"")</f>
        <v/>
      </c>
    </row>
    <row r="2098" spans="1:5" x14ac:dyDescent="0.25">
      <c r="A2098" s="67" t="s">
        <v>6</v>
      </c>
      <c r="B2098" s="73">
        <f>_xlfn.IFNA(VLOOKUP(B2082,Saisie!$A$4:$X$153,15,FALSE),0)</f>
        <v>0</v>
      </c>
      <c r="C2098" s="74">
        <f>Témoin!$C$17</f>
        <v>60</v>
      </c>
      <c r="D2098" s="75">
        <f t="shared" si="260"/>
        <v>0</v>
      </c>
      <c r="E2098" s="117" t="str">
        <f>_xlfn.IFNA(VLOOKUP(B2082,Saisie!$A$4:$X$153,14,FALSE),"")</f>
        <v/>
      </c>
    </row>
    <row r="2099" spans="1:5" x14ac:dyDescent="0.25">
      <c r="A2099" s="67" t="s">
        <v>26</v>
      </c>
      <c r="B2099" s="73">
        <f>_xlfn.IFNA(VLOOKUP(B2082,Saisie!$A$4:$X$153,17,FALSE),0)</f>
        <v>0</v>
      </c>
      <c r="C2099" s="74">
        <f>Témoin!$C$18</f>
        <v>39</v>
      </c>
      <c r="D2099" s="75">
        <f t="shared" si="260"/>
        <v>0</v>
      </c>
      <c r="E2099" s="117" t="str">
        <f>_xlfn.IFNA(VLOOKUP(B2082,Saisie!$A$4:$X$153,16,FALSE),"")</f>
        <v/>
      </c>
    </row>
    <row r="2100" spans="1:5" x14ac:dyDescent="0.25">
      <c r="A2100" s="67" t="s">
        <v>27</v>
      </c>
      <c r="B2100" s="73">
        <f>_xlfn.IFNA(VLOOKUP(B2082,Saisie!$A$4:$X$153,19,FALSE),0)</f>
        <v>0</v>
      </c>
      <c r="C2100" s="74">
        <f>Témoin!$C$19</f>
        <v>20</v>
      </c>
      <c r="D2100" s="75">
        <f t="shared" si="260"/>
        <v>0</v>
      </c>
      <c r="E2100" s="117" t="str">
        <f>_xlfn.IFNA(VLOOKUP(B2082,Saisie!$A$4:$X$153,18,FALSE),"")</f>
        <v/>
      </c>
    </row>
    <row r="2101" spans="1:5" x14ac:dyDescent="0.25">
      <c r="A2101" s="67" t="s">
        <v>28</v>
      </c>
      <c r="B2101" s="73">
        <f>_xlfn.IFNA(VLOOKUP(B2082,Saisie!$A$4:$X$153,23,FALSE),0)</f>
        <v>0</v>
      </c>
      <c r="C2101" s="74">
        <f>Témoin!$C$20</f>
        <v>260</v>
      </c>
      <c r="D2101" s="75">
        <f t="shared" si="260"/>
        <v>0</v>
      </c>
      <c r="E2101" s="117" t="str">
        <f>_xlfn.IFNA(VLOOKUP(B2082,Saisie!$A$4:$X$153,22,FALSE),"")</f>
        <v/>
      </c>
    </row>
    <row r="2102" spans="1:5" x14ac:dyDescent="0.25">
      <c r="A2102" s="67" t="s">
        <v>29</v>
      </c>
      <c r="B2102" s="92"/>
      <c r="C2102" s="74">
        <f>Témoin!$C$21</f>
        <v>54</v>
      </c>
      <c r="D2102" s="75">
        <f t="shared" si="260"/>
        <v>0</v>
      </c>
      <c r="E2102" s="117"/>
    </row>
    <row r="2103" spans="1:5" x14ac:dyDescent="0.25">
      <c r="A2103" s="81" t="s">
        <v>30</v>
      </c>
      <c r="B2103" s="73">
        <f>_xlfn.IFNA(VLOOKUP(B2082,Saisie!$A$4:$X$153,21,FALSE),0)</f>
        <v>0</v>
      </c>
      <c r="C2103" s="74">
        <f>Témoin!$C$22</f>
        <v>135</v>
      </c>
      <c r="D2103" s="75">
        <f t="shared" si="260"/>
        <v>0</v>
      </c>
      <c r="E2103" s="117" t="str">
        <f>_xlfn.IFNA(VLOOKUP(B2082,Saisie!$A$4:$X$153,20,FALSE),"")</f>
        <v/>
      </c>
    </row>
    <row r="2104" spans="1:5" x14ac:dyDescent="0.25">
      <c r="A2104" s="93" t="s">
        <v>31</v>
      </c>
      <c r="B2104" s="92"/>
      <c r="C2104" s="94"/>
      <c r="D2104" s="95"/>
      <c r="E2104" s="129" t="str">
        <f>_xlfn.IFNA(VLOOKUP(B2082,Saisie!$A$4:$X$153,24,FALSE),"")</f>
        <v/>
      </c>
    </row>
    <row r="2105" spans="1:5" x14ac:dyDescent="0.25">
      <c r="A2105" s="96"/>
      <c r="B2105" s="97"/>
      <c r="C2105" s="98"/>
      <c r="D2105" s="75">
        <f t="shared" ref="D2105:D2109" si="261">C2105*B2105</f>
        <v>0</v>
      </c>
      <c r="E2105" s="129"/>
    </row>
    <row r="2106" spans="1:5" x14ac:dyDescent="0.25">
      <c r="A2106" s="96"/>
      <c r="B2106" s="92"/>
      <c r="C2106" s="98"/>
      <c r="D2106" s="75">
        <f t="shared" si="261"/>
        <v>0</v>
      </c>
      <c r="E2106" s="129"/>
    </row>
    <row r="2107" spans="1:5" x14ac:dyDescent="0.25">
      <c r="A2107" s="99"/>
      <c r="B2107" s="92"/>
      <c r="C2107" s="98"/>
      <c r="D2107" s="75">
        <f t="shared" si="261"/>
        <v>0</v>
      </c>
      <c r="E2107" s="129"/>
    </row>
    <row r="2108" spans="1:5" x14ac:dyDescent="0.25">
      <c r="A2108" s="67"/>
      <c r="B2108" s="92"/>
      <c r="C2108" s="98"/>
      <c r="D2108" s="75">
        <f t="shared" si="261"/>
        <v>0</v>
      </c>
      <c r="E2108" s="129"/>
    </row>
    <row r="2109" spans="1:5" ht="15.75" thickBot="1" x14ac:dyDescent="0.3">
      <c r="A2109" s="67"/>
      <c r="B2109" s="100"/>
      <c r="C2109" s="101"/>
      <c r="D2109" s="87">
        <f t="shared" si="261"/>
        <v>0</v>
      </c>
      <c r="E2109" s="129"/>
    </row>
    <row r="2110" spans="1:5" ht="15.75" thickBot="1" x14ac:dyDescent="0.3">
      <c r="A2110" s="88" t="s">
        <v>32</v>
      </c>
      <c r="B2110" s="89"/>
      <c r="C2110" s="89"/>
      <c r="D2110" s="90">
        <f>SUM(D2096:D2109)</f>
        <v>0</v>
      </c>
    </row>
    <row r="2111" spans="1:5" ht="15.75" thickBot="1" x14ac:dyDescent="0.3">
      <c r="A2111" s="67"/>
      <c r="B2111" s="69"/>
      <c r="C2111" s="69"/>
      <c r="D2111" s="91"/>
    </row>
    <row r="2112" spans="1:5" ht="21.75" thickTop="1" thickBot="1" x14ac:dyDescent="0.35">
      <c r="A2112" s="102" t="s">
        <v>33</v>
      </c>
      <c r="B2112" s="102"/>
      <c r="C2112" s="102"/>
      <c r="D2112" s="103">
        <f>D2110+D2094</f>
        <v>0</v>
      </c>
    </row>
    <row r="2113" spans="1:5" ht="16.5" thickTop="1" thickBot="1" x14ac:dyDescent="0.3"/>
    <row r="2114" spans="1:5" ht="16.5" thickBot="1" x14ac:dyDescent="0.3">
      <c r="A2114" s="67" t="s">
        <v>12</v>
      </c>
      <c r="B2114" s="128">
        <f>Saisie!A70</f>
        <v>0</v>
      </c>
      <c r="C2114" s="126"/>
      <c r="D2114" s="127"/>
    </row>
    <row r="2116" spans="1:5" ht="15.75" thickBot="1" x14ac:dyDescent="0.3">
      <c r="A2116" s="68">
        <f>_xlfn.IFNA(VLOOKUP(B2114,Saisie!$A$4:$X$153,5,FALSE),0)</f>
        <v>0</v>
      </c>
      <c r="B2116" s="69" t="s">
        <v>13</v>
      </c>
      <c r="C2116" s="69" t="s">
        <v>14</v>
      </c>
      <c r="D2116" s="69" t="s">
        <v>15</v>
      </c>
    </row>
    <row r="2117" spans="1:5" x14ac:dyDescent="0.25">
      <c r="A2117" s="67" t="s">
        <v>16</v>
      </c>
      <c r="B2117" s="70">
        <f>_xlfn.IFNA(VLOOKUP(B2114,Saisie!$A$4:$X$153,3,FALSE),0)</f>
        <v>0</v>
      </c>
      <c r="C2117" s="71">
        <f>Témoin!$C$4</f>
        <v>55</v>
      </c>
      <c r="D2117" s="72">
        <f>C2117*B2117</f>
        <v>0</v>
      </c>
      <c r="E2117" s="117" t="str">
        <f>_xlfn.IFNA(VLOOKUP(B2114,Saisie!$A$4:$X$153,2,FALSE),"")</f>
        <v/>
      </c>
    </row>
    <row r="2118" spans="1:5" x14ac:dyDescent="0.25">
      <c r="A2118" s="67" t="s">
        <v>17</v>
      </c>
      <c r="B2118" s="73">
        <f>IF(A2116=1,1,)</f>
        <v>0</v>
      </c>
      <c r="C2118" s="74">
        <f>Témoin!$C$5</f>
        <v>24</v>
      </c>
      <c r="D2118" s="75">
        <f t="shared" ref="D2118:D2122" si="262">C2118*B2118</f>
        <v>0</v>
      </c>
      <c r="E2118" s="129" t="str">
        <f>_xlfn.IFNA(VLOOKUP(B2114,Saisie!$A$4:$X$153,4,FALSE),"")</f>
        <v/>
      </c>
    </row>
    <row r="2119" spans="1:5" x14ac:dyDescent="0.25">
      <c r="A2119" s="67" t="s">
        <v>18</v>
      </c>
      <c r="B2119" s="73">
        <f>IF(A2116=2,2,)</f>
        <v>0</v>
      </c>
      <c r="C2119" s="74">
        <f>Témoin!$C$6</f>
        <v>23</v>
      </c>
      <c r="D2119" s="75">
        <f t="shared" si="262"/>
        <v>0</v>
      </c>
      <c r="E2119" s="129"/>
    </row>
    <row r="2120" spans="1:5" x14ac:dyDescent="0.25">
      <c r="A2120" s="67" t="s">
        <v>19</v>
      </c>
      <c r="B2120" s="73">
        <f>IF(AND(A2116&gt;=3,A2116&lt;=5),A2116,0)</f>
        <v>0</v>
      </c>
      <c r="C2120" s="74">
        <f>Témoin!$C$7</f>
        <v>22</v>
      </c>
      <c r="D2120" s="75">
        <f t="shared" si="262"/>
        <v>0</v>
      </c>
      <c r="E2120" s="129"/>
    </row>
    <row r="2121" spans="1:5" x14ac:dyDescent="0.25">
      <c r="A2121" s="67" t="s">
        <v>20</v>
      </c>
      <c r="B2121" s="73">
        <f>IF(AND(A2116&gt;=6,A2116&lt;=10),A2116,0)</f>
        <v>0</v>
      </c>
      <c r="C2121" s="74">
        <f>Témoin!$C$8</f>
        <v>21</v>
      </c>
      <c r="D2121" s="75">
        <f t="shared" si="262"/>
        <v>0</v>
      </c>
      <c r="E2121" s="129"/>
    </row>
    <row r="2122" spans="1:5" x14ac:dyDescent="0.25">
      <c r="A2122" s="67" t="s">
        <v>21</v>
      </c>
      <c r="B2122" s="76">
        <f>IF(A2116&gt;10,A2116,0)</f>
        <v>0</v>
      </c>
      <c r="C2122" s="77">
        <f>Témoin!$C$9</f>
        <v>20</v>
      </c>
      <c r="D2122" s="78">
        <f t="shared" si="262"/>
        <v>0</v>
      </c>
      <c r="E2122" s="129"/>
    </row>
    <row r="2123" spans="1:5" x14ac:dyDescent="0.25">
      <c r="A2123" s="67"/>
      <c r="B2123" s="73"/>
      <c r="C2123" s="79"/>
      <c r="D2123" s="80"/>
      <c r="E2123" s="117"/>
    </row>
    <row r="2124" spans="1:5" x14ac:dyDescent="0.25">
      <c r="A2124" s="81" t="s">
        <v>22</v>
      </c>
      <c r="B2124" s="82">
        <f>_xlfn.IFNA(VLOOKUP(B2114,Saisie!$A$4:$X$153,7,FALSE),0)</f>
        <v>0</v>
      </c>
      <c r="C2124" s="83">
        <f>Témoin!$C$11</f>
        <v>95</v>
      </c>
      <c r="D2124" s="84">
        <f t="shared" ref="D2124:D2125" si="263">C2124*B2124</f>
        <v>0</v>
      </c>
      <c r="E2124" s="117" t="str">
        <f>_xlfn.IFNA(VLOOKUP(B2114,Saisie!$A$4:$X$153,6,FALSE),"")</f>
        <v/>
      </c>
    </row>
    <row r="2125" spans="1:5" ht="15.75" thickBot="1" x14ac:dyDescent="0.3">
      <c r="A2125" s="67" t="s">
        <v>23</v>
      </c>
      <c r="B2125" s="85">
        <f>_xlfn.IFNA(VLOOKUP(B2114,Saisie!$A$4:$X$153,9,FALSE),0)</f>
        <v>0</v>
      </c>
      <c r="C2125" s="86">
        <f>Témoin!$C$12</f>
        <v>70</v>
      </c>
      <c r="D2125" s="87">
        <f t="shared" si="263"/>
        <v>0</v>
      </c>
      <c r="E2125" s="117" t="str">
        <f>_xlfn.IFNA(VLOOKUP(B2114,Saisie!$A$4:$X$153,8,FALSE),"")</f>
        <v/>
      </c>
    </row>
    <row r="2126" spans="1:5" ht="15.75" thickBot="1" x14ac:dyDescent="0.3">
      <c r="A2126" s="88" t="s">
        <v>24</v>
      </c>
      <c r="B2126" s="89"/>
      <c r="C2126" s="89"/>
      <c r="D2126" s="90">
        <f>SUM(D2117:D2125)</f>
        <v>0</v>
      </c>
      <c r="E2126" s="117"/>
    </row>
    <row r="2127" spans="1:5" ht="15.75" thickBot="1" x14ac:dyDescent="0.3">
      <c r="A2127" s="67"/>
      <c r="B2127" s="89"/>
      <c r="C2127" s="89"/>
      <c r="D2127" s="91"/>
      <c r="E2127" s="117"/>
    </row>
    <row r="2128" spans="1:5" x14ac:dyDescent="0.25">
      <c r="A2128" s="67" t="s">
        <v>25</v>
      </c>
      <c r="B2128" s="70">
        <f>_xlfn.IFNA(VLOOKUP(B2114,Saisie!$A$4:$X$153,11,FALSE),0)</f>
        <v>0</v>
      </c>
      <c r="C2128" s="71">
        <f>Témoin!$C$15</f>
        <v>27</v>
      </c>
      <c r="D2128" s="72">
        <f t="shared" ref="D2128:D2135" si="264">C2128*B2128</f>
        <v>0</v>
      </c>
      <c r="E2128" s="117" t="str">
        <f>_xlfn.IFNA(VLOOKUP(B2114,Saisie!$A$4:$X$153,10,FALSE),"")</f>
        <v/>
      </c>
    </row>
    <row r="2129" spans="1:5" x14ac:dyDescent="0.25">
      <c r="A2129" s="67" t="s">
        <v>5</v>
      </c>
      <c r="B2129" s="73">
        <f>_xlfn.IFNA(VLOOKUP(B2114,Saisie!$A$4:$X$153,13,FALSE),0)</f>
        <v>0</v>
      </c>
      <c r="C2129" s="74">
        <f>Témoin!$C$16</f>
        <v>65</v>
      </c>
      <c r="D2129" s="75">
        <f t="shared" si="264"/>
        <v>0</v>
      </c>
      <c r="E2129" s="117" t="str">
        <f>_xlfn.IFNA(VLOOKUP(B2114,Saisie!$A$4:$X$153,12,FALSE),"")</f>
        <v/>
      </c>
    </row>
    <row r="2130" spans="1:5" x14ac:dyDescent="0.25">
      <c r="A2130" s="67" t="s">
        <v>6</v>
      </c>
      <c r="B2130" s="73">
        <f>_xlfn.IFNA(VLOOKUP(B2114,Saisie!$A$4:$X$153,15,FALSE),0)</f>
        <v>0</v>
      </c>
      <c r="C2130" s="74">
        <f>Témoin!$C$17</f>
        <v>60</v>
      </c>
      <c r="D2130" s="75">
        <f t="shared" si="264"/>
        <v>0</v>
      </c>
      <c r="E2130" s="117" t="str">
        <f>_xlfn.IFNA(VLOOKUP(B2114,Saisie!$A$4:$X$153,14,FALSE),"")</f>
        <v/>
      </c>
    </row>
    <row r="2131" spans="1:5" x14ac:dyDescent="0.25">
      <c r="A2131" s="67" t="s">
        <v>26</v>
      </c>
      <c r="B2131" s="73">
        <f>_xlfn.IFNA(VLOOKUP(B2114,Saisie!$A$4:$X$153,17,FALSE),0)</f>
        <v>0</v>
      </c>
      <c r="C2131" s="74">
        <f>Témoin!$C$18</f>
        <v>39</v>
      </c>
      <c r="D2131" s="75">
        <f t="shared" si="264"/>
        <v>0</v>
      </c>
      <c r="E2131" s="117" t="str">
        <f>_xlfn.IFNA(VLOOKUP(B2114,Saisie!$A$4:$X$153,16,FALSE),"")</f>
        <v/>
      </c>
    </row>
    <row r="2132" spans="1:5" x14ac:dyDescent="0.25">
      <c r="A2132" s="67" t="s">
        <v>27</v>
      </c>
      <c r="B2132" s="73">
        <f>_xlfn.IFNA(VLOOKUP(B2114,Saisie!$A$4:$X$153,19,FALSE),0)</f>
        <v>0</v>
      </c>
      <c r="C2132" s="74">
        <f>Témoin!$C$19</f>
        <v>20</v>
      </c>
      <c r="D2132" s="75">
        <f t="shared" si="264"/>
        <v>0</v>
      </c>
      <c r="E2132" s="117" t="str">
        <f>_xlfn.IFNA(VLOOKUP(B2114,Saisie!$A$4:$X$153,18,FALSE),"")</f>
        <v/>
      </c>
    </row>
    <row r="2133" spans="1:5" x14ac:dyDescent="0.25">
      <c r="A2133" s="67" t="s">
        <v>28</v>
      </c>
      <c r="B2133" s="73">
        <f>_xlfn.IFNA(VLOOKUP(B2114,Saisie!$A$4:$X$153,23,FALSE),0)</f>
        <v>0</v>
      </c>
      <c r="C2133" s="74">
        <f>Témoin!$C$20</f>
        <v>260</v>
      </c>
      <c r="D2133" s="75">
        <f t="shared" si="264"/>
        <v>0</v>
      </c>
      <c r="E2133" s="117" t="str">
        <f>_xlfn.IFNA(VLOOKUP(B2114,Saisie!$A$4:$X$153,22,FALSE),"")</f>
        <v/>
      </c>
    </row>
    <row r="2134" spans="1:5" x14ac:dyDescent="0.25">
      <c r="A2134" s="67" t="s">
        <v>29</v>
      </c>
      <c r="B2134" s="92"/>
      <c r="C2134" s="74">
        <f>Témoin!$C$21</f>
        <v>54</v>
      </c>
      <c r="D2134" s="75">
        <f t="shared" si="264"/>
        <v>0</v>
      </c>
      <c r="E2134" s="117"/>
    </row>
    <row r="2135" spans="1:5" x14ac:dyDescent="0.25">
      <c r="A2135" s="81" t="s">
        <v>30</v>
      </c>
      <c r="B2135" s="73">
        <f>_xlfn.IFNA(VLOOKUP(B2114,Saisie!$A$4:$X$153,21,FALSE),0)</f>
        <v>0</v>
      </c>
      <c r="C2135" s="74">
        <f>Témoin!$C$22</f>
        <v>135</v>
      </c>
      <c r="D2135" s="75">
        <f t="shared" si="264"/>
        <v>0</v>
      </c>
      <c r="E2135" s="117" t="str">
        <f>_xlfn.IFNA(VLOOKUP(B2114,Saisie!$A$4:$X$153,20,FALSE),"")</f>
        <v/>
      </c>
    </row>
    <row r="2136" spans="1:5" x14ac:dyDescent="0.25">
      <c r="A2136" s="93" t="s">
        <v>31</v>
      </c>
      <c r="B2136" s="92"/>
      <c r="C2136" s="94"/>
      <c r="D2136" s="95"/>
      <c r="E2136" s="129" t="str">
        <f>_xlfn.IFNA(VLOOKUP(B2114,Saisie!$A$4:$X$153,24,FALSE),"")</f>
        <v/>
      </c>
    </row>
    <row r="2137" spans="1:5" x14ac:dyDescent="0.25">
      <c r="A2137" s="96"/>
      <c r="B2137" s="97"/>
      <c r="C2137" s="98"/>
      <c r="D2137" s="75">
        <f t="shared" ref="D2137:D2141" si="265">C2137*B2137</f>
        <v>0</v>
      </c>
      <c r="E2137" s="129"/>
    </row>
    <row r="2138" spans="1:5" x14ac:dyDescent="0.25">
      <c r="A2138" s="96"/>
      <c r="B2138" s="92"/>
      <c r="C2138" s="98"/>
      <c r="D2138" s="75">
        <f t="shared" si="265"/>
        <v>0</v>
      </c>
      <c r="E2138" s="129"/>
    </row>
    <row r="2139" spans="1:5" x14ac:dyDescent="0.25">
      <c r="A2139" s="99"/>
      <c r="B2139" s="92"/>
      <c r="C2139" s="98"/>
      <c r="D2139" s="75">
        <f t="shared" si="265"/>
        <v>0</v>
      </c>
      <c r="E2139" s="129"/>
    </row>
    <row r="2140" spans="1:5" x14ac:dyDescent="0.25">
      <c r="A2140" s="67"/>
      <c r="B2140" s="92"/>
      <c r="C2140" s="98"/>
      <c r="D2140" s="75">
        <f t="shared" si="265"/>
        <v>0</v>
      </c>
      <c r="E2140" s="129"/>
    </row>
    <row r="2141" spans="1:5" ht="15.75" thickBot="1" x14ac:dyDescent="0.3">
      <c r="A2141" s="67"/>
      <c r="B2141" s="100"/>
      <c r="C2141" s="101"/>
      <c r="D2141" s="87">
        <f t="shared" si="265"/>
        <v>0</v>
      </c>
      <c r="E2141" s="129"/>
    </row>
    <row r="2142" spans="1:5" ht="15.75" thickBot="1" x14ac:dyDescent="0.3">
      <c r="A2142" s="88" t="s">
        <v>32</v>
      </c>
      <c r="B2142" s="89"/>
      <c r="C2142" s="89"/>
      <c r="D2142" s="90">
        <f>SUM(D2128:D2141)</f>
        <v>0</v>
      </c>
    </row>
    <row r="2143" spans="1:5" ht="15.75" thickBot="1" x14ac:dyDescent="0.3">
      <c r="A2143" s="67"/>
      <c r="B2143" s="69"/>
      <c r="C2143" s="69"/>
      <c r="D2143" s="91"/>
    </row>
    <row r="2144" spans="1:5" ht="21.75" thickTop="1" thickBot="1" x14ac:dyDescent="0.35">
      <c r="A2144" s="102" t="s">
        <v>33</v>
      </c>
      <c r="B2144" s="102"/>
      <c r="C2144" s="102"/>
      <c r="D2144" s="103">
        <f>D2142+D2126</f>
        <v>0</v>
      </c>
    </row>
    <row r="2145" spans="1:5" ht="16.5" thickTop="1" thickBot="1" x14ac:dyDescent="0.3"/>
    <row r="2146" spans="1:5" ht="16.5" thickBot="1" x14ac:dyDescent="0.3">
      <c r="A2146" s="67" t="s">
        <v>12</v>
      </c>
      <c r="B2146" s="128">
        <f>Saisie!A71</f>
        <v>0</v>
      </c>
      <c r="C2146" s="126"/>
      <c r="D2146" s="127"/>
    </row>
    <row r="2148" spans="1:5" ht="15.75" thickBot="1" x14ac:dyDescent="0.3">
      <c r="A2148" s="68">
        <f>_xlfn.IFNA(VLOOKUP(B2146,Saisie!$A$4:$X$153,5,FALSE),0)</f>
        <v>0</v>
      </c>
      <c r="B2148" s="69" t="s">
        <v>13</v>
      </c>
      <c r="C2148" s="69" t="s">
        <v>14</v>
      </c>
      <c r="D2148" s="69" t="s">
        <v>15</v>
      </c>
    </row>
    <row r="2149" spans="1:5" x14ac:dyDescent="0.25">
      <c r="A2149" s="67" t="s">
        <v>16</v>
      </c>
      <c r="B2149" s="70">
        <f>_xlfn.IFNA(VLOOKUP(B2146,Saisie!$A$4:$X$153,3,FALSE),0)</f>
        <v>0</v>
      </c>
      <c r="C2149" s="71">
        <f>Témoin!$C$4</f>
        <v>55</v>
      </c>
      <c r="D2149" s="72">
        <f>C2149*B2149</f>
        <v>0</v>
      </c>
      <c r="E2149" s="117" t="str">
        <f>_xlfn.IFNA(VLOOKUP(B2146,Saisie!$A$4:$X$153,2,FALSE),"")</f>
        <v/>
      </c>
    </row>
    <row r="2150" spans="1:5" x14ac:dyDescent="0.25">
      <c r="A2150" s="67" t="s">
        <v>17</v>
      </c>
      <c r="B2150" s="73">
        <f>IF(A2148=1,1,)</f>
        <v>0</v>
      </c>
      <c r="C2150" s="74">
        <f>Témoin!$C$5</f>
        <v>24</v>
      </c>
      <c r="D2150" s="75">
        <f t="shared" ref="D2150:D2154" si="266">C2150*B2150</f>
        <v>0</v>
      </c>
      <c r="E2150" s="129" t="str">
        <f>_xlfn.IFNA(VLOOKUP(B2146,Saisie!$A$4:$X$153,4,FALSE),"")</f>
        <v/>
      </c>
    </row>
    <row r="2151" spans="1:5" x14ac:dyDescent="0.25">
      <c r="A2151" s="67" t="s">
        <v>18</v>
      </c>
      <c r="B2151" s="73">
        <f>IF(A2148=2,2,)</f>
        <v>0</v>
      </c>
      <c r="C2151" s="74">
        <f>Témoin!$C$6</f>
        <v>23</v>
      </c>
      <c r="D2151" s="75">
        <f t="shared" si="266"/>
        <v>0</v>
      </c>
      <c r="E2151" s="129"/>
    </row>
    <row r="2152" spans="1:5" x14ac:dyDescent="0.25">
      <c r="A2152" s="67" t="s">
        <v>19</v>
      </c>
      <c r="B2152" s="73">
        <f>IF(AND(A2148&gt;=3,A2148&lt;=5),A2148,0)</f>
        <v>0</v>
      </c>
      <c r="C2152" s="74">
        <f>Témoin!$C$7</f>
        <v>22</v>
      </c>
      <c r="D2152" s="75">
        <f t="shared" si="266"/>
        <v>0</v>
      </c>
      <c r="E2152" s="129"/>
    </row>
    <row r="2153" spans="1:5" x14ac:dyDescent="0.25">
      <c r="A2153" s="67" t="s">
        <v>20</v>
      </c>
      <c r="B2153" s="73">
        <f>IF(AND(A2148&gt;=6,A2148&lt;=10),A2148,0)</f>
        <v>0</v>
      </c>
      <c r="C2153" s="74">
        <f>Témoin!$C$8</f>
        <v>21</v>
      </c>
      <c r="D2153" s="75">
        <f t="shared" si="266"/>
        <v>0</v>
      </c>
      <c r="E2153" s="129"/>
    </row>
    <row r="2154" spans="1:5" x14ac:dyDescent="0.25">
      <c r="A2154" s="67" t="s">
        <v>21</v>
      </c>
      <c r="B2154" s="76">
        <f>IF(A2148&gt;10,A2148,0)</f>
        <v>0</v>
      </c>
      <c r="C2154" s="77">
        <f>Témoin!$C$9</f>
        <v>20</v>
      </c>
      <c r="D2154" s="78">
        <f t="shared" si="266"/>
        <v>0</v>
      </c>
      <c r="E2154" s="129"/>
    </row>
    <row r="2155" spans="1:5" x14ac:dyDescent="0.25">
      <c r="A2155" s="67"/>
      <c r="B2155" s="73"/>
      <c r="C2155" s="79"/>
      <c r="D2155" s="80"/>
      <c r="E2155" s="117"/>
    </row>
    <row r="2156" spans="1:5" x14ac:dyDescent="0.25">
      <c r="A2156" s="81" t="s">
        <v>22</v>
      </c>
      <c r="B2156" s="82">
        <f>_xlfn.IFNA(VLOOKUP(B2146,Saisie!$A$4:$X$153,7,FALSE),0)</f>
        <v>0</v>
      </c>
      <c r="C2156" s="83">
        <f>Témoin!$C$11</f>
        <v>95</v>
      </c>
      <c r="D2156" s="84">
        <f t="shared" ref="D2156:D2157" si="267">C2156*B2156</f>
        <v>0</v>
      </c>
      <c r="E2156" s="117" t="str">
        <f>_xlfn.IFNA(VLOOKUP(B2146,Saisie!$A$4:$X$153,6,FALSE),"")</f>
        <v/>
      </c>
    </row>
    <row r="2157" spans="1:5" ht="15.75" thickBot="1" x14ac:dyDescent="0.3">
      <c r="A2157" s="67" t="s">
        <v>23</v>
      </c>
      <c r="B2157" s="85">
        <f>_xlfn.IFNA(VLOOKUP(B2146,Saisie!$A$4:$X$153,9,FALSE),0)</f>
        <v>0</v>
      </c>
      <c r="C2157" s="86">
        <f>Témoin!$C$12</f>
        <v>70</v>
      </c>
      <c r="D2157" s="87">
        <f t="shared" si="267"/>
        <v>0</v>
      </c>
      <c r="E2157" s="117" t="str">
        <f>_xlfn.IFNA(VLOOKUP(B2146,Saisie!$A$4:$X$153,8,FALSE),"")</f>
        <v/>
      </c>
    </row>
    <row r="2158" spans="1:5" ht="15.75" thickBot="1" x14ac:dyDescent="0.3">
      <c r="A2158" s="88" t="s">
        <v>24</v>
      </c>
      <c r="B2158" s="89"/>
      <c r="C2158" s="89"/>
      <c r="D2158" s="90">
        <f>SUM(D2149:D2157)</f>
        <v>0</v>
      </c>
      <c r="E2158" s="117"/>
    </row>
    <row r="2159" spans="1:5" ht="15.75" thickBot="1" x14ac:dyDescent="0.3">
      <c r="A2159" s="67"/>
      <c r="B2159" s="89"/>
      <c r="C2159" s="89"/>
      <c r="D2159" s="91"/>
      <c r="E2159" s="117"/>
    </row>
    <row r="2160" spans="1:5" x14ac:dyDescent="0.25">
      <c r="A2160" s="67" t="s">
        <v>25</v>
      </c>
      <c r="B2160" s="70">
        <f>_xlfn.IFNA(VLOOKUP(B2146,Saisie!$A$4:$X$153,11,FALSE),0)</f>
        <v>0</v>
      </c>
      <c r="C2160" s="71">
        <f>Témoin!$C$15</f>
        <v>27</v>
      </c>
      <c r="D2160" s="72">
        <f t="shared" ref="D2160:D2167" si="268">C2160*B2160</f>
        <v>0</v>
      </c>
      <c r="E2160" s="117" t="str">
        <f>_xlfn.IFNA(VLOOKUP(B2146,Saisie!$A$4:$X$153,10,FALSE),"")</f>
        <v/>
      </c>
    </row>
    <row r="2161" spans="1:5" x14ac:dyDescent="0.25">
      <c r="A2161" s="67" t="s">
        <v>5</v>
      </c>
      <c r="B2161" s="73">
        <f>_xlfn.IFNA(VLOOKUP(B2146,Saisie!$A$4:$X$153,13,FALSE),0)</f>
        <v>0</v>
      </c>
      <c r="C2161" s="74">
        <f>Témoin!$C$16</f>
        <v>65</v>
      </c>
      <c r="D2161" s="75">
        <f t="shared" si="268"/>
        <v>0</v>
      </c>
      <c r="E2161" s="117" t="str">
        <f>_xlfn.IFNA(VLOOKUP(B2146,Saisie!$A$4:$X$153,12,FALSE),"")</f>
        <v/>
      </c>
    </row>
    <row r="2162" spans="1:5" x14ac:dyDescent="0.25">
      <c r="A2162" s="67" t="s">
        <v>6</v>
      </c>
      <c r="B2162" s="73">
        <f>_xlfn.IFNA(VLOOKUP(B2146,Saisie!$A$4:$X$153,15,FALSE),0)</f>
        <v>0</v>
      </c>
      <c r="C2162" s="74">
        <f>Témoin!$C$17</f>
        <v>60</v>
      </c>
      <c r="D2162" s="75">
        <f t="shared" si="268"/>
        <v>0</v>
      </c>
      <c r="E2162" s="117" t="str">
        <f>_xlfn.IFNA(VLOOKUP(B2146,Saisie!$A$4:$X$153,14,FALSE),"")</f>
        <v/>
      </c>
    </row>
    <row r="2163" spans="1:5" x14ac:dyDescent="0.25">
      <c r="A2163" s="67" t="s">
        <v>26</v>
      </c>
      <c r="B2163" s="73">
        <f>_xlfn.IFNA(VLOOKUP(B2146,Saisie!$A$4:$X$153,17,FALSE),0)</f>
        <v>0</v>
      </c>
      <c r="C2163" s="74">
        <f>Témoin!$C$18</f>
        <v>39</v>
      </c>
      <c r="D2163" s="75">
        <f t="shared" si="268"/>
        <v>0</v>
      </c>
      <c r="E2163" s="117" t="str">
        <f>_xlfn.IFNA(VLOOKUP(B2146,Saisie!$A$4:$X$153,16,FALSE),"")</f>
        <v/>
      </c>
    </row>
    <row r="2164" spans="1:5" x14ac:dyDescent="0.25">
      <c r="A2164" s="67" t="s">
        <v>27</v>
      </c>
      <c r="B2164" s="73">
        <f>_xlfn.IFNA(VLOOKUP(B2146,Saisie!$A$4:$X$153,19,FALSE),0)</f>
        <v>0</v>
      </c>
      <c r="C2164" s="74">
        <f>Témoin!$C$19</f>
        <v>20</v>
      </c>
      <c r="D2164" s="75">
        <f t="shared" si="268"/>
        <v>0</v>
      </c>
      <c r="E2164" s="117" t="str">
        <f>_xlfn.IFNA(VLOOKUP(B2146,Saisie!$A$4:$X$153,18,FALSE),"")</f>
        <v/>
      </c>
    </row>
    <row r="2165" spans="1:5" x14ac:dyDescent="0.25">
      <c r="A2165" s="67" t="s">
        <v>28</v>
      </c>
      <c r="B2165" s="73">
        <f>_xlfn.IFNA(VLOOKUP(B2146,Saisie!$A$4:$X$153,23,FALSE),0)</f>
        <v>0</v>
      </c>
      <c r="C2165" s="74">
        <f>Témoin!$C$20</f>
        <v>260</v>
      </c>
      <c r="D2165" s="75">
        <f t="shared" si="268"/>
        <v>0</v>
      </c>
      <c r="E2165" s="117" t="str">
        <f>_xlfn.IFNA(VLOOKUP(B2146,Saisie!$A$4:$X$153,22,FALSE),"")</f>
        <v/>
      </c>
    </row>
    <row r="2166" spans="1:5" x14ac:dyDescent="0.25">
      <c r="A2166" s="67" t="s">
        <v>29</v>
      </c>
      <c r="B2166" s="92"/>
      <c r="C2166" s="74">
        <f>Témoin!$C$21</f>
        <v>54</v>
      </c>
      <c r="D2166" s="75">
        <f t="shared" si="268"/>
        <v>0</v>
      </c>
      <c r="E2166" s="117"/>
    </row>
    <row r="2167" spans="1:5" x14ac:dyDescent="0.25">
      <c r="A2167" s="81" t="s">
        <v>30</v>
      </c>
      <c r="B2167" s="73">
        <f>_xlfn.IFNA(VLOOKUP(B2146,Saisie!$A$4:$X$153,21,FALSE),0)</f>
        <v>0</v>
      </c>
      <c r="C2167" s="74">
        <f>Témoin!$C$22</f>
        <v>135</v>
      </c>
      <c r="D2167" s="75">
        <f t="shared" si="268"/>
        <v>0</v>
      </c>
      <c r="E2167" s="117" t="str">
        <f>_xlfn.IFNA(VLOOKUP(B2146,Saisie!$A$4:$X$153,20,FALSE),"")</f>
        <v/>
      </c>
    </row>
    <row r="2168" spans="1:5" x14ac:dyDescent="0.25">
      <c r="A2168" s="93" t="s">
        <v>31</v>
      </c>
      <c r="B2168" s="92"/>
      <c r="C2168" s="94"/>
      <c r="D2168" s="95"/>
      <c r="E2168" s="129" t="str">
        <f>_xlfn.IFNA(VLOOKUP(B2146,Saisie!$A$4:$X$153,24,FALSE),"")</f>
        <v/>
      </c>
    </row>
    <row r="2169" spans="1:5" x14ac:dyDescent="0.25">
      <c r="A2169" s="96"/>
      <c r="B2169" s="97"/>
      <c r="C2169" s="98"/>
      <c r="D2169" s="75">
        <f t="shared" ref="D2169:D2173" si="269">C2169*B2169</f>
        <v>0</v>
      </c>
      <c r="E2169" s="129"/>
    </row>
    <row r="2170" spans="1:5" x14ac:dyDescent="0.25">
      <c r="A2170" s="96"/>
      <c r="B2170" s="92"/>
      <c r="C2170" s="98"/>
      <c r="D2170" s="75">
        <f t="shared" si="269"/>
        <v>0</v>
      </c>
      <c r="E2170" s="129"/>
    </row>
    <row r="2171" spans="1:5" x14ac:dyDescent="0.25">
      <c r="A2171" s="99"/>
      <c r="B2171" s="92"/>
      <c r="C2171" s="98"/>
      <c r="D2171" s="75">
        <f t="shared" si="269"/>
        <v>0</v>
      </c>
      <c r="E2171" s="129"/>
    </row>
    <row r="2172" spans="1:5" x14ac:dyDescent="0.25">
      <c r="A2172" s="67"/>
      <c r="B2172" s="92"/>
      <c r="C2172" s="98"/>
      <c r="D2172" s="75">
        <f t="shared" si="269"/>
        <v>0</v>
      </c>
      <c r="E2172" s="129"/>
    </row>
    <row r="2173" spans="1:5" ht="15.75" thickBot="1" x14ac:dyDescent="0.3">
      <c r="A2173" s="67"/>
      <c r="B2173" s="100"/>
      <c r="C2173" s="101"/>
      <c r="D2173" s="87">
        <f t="shared" si="269"/>
        <v>0</v>
      </c>
      <c r="E2173" s="129"/>
    </row>
    <row r="2174" spans="1:5" ht="15.75" thickBot="1" x14ac:dyDescent="0.3">
      <c r="A2174" s="88" t="s">
        <v>32</v>
      </c>
      <c r="B2174" s="89"/>
      <c r="C2174" s="89"/>
      <c r="D2174" s="90">
        <f>SUM(D2160:D2173)</f>
        <v>0</v>
      </c>
    </row>
    <row r="2175" spans="1:5" ht="15.75" thickBot="1" x14ac:dyDescent="0.3">
      <c r="A2175" s="67"/>
      <c r="B2175" s="69"/>
      <c r="C2175" s="69"/>
      <c r="D2175" s="91"/>
    </row>
    <row r="2176" spans="1:5" ht="21.75" thickTop="1" thickBot="1" x14ac:dyDescent="0.35">
      <c r="A2176" s="102" t="s">
        <v>33</v>
      </c>
      <c r="B2176" s="102"/>
      <c r="C2176" s="102"/>
      <c r="D2176" s="103">
        <f>D2174+D2158</f>
        <v>0</v>
      </c>
    </row>
    <row r="2177" spans="1:5" ht="16.5" thickTop="1" thickBot="1" x14ac:dyDescent="0.3"/>
    <row r="2178" spans="1:5" ht="16.5" thickBot="1" x14ac:dyDescent="0.3">
      <c r="A2178" s="67" t="s">
        <v>12</v>
      </c>
      <c r="B2178" s="128">
        <f>Saisie!A72</f>
        <v>0</v>
      </c>
      <c r="C2178" s="126"/>
      <c r="D2178" s="127"/>
    </row>
    <row r="2180" spans="1:5" ht="15.75" thickBot="1" x14ac:dyDescent="0.3">
      <c r="A2180" s="68">
        <f>_xlfn.IFNA(VLOOKUP(B2178,Saisie!$A$4:$X$153,5,FALSE),0)</f>
        <v>0</v>
      </c>
      <c r="B2180" s="69" t="s">
        <v>13</v>
      </c>
      <c r="C2180" s="69" t="s">
        <v>14</v>
      </c>
      <c r="D2180" s="69" t="s">
        <v>15</v>
      </c>
    </row>
    <row r="2181" spans="1:5" x14ac:dyDescent="0.25">
      <c r="A2181" s="67" t="s">
        <v>16</v>
      </c>
      <c r="B2181" s="70">
        <f>_xlfn.IFNA(VLOOKUP(B2178,Saisie!$A$4:$X$153,3,FALSE),0)</f>
        <v>0</v>
      </c>
      <c r="C2181" s="71">
        <f>Témoin!$C$4</f>
        <v>55</v>
      </c>
      <c r="D2181" s="72">
        <f>C2181*B2181</f>
        <v>0</v>
      </c>
      <c r="E2181" s="117" t="str">
        <f>_xlfn.IFNA(VLOOKUP(B2178,Saisie!$A$4:$X$153,2,FALSE),"")</f>
        <v/>
      </c>
    </row>
    <row r="2182" spans="1:5" x14ac:dyDescent="0.25">
      <c r="A2182" s="67" t="s">
        <v>17</v>
      </c>
      <c r="B2182" s="73">
        <f>IF(A2180=1,1,)</f>
        <v>0</v>
      </c>
      <c r="C2182" s="74">
        <f>Témoin!$C$5</f>
        <v>24</v>
      </c>
      <c r="D2182" s="75">
        <f t="shared" ref="D2182:D2186" si="270">C2182*B2182</f>
        <v>0</v>
      </c>
      <c r="E2182" s="129" t="str">
        <f>_xlfn.IFNA(VLOOKUP(B2178,Saisie!$A$4:$X$153,4,FALSE),"")</f>
        <v/>
      </c>
    </row>
    <row r="2183" spans="1:5" x14ac:dyDescent="0.25">
      <c r="A2183" s="67" t="s">
        <v>18</v>
      </c>
      <c r="B2183" s="73">
        <f>IF(A2180=2,2,)</f>
        <v>0</v>
      </c>
      <c r="C2183" s="74">
        <f>Témoin!$C$6</f>
        <v>23</v>
      </c>
      <c r="D2183" s="75">
        <f t="shared" si="270"/>
        <v>0</v>
      </c>
      <c r="E2183" s="129"/>
    </row>
    <row r="2184" spans="1:5" x14ac:dyDescent="0.25">
      <c r="A2184" s="67" t="s">
        <v>19</v>
      </c>
      <c r="B2184" s="73">
        <f>IF(AND(A2180&gt;=3,A2180&lt;=5),A2180,0)</f>
        <v>0</v>
      </c>
      <c r="C2184" s="74">
        <f>Témoin!$C$7</f>
        <v>22</v>
      </c>
      <c r="D2184" s="75">
        <f t="shared" si="270"/>
        <v>0</v>
      </c>
      <c r="E2184" s="129"/>
    </row>
    <row r="2185" spans="1:5" x14ac:dyDescent="0.25">
      <c r="A2185" s="67" t="s">
        <v>20</v>
      </c>
      <c r="B2185" s="73">
        <f>IF(AND(A2180&gt;=6,A2180&lt;=10),A2180,0)</f>
        <v>0</v>
      </c>
      <c r="C2185" s="74">
        <f>Témoin!$C$8</f>
        <v>21</v>
      </c>
      <c r="D2185" s="75">
        <f t="shared" si="270"/>
        <v>0</v>
      </c>
      <c r="E2185" s="129"/>
    </row>
    <row r="2186" spans="1:5" x14ac:dyDescent="0.25">
      <c r="A2186" s="67" t="s">
        <v>21</v>
      </c>
      <c r="B2186" s="76">
        <f>IF(A2180&gt;10,A2180,0)</f>
        <v>0</v>
      </c>
      <c r="C2186" s="77">
        <f>Témoin!$C$9</f>
        <v>20</v>
      </c>
      <c r="D2186" s="78">
        <f t="shared" si="270"/>
        <v>0</v>
      </c>
      <c r="E2186" s="129"/>
    </row>
    <row r="2187" spans="1:5" x14ac:dyDescent="0.25">
      <c r="A2187" s="67"/>
      <c r="B2187" s="73"/>
      <c r="C2187" s="79"/>
      <c r="D2187" s="80"/>
      <c r="E2187" s="117"/>
    </row>
    <row r="2188" spans="1:5" x14ac:dyDescent="0.25">
      <c r="A2188" s="81" t="s">
        <v>22</v>
      </c>
      <c r="B2188" s="82">
        <f>_xlfn.IFNA(VLOOKUP(B2178,Saisie!$A$4:$X$153,7,FALSE),0)</f>
        <v>0</v>
      </c>
      <c r="C2188" s="83">
        <f>Témoin!$C$11</f>
        <v>95</v>
      </c>
      <c r="D2188" s="84">
        <f t="shared" ref="D2188:D2189" si="271">C2188*B2188</f>
        <v>0</v>
      </c>
      <c r="E2188" s="117" t="str">
        <f>_xlfn.IFNA(VLOOKUP(B2178,Saisie!$A$4:$X$153,6,FALSE),"")</f>
        <v/>
      </c>
    </row>
    <row r="2189" spans="1:5" ht="15.75" thickBot="1" x14ac:dyDescent="0.3">
      <c r="A2189" s="67" t="s">
        <v>23</v>
      </c>
      <c r="B2189" s="85">
        <f>_xlfn.IFNA(VLOOKUP(B2178,Saisie!$A$4:$X$153,9,FALSE),0)</f>
        <v>0</v>
      </c>
      <c r="C2189" s="86">
        <f>Témoin!$C$12</f>
        <v>70</v>
      </c>
      <c r="D2189" s="87">
        <f t="shared" si="271"/>
        <v>0</v>
      </c>
      <c r="E2189" s="117" t="str">
        <f>_xlfn.IFNA(VLOOKUP(B2178,Saisie!$A$4:$X$153,8,FALSE),"")</f>
        <v/>
      </c>
    </row>
    <row r="2190" spans="1:5" ht="15.75" thickBot="1" x14ac:dyDescent="0.3">
      <c r="A2190" s="88" t="s">
        <v>24</v>
      </c>
      <c r="B2190" s="89"/>
      <c r="C2190" s="89"/>
      <c r="D2190" s="90">
        <f>SUM(D2181:D2189)</f>
        <v>0</v>
      </c>
      <c r="E2190" s="117"/>
    </row>
    <row r="2191" spans="1:5" ht="15.75" thickBot="1" x14ac:dyDescent="0.3">
      <c r="A2191" s="67"/>
      <c r="B2191" s="89"/>
      <c r="C2191" s="89"/>
      <c r="D2191" s="91"/>
      <c r="E2191" s="117"/>
    </row>
    <row r="2192" spans="1:5" x14ac:dyDescent="0.25">
      <c r="A2192" s="67" t="s">
        <v>25</v>
      </c>
      <c r="B2192" s="70">
        <f>_xlfn.IFNA(VLOOKUP(B2178,Saisie!$A$4:$X$153,11,FALSE),0)</f>
        <v>0</v>
      </c>
      <c r="C2192" s="71">
        <f>Témoin!$C$15</f>
        <v>27</v>
      </c>
      <c r="D2192" s="72">
        <f t="shared" ref="D2192:D2199" si="272">C2192*B2192</f>
        <v>0</v>
      </c>
      <c r="E2192" s="117" t="str">
        <f>_xlfn.IFNA(VLOOKUP(B2178,Saisie!$A$4:$X$153,10,FALSE),"")</f>
        <v/>
      </c>
    </row>
    <row r="2193" spans="1:5" x14ac:dyDescent="0.25">
      <c r="A2193" s="67" t="s">
        <v>5</v>
      </c>
      <c r="B2193" s="73">
        <f>_xlfn.IFNA(VLOOKUP(B2178,Saisie!$A$4:$X$153,13,FALSE),0)</f>
        <v>0</v>
      </c>
      <c r="C2193" s="74">
        <f>Témoin!$C$16</f>
        <v>65</v>
      </c>
      <c r="D2193" s="75">
        <f t="shared" si="272"/>
        <v>0</v>
      </c>
      <c r="E2193" s="117" t="str">
        <f>_xlfn.IFNA(VLOOKUP(B2178,Saisie!$A$4:$X$153,12,FALSE),"")</f>
        <v/>
      </c>
    </row>
    <row r="2194" spans="1:5" x14ac:dyDescent="0.25">
      <c r="A2194" s="67" t="s">
        <v>6</v>
      </c>
      <c r="B2194" s="73">
        <f>_xlfn.IFNA(VLOOKUP(B2178,Saisie!$A$4:$X$153,15,FALSE),0)</f>
        <v>0</v>
      </c>
      <c r="C2194" s="74">
        <f>Témoin!$C$17</f>
        <v>60</v>
      </c>
      <c r="D2194" s="75">
        <f t="shared" si="272"/>
        <v>0</v>
      </c>
      <c r="E2194" s="117" t="str">
        <f>_xlfn.IFNA(VLOOKUP(B2178,Saisie!$A$4:$X$153,14,FALSE),"")</f>
        <v/>
      </c>
    </row>
    <row r="2195" spans="1:5" x14ac:dyDescent="0.25">
      <c r="A2195" s="67" t="s">
        <v>26</v>
      </c>
      <c r="B2195" s="73">
        <f>_xlfn.IFNA(VLOOKUP(B2178,Saisie!$A$4:$X$153,17,FALSE),0)</f>
        <v>0</v>
      </c>
      <c r="C2195" s="74">
        <f>Témoin!$C$18</f>
        <v>39</v>
      </c>
      <c r="D2195" s="75">
        <f t="shared" si="272"/>
        <v>0</v>
      </c>
      <c r="E2195" s="117" t="str">
        <f>_xlfn.IFNA(VLOOKUP(B2178,Saisie!$A$4:$X$153,16,FALSE),"")</f>
        <v/>
      </c>
    </row>
    <row r="2196" spans="1:5" x14ac:dyDescent="0.25">
      <c r="A2196" s="67" t="s">
        <v>27</v>
      </c>
      <c r="B2196" s="73">
        <f>_xlfn.IFNA(VLOOKUP(B2178,Saisie!$A$4:$X$153,19,FALSE),0)</f>
        <v>0</v>
      </c>
      <c r="C2196" s="74">
        <f>Témoin!$C$19</f>
        <v>20</v>
      </c>
      <c r="D2196" s="75">
        <f t="shared" si="272"/>
        <v>0</v>
      </c>
      <c r="E2196" s="117" t="str">
        <f>_xlfn.IFNA(VLOOKUP(B2178,Saisie!$A$4:$X$153,18,FALSE),"")</f>
        <v/>
      </c>
    </row>
    <row r="2197" spans="1:5" x14ac:dyDescent="0.25">
      <c r="A2197" s="67" t="s">
        <v>28</v>
      </c>
      <c r="B2197" s="73">
        <f>_xlfn.IFNA(VLOOKUP(B2178,Saisie!$A$4:$X$153,23,FALSE),0)</f>
        <v>0</v>
      </c>
      <c r="C2197" s="74">
        <f>Témoin!$C$20</f>
        <v>260</v>
      </c>
      <c r="D2197" s="75">
        <f t="shared" si="272"/>
        <v>0</v>
      </c>
      <c r="E2197" s="117" t="str">
        <f>_xlfn.IFNA(VLOOKUP(B2178,Saisie!$A$4:$X$153,22,FALSE),"")</f>
        <v/>
      </c>
    </row>
    <row r="2198" spans="1:5" x14ac:dyDescent="0.25">
      <c r="A2198" s="67" t="s">
        <v>29</v>
      </c>
      <c r="B2198" s="92"/>
      <c r="C2198" s="74">
        <f>Témoin!$C$21</f>
        <v>54</v>
      </c>
      <c r="D2198" s="75">
        <f t="shared" si="272"/>
        <v>0</v>
      </c>
      <c r="E2198" s="117"/>
    </row>
    <row r="2199" spans="1:5" x14ac:dyDescent="0.25">
      <c r="A2199" s="81" t="s">
        <v>30</v>
      </c>
      <c r="B2199" s="73">
        <f>_xlfn.IFNA(VLOOKUP(B2178,Saisie!$A$4:$X$153,21,FALSE),0)</f>
        <v>0</v>
      </c>
      <c r="C2199" s="74">
        <f>Témoin!$C$22</f>
        <v>135</v>
      </c>
      <c r="D2199" s="75">
        <f t="shared" si="272"/>
        <v>0</v>
      </c>
      <c r="E2199" s="117" t="str">
        <f>_xlfn.IFNA(VLOOKUP(B2178,Saisie!$A$4:$X$153,20,FALSE),"")</f>
        <v/>
      </c>
    </row>
    <row r="2200" spans="1:5" x14ac:dyDescent="0.25">
      <c r="A2200" s="93" t="s">
        <v>31</v>
      </c>
      <c r="B2200" s="92"/>
      <c r="C2200" s="94"/>
      <c r="D2200" s="95"/>
      <c r="E2200" s="129" t="str">
        <f>_xlfn.IFNA(VLOOKUP(B2178,Saisie!$A$4:$X$153,24,FALSE),"")</f>
        <v/>
      </c>
    </row>
    <row r="2201" spans="1:5" x14ac:dyDescent="0.25">
      <c r="A2201" s="96"/>
      <c r="B2201" s="97"/>
      <c r="C2201" s="98"/>
      <c r="D2201" s="75">
        <f t="shared" ref="D2201:D2205" si="273">C2201*B2201</f>
        <v>0</v>
      </c>
      <c r="E2201" s="129"/>
    </row>
    <row r="2202" spans="1:5" x14ac:dyDescent="0.25">
      <c r="A2202" s="96"/>
      <c r="B2202" s="92"/>
      <c r="C2202" s="98"/>
      <c r="D2202" s="75">
        <f t="shared" si="273"/>
        <v>0</v>
      </c>
      <c r="E2202" s="129"/>
    </row>
    <row r="2203" spans="1:5" x14ac:dyDescent="0.25">
      <c r="A2203" s="99"/>
      <c r="B2203" s="92"/>
      <c r="C2203" s="98"/>
      <c r="D2203" s="75">
        <f t="shared" si="273"/>
        <v>0</v>
      </c>
      <c r="E2203" s="129"/>
    </row>
    <row r="2204" spans="1:5" x14ac:dyDescent="0.25">
      <c r="A2204" s="67"/>
      <c r="B2204" s="92"/>
      <c r="C2204" s="98"/>
      <c r="D2204" s="75">
        <f t="shared" si="273"/>
        <v>0</v>
      </c>
      <c r="E2204" s="129"/>
    </row>
    <row r="2205" spans="1:5" ht="15.75" thickBot="1" x14ac:dyDescent="0.3">
      <c r="A2205" s="67"/>
      <c r="B2205" s="100"/>
      <c r="C2205" s="101"/>
      <c r="D2205" s="87">
        <f t="shared" si="273"/>
        <v>0</v>
      </c>
      <c r="E2205" s="129"/>
    </row>
    <row r="2206" spans="1:5" ht="15.75" thickBot="1" x14ac:dyDescent="0.3">
      <c r="A2206" s="88" t="s">
        <v>32</v>
      </c>
      <c r="B2206" s="89"/>
      <c r="C2206" s="89"/>
      <c r="D2206" s="90">
        <f>SUM(D2192:D2205)</f>
        <v>0</v>
      </c>
    </row>
    <row r="2207" spans="1:5" ht="15.75" thickBot="1" x14ac:dyDescent="0.3">
      <c r="A2207" s="67"/>
      <c r="B2207" s="69"/>
      <c r="C2207" s="69"/>
      <c r="D2207" s="91"/>
    </row>
    <row r="2208" spans="1:5" ht="21.75" thickTop="1" thickBot="1" x14ac:dyDescent="0.35">
      <c r="A2208" s="102" t="s">
        <v>33</v>
      </c>
      <c r="B2208" s="102"/>
      <c r="C2208" s="102"/>
      <c r="D2208" s="103">
        <f>D2206+D2190</f>
        <v>0</v>
      </c>
    </row>
    <row r="2209" spans="1:5" ht="16.5" thickTop="1" thickBot="1" x14ac:dyDescent="0.3"/>
    <row r="2210" spans="1:5" ht="16.5" thickBot="1" x14ac:dyDescent="0.3">
      <c r="A2210" s="67" t="s">
        <v>12</v>
      </c>
      <c r="B2210" s="128">
        <f>Saisie!A73</f>
        <v>0</v>
      </c>
      <c r="C2210" s="126"/>
      <c r="D2210" s="127"/>
    </row>
    <row r="2212" spans="1:5" ht="15.75" thickBot="1" x14ac:dyDescent="0.3">
      <c r="A2212" s="68">
        <f>_xlfn.IFNA(VLOOKUP(B2210,Saisie!$A$4:$X$153,5,FALSE),0)</f>
        <v>0</v>
      </c>
      <c r="B2212" s="69" t="s">
        <v>13</v>
      </c>
      <c r="C2212" s="69" t="s">
        <v>14</v>
      </c>
      <c r="D2212" s="69" t="s">
        <v>15</v>
      </c>
    </row>
    <row r="2213" spans="1:5" x14ac:dyDescent="0.25">
      <c r="A2213" s="67" t="s">
        <v>16</v>
      </c>
      <c r="B2213" s="70">
        <f>_xlfn.IFNA(VLOOKUP(B2210,Saisie!$A$4:$X$153,3,FALSE),0)</f>
        <v>0</v>
      </c>
      <c r="C2213" s="71">
        <f>Témoin!$C$4</f>
        <v>55</v>
      </c>
      <c r="D2213" s="72">
        <f>C2213*B2213</f>
        <v>0</v>
      </c>
      <c r="E2213" s="117" t="str">
        <f>_xlfn.IFNA(VLOOKUP(B2210,Saisie!$A$4:$X$153,2,FALSE),"")</f>
        <v/>
      </c>
    </row>
    <row r="2214" spans="1:5" x14ac:dyDescent="0.25">
      <c r="A2214" s="67" t="s">
        <v>17</v>
      </c>
      <c r="B2214" s="73">
        <f>IF(A2212=1,1,)</f>
        <v>0</v>
      </c>
      <c r="C2214" s="74">
        <f>Témoin!$C$5</f>
        <v>24</v>
      </c>
      <c r="D2214" s="75">
        <f t="shared" ref="D2214:D2218" si="274">C2214*B2214</f>
        <v>0</v>
      </c>
      <c r="E2214" s="129" t="str">
        <f>_xlfn.IFNA(VLOOKUP(B2210,Saisie!$A$4:$X$153,4,FALSE),"")</f>
        <v/>
      </c>
    </row>
    <row r="2215" spans="1:5" x14ac:dyDescent="0.25">
      <c r="A2215" s="67" t="s">
        <v>18</v>
      </c>
      <c r="B2215" s="73">
        <f>IF(A2212=2,2,)</f>
        <v>0</v>
      </c>
      <c r="C2215" s="74">
        <f>Témoin!$C$6</f>
        <v>23</v>
      </c>
      <c r="D2215" s="75">
        <f t="shared" si="274"/>
        <v>0</v>
      </c>
      <c r="E2215" s="129"/>
    </row>
    <row r="2216" spans="1:5" x14ac:dyDescent="0.25">
      <c r="A2216" s="67" t="s">
        <v>19</v>
      </c>
      <c r="B2216" s="73">
        <f>IF(AND(A2212&gt;=3,A2212&lt;=5),A2212,0)</f>
        <v>0</v>
      </c>
      <c r="C2216" s="74">
        <f>Témoin!$C$7</f>
        <v>22</v>
      </c>
      <c r="D2216" s="75">
        <f t="shared" si="274"/>
        <v>0</v>
      </c>
      <c r="E2216" s="129"/>
    </row>
    <row r="2217" spans="1:5" x14ac:dyDescent="0.25">
      <c r="A2217" s="67" t="s">
        <v>20</v>
      </c>
      <c r="B2217" s="73">
        <f>IF(AND(A2212&gt;=6,A2212&lt;=10),A2212,0)</f>
        <v>0</v>
      </c>
      <c r="C2217" s="74">
        <f>Témoin!$C$8</f>
        <v>21</v>
      </c>
      <c r="D2217" s="75">
        <f t="shared" si="274"/>
        <v>0</v>
      </c>
      <c r="E2217" s="129"/>
    </row>
    <row r="2218" spans="1:5" x14ac:dyDescent="0.25">
      <c r="A2218" s="67" t="s">
        <v>21</v>
      </c>
      <c r="B2218" s="76">
        <f>IF(A2212&gt;10,A2212,0)</f>
        <v>0</v>
      </c>
      <c r="C2218" s="77">
        <f>Témoin!$C$9</f>
        <v>20</v>
      </c>
      <c r="D2218" s="78">
        <f t="shared" si="274"/>
        <v>0</v>
      </c>
      <c r="E2218" s="129"/>
    </row>
    <row r="2219" spans="1:5" x14ac:dyDescent="0.25">
      <c r="A2219" s="67"/>
      <c r="B2219" s="73"/>
      <c r="C2219" s="79"/>
      <c r="D2219" s="80"/>
      <c r="E2219" s="117"/>
    </row>
    <row r="2220" spans="1:5" x14ac:dyDescent="0.25">
      <c r="A2220" s="81" t="s">
        <v>22</v>
      </c>
      <c r="B2220" s="82">
        <f>_xlfn.IFNA(VLOOKUP(B2210,Saisie!$A$4:$X$153,7,FALSE),0)</f>
        <v>0</v>
      </c>
      <c r="C2220" s="83">
        <f>Témoin!$C$11</f>
        <v>95</v>
      </c>
      <c r="D2220" s="84">
        <f t="shared" ref="D2220:D2221" si="275">C2220*B2220</f>
        <v>0</v>
      </c>
      <c r="E2220" s="117" t="str">
        <f>_xlfn.IFNA(VLOOKUP(B2210,Saisie!$A$4:$X$153,6,FALSE),"")</f>
        <v/>
      </c>
    </row>
    <row r="2221" spans="1:5" ht="15.75" thickBot="1" x14ac:dyDescent="0.3">
      <c r="A2221" s="67" t="s">
        <v>23</v>
      </c>
      <c r="B2221" s="85">
        <f>_xlfn.IFNA(VLOOKUP(B2210,Saisie!$A$4:$X$153,9,FALSE),0)</f>
        <v>0</v>
      </c>
      <c r="C2221" s="86">
        <f>Témoin!$C$12</f>
        <v>70</v>
      </c>
      <c r="D2221" s="87">
        <f t="shared" si="275"/>
        <v>0</v>
      </c>
      <c r="E2221" s="117" t="str">
        <f>_xlfn.IFNA(VLOOKUP(B2210,Saisie!$A$4:$X$153,8,FALSE),"")</f>
        <v/>
      </c>
    </row>
    <row r="2222" spans="1:5" ht="15.75" thickBot="1" x14ac:dyDescent="0.3">
      <c r="A2222" s="88" t="s">
        <v>24</v>
      </c>
      <c r="B2222" s="89"/>
      <c r="C2222" s="89"/>
      <c r="D2222" s="90">
        <f>SUM(D2213:D2221)</f>
        <v>0</v>
      </c>
      <c r="E2222" s="117"/>
    </row>
    <row r="2223" spans="1:5" ht="15.75" thickBot="1" x14ac:dyDescent="0.3">
      <c r="A2223" s="67"/>
      <c r="B2223" s="89"/>
      <c r="C2223" s="89"/>
      <c r="D2223" s="91"/>
      <c r="E2223" s="117"/>
    </row>
    <row r="2224" spans="1:5" x14ac:dyDescent="0.25">
      <c r="A2224" s="67" t="s">
        <v>25</v>
      </c>
      <c r="B2224" s="70">
        <f>_xlfn.IFNA(VLOOKUP(B2210,Saisie!$A$4:$X$153,11,FALSE),0)</f>
        <v>0</v>
      </c>
      <c r="C2224" s="71">
        <f>Témoin!$C$15</f>
        <v>27</v>
      </c>
      <c r="D2224" s="72">
        <f t="shared" ref="D2224:D2231" si="276">C2224*B2224</f>
        <v>0</v>
      </c>
      <c r="E2224" s="117" t="str">
        <f>_xlfn.IFNA(VLOOKUP(B2210,Saisie!$A$4:$X$153,10,FALSE),"")</f>
        <v/>
      </c>
    </row>
    <row r="2225" spans="1:5" x14ac:dyDescent="0.25">
      <c r="A2225" s="67" t="s">
        <v>5</v>
      </c>
      <c r="B2225" s="73">
        <f>_xlfn.IFNA(VLOOKUP(B2210,Saisie!$A$4:$X$153,13,FALSE),0)</f>
        <v>0</v>
      </c>
      <c r="C2225" s="74">
        <f>Témoin!$C$16</f>
        <v>65</v>
      </c>
      <c r="D2225" s="75">
        <f t="shared" si="276"/>
        <v>0</v>
      </c>
      <c r="E2225" s="117" t="str">
        <f>_xlfn.IFNA(VLOOKUP(B2210,Saisie!$A$4:$X$153,12,FALSE),"")</f>
        <v/>
      </c>
    </row>
    <row r="2226" spans="1:5" x14ac:dyDescent="0.25">
      <c r="A2226" s="67" t="s">
        <v>6</v>
      </c>
      <c r="B2226" s="73">
        <f>_xlfn.IFNA(VLOOKUP(B2210,Saisie!$A$4:$X$153,15,FALSE),0)</f>
        <v>0</v>
      </c>
      <c r="C2226" s="74">
        <f>Témoin!$C$17</f>
        <v>60</v>
      </c>
      <c r="D2226" s="75">
        <f t="shared" si="276"/>
        <v>0</v>
      </c>
      <c r="E2226" s="117" t="str">
        <f>_xlfn.IFNA(VLOOKUP(B2210,Saisie!$A$4:$X$153,14,FALSE),"")</f>
        <v/>
      </c>
    </row>
    <row r="2227" spans="1:5" x14ac:dyDescent="0.25">
      <c r="A2227" s="67" t="s">
        <v>26</v>
      </c>
      <c r="B2227" s="73">
        <f>_xlfn.IFNA(VLOOKUP(B2210,Saisie!$A$4:$X$153,17,FALSE),0)</f>
        <v>0</v>
      </c>
      <c r="C2227" s="74">
        <f>Témoin!$C$18</f>
        <v>39</v>
      </c>
      <c r="D2227" s="75">
        <f t="shared" si="276"/>
        <v>0</v>
      </c>
      <c r="E2227" s="117" t="str">
        <f>_xlfn.IFNA(VLOOKUP(B2210,Saisie!$A$4:$X$153,16,FALSE),"")</f>
        <v/>
      </c>
    </row>
    <row r="2228" spans="1:5" x14ac:dyDescent="0.25">
      <c r="A2228" s="67" t="s">
        <v>27</v>
      </c>
      <c r="B2228" s="73">
        <f>_xlfn.IFNA(VLOOKUP(B2210,Saisie!$A$4:$X$153,19,FALSE),0)</f>
        <v>0</v>
      </c>
      <c r="C2228" s="74">
        <f>Témoin!$C$19</f>
        <v>20</v>
      </c>
      <c r="D2228" s="75">
        <f t="shared" si="276"/>
        <v>0</v>
      </c>
      <c r="E2228" s="117" t="str">
        <f>_xlfn.IFNA(VLOOKUP(B2210,Saisie!$A$4:$X$153,18,FALSE),"")</f>
        <v/>
      </c>
    </row>
    <row r="2229" spans="1:5" x14ac:dyDescent="0.25">
      <c r="A2229" s="67" t="s">
        <v>28</v>
      </c>
      <c r="B2229" s="73">
        <f>_xlfn.IFNA(VLOOKUP(B2210,Saisie!$A$4:$X$153,23,FALSE),0)</f>
        <v>0</v>
      </c>
      <c r="C2229" s="74">
        <f>Témoin!$C$20</f>
        <v>260</v>
      </c>
      <c r="D2229" s="75">
        <f t="shared" si="276"/>
        <v>0</v>
      </c>
      <c r="E2229" s="117" t="str">
        <f>_xlfn.IFNA(VLOOKUP(B2210,Saisie!$A$4:$X$153,22,FALSE),"")</f>
        <v/>
      </c>
    </row>
    <row r="2230" spans="1:5" x14ac:dyDescent="0.25">
      <c r="A2230" s="67" t="s">
        <v>29</v>
      </c>
      <c r="B2230" s="92"/>
      <c r="C2230" s="74">
        <f>Témoin!$C$21</f>
        <v>54</v>
      </c>
      <c r="D2230" s="75">
        <f t="shared" si="276"/>
        <v>0</v>
      </c>
      <c r="E2230" s="117"/>
    </row>
    <row r="2231" spans="1:5" x14ac:dyDescent="0.25">
      <c r="A2231" s="81" t="s">
        <v>30</v>
      </c>
      <c r="B2231" s="73">
        <f>_xlfn.IFNA(VLOOKUP(B2210,Saisie!$A$4:$X$153,21,FALSE),0)</f>
        <v>0</v>
      </c>
      <c r="C2231" s="74">
        <f>Témoin!$C$22</f>
        <v>135</v>
      </c>
      <c r="D2231" s="75">
        <f t="shared" si="276"/>
        <v>0</v>
      </c>
      <c r="E2231" s="117" t="str">
        <f>_xlfn.IFNA(VLOOKUP(B2210,Saisie!$A$4:$X$153,20,FALSE),"")</f>
        <v/>
      </c>
    </row>
    <row r="2232" spans="1:5" x14ac:dyDescent="0.25">
      <c r="A2232" s="93" t="s">
        <v>31</v>
      </c>
      <c r="B2232" s="92"/>
      <c r="C2232" s="94"/>
      <c r="D2232" s="95"/>
      <c r="E2232" s="129" t="str">
        <f>_xlfn.IFNA(VLOOKUP(B2210,Saisie!$A$4:$X$153,24,FALSE),"")</f>
        <v/>
      </c>
    </row>
    <row r="2233" spans="1:5" x14ac:dyDescent="0.25">
      <c r="A2233" s="96"/>
      <c r="B2233" s="97"/>
      <c r="C2233" s="98"/>
      <c r="D2233" s="75">
        <f t="shared" ref="D2233:D2237" si="277">C2233*B2233</f>
        <v>0</v>
      </c>
      <c r="E2233" s="129"/>
    </row>
    <row r="2234" spans="1:5" x14ac:dyDescent="0.25">
      <c r="A2234" s="96"/>
      <c r="B2234" s="92"/>
      <c r="C2234" s="98"/>
      <c r="D2234" s="75">
        <f t="shared" si="277"/>
        <v>0</v>
      </c>
      <c r="E2234" s="129"/>
    </row>
    <row r="2235" spans="1:5" x14ac:dyDescent="0.25">
      <c r="A2235" s="99"/>
      <c r="B2235" s="92"/>
      <c r="C2235" s="98"/>
      <c r="D2235" s="75">
        <f t="shared" si="277"/>
        <v>0</v>
      </c>
      <c r="E2235" s="129"/>
    </row>
    <row r="2236" spans="1:5" x14ac:dyDescent="0.25">
      <c r="A2236" s="67"/>
      <c r="B2236" s="92"/>
      <c r="C2236" s="98"/>
      <c r="D2236" s="75">
        <f t="shared" si="277"/>
        <v>0</v>
      </c>
      <c r="E2236" s="129"/>
    </row>
    <row r="2237" spans="1:5" ht="15.75" thickBot="1" x14ac:dyDescent="0.3">
      <c r="A2237" s="67"/>
      <c r="B2237" s="100"/>
      <c r="C2237" s="101"/>
      <c r="D2237" s="87">
        <f t="shared" si="277"/>
        <v>0</v>
      </c>
      <c r="E2237" s="129"/>
    </row>
    <row r="2238" spans="1:5" ht="15.75" thickBot="1" x14ac:dyDescent="0.3">
      <c r="A2238" s="88" t="s">
        <v>32</v>
      </c>
      <c r="B2238" s="89"/>
      <c r="C2238" s="89"/>
      <c r="D2238" s="90">
        <f>SUM(D2224:D2237)</f>
        <v>0</v>
      </c>
    </row>
    <row r="2239" spans="1:5" ht="15.75" thickBot="1" x14ac:dyDescent="0.3">
      <c r="A2239" s="67"/>
      <c r="B2239" s="69"/>
      <c r="C2239" s="69"/>
      <c r="D2239" s="91"/>
    </row>
    <row r="2240" spans="1:5" ht="21.75" thickTop="1" thickBot="1" x14ac:dyDescent="0.35">
      <c r="A2240" s="102" t="s">
        <v>33</v>
      </c>
      <c r="B2240" s="102"/>
      <c r="C2240" s="102"/>
      <c r="D2240" s="103">
        <f>D2238+D2222</f>
        <v>0</v>
      </c>
    </row>
    <row r="2241" spans="1:5" ht="16.5" thickTop="1" thickBot="1" x14ac:dyDescent="0.3"/>
    <row r="2242" spans="1:5" ht="16.5" thickBot="1" x14ac:dyDescent="0.3">
      <c r="A2242" s="67" t="s">
        <v>12</v>
      </c>
      <c r="B2242" s="128">
        <f>Saisie!A74</f>
        <v>0</v>
      </c>
      <c r="C2242" s="126"/>
      <c r="D2242" s="127"/>
    </row>
    <row r="2244" spans="1:5" ht="15.75" thickBot="1" x14ac:dyDescent="0.3">
      <c r="A2244" s="68">
        <f>_xlfn.IFNA(VLOOKUP(B2242,Saisie!$A$4:$X$153,5,FALSE),0)</f>
        <v>0</v>
      </c>
      <c r="B2244" s="69" t="s">
        <v>13</v>
      </c>
      <c r="C2244" s="69" t="s">
        <v>14</v>
      </c>
      <c r="D2244" s="69" t="s">
        <v>15</v>
      </c>
    </row>
    <row r="2245" spans="1:5" x14ac:dyDescent="0.25">
      <c r="A2245" s="67" t="s">
        <v>16</v>
      </c>
      <c r="B2245" s="70">
        <f>_xlfn.IFNA(VLOOKUP(B2242,Saisie!$A$4:$X$153,3,FALSE),0)</f>
        <v>0</v>
      </c>
      <c r="C2245" s="71">
        <f>Témoin!$C$4</f>
        <v>55</v>
      </c>
      <c r="D2245" s="72">
        <f>C2245*B2245</f>
        <v>0</v>
      </c>
      <c r="E2245" s="117" t="str">
        <f>_xlfn.IFNA(VLOOKUP(B2242,Saisie!$A$4:$X$153,2,FALSE),"")</f>
        <v/>
      </c>
    </row>
    <row r="2246" spans="1:5" x14ac:dyDescent="0.25">
      <c r="A2246" s="67" t="s">
        <v>17</v>
      </c>
      <c r="B2246" s="73">
        <f>IF(A2244=1,1,)</f>
        <v>0</v>
      </c>
      <c r="C2246" s="74">
        <f>Témoin!$C$5</f>
        <v>24</v>
      </c>
      <c r="D2246" s="75">
        <f t="shared" ref="D2246:D2250" si="278">C2246*B2246</f>
        <v>0</v>
      </c>
      <c r="E2246" s="129" t="str">
        <f>_xlfn.IFNA(VLOOKUP(B2242,Saisie!$A$4:$X$153,4,FALSE),"")</f>
        <v/>
      </c>
    </row>
    <row r="2247" spans="1:5" x14ac:dyDescent="0.25">
      <c r="A2247" s="67" t="s">
        <v>18</v>
      </c>
      <c r="B2247" s="73">
        <f>IF(A2244=2,2,)</f>
        <v>0</v>
      </c>
      <c r="C2247" s="74">
        <f>Témoin!$C$6</f>
        <v>23</v>
      </c>
      <c r="D2247" s="75">
        <f t="shared" si="278"/>
        <v>0</v>
      </c>
      <c r="E2247" s="129"/>
    </row>
    <row r="2248" spans="1:5" x14ac:dyDescent="0.25">
      <c r="A2248" s="67" t="s">
        <v>19</v>
      </c>
      <c r="B2248" s="73">
        <f>IF(AND(A2244&gt;=3,A2244&lt;=5),A2244,0)</f>
        <v>0</v>
      </c>
      <c r="C2248" s="74">
        <f>Témoin!$C$7</f>
        <v>22</v>
      </c>
      <c r="D2248" s="75">
        <f t="shared" si="278"/>
        <v>0</v>
      </c>
      <c r="E2248" s="129"/>
    </row>
    <row r="2249" spans="1:5" x14ac:dyDescent="0.25">
      <c r="A2249" s="67" t="s">
        <v>20</v>
      </c>
      <c r="B2249" s="73">
        <f>IF(AND(A2244&gt;=6,A2244&lt;=10),A2244,0)</f>
        <v>0</v>
      </c>
      <c r="C2249" s="74">
        <f>Témoin!$C$8</f>
        <v>21</v>
      </c>
      <c r="D2249" s="75">
        <f t="shared" si="278"/>
        <v>0</v>
      </c>
      <c r="E2249" s="129"/>
    </row>
    <row r="2250" spans="1:5" x14ac:dyDescent="0.25">
      <c r="A2250" s="67" t="s">
        <v>21</v>
      </c>
      <c r="B2250" s="76">
        <f>IF(A2244&gt;10,A2244,0)</f>
        <v>0</v>
      </c>
      <c r="C2250" s="77">
        <f>Témoin!$C$9</f>
        <v>20</v>
      </c>
      <c r="D2250" s="78">
        <f t="shared" si="278"/>
        <v>0</v>
      </c>
      <c r="E2250" s="129"/>
    </row>
    <row r="2251" spans="1:5" x14ac:dyDescent="0.25">
      <c r="A2251" s="67"/>
      <c r="B2251" s="73"/>
      <c r="C2251" s="79"/>
      <c r="D2251" s="80"/>
      <c r="E2251" s="117"/>
    </row>
    <row r="2252" spans="1:5" x14ac:dyDescent="0.25">
      <c r="A2252" s="81" t="s">
        <v>22</v>
      </c>
      <c r="B2252" s="82">
        <f>_xlfn.IFNA(VLOOKUP(B2242,Saisie!$A$4:$X$153,7,FALSE),0)</f>
        <v>0</v>
      </c>
      <c r="C2252" s="83">
        <f>Témoin!$C$11</f>
        <v>95</v>
      </c>
      <c r="D2252" s="84">
        <f t="shared" ref="D2252:D2253" si="279">C2252*B2252</f>
        <v>0</v>
      </c>
      <c r="E2252" s="117" t="str">
        <f>_xlfn.IFNA(VLOOKUP(B2242,Saisie!$A$4:$X$153,6,FALSE),"")</f>
        <v/>
      </c>
    </row>
    <row r="2253" spans="1:5" ht="15.75" thickBot="1" x14ac:dyDescent="0.3">
      <c r="A2253" s="67" t="s">
        <v>23</v>
      </c>
      <c r="B2253" s="85">
        <f>_xlfn.IFNA(VLOOKUP(B2242,Saisie!$A$4:$X$153,9,FALSE),0)</f>
        <v>0</v>
      </c>
      <c r="C2253" s="86">
        <f>Témoin!$C$12</f>
        <v>70</v>
      </c>
      <c r="D2253" s="87">
        <f t="shared" si="279"/>
        <v>0</v>
      </c>
      <c r="E2253" s="117" t="str">
        <f>_xlfn.IFNA(VLOOKUP(B2242,Saisie!$A$4:$X$153,8,FALSE),"")</f>
        <v/>
      </c>
    </row>
    <row r="2254" spans="1:5" ht="15.75" thickBot="1" x14ac:dyDescent="0.3">
      <c r="A2254" s="88" t="s">
        <v>24</v>
      </c>
      <c r="B2254" s="89"/>
      <c r="C2254" s="89"/>
      <c r="D2254" s="90">
        <f>SUM(D2245:D2253)</f>
        <v>0</v>
      </c>
      <c r="E2254" s="117"/>
    </row>
    <row r="2255" spans="1:5" ht="15.75" thickBot="1" x14ac:dyDescent="0.3">
      <c r="A2255" s="67"/>
      <c r="B2255" s="89"/>
      <c r="C2255" s="89"/>
      <c r="D2255" s="91"/>
      <c r="E2255" s="117"/>
    </row>
    <row r="2256" spans="1:5" x14ac:dyDescent="0.25">
      <c r="A2256" s="67" t="s">
        <v>25</v>
      </c>
      <c r="B2256" s="70">
        <f>_xlfn.IFNA(VLOOKUP(B2242,Saisie!$A$4:$X$153,11,FALSE),0)</f>
        <v>0</v>
      </c>
      <c r="C2256" s="71">
        <f>Témoin!$C$15</f>
        <v>27</v>
      </c>
      <c r="D2256" s="72">
        <f t="shared" ref="D2256:D2263" si="280">C2256*B2256</f>
        <v>0</v>
      </c>
      <c r="E2256" s="117" t="str">
        <f>_xlfn.IFNA(VLOOKUP(B2242,Saisie!$A$4:$X$153,10,FALSE),"")</f>
        <v/>
      </c>
    </row>
    <row r="2257" spans="1:5" x14ac:dyDescent="0.25">
      <c r="A2257" s="67" t="s">
        <v>5</v>
      </c>
      <c r="B2257" s="73">
        <f>_xlfn.IFNA(VLOOKUP(B2242,Saisie!$A$4:$X$153,13,FALSE),0)</f>
        <v>0</v>
      </c>
      <c r="C2257" s="74">
        <f>Témoin!$C$16</f>
        <v>65</v>
      </c>
      <c r="D2257" s="75">
        <f t="shared" si="280"/>
        <v>0</v>
      </c>
      <c r="E2257" s="117" t="str">
        <f>_xlfn.IFNA(VLOOKUP(B2242,Saisie!$A$4:$X$153,12,FALSE),"")</f>
        <v/>
      </c>
    </row>
    <row r="2258" spans="1:5" x14ac:dyDescent="0.25">
      <c r="A2258" s="67" t="s">
        <v>6</v>
      </c>
      <c r="B2258" s="73">
        <f>_xlfn.IFNA(VLOOKUP(B2242,Saisie!$A$4:$X$153,15,FALSE),0)</f>
        <v>0</v>
      </c>
      <c r="C2258" s="74">
        <f>Témoin!$C$17</f>
        <v>60</v>
      </c>
      <c r="D2258" s="75">
        <f t="shared" si="280"/>
        <v>0</v>
      </c>
      <c r="E2258" s="117" t="str">
        <f>_xlfn.IFNA(VLOOKUP(B2242,Saisie!$A$4:$X$153,14,FALSE),"")</f>
        <v/>
      </c>
    </row>
    <row r="2259" spans="1:5" x14ac:dyDescent="0.25">
      <c r="A2259" s="67" t="s">
        <v>26</v>
      </c>
      <c r="B2259" s="73">
        <f>_xlfn.IFNA(VLOOKUP(B2242,Saisie!$A$4:$X$153,17,FALSE),0)</f>
        <v>0</v>
      </c>
      <c r="C2259" s="74">
        <f>Témoin!$C$18</f>
        <v>39</v>
      </c>
      <c r="D2259" s="75">
        <f t="shared" si="280"/>
        <v>0</v>
      </c>
      <c r="E2259" s="117" t="str">
        <f>_xlfn.IFNA(VLOOKUP(B2242,Saisie!$A$4:$X$153,16,FALSE),"")</f>
        <v/>
      </c>
    </row>
    <row r="2260" spans="1:5" x14ac:dyDescent="0.25">
      <c r="A2260" s="67" t="s">
        <v>27</v>
      </c>
      <c r="B2260" s="73">
        <f>_xlfn.IFNA(VLOOKUP(B2242,Saisie!$A$4:$X$153,19,FALSE),0)</f>
        <v>0</v>
      </c>
      <c r="C2260" s="74">
        <f>Témoin!$C$19</f>
        <v>20</v>
      </c>
      <c r="D2260" s="75">
        <f t="shared" si="280"/>
        <v>0</v>
      </c>
      <c r="E2260" s="117" t="str">
        <f>_xlfn.IFNA(VLOOKUP(B2242,Saisie!$A$4:$X$153,18,FALSE),"")</f>
        <v/>
      </c>
    </row>
    <row r="2261" spans="1:5" x14ac:dyDescent="0.25">
      <c r="A2261" s="67" t="s">
        <v>28</v>
      </c>
      <c r="B2261" s="73">
        <f>_xlfn.IFNA(VLOOKUP(B2242,Saisie!$A$4:$X$153,23,FALSE),0)</f>
        <v>0</v>
      </c>
      <c r="C2261" s="74">
        <f>Témoin!$C$20</f>
        <v>260</v>
      </c>
      <c r="D2261" s="75">
        <f t="shared" si="280"/>
        <v>0</v>
      </c>
      <c r="E2261" s="117" t="str">
        <f>_xlfn.IFNA(VLOOKUP(B2242,Saisie!$A$4:$X$153,22,FALSE),"")</f>
        <v/>
      </c>
    </row>
    <row r="2262" spans="1:5" x14ac:dyDescent="0.25">
      <c r="A2262" s="67" t="s">
        <v>29</v>
      </c>
      <c r="B2262" s="92"/>
      <c r="C2262" s="74">
        <f>Témoin!$C$21</f>
        <v>54</v>
      </c>
      <c r="D2262" s="75">
        <f t="shared" si="280"/>
        <v>0</v>
      </c>
      <c r="E2262" s="117"/>
    </row>
    <row r="2263" spans="1:5" x14ac:dyDescent="0.25">
      <c r="A2263" s="81" t="s">
        <v>30</v>
      </c>
      <c r="B2263" s="73">
        <f>_xlfn.IFNA(VLOOKUP(B2242,Saisie!$A$4:$X$153,21,FALSE),0)</f>
        <v>0</v>
      </c>
      <c r="C2263" s="74">
        <f>Témoin!$C$22</f>
        <v>135</v>
      </c>
      <c r="D2263" s="75">
        <f t="shared" si="280"/>
        <v>0</v>
      </c>
      <c r="E2263" s="117" t="str">
        <f>_xlfn.IFNA(VLOOKUP(B2242,Saisie!$A$4:$X$153,20,FALSE),"")</f>
        <v/>
      </c>
    </row>
    <row r="2264" spans="1:5" x14ac:dyDescent="0.25">
      <c r="A2264" s="93" t="s">
        <v>31</v>
      </c>
      <c r="B2264" s="92"/>
      <c r="C2264" s="94"/>
      <c r="D2264" s="95"/>
      <c r="E2264" s="129" t="str">
        <f>_xlfn.IFNA(VLOOKUP(B2242,Saisie!$A$4:$X$153,24,FALSE),"")</f>
        <v/>
      </c>
    </row>
    <row r="2265" spans="1:5" x14ac:dyDescent="0.25">
      <c r="A2265" s="96"/>
      <c r="B2265" s="97"/>
      <c r="C2265" s="98"/>
      <c r="D2265" s="75">
        <f t="shared" ref="D2265:D2269" si="281">C2265*B2265</f>
        <v>0</v>
      </c>
      <c r="E2265" s="129"/>
    </row>
    <row r="2266" spans="1:5" x14ac:dyDescent="0.25">
      <c r="A2266" s="96"/>
      <c r="B2266" s="92"/>
      <c r="C2266" s="98"/>
      <c r="D2266" s="75">
        <f t="shared" si="281"/>
        <v>0</v>
      </c>
      <c r="E2266" s="129"/>
    </row>
    <row r="2267" spans="1:5" x14ac:dyDescent="0.25">
      <c r="A2267" s="99"/>
      <c r="B2267" s="92"/>
      <c r="C2267" s="98"/>
      <c r="D2267" s="75">
        <f t="shared" si="281"/>
        <v>0</v>
      </c>
      <c r="E2267" s="129"/>
    </row>
    <row r="2268" spans="1:5" x14ac:dyDescent="0.25">
      <c r="A2268" s="67"/>
      <c r="B2268" s="92"/>
      <c r="C2268" s="98"/>
      <c r="D2268" s="75">
        <f t="shared" si="281"/>
        <v>0</v>
      </c>
      <c r="E2268" s="129"/>
    </row>
    <row r="2269" spans="1:5" ht="15.75" thickBot="1" x14ac:dyDescent="0.3">
      <c r="A2269" s="67"/>
      <c r="B2269" s="100"/>
      <c r="C2269" s="101"/>
      <c r="D2269" s="87">
        <f t="shared" si="281"/>
        <v>0</v>
      </c>
      <c r="E2269" s="129"/>
    </row>
    <row r="2270" spans="1:5" ht="15.75" thickBot="1" x14ac:dyDescent="0.3">
      <c r="A2270" s="88" t="s">
        <v>32</v>
      </c>
      <c r="B2270" s="89"/>
      <c r="C2270" s="89"/>
      <c r="D2270" s="90">
        <f>SUM(D2256:D2269)</f>
        <v>0</v>
      </c>
    </row>
    <row r="2271" spans="1:5" ht="15.75" thickBot="1" x14ac:dyDescent="0.3">
      <c r="A2271" s="67"/>
      <c r="B2271" s="69"/>
      <c r="C2271" s="69"/>
      <c r="D2271" s="91"/>
    </row>
    <row r="2272" spans="1:5" ht="21.75" thickTop="1" thickBot="1" x14ac:dyDescent="0.35">
      <c r="A2272" s="102" t="s">
        <v>33</v>
      </c>
      <c r="B2272" s="102"/>
      <c r="C2272" s="102"/>
      <c r="D2272" s="103">
        <f>D2270+D2254</f>
        <v>0</v>
      </c>
    </row>
    <row r="2273" spans="1:5" ht="16.5" thickTop="1" thickBot="1" x14ac:dyDescent="0.3"/>
    <row r="2274" spans="1:5" ht="16.5" thickBot="1" x14ac:dyDescent="0.3">
      <c r="A2274" s="67" t="s">
        <v>12</v>
      </c>
      <c r="B2274" s="128">
        <f>Saisie!A75</f>
        <v>0</v>
      </c>
      <c r="C2274" s="126"/>
      <c r="D2274" s="127"/>
    </row>
    <row r="2276" spans="1:5" ht="15.75" thickBot="1" x14ac:dyDescent="0.3">
      <c r="A2276" s="68">
        <f>_xlfn.IFNA(VLOOKUP(B2274,Saisie!$A$4:$X$153,5,FALSE),0)</f>
        <v>0</v>
      </c>
      <c r="B2276" s="69" t="s">
        <v>13</v>
      </c>
      <c r="C2276" s="69" t="s">
        <v>14</v>
      </c>
      <c r="D2276" s="69" t="s">
        <v>15</v>
      </c>
    </row>
    <row r="2277" spans="1:5" x14ac:dyDescent="0.25">
      <c r="A2277" s="67" t="s">
        <v>16</v>
      </c>
      <c r="B2277" s="70">
        <f>_xlfn.IFNA(VLOOKUP(B2274,Saisie!$A$4:$X$153,3,FALSE),0)</f>
        <v>0</v>
      </c>
      <c r="C2277" s="71">
        <f>Témoin!$C$4</f>
        <v>55</v>
      </c>
      <c r="D2277" s="72">
        <f>C2277*B2277</f>
        <v>0</v>
      </c>
      <c r="E2277" s="117" t="str">
        <f>_xlfn.IFNA(VLOOKUP(B2274,Saisie!$A$4:$X$153,2,FALSE),"")</f>
        <v/>
      </c>
    </row>
    <row r="2278" spans="1:5" x14ac:dyDescent="0.25">
      <c r="A2278" s="67" t="s">
        <v>17</v>
      </c>
      <c r="B2278" s="73">
        <f>IF(A2276=1,1,)</f>
        <v>0</v>
      </c>
      <c r="C2278" s="74">
        <f>Témoin!$C$5</f>
        <v>24</v>
      </c>
      <c r="D2278" s="75">
        <f t="shared" ref="D2278:D2282" si="282">C2278*B2278</f>
        <v>0</v>
      </c>
      <c r="E2278" s="129" t="str">
        <f>_xlfn.IFNA(VLOOKUP(B2274,Saisie!$A$4:$X$153,4,FALSE),"")</f>
        <v/>
      </c>
    </row>
    <row r="2279" spans="1:5" x14ac:dyDescent="0.25">
      <c r="A2279" s="67" t="s">
        <v>18</v>
      </c>
      <c r="B2279" s="73">
        <f>IF(A2276=2,2,)</f>
        <v>0</v>
      </c>
      <c r="C2279" s="74">
        <f>Témoin!$C$6</f>
        <v>23</v>
      </c>
      <c r="D2279" s="75">
        <f t="shared" si="282"/>
        <v>0</v>
      </c>
      <c r="E2279" s="129"/>
    </row>
    <row r="2280" spans="1:5" x14ac:dyDescent="0.25">
      <c r="A2280" s="67" t="s">
        <v>19</v>
      </c>
      <c r="B2280" s="73">
        <f>IF(AND(A2276&gt;=3,A2276&lt;=5),A2276,0)</f>
        <v>0</v>
      </c>
      <c r="C2280" s="74">
        <f>Témoin!$C$7</f>
        <v>22</v>
      </c>
      <c r="D2280" s="75">
        <f t="shared" si="282"/>
        <v>0</v>
      </c>
      <c r="E2280" s="129"/>
    </row>
    <row r="2281" spans="1:5" x14ac:dyDescent="0.25">
      <c r="A2281" s="67" t="s">
        <v>20</v>
      </c>
      <c r="B2281" s="73">
        <f>IF(AND(A2276&gt;=6,A2276&lt;=10),A2276,0)</f>
        <v>0</v>
      </c>
      <c r="C2281" s="74">
        <f>Témoin!$C$8</f>
        <v>21</v>
      </c>
      <c r="D2281" s="75">
        <f t="shared" si="282"/>
        <v>0</v>
      </c>
      <c r="E2281" s="129"/>
    </row>
    <row r="2282" spans="1:5" x14ac:dyDescent="0.25">
      <c r="A2282" s="67" t="s">
        <v>21</v>
      </c>
      <c r="B2282" s="76">
        <f>IF(A2276&gt;10,A2276,0)</f>
        <v>0</v>
      </c>
      <c r="C2282" s="77">
        <f>Témoin!$C$9</f>
        <v>20</v>
      </c>
      <c r="D2282" s="78">
        <f t="shared" si="282"/>
        <v>0</v>
      </c>
      <c r="E2282" s="129"/>
    </row>
    <row r="2283" spans="1:5" x14ac:dyDescent="0.25">
      <c r="A2283" s="67"/>
      <c r="B2283" s="73"/>
      <c r="C2283" s="79"/>
      <c r="D2283" s="80"/>
      <c r="E2283" s="117"/>
    </row>
    <row r="2284" spans="1:5" x14ac:dyDescent="0.25">
      <c r="A2284" s="81" t="s">
        <v>22</v>
      </c>
      <c r="B2284" s="82">
        <f>_xlfn.IFNA(VLOOKUP(B2274,Saisie!$A$4:$X$153,7,FALSE),0)</f>
        <v>0</v>
      </c>
      <c r="C2284" s="83">
        <f>Témoin!$C$11</f>
        <v>95</v>
      </c>
      <c r="D2284" s="84">
        <f t="shared" ref="D2284:D2285" si="283">C2284*B2284</f>
        <v>0</v>
      </c>
      <c r="E2284" s="117" t="str">
        <f>_xlfn.IFNA(VLOOKUP(B2274,Saisie!$A$4:$X$153,6,FALSE),"")</f>
        <v/>
      </c>
    </row>
    <row r="2285" spans="1:5" ht="15.75" thickBot="1" x14ac:dyDescent="0.3">
      <c r="A2285" s="67" t="s">
        <v>23</v>
      </c>
      <c r="B2285" s="85">
        <f>_xlfn.IFNA(VLOOKUP(B2274,Saisie!$A$4:$X$153,9,FALSE),0)</f>
        <v>0</v>
      </c>
      <c r="C2285" s="86">
        <f>Témoin!$C$12</f>
        <v>70</v>
      </c>
      <c r="D2285" s="87">
        <f t="shared" si="283"/>
        <v>0</v>
      </c>
      <c r="E2285" s="117" t="str">
        <f>_xlfn.IFNA(VLOOKUP(B2274,Saisie!$A$4:$X$153,8,FALSE),"")</f>
        <v/>
      </c>
    </row>
    <row r="2286" spans="1:5" ht="15.75" thickBot="1" x14ac:dyDescent="0.3">
      <c r="A2286" s="88" t="s">
        <v>24</v>
      </c>
      <c r="B2286" s="89"/>
      <c r="C2286" s="89"/>
      <c r="D2286" s="90">
        <f>SUM(D2277:D2285)</f>
        <v>0</v>
      </c>
      <c r="E2286" s="117"/>
    </row>
    <row r="2287" spans="1:5" ht="15.75" thickBot="1" x14ac:dyDescent="0.3">
      <c r="A2287" s="67"/>
      <c r="B2287" s="89"/>
      <c r="C2287" s="89"/>
      <c r="D2287" s="91"/>
      <c r="E2287" s="117"/>
    </row>
    <row r="2288" spans="1:5" x14ac:dyDescent="0.25">
      <c r="A2288" s="67" t="s">
        <v>25</v>
      </c>
      <c r="B2288" s="70">
        <f>_xlfn.IFNA(VLOOKUP(B2274,Saisie!$A$4:$X$153,11,FALSE),0)</f>
        <v>0</v>
      </c>
      <c r="C2288" s="71">
        <f>Témoin!$C$15</f>
        <v>27</v>
      </c>
      <c r="D2288" s="72">
        <f t="shared" ref="D2288:D2295" si="284">C2288*B2288</f>
        <v>0</v>
      </c>
      <c r="E2288" s="117" t="str">
        <f>_xlfn.IFNA(VLOOKUP(B2274,Saisie!$A$4:$X$153,10,FALSE),"")</f>
        <v/>
      </c>
    </row>
    <row r="2289" spans="1:5" x14ac:dyDescent="0.25">
      <c r="A2289" s="67" t="s">
        <v>5</v>
      </c>
      <c r="B2289" s="73">
        <f>_xlfn.IFNA(VLOOKUP(B2274,Saisie!$A$4:$X$153,13,FALSE),0)</f>
        <v>0</v>
      </c>
      <c r="C2289" s="74">
        <f>Témoin!$C$16</f>
        <v>65</v>
      </c>
      <c r="D2289" s="75">
        <f t="shared" si="284"/>
        <v>0</v>
      </c>
      <c r="E2289" s="117" t="str">
        <f>_xlfn.IFNA(VLOOKUP(B2274,Saisie!$A$4:$X$153,12,FALSE),"")</f>
        <v/>
      </c>
    </row>
    <row r="2290" spans="1:5" x14ac:dyDescent="0.25">
      <c r="A2290" s="67" t="s">
        <v>6</v>
      </c>
      <c r="B2290" s="73">
        <f>_xlfn.IFNA(VLOOKUP(B2274,Saisie!$A$4:$X$153,15,FALSE),0)</f>
        <v>0</v>
      </c>
      <c r="C2290" s="74">
        <f>Témoin!$C$17</f>
        <v>60</v>
      </c>
      <c r="D2290" s="75">
        <f t="shared" si="284"/>
        <v>0</v>
      </c>
      <c r="E2290" s="117" t="str">
        <f>_xlfn.IFNA(VLOOKUP(B2274,Saisie!$A$4:$X$153,14,FALSE),"")</f>
        <v/>
      </c>
    </row>
    <row r="2291" spans="1:5" x14ac:dyDescent="0.25">
      <c r="A2291" s="67" t="s">
        <v>26</v>
      </c>
      <c r="B2291" s="73">
        <f>_xlfn.IFNA(VLOOKUP(B2274,Saisie!$A$4:$X$153,17,FALSE),0)</f>
        <v>0</v>
      </c>
      <c r="C2291" s="74">
        <f>Témoin!$C$18</f>
        <v>39</v>
      </c>
      <c r="D2291" s="75">
        <f t="shared" si="284"/>
        <v>0</v>
      </c>
      <c r="E2291" s="117" t="str">
        <f>_xlfn.IFNA(VLOOKUP(B2274,Saisie!$A$4:$X$153,16,FALSE),"")</f>
        <v/>
      </c>
    </row>
    <row r="2292" spans="1:5" x14ac:dyDescent="0.25">
      <c r="A2292" s="67" t="s">
        <v>27</v>
      </c>
      <c r="B2292" s="73">
        <f>_xlfn.IFNA(VLOOKUP(B2274,Saisie!$A$4:$X$153,19,FALSE),0)</f>
        <v>0</v>
      </c>
      <c r="C2292" s="74">
        <f>Témoin!$C$19</f>
        <v>20</v>
      </c>
      <c r="D2292" s="75">
        <f t="shared" si="284"/>
        <v>0</v>
      </c>
      <c r="E2292" s="117" t="str">
        <f>_xlfn.IFNA(VLOOKUP(B2274,Saisie!$A$4:$X$153,18,FALSE),"")</f>
        <v/>
      </c>
    </row>
    <row r="2293" spans="1:5" x14ac:dyDescent="0.25">
      <c r="A2293" s="67" t="s">
        <v>28</v>
      </c>
      <c r="B2293" s="73">
        <f>_xlfn.IFNA(VLOOKUP(B2274,Saisie!$A$4:$X$153,23,FALSE),0)</f>
        <v>0</v>
      </c>
      <c r="C2293" s="74">
        <f>Témoin!$C$20</f>
        <v>260</v>
      </c>
      <c r="D2293" s="75">
        <f t="shared" si="284"/>
        <v>0</v>
      </c>
      <c r="E2293" s="117" t="str">
        <f>_xlfn.IFNA(VLOOKUP(B2274,Saisie!$A$4:$X$153,22,FALSE),"")</f>
        <v/>
      </c>
    </row>
    <row r="2294" spans="1:5" x14ac:dyDescent="0.25">
      <c r="A2294" s="67" t="s">
        <v>29</v>
      </c>
      <c r="B2294" s="92"/>
      <c r="C2294" s="74">
        <f>Témoin!$C$21</f>
        <v>54</v>
      </c>
      <c r="D2294" s="75">
        <f t="shared" si="284"/>
        <v>0</v>
      </c>
      <c r="E2294" s="117"/>
    </row>
    <row r="2295" spans="1:5" x14ac:dyDescent="0.25">
      <c r="A2295" s="81" t="s">
        <v>30</v>
      </c>
      <c r="B2295" s="73">
        <f>_xlfn.IFNA(VLOOKUP(B2274,Saisie!$A$4:$X$153,21,FALSE),0)</f>
        <v>0</v>
      </c>
      <c r="C2295" s="74">
        <f>Témoin!$C$22</f>
        <v>135</v>
      </c>
      <c r="D2295" s="75">
        <f t="shared" si="284"/>
        <v>0</v>
      </c>
      <c r="E2295" s="117" t="str">
        <f>_xlfn.IFNA(VLOOKUP(B2274,Saisie!$A$4:$X$153,20,FALSE),"")</f>
        <v/>
      </c>
    </row>
    <row r="2296" spans="1:5" x14ac:dyDescent="0.25">
      <c r="A2296" s="93" t="s">
        <v>31</v>
      </c>
      <c r="B2296" s="92"/>
      <c r="C2296" s="94"/>
      <c r="D2296" s="95"/>
      <c r="E2296" s="129" t="str">
        <f>_xlfn.IFNA(VLOOKUP(B2274,Saisie!$A$4:$X$153,24,FALSE),"")</f>
        <v/>
      </c>
    </row>
    <row r="2297" spans="1:5" x14ac:dyDescent="0.25">
      <c r="A2297" s="96"/>
      <c r="B2297" s="97"/>
      <c r="C2297" s="98"/>
      <c r="D2297" s="75">
        <f t="shared" ref="D2297:D2301" si="285">C2297*B2297</f>
        <v>0</v>
      </c>
      <c r="E2297" s="129"/>
    </row>
    <row r="2298" spans="1:5" x14ac:dyDescent="0.25">
      <c r="A2298" s="96"/>
      <c r="B2298" s="92"/>
      <c r="C2298" s="98"/>
      <c r="D2298" s="75">
        <f t="shared" si="285"/>
        <v>0</v>
      </c>
      <c r="E2298" s="129"/>
    </row>
    <row r="2299" spans="1:5" x14ac:dyDescent="0.25">
      <c r="A2299" s="99"/>
      <c r="B2299" s="92"/>
      <c r="C2299" s="98"/>
      <c r="D2299" s="75">
        <f t="shared" si="285"/>
        <v>0</v>
      </c>
      <c r="E2299" s="129"/>
    </row>
    <row r="2300" spans="1:5" x14ac:dyDescent="0.25">
      <c r="A2300" s="67"/>
      <c r="B2300" s="92"/>
      <c r="C2300" s="98"/>
      <c r="D2300" s="75">
        <f t="shared" si="285"/>
        <v>0</v>
      </c>
      <c r="E2300" s="129"/>
    </row>
    <row r="2301" spans="1:5" ht="15.75" thickBot="1" x14ac:dyDescent="0.3">
      <c r="A2301" s="67"/>
      <c r="B2301" s="100"/>
      <c r="C2301" s="101"/>
      <c r="D2301" s="87">
        <f t="shared" si="285"/>
        <v>0</v>
      </c>
      <c r="E2301" s="129"/>
    </row>
    <row r="2302" spans="1:5" ht="15.75" thickBot="1" x14ac:dyDescent="0.3">
      <c r="A2302" s="88" t="s">
        <v>32</v>
      </c>
      <c r="B2302" s="89"/>
      <c r="C2302" s="89"/>
      <c r="D2302" s="90">
        <f>SUM(D2288:D2301)</f>
        <v>0</v>
      </c>
    </row>
    <row r="2303" spans="1:5" ht="15.75" thickBot="1" x14ac:dyDescent="0.3">
      <c r="A2303" s="67"/>
      <c r="B2303" s="69"/>
      <c r="C2303" s="69"/>
      <c r="D2303" s="91"/>
    </row>
    <row r="2304" spans="1:5" ht="21.75" thickTop="1" thickBot="1" x14ac:dyDescent="0.35">
      <c r="A2304" s="102" t="s">
        <v>33</v>
      </c>
      <c r="B2304" s="102"/>
      <c r="C2304" s="102"/>
      <c r="D2304" s="103">
        <f>D2302+D2286</f>
        <v>0</v>
      </c>
    </row>
    <row r="2305" spans="1:5" ht="16.5" thickTop="1" thickBot="1" x14ac:dyDescent="0.3"/>
    <row r="2306" spans="1:5" ht="16.5" thickBot="1" x14ac:dyDescent="0.3">
      <c r="A2306" s="67" t="s">
        <v>12</v>
      </c>
      <c r="B2306" s="128">
        <f>Saisie!A76</f>
        <v>0</v>
      </c>
      <c r="C2306" s="126"/>
      <c r="D2306" s="127"/>
    </row>
    <row r="2308" spans="1:5" ht="15.75" thickBot="1" x14ac:dyDescent="0.3">
      <c r="A2308" s="68">
        <f>_xlfn.IFNA(VLOOKUP(B2306,Saisie!$A$4:$X$153,5,FALSE),0)</f>
        <v>0</v>
      </c>
      <c r="B2308" s="69" t="s">
        <v>13</v>
      </c>
      <c r="C2308" s="69" t="s">
        <v>14</v>
      </c>
      <c r="D2308" s="69" t="s">
        <v>15</v>
      </c>
    </row>
    <row r="2309" spans="1:5" x14ac:dyDescent="0.25">
      <c r="A2309" s="67" t="s">
        <v>16</v>
      </c>
      <c r="B2309" s="70">
        <f>_xlfn.IFNA(VLOOKUP(B2306,Saisie!$A$4:$X$153,3,FALSE),0)</f>
        <v>0</v>
      </c>
      <c r="C2309" s="71">
        <f>Témoin!$C$4</f>
        <v>55</v>
      </c>
      <c r="D2309" s="72">
        <f>C2309*B2309</f>
        <v>0</v>
      </c>
      <c r="E2309" s="117" t="str">
        <f>_xlfn.IFNA(VLOOKUP(B2306,Saisie!$A$4:$X$153,2,FALSE),"")</f>
        <v/>
      </c>
    </row>
    <row r="2310" spans="1:5" x14ac:dyDescent="0.25">
      <c r="A2310" s="67" t="s">
        <v>17</v>
      </c>
      <c r="B2310" s="73">
        <f>IF(A2308=1,1,)</f>
        <v>0</v>
      </c>
      <c r="C2310" s="74">
        <f>Témoin!$C$5</f>
        <v>24</v>
      </c>
      <c r="D2310" s="75">
        <f t="shared" ref="D2310:D2314" si="286">C2310*B2310</f>
        <v>0</v>
      </c>
      <c r="E2310" s="129" t="str">
        <f>_xlfn.IFNA(VLOOKUP(B2306,Saisie!$A$4:$X$153,4,FALSE),"")</f>
        <v/>
      </c>
    </row>
    <row r="2311" spans="1:5" x14ac:dyDescent="0.25">
      <c r="A2311" s="67" t="s">
        <v>18</v>
      </c>
      <c r="B2311" s="73">
        <f>IF(A2308=2,2,)</f>
        <v>0</v>
      </c>
      <c r="C2311" s="74">
        <f>Témoin!$C$6</f>
        <v>23</v>
      </c>
      <c r="D2311" s="75">
        <f t="shared" si="286"/>
        <v>0</v>
      </c>
      <c r="E2311" s="129"/>
    </row>
    <row r="2312" spans="1:5" x14ac:dyDescent="0.25">
      <c r="A2312" s="67" t="s">
        <v>19</v>
      </c>
      <c r="B2312" s="73">
        <f>IF(AND(A2308&gt;=3,A2308&lt;=5),A2308,0)</f>
        <v>0</v>
      </c>
      <c r="C2312" s="74">
        <f>Témoin!$C$7</f>
        <v>22</v>
      </c>
      <c r="D2312" s="75">
        <f t="shared" si="286"/>
        <v>0</v>
      </c>
      <c r="E2312" s="129"/>
    </row>
    <row r="2313" spans="1:5" x14ac:dyDescent="0.25">
      <c r="A2313" s="67" t="s">
        <v>20</v>
      </c>
      <c r="B2313" s="73">
        <f>IF(AND(A2308&gt;=6,A2308&lt;=10),A2308,0)</f>
        <v>0</v>
      </c>
      <c r="C2313" s="74">
        <f>Témoin!$C$8</f>
        <v>21</v>
      </c>
      <c r="D2313" s="75">
        <f t="shared" si="286"/>
        <v>0</v>
      </c>
      <c r="E2313" s="129"/>
    </row>
    <row r="2314" spans="1:5" x14ac:dyDescent="0.25">
      <c r="A2314" s="67" t="s">
        <v>21</v>
      </c>
      <c r="B2314" s="76">
        <f>IF(A2308&gt;10,A2308,0)</f>
        <v>0</v>
      </c>
      <c r="C2314" s="77">
        <f>Témoin!$C$9</f>
        <v>20</v>
      </c>
      <c r="D2314" s="78">
        <f t="shared" si="286"/>
        <v>0</v>
      </c>
      <c r="E2314" s="129"/>
    </row>
    <row r="2315" spans="1:5" x14ac:dyDescent="0.25">
      <c r="A2315" s="67"/>
      <c r="B2315" s="73"/>
      <c r="C2315" s="79"/>
      <c r="D2315" s="80"/>
      <c r="E2315" s="117"/>
    </row>
    <row r="2316" spans="1:5" x14ac:dyDescent="0.25">
      <c r="A2316" s="81" t="s">
        <v>22</v>
      </c>
      <c r="B2316" s="82">
        <f>_xlfn.IFNA(VLOOKUP(B2306,Saisie!$A$4:$X$153,7,FALSE),0)</f>
        <v>0</v>
      </c>
      <c r="C2316" s="83">
        <f>Témoin!$C$11</f>
        <v>95</v>
      </c>
      <c r="D2316" s="84">
        <f t="shared" ref="D2316:D2317" si="287">C2316*B2316</f>
        <v>0</v>
      </c>
      <c r="E2316" s="117" t="str">
        <f>_xlfn.IFNA(VLOOKUP(B2306,Saisie!$A$4:$X$153,6,FALSE),"")</f>
        <v/>
      </c>
    </row>
    <row r="2317" spans="1:5" ht="15.75" thickBot="1" x14ac:dyDescent="0.3">
      <c r="A2317" s="67" t="s">
        <v>23</v>
      </c>
      <c r="B2317" s="85">
        <f>_xlfn.IFNA(VLOOKUP(B2306,Saisie!$A$4:$X$153,9,FALSE),0)</f>
        <v>0</v>
      </c>
      <c r="C2317" s="86">
        <f>Témoin!$C$12</f>
        <v>70</v>
      </c>
      <c r="D2317" s="87">
        <f t="shared" si="287"/>
        <v>0</v>
      </c>
      <c r="E2317" s="117" t="str">
        <f>_xlfn.IFNA(VLOOKUP(B2306,Saisie!$A$4:$X$153,8,FALSE),"")</f>
        <v/>
      </c>
    </row>
    <row r="2318" spans="1:5" ht="15.75" thickBot="1" x14ac:dyDescent="0.3">
      <c r="A2318" s="88" t="s">
        <v>24</v>
      </c>
      <c r="B2318" s="89"/>
      <c r="C2318" s="89"/>
      <c r="D2318" s="90">
        <f>SUM(D2309:D2317)</f>
        <v>0</v>
      </c>
      <c r="E2318" s="117"/>
    </row>
    <row r="2319" spans="1:5" ht="15.75" thickBot="1" x14ac:dyDescent="0.3">
      <c r="A2319" s="67"/>
      <c r="B2319" s="89"/>
      <c r="C2319" s="89"/>
      <c r="D2319" s="91"/>
      <c r="E2319" s="117"/>
    </row>
    <row r="2320" spans="1:5" x14ac:dyDescent="0.25">
      <c r="A2320" s="67" t="s">
        <v>25</v>
      </c>
      <c r="B2320" s="70">
        <f>_xlfn.IFNA(VLOOKUP(B2306,Saisie!$A$4:$X$153,11,FALSE),0)</f>
        <v>0</v>
      </c>
      <c r="C2320" s="71">
        <f>Témoin!$C$15</f>
        <v>27</v>
      </c>
      <c r="D2320" s="72">
        <f t="shared" ref="D2320:D2327" si="288">C2320*B2320</f>
        <v>0</v>
      </c>
      <c r="E2320" s="117" t="str">
        <f>_xlfn.IFNA(VLOOKUP(B2306,Saisie!$A$4:$X$153,10,FALSE),"")</f>
        <v/>
      </c>
    </row>
    <row r="2321" spans="1:5" x14ac:dyDescent="0.25">
      <c r="A2321" s="67" t="s">
        <v>5</v>
      </c>
      <c r="B2321" s="73">
        <f>_xlfn.IFNA(VLOOKUP(B2306,Saisie!$A$4:$X$153,13,FALSE),0)</f>
        <v>0</v>
      </c>
      <c r="C2321" s="74">
        <f>Témoin!$C$16</f>
        <v>65</v>
      </c>
      <c r="D2321" s="75">
        <f t="shared" si="288"/>
        <v>0</v>
      </c>
      <c r="E2321" s="117" t="str">
        <f>_xlfn.IFNA(VLOOKUP(B2306,Saisie!$A$4:$X$153,12,FALSE),"")</f>
        <v/>
      </c>
    </row>
    <row r="2322" spans="1:5" x14ac:dyDescent="0.25">
      <c r="A2322" s="67" t="s">
        <v>6</v>
      </c>
      <c r="B2322" s="73">
        <f>_xlfn.IFNA(VLOOKUP(B2306,Saisie!$A$4:$X$153,15,FALSE),0)</f>
        <v>0</v>
      </c>
      <c r="C2322" s="74">
        <f>Témoin!$C$17</f>
        <v>60</v>
      </c>
      <c r="D2322" s="75">
        <f t="shared" si="288"/>
        <v>0</v>
      </c>
      <c r="E2322" s="117" t="str">
        <f>_xlfn.IFNA(VLOOKUP(B2306,Saisie!$A$4:$X$153,14,FALSE),"")</f>
        <v/>
      </c>
    </row>
    <row r="2323" spans="1:5" x14ac:dyDescent="0.25">
      <c r="A2323" s="67" t="s">
        <v>26</v>
      </c>
      <c r="B2323" s="73">
        <f>_xlfn.IFNA(VLOOKUP(B2306,Saisie!$A$4:$X$153,17,FALSE),0)</f>
        <v>0</v>
      </c>
      <c r="C2323" s="74">
        <f>Témoin!$C$18</f>
        <v>39</v>
      </c>
      <c r="D2323" s="75">
        <f t="shared" si="288"/>
        <v>0</v>
      </c>
      <c r="E2323" s="117" t="str">
        <f>_xlfn.IFNA(VLOOKUP(B2306,Saisie!$A$4:$X$153,16,FALSE),"")</f>
        <v/>
      </c>
    </row>
    <row r="2324" spans="1:5" x14ac:dyDescent="0.25">
      <c r="A2324" s="67" t="s">
        <v>27</v>
      </c>
      <c r="B2324" s="73">
        <f>_xlfn.IFNA(VLOOKUP(B2306,Saisie!$A$4:$X$153,19,FALSE),0)</f>
        <v>0</v>
      </c>
      <c r="C2324" s="74">
        <f>Témoin!$C$19</f>
        <v>20</v>
      </c>
      <c r="D2324" s="75">
        <f t="shared" si="288"/>
        <v>0</v>
      </c>
      <c r="E2324" s="117" t="str">
        <f>_xlfn.IFNA(VLOOKUP(B2306,Saisie!$A$4:$X$153,18,FALSE),"")</f>
        <v/>
      </c>
    </row>
    <row r="2325" spans="1:5" x14ac:dyDescent="0.25">
      <c r="A2325" s="67" t="s">
        <v>28</v>
      </c>
      <c r="B2325" s="73">
        <f>_xlfn.IFNA(VLOOKUP(B2306,Saisie!$A$4:$X$153,23,FALSE),0)</f>
        <v>0</v>
      </c>
      <c r="C2325" s="74">
        <f>Témoin!$C$20</f>
        <v>260</v>
      </c>
      <c r="D2325" s="75">
        <f t="shared" si="288"/>
        <v>0</v>
      </c>
      <c r="E2325" s="117" t="str">
        <f>_xlfn.IFNA(VLOOKUP(B2306,Saisie!$A$4:$X$153,22,FALSE),"")</f>
        <v/>
      </c>
    </row>
    <row r="2326" spans="1:5" x14ac:dyDescent="0.25">
      <c r="A2326" s="67" t="s">
        <v>29</v>
      </c>
      <c r="B2326" s="92"/>
      <c r="C2326" s="74">
        <f>Témoin!$C$21</f>
        <v>54</v>
      </c>
      <c r="D2326" s="75">
        <f t="shared" si="288"/>
        <v>0</v>
      </c>
      <c r="E2326" s="117"/>
    </row>
    <row r="2327" spans="1:5" x14ac:dyDescent="0.25">
      <c r="A2327" s="81" t="s">
        <v>30</v>
      </c>
      <c r="B2327" s="73">
        <f>_xlfn.IFNA(VLOOKUP(B2306,Saisie!$A$4:$X$153,21,FALSE),0)</f>
        <v>0</v>
      </c>
      <c r="C2327" s="74">
        <f>Témoin!$C$22</f>
        <v>135</v>
      </c>
      <c r="D2327" s="75">
        <f t="shared" si="288"/>
        <v>0</v>
      </c>
      <c r="E2327" s="117" t="str">
        <f>_xlfn.IFNA(VLOOKUP(B2306,Saisie!$A$4:$X$153,20,FALSE),"")</f>
        <v/>
      </c>
    </row>
    <row r="2328" spans="1:5" x14ac:dyDescent="0.25">
      <c r="A2328" s="93" t="s">
        <v>31</v>
      </c>
      <c r="B2328" s="92"/>
      <c r="C2328" s="94"/>
      <c r="D2328" s="95"/>
      <c r="E2328" s="129" t="str">
        <f>_xlfn.IFNA(VLOOKUP(B2306,Saisie!$A$4:$X$153,24,FALSE),"")</f>
        <v/>
      </c>
    </row>
    <row r="2329" spans="1:5" x14ac:dyDescent="0.25">
      <c r="A2329" s="96"/>
      <c r="B2329" s="97"/>
      <c r="C2329" s="98"/>
      <c r="D2329" s="75">
        <f t="shared" ref="D2329:D2333" si="289">C2329*B2329</f>
        <v>0</v>
      </c>
      <c r="E2329" s="129"/>
    </row>
    <row r="2330" spans="1:5" x14ac:dyDescent="0.25">
      <c r="A2330" s="96"/>
      <c r="B2330" s="92"/>
      <c r="C2330" s="98"/>
      <c r="D2330" s="75">
        <f t="shared" si="289"/>
        <v>0</v>
      </c>
      <c r="E2330" s="129"/>
    </row>
    <row r="2331" spans="1:5" x14ac:dyDescent="0.25">
      <c r="A2331" s="99"/>
      <c r="B2331" s="92"/>
      <c r="C2331" s="98"/>
      <c r="D2331" s="75">
        <f t="shared" si="289"/>
        <v>0</v>
      </c>
      <c r="E2331" s="129"/>
    </row>
    <row r="2332" spans="1:5" x14ac:dyDescent="0.25">
      <c r="A2332" s="67"/>
      <c r="B2332" s="92"/>
      <c r="C2332" s="98"/>
      <c r="D2332" s="75">
        <f t="shared" si="289"/>
        <v>0</v>
      </c>
      <c r="E2332" s="129"/>
    </row>
    <row r="2333" spans="1:5" ht="15.75" thickBot="1" x14ac:dyDescent="0.3">
      <c r="A2333" s="67"/>
      <c r="B2333" s="100"/>
      <c r="C2333" s="101"/>
      <c r="D2333" s="87">
        <f t="shared" si="289"/>
        <v>0</v>
      </c>
      <c r="E2333" s="129"/>
    </row>
    <row r="2334" spans="1:5" ht="15.75" thickBot="1" x14ac:dyDescent="0.3">
      <c r="A2334" s="88" t="s">
        <v>32</v>
      </c>
      <c r="B2334" s="89"/>
      <c r="C2334" s="89"/>
      <c r="D2334" s="90">
        <f>SUM(D2320:D2333)</f>
        <v>0</v>
      </c>
    </row>
    <row r="2335" spans="1:5" ht="15.75" thickBot="1" x14ac:dyDescent="0.3">
      <c r="A2335" s="67"/>
      <c r="B2335" s="69"/>
      <c r="C2335" s="69"/>
      <c r="D2335" s="91"/>
    </row>
    <row r="2336" spans="1:5" ht="21.75" thickTop="1" thickBot="1" x14ac:dyDescent="0.35">
      <c r="A2336" s="102" t="s">
        <v>33</v>
      </c>
      <c r="B2336" s="102"/>
      <c r="C2336" s="102"/>
      <c r="D2336" s="103">
        <f>D2334+D2318</f>
        <v>0</v>
      </c>
    </row>
    <row r="2337" spans="1:5" ht="16.5" thickTop="1" thickBot="1" x14ac:dyDescent="0.3"/>
    <row r="2338" spans="1:5" ht="16.5" thickBot="1" x14ac:dyDescent="0.3">
      <c r="A2338" s="67" t="s">
        <v>12</v>
      </c>
      <c r="B2338" s="128">
        <f>Saisie!A77</f>
        <v>0</v>
      </c>
      <c r="C2338" s="126"/>
      <c r="D2338" s="127"/>
    </row>
    <row r="2340" spans="1:5" ht="15.75" thickBot="1" x14ac:dyDescent="0.3">
      <c r="A2340" s="68">
        <f>_xlfn.IFNA(VLOOKUP(B2338,Saisie!$A$4:$X$153,5,FALSE),0)</f>
        <v>0</v>
      </c>
      <c r="B2340" s="69" t="s">
        <v>13</v>
      </c>
      <c r="C2340" s="69" t="s">
        <v>14</v>
      </c>
      <c r="D2340" s="69" t="s">
        <v>15</v>
      </c>
    </row>
    <row r="2341" spans="1:5" x14ac:dyDescent="0.25">
      <c r="A2341" s="67" t="s">
        <v>16</v>
      </c>
      <c r="B2341" s="70">
        <f>_xlfn.IFNA(VLOOKUP(B2338,Saisie!$A$4:$X$153,3,FALSE),0)</f>
        <v>0</v>
      </c>
      <c r="C2341" s="71">
        <f>Témoin!$C$4</f>
        <v>55</v>
      </c>
      <c r="D2341" s="72">
        <f>C2341*B2341</f>
        <v>0</v>
      </c>
      <c r="E2341" s="117" t="str">
        <f>_xlfn.IFNA(VLOOKUP(B2338,Saisie!$A$4:$X$153,2,FALSE),"")</f>
        <v/>
      </c>
    </row>
    <row r="2342" spans="1:5" x14ac:dyDescent="0.25">
      <c r="A2342" s="67" t="s">
        <v>17</v>
      </c>
      <c r="B2342" s="73">
        <f>IF(A2340=1,1,)</f>
        <v>0</v>
      </c>
      <c r="C2342" s="74">
        <f>Témoin!$C$5</f>
        <v>24</v>
      </c>
      <c r="D2342" s="75">
        <f t="shared" ref="D2342:D2346" si="290">C2342*B2342</f>
        <v>0</v>
      </c>
      <c r="E2342" s="129" t="str">
        <f>_xlfn.IFNA(VLOOKUP(B2338,Saisie!$A$4:$X$153,4,FALSE),"")</f>
        <v/>
      </c>
    </row>
    <row r="2343" spans="1:5" x14ac:dyDescent="0.25">
      <c r="A2343" s="67" t="s">
        <v>18</v>
      </c>
      <c r="B2343" s="73">
        <f>IF(A2340=2,2,)</f>
        <v>0</v>
      </c>
      <c r="C2343" s="74">
        <f>Témoin!$C$6</f>
        <v>23</v>
      </c>
      <c r="D2343" s="75">
        <f t="shared" si="290"/>
        <v>0</v>
      </c>
      <c r="E2343" s="129"/>
    </row>
    <row r="2344" spans="1:5" x14ac:dyDescent="0.25">
      <c r="A2344" s="67" t="s">
        <v>19</v>
      </c>
      <c r="B2344" s="73">
        <f>IF(AND(A2340&gt;=3,A2340&lt;=5),A2340,0)</f>
        <v>0</v>
      </c>
      <c r="C2344" s="74">
        <f>Témoin!$C$7</f>
        <v>22</v>
      </c>
      <c r="D2344" s="75">
        <f t="shared" si="290"/>
        <v>0</v>
      </c>
      <c r="E2344" s="129"/>
    </row>
    <row r="2345" spans="1:5" x14ac:dyDescent="0.25">
      <c r="A2345" s="67" t="s">
        <v>20</v>
      </c>
      <c r="B2345" s="73">
        <f>IF(AND(A2340&gt;=6,A2340&lt;=10),A2340,0)</f>
        <v>0</v>
      </c>
      <c r="C2345" s="74">
        <f>Témoin!$C$8</f>
        <v>21</v>
      </c>
      <c r="D2345" s="75">
        <f t="shared" si="290"/>
        <v>0</v>
      </c>
      <c r="E2345" s="129"/>
    </row>
    <row r="2346" spans="1:5" x14ac:dyDescent="0.25">
      <c r="A2346" s="67" t="s">
        <v>21</v>
      </c>
      <c r="B2346" s="76">
        <f>IF(A2340&gt;10,A2340,0)</f>
        <v>0</v>
      </c>
      <c r="C2346" s="77">
        <f>Témoin!$C$9</f>
        <v>20</v>
      </c>
      <c r="D2346" s="78">
        <f t="shared" si="290"/>
        <v>0</v>
      </c>
      <c r="E2346" s="129"/>
    </row>
    <row r="2347" spans="1:5" x14ac:dyDescent="0.25">
      <c r="A2347" s="67"/>
      <c r="B2347" s="73"/>
      <c r="C2347" s="79"/>
      <c r="D2347" s="80"/>
      <c r="E2347" s="117"/>
    </row>
    <row r="2348" spans="1:5" x14ac:dyDescent="0.25">
      <c r="A2348" s="81" t="s">
        <v>22</v>
      </c>
      <c r="B2348" s="82">
        <f>_xlfn.IFNA(VLOOKUP(B2338,Saisie!$A$4:$X$153,7,FALSE),0)</f>
        <v>0</v>
      </c>
      <c r="C2348" s="83">
        <f>Témoin!$C$11</f>
        <v>95</v>
      </c>
      <c r="D2348" s="84">
        <f t="shared" ref="D2348:D2349" si="291">C2348*B2348</f>
        <v>0</v>
      </c>
      <c r="E2348" s="117" t="str">
        <f>_xlfn.IFNA(VLOOKUP(B2338,Saisie!$A$4:$X$153,6,FALSE),"")</f>
        <v/>
      </c>
    </row>
    <row r="2349" spans="1:5" ht="15.75" thickBot="1" x14ac:dyDescent="0.3">
      <c r="A2349" s="67" t="s">
        <v>23</v>
      </c>
      <c r="B2349" s="85">
        <f>_xlfn.IFNA(VLOOKUP(B2338,Saisie!$A$4:$X$153,9,FALSE),0)</f>
        <v>0</v>
      </c>
      <c r="C2349" s="86">
        <f>Témoin!$C$12</f>
        <v>70</v>
      </c>
      <c r="D2349" s="87">
        <f t="shared" si="291"/>
        <v>0</v>
      </c>
      <c r="E2349" s="117" t="str">
        <f>_xlfn.IFNA(VLOOKUP(B2338,Saisie!$A$4:$X$153,8,FALSE),"")</f>
        <v/>
      </c>
    </row>
    <row r="2350" spans="1:5" ht="15.75" thickBot="1" x14ac:dyDescent="0.3">
      <c r="A2350" s="88" t="s">
        <v>24</v>
      </c>
      <c r="B2350" s="89"/>
      <c r="C2350" s="89"/>
      <c r="D2350" s="90">
        <f>SUM(D2341:D2349)</f>
        <v>0</v>
      </c>
      <c r="E2350" s="117"/>
    </row>
    <row r="2351" spans="1:5" ht="15.75" thickBot="1" x14ac:dyDescent="0.3">
      <c r="A2351" s="67"/>
      <c r="B2351" s="89"/>
      <c r="C2351" s="89"/>
      <c r="D2351" s="91"/>
      <c r="E2351" s="117"/>
    </row>
    <row r="2352" spans="1:5" x14ac:dyDescent="0.25">
      <c r="A2352" s="67" t="s">
        <v>25</v>
      </c>
      <c r="B2352" s="70">
        <f>_xlfn.IFNA(VLOOKUP(B2338,Saisie!$A$4:$X$153,11,FALSE),0)</f>
        <v>0</v>
      </c>
      <c r="C2352" s="71">
        <f>Témoin!$C$15</f>
        <v>27</v>
      </c>
      <c r="D2352" s="72">
        <f t="shared" ref="D2352:D2359" si="292">C2352*B2352</f>
        <v>0</v>
      </c>
      <c r="E2352" s="117" t="str">
        <f>_xlfn.IFNA(VLOOKUP(B2338,Saisie!$A$4:$X$153,10,FALSE),"")</f>
        <v/>
      </c>
    </row>
    <row r="2353" spans="1:5" x14ac:dyDescent="0.25">
      <c r="A2353" s="67" t="s">
        <v>5</v>
      </c>
      <c r="B2353" s="73">
        <f>_xlfn.IFNA(VLOOKUP(B2338,Saisie!$A$4:$X$153,13,FALSE),0)</f>
        <v>0</v>
      </c>
      <c r="C2353" s="74">
        <f>Témoin!$C$16</f>
        <v>65</v>
      </c>
      <c r="D2353" s="75">
        <f t="shared" si="292"/>
        <v>0</v>
      </c>
      <c r="E2353" s="117" t="str">
        <f>_xlfn.IFNA(VLOOKUP(B2338,Saisie!$A$4:$X$153,12,FALSE),"")</f>
        <v/>
      </c>
    </row>
    <row r="2354" spans="1:5" x14ac:dyDescent="0.25">
      <c r="A2354" s="67" t="s">
        <v>6</v>
      </c>
      <c r="B2354" s="73">
        <f>_xlfn.IFNA(VLOOKUP(B2338,Saisie!$A$4:$X$153,15,FALSE),0)</f>
        <v>0</v>
      </c>
      <c r="C2354" s="74">
        <f>Témoin!$C$17</f>
        <v>60</v>
      </c>
      <c r="D2354" s="75">
        <f t="shared" si="292"/>
        <v>0</v>
      </c>
      <c r="E2354" s="117" t="str">
        <f>_xlfn.IFNA(VLOOKUP(B2338,Saisie!$A$4:$X$153,14,FALSE),"")</f>
        <v/>
      </c>
    </row>
    <row r="2355" spans="1:5" x14ac:dyDescent="0.25">
      <c r="A2355" s="67" t="s">
        <v>26</v>
      </c>
      <c r="B2355" s="73">
        <f>_xlfn.IFNA(VLOOKUP(B2338,Saisie!$A$4:$X$153,17,FALSE),0)</f>
        <v>0</v>
      </c>
      <c r="C2355" s="74">
        <f>Témoin!$C$18</f>
        <v>39</v>
      </c>
      <c r="D2355" s="75">
        <f t="shared" si="292"/>
        <v>0</v>
      </c>
      <c r="E2355" s="117" t="str">
        <f>_xlfn.IFNA(VLOOKUP(B2338,Saisie!$A$4:$X$153,16,FALSE),"")</f>
        <v/>
      </c>
    </row>
    <row r="2356" spans="1:5" x14ac:dyDescent="0.25">
      <c r="A2356" s="67" t="s">
        <v>27</v>
      </c>
      <c r="B2356" s="73">
        <f>_xlfn.IFNA(VLOOKUP(B2338,Saisie!$A$4:$X$153,19,FALSE),0)</f>
        <v>0</v>
      </c>
      <c r="C2356" s="74">
        <f>Témoin!$C$19</f>
        <v>20</v>
      </c>
      <c r="D2356" s="75">
        <f t="shared" si="292"/>
        <v>0</v>
      </c>
      <c r="E2356" s="117" t="str">
        <f>_xlfn.IFNA(VLOOKUP(B2338,Saisie!$A$4:$X$153,18,FALSE),"")</f>
        <v/>
      </c>
    </row>
    <row r="2357" spans="1:5" x14ac:dyDescent="0.25">
      <c r="A2357" s="67" t="s">
        <v>28</v>
      </c>
      <c r="B2357" s="73">
        <f>_xlfn.IFNA(VLOOKUP(B2338,Saisie!$A$4:$X$153,23,FALSE),0)</f>
        <v>0</v>
      </c>
      <c r="C2357" s="74">
        <f>Témoin!$C$20</f>
        <v>260</v>
      </c>
      <c r="D2357" s="75">
        <f t="shared" si="292"/>
        <v>0</v>
      </c>
      <c r="E2357" s="117" t="str">
        <f>_xlfn.IFNA(VLOOKUP(B2338,Saisie!$A$4:$X$153,22,FALSE),"")</f>
        <v/>
      </c>
    </row>
    <row r="2358" spans="1:5" x14ac:dyDescent="0.25">
      <c r="A2358" s="67" t="s">
        <v>29</v>
      </c>
      <c r="B2358" s="92"/>
      <c r="C2358" s="74">
        <f>Témoin!$C$21</f>
        <v>54</v>
      </c>
      <c r="D2358" s="75">
        <f t="shared" si="292"/>
        <v>0</v>
      </c>
      <c r="E2358" s="117"/>
    </row>
    <row r="2359" spans="1:5" x14ac:dyDescent="0.25">
      <c r="A2359" s="81" t="s">
        <v>30</v>
      </c>
      <c r="B2359" s="73">
        <f>_xlfn.IFNA(VLOOKUP(B2338,Saisie!$A$4:$X$153,21,FALSE),0)</f>
        <v>0</v>
      </c>
      <c r="C2359" s="74">
        <f>Témoin!$C$22</f>
        <v>135</v>
      </c>
      <c r="D2359" s="75">
        <f t="shared" si="292"/>
        <v>0</v>
      </c>
      <c r="E2359" s="117" t="str">
        <f>_xlfn.IFNA(VLOOKUP(B2338,Saisie!$A$4:$X$153,20,FALSE),"")</f>
        <v/>
      </c>
    </row>
    <row r="2360" spans="1:5" x14ac:dyDescent="0.25">
      <c r="A2360" s="93" t="s">
        <v>31</v>
      </c>
      <c r="B2360" s="92"/>
      <c r="C2360" s="94"/>
      <c r="D2360" s="95"/>
      <c r="E2360" s="129" t="str">
        <f>_xlfn.IFNA(VLOOKUP(B2338,Saisie!$A$4:$X$153,24,FALSE),"")</f>
        <v/>
      </c>
    </row>
    <row r="2361" spans="1:5" x14ac:dyDescent="0.25">
      <c r="A2361" s="96"/>
      <c r="B2361" s="97"/>
      <c r="C2361" s="98"/>
      <c r="D2361" s="75">
        <f t="shared" ref="D2361:D2365" si="293">C2361*B2361</f>
        <v>0</v>
      </c>
      <c r="E2361" s="129"/>
    </row>
    <row r="2362" spans="1:5" x14ac:dyDescent="0.25">
      <c r="A2362" s="96"/>
      <c r="B2362" s="92"/>
      <c r="C2362" s="98"/>
      <c r="D2362" s="75">
        <f t="shared" si="293"/>
        <v>0</v>
      </c>
      <c r="E2362" s="129"/>
    </row>
    <row r="2363" spans="1:5" x14ac:dyDescent="0.25">
      <c r="A2363" s="99"/>
      <c r="B2363" s="92"/>
      <c r="C2363" s="98"/>
      <c r="D2363" s="75">
        <f t="shared" si="293"/>
        <v>0</v>
      </c>
      <c r="E2363" s="129"/>
    </row>
    <row r="2364" spans="1:5" x14ac:dyDescent="0.25">
      <c r="A2364" s="67"/>
      <c r="B2364" s="92"/>
      <c r="C2364" s="98"/>
      <c r="D2364" s="75">
        <f t="shared" si="293"/>
        <v>0</v>
      </c>
      <c r="E2364" s="129"/>
    </row>
    <row r="2365" spans="1:5" ht="15.75" thickBot="1" x14ac:dyDescent="0.3">
      <c r="A2365" s="67"/>
      <c r="B2365" s="100"/>
      <c r="C2365" s="101"/>
      <c r="D2365" s="87">
        <f t="shared" si="293"/>
        <v>0</v>
      </c>
      <c r="E2365" s="129"/>
    </row>
    <row r="2366" spans="1:5" ht="15.75" thickBot="1" x14ac:dyDescent="0.3">
      <c r="A2366" s="88" t="s">
        <v>32</v>
      </c>
      <c r="B2366" s="89"/>
      <c r="C2366" s="89"/>
      <c r="D2366" s="90">
        <f>SUM(D2352:D2365)</f>
        <v>0</v>
      </c>
    </row>
    <row r="2367" spans="1:5" ht="15.75" thickBot="1" x14ac:dyDescent="0.3">
      <c r="A2367" s="67"/>
      <c r="B2367" s="69"/>
      <c r="C2367" s="69"/>
      <c r="D2367" s="91"/>
    </row>
    <row r="2368" spans="1:5" ht="21.75" thickTop="1" thickBot="1" x14ac:dyDescent="0.35">
      <c r="A2368" s="102" t="s">
        <v>33</v>
      </c>
      <c r="B2368" s="102"/>
      <c r="C2368" s="102"/>
      <c r="D2368" s="103">
        <f>D2366+D2350</f>
        <v>0</v>
      </c>
    </row>
    <row r="2369" spans="1:5" ht="16.5" thickTop="1" thickBot="1" x14ac:dyDescent="0.3"/>
    <row r="2370" spans="1:5" ht="16.5" thickBot="1" x14ac:dyDescent="0.3">
      <c r="A2370" s="67" t="s">
        <v>12</v>
      </c>
      <c r="B2370" s="128">
        <f>Saisie!A78</f>
        <v>0</v>
      </c>
      <c r="C2370" s="126"/>
      <c r="D2370" s="127"/>
    </row>
    <row r="2372" spans="1:5" ht="15.75" thickBot="1" x14ac:dyDescent="0.3">
      <c r="A2372" s="68">
        <f>_xlfn.IFNA(VLOOKUP(B2370,Saisie!$A$4:$X$153,5,FALSE),0)</f>
        <v>0</v>
      </c>
      <c r="B2372" s="69" t="s">
        <v>13</v>
      </c>
      <c r="C2372" s="69" t="s">
        <v>14</v>
      </c>
      <c r="D2372" s="69" t="s">
        <v>15</v>
      </c>
    </row>
    <row r="2373" spans="1:5" x14ac:dyDescent="0.25">
      <c r="A2373" s="67" t="s">
        <v>16</v>
      </c>
      <c r="B2373" s="70">
        <f>_xlfn.IFNA(VLOOKUP(B2370,Saisie!$A$4:$X$153,3,FALSE),0)</f>
        <v>0</v>
      </c>
      <c r="C2373" s="71">
        <f>Témoin!$C$4</f>
        <v>55</v>
      </c>
      <c r="D2373" s="72">
        <f>C2373*B2373</f>
        <v>0</v>
      </c>
      <c r="E2373" s="117" t="str">
        <f>_xlfn.IFNA(VLOOKUP(B2370,Saisie!$A$4:$X$153,2,FALSE),"")</f>
        <v/>
      </c>
    </row>
    <row r="2374" spans="1:5" x14ac:dyDescent="0.25">
      <c r="A2374" s="67" t="s">
        <v>17</v>
      </c>
      <c r="B2374" s="73">
        <f>IF(A2372=1,1,)</f>
        <v>0</v>
      </c>
      <c r="C2374" s="74">
        <f>Témoin!$C$5</f>
        <v>24</v>
      </c>
      <c r="D2374" s="75">
        <f t="shared" ref="D2374:D2378" si="294">C2374*B2374</f>
        <v>0</v>
      </c>
      <c r="E2374" s="129" t="str">
        <f>_xlfn.IFNA(VLOOKUP(B2370,Saisie!$A$4:$X$153,4,FALSE),"")</f>
        <v/>
      </c>
    </row>
    <row r="2375" spans="1:5" x14ac:dyDescent="0.25">
      <c r="A2375" s="67" t="s">
        <v>18</v>
      </c>
      <c r="B2375" s="73">
        <f>IF(A2372=2,2,)</f>
        <v>0</v>
      </c>
      <c r="C2375" s="74">
        <f>Témoin!$C$6</f>
        <v>23</v>
      </c>
      <c r="D2375" s="75">
        <f t="shared" si="294"/>
        <v>0</v>
      </c>
      <c r="E2375" s="129"/>
    </row>
    <row r="2376" spans="1:5" x14ac:dyDescent="0.25">
      <c r="A2376" s="67" t="s">
        <v>19</v>
      </c>
      <c r="B2376" s="73">
        <f>IF(AND(A2372&gt;=3,A2372&lt;=5),A2372,0)</f>
        <v>0</v>
      </c>
      <c r="C2376" s="74">
        <f>Témoin!$C$7</f>
        <v>22</v>
      </c>
      <c r="D2376" s="75">
        <f t="shared" si="294"/>
        <v>0</v>
      </c>
      <c r="E2376" s="129"/>
    </row>
    <row r="2377" spans="1:5" x14ac:dyDescent="0.25">
      <c r="A2377" s="67" t="s">
        <v>20</v>
      </c>
      <c r="B2377" s="73">
        <f>IF(AND(A2372&gt;=6,A2372&lt;=10),A2372,0)</f>
        <v>0</v>
      </c>
      <c r="C2377" s="74">
        <f>Témoin!$C$8</f>
        <v>21</v>
      </c>
      <c r="D2377" s="75">
        <f t="shared" si="294"/>
        <v>0</v>
      </c>
      <c r="E2377" s="129"/>
    </row>
    <row r="2378" spans="1:5" x14ac:dyDescent="0.25">
      <c r="A2378" s="67" t="s">
        <v>21</v>
      </c>
      <c r="B2378" s="76">
        <f>IF(A2372&gt;10,A2372,0)</f>
        <v>0</v>
      </c>
      <c r="C2378" s="77">
        <f>Témoin!$C$9</f>
        <v>20</v>
      </c>
      <c r="D2378" s="78">
        <f t="shared" si="294"/>
        <v>0</v>
      </c>
      <c r="E2378" s="129"/>
    </row>
    <row r="2379" spans="1:5" x14ac:dyDescent="0.25">
      <c r="A2379" s="67"/>
      <c r="B2379" s="73"/>
      <c r="C2379" s="79"/>
      <c r="D2379" s="80"/>
      <c r="E2379" s="117"/>
    </row>
    <row r="2380" spans="1:5" x14ac:dyDescent="0.25">
      <c r="A2380" s="81" t="s">
        <v>22</v>
      </c>
      <c r="B2380" s="82">
        <f>_xlfn.IFNA(VLOOKUP(B2370,Saisie!$A$4:$X$153,7,FALSE),0)</f>
        <v>0</v>
      </c>
      <c r="C2380" s="83">
        <f>Témoin!$C$11</f>
        <v>95</v>
      </c>
      <c r="D2380" s="84">
        <f t="shared" ref="D2380:D2381" si="295">C2380*B2380</f>
        <v>0</v>
      </c>
      <c r="E2380" s="117" t="str">
        <f>_xlfn.IFNA(VLOOKUP(B2370,Saisie!$A$4:$X$153,6,FALSE),"")</f>
        <v/>
      </c>
    </row>
    <row r="2381" spans="1:5" ht="15.75" thickBot="1" x14ac:dyDescent="0.3">
      <c r="A2381" s="67" t="s">
        <v>23</v>
      </c>
      <c r="B2381" s="85">
        <f>_xlfn.IFNA(VLOOKUP(B2370,Saisie!$A$4:$X$153,9,FALSE),0)</f>
        <v>0</v>
      </c>
      <c r="C2381" s="86">
        <f>Témoin!$C$12</f>
        <v>70</v>
      </c>
      <c r="D2381" s="87">
        <f t="shared" si="295"/>
        <v>0</v>
      </c>
      <c r="E2381" s="117" t="str">
        <f>_xlfn.IFNA(VLOOKUP(B2370,Saisie!$A$4:$X$153,8,FALSE),"")</f>
        <v/>
      </c>
    </row>
    <row r="2382" spans="1:5" ht="15.75" thickBot="1" x14ac:dyDescent="0.3">
      <c r="A2382" s="88" t="s">
        <v>24</v>
      </c>
      <c r="B2382" s="89"/>
      <c r="C2382" s="89"/>
      <c r="D2382" s="90">
        <f>SUM(D2373:D2381)</f>
        <v>0</v>
      </c>
      <c r="E2382" s="117"/>
    </row>
    <row r="2383" spans="1:5" ht="15.75" thickBot="1" x14ac:dyDescent="0.3">
      <c r="A2383" s="67"/>
      <c r="B2383" s="89"/>
      <c r="C2383" s="89"/>
      <c r="D2383" s="91"/>
      <c r="E2383" s="117"/>
    </row>
    <row r="2384" spans="1:5" x14ac:dyDescent="0.25">
      <c r="A2384" s="67" t="s">
        <v>25</v>
      </c>
      <c r="B2384" s="70">
        <f>_xlfn.IFNA(VLOOKUP(B2370,Saisie!$A$4:$X$153,11,FALSE),0)</f>
        <v>0</v>
      </c>
      <c r="C2384" s="71">
        <f>Témoin!$C$15</f>
        <v>27</v>
      </c>
      <c r="D2384" s="72">
        <f t="shared" ref="D2384:D2391" si="296">C2384*B2384</f>
        <v>0</v>
      </c>
      <c r="E2384" s="117" t="str">
        <f>_xlfn.IFNA(VLOOKUP(B2370,Saisie!$A$4:$X$153,10,FALSE),"")</f>
        <v/>
      </c>
    </row>
    <row r="2385" spans="1:5" x14ac:dyDescent="0.25">
      <c r="A2385" s="67" t="s">
        <v>5</v>
      </c>
      <c r="B2385" s="73">
        <f>_xlfn.IFNA(VLOOKUP(B2370,Saisie!$A$4:$X$153,13,FALSE),0)</f>
        <v>0</v>
      </c>
      <c r="C2385" s="74">
        <f>Témoin!$C$16</f>
        <v>65</v>
      </c>
      <c r="D2385" s="75">
        <f t="shared" si="296"/>
        <v>0</v>
      </c>
      <c r="E2385" s="117" t="str">
        <f>_xlfn.IFNA(VLOOKUP(B2370,Saisie!$A$4:$X$153,12,FALSE),"")</f>
        <v/>
      </c>
    </row>
    <row r="2386" spans="1:5" x14ac:dyDescent="0.25">
      <c r="A2386" s="67" t="s">
        <v>6</v>
      </c>
      <c r="B2386" s="73">
        <f>_xlfn.IFNA(VLOOKUP(B2370,Saisie!$A$4:$X$153,15,FALSE),0)</f>
        <v>0</v>
      </c>
      <c r="C2386" s="74">
        <f>Témoin!$C$17</f>
        <v>60</v>
      </c>
      <c r="D2386" s="75">
        <f t="shared" si="296"/>
        <v>0</v>
      </c>
      <c r="E2386" s="117" t="str">
        <f>_xlfn.IFNA(VLOOKUP(B2370,Saisie!$A$4:$X$153,14,FALSE),"")</f>
        <v/>
      </c>
    </row>
    <row r="2387" spans="1:5" x14ac:dyDescent="0.25">
      <c r="A2387" s="67" t="s">
        <v>26</v>
      </c>
      <c r="B2387" s="73">
        <f>_xlfn.IFNA(VLOOKUP(B2370,Saisie!$A$4:$X$153,17,FALSE),0)</f>
        <v>0</v>
      </c>
      <c r="C2387" s="74">
        <f>Témoin!$C$18</f>
        <v>39</v>
      </c>
      <c r="D2387" s="75">
        <f t="shared" si="296"/>
        <v>0</v>
      </c>
      <c r="E2387" s="117" t="str">
        <f>_xlfn.IFNA(VLOOKUP(B2370,Saisie!$A$4:$X$153,16,FALSE),"")</f>
        <v/>
      </c>
    </row>
    <row r="2388" spans="1:5" x14ac:dyDescent="0.25">
      <c r="A2388" s="67" t="s">
        <v>27</v>
      </c>
      <c r="B2388" s="73">
        <f>_xlfn.IFNA(VLOOKUP(B2370,Saisie!$A$4:$X$153,19,FALSE),0)</f>
        <v>0</v>
      </c>
      <c r="C2388" s="74">
        <f>Témoin!$C$19</f>
        <v>20</v>
      </c>
      <c r="D2388" s="75">
        <f t="shared" si="296"/>
        <v>0</v>
      </c>
      <c r="E2388" s="117" t="str">
        <f>_xlfn.IFNA(VLOOKUP(B2370,Saisie!$A$4:$X$153,18,FALSE),"")</f>
        <v/>
      </c>
    </row>
    <row r="2389" spans="1:5" x14ac:dyDescent="0.25">
      <c r="A2389" s="67" t="s">
        <v>28</v>
      </c>
      <c r="B2389" s="73">
        <f>_xlfn.IFNA(VLOOKUP(B2370,Saisie!$A$4:$X$153,23,FALSE),0)</f>
        <v>0</v>
      </c>
      <c r="C2389" s="74">
        <f>Témoin!$C$20</f>
        <v>260</v>
      </c>
      <c r="D2389" s="75">
        <f t="shared" si="296"/>
        <v>0</v>
      </c>
      <c r="E2389" s="117" t="str">
        <f>_xlfn.IFNA(VLOOKUP(B2370,Saisie!$A$4:$X$153,22,FALSE),"")</f>
        <v/>
      </c>
    </row>
    <row r="2390" spans="1:5" x14ac:dyDescent="0.25">
      <c r="A2390" s="67" t="s">
        <v>29</v>
      </c>
      <c r="B2390" s="92"/>
      <c r="C2390" s="74">
        <f>Témoin!$C$21</f>
        <v>54</v>
      </c>
      <c r="D2390" s="75">
        <f t="shared" si="296"/>
        <v>0</v>
      </c>
      <c r="E2390" s="117"/>
    </row>
    <row r="2391" spans="1:5" x14ac:dyDescent="0.25">
      <c r="A2391" s="81" t="s">
        <v>30</v>
      </c>
      <c r="B2391" s="73">
        <f>_xlfn.IFNA(VLOOKUP(B2370,Saisie!$A$4:$X$153,21,FALSE),0)</f>
        <v>0</v>
      </c>
      <c r="C2391" s="74">
        <f>Témoin!$C$22</f>
        <v>135</v>
      </c>
      <c r="D2391" s="75">
        <f t="shared" si="296"/>
        <v>0</v>
      </c>
      <c r="E2391" s="117" t="str">
        <f>_xlfn.IFNA(VLOOKUP(B2370,Saisie!$A$4:$X$153,20,FALSE),"")</f>
        <v/>
      </c>
    </row>
    <row r="2392" spans="1:5" x14ac:dyDescent="0.25">
      <c r="A2392" s="93" t="s">
        <v>31</v>
      </c>
      <c r="B2392" s="92"/>
      <c r="C2392" s="94"/>
      <c r="D2392" s="95"/>
      <c r="E2392" s="129" t="str">
        <f>_xlfn.IFNA(VLOOKUP(B2370,Saisie!$A$4:$X$153,24,FALSE),"")</f>
        <v/>
      </c>
    </row>
    <row r="2393" spans="1:5" x14ac:dyDescent="0.25">
      <c r="A2393" s="96"/>
      <c r="B2393" s="97"/>
      <c r="C2393" s="98"/>
      <c r="D2393" s="75">
        <f t="shared" ref="D2393:D2397" si="297">C2393*B2393</f>
        <v>0</v>
      </c>
      <c r="E2393" s="129"/>
    </row>
    <row r="2394" spans="1:5" x14ac:dyDescent="0.25">
      <c r="A2394" s="96"/>
      <c r="B2394" s="92"/>
      <c r="C2394" s="98"/>
      <c r="D2394" s="75">
        <f t="shared" si="297"/>
        <v>0</v>
      </c>
      <c r="E2394" s="129"/>
    </row>
    <row r="2395" spans="1:5" x14ac:dyDescent="0.25">
      <c r="A2395" s="99"/>
      <c r="B2395" s="92"/>
      <c r="C2395" s="98"/>
      <c r="D2395" s="75">
        <f t="shared" si="297"/>
        <v>0</v>
      </c>
      <c r="E2395" s="129"/>
    </row>
    <row r="2396" spans="1:5" x14ac:dyDescent="0.25">
      <c r="A2396" s="67"/>
      <c r="B2396" s="92"/>
      <c r="C2396" s="98"/>
      <c r="D2396" s="75">
        <f t="shared" si="297"/>
        <v>0</v>
      </c>
      <c r="E2396" s="129"/>
    </row>
    <row r="2397" spans="1:5" ht="15.75" thickBot="1" x14ac:dyDescent="0.3">
      <c r="A2397" s="67"/>
      <c r="B2397" s="100"/>
      <c r="C2397" s="101"/>
      <c r="D2397" s="87">
        <f t="shared" si="297"/>
        <v>0</v>
      </c>
      <c r="E2397" s="129"/>
    </row>
    <row r="2398" spans="1:5" ht="15.75" thickBot="1" x14ac:dyDescent="0.3">
      <c r="A2398" s="88" t="s">
        <v>32</v>
      </c>
      <c r="B2398" s="89"/>
      <c r="C2398" s="89"/>
      <c r="D2398" s="90">
        <f>SUM(D2384:D2397)</f>
        <v>0</v>
      </c>
    </row>
    <row r="2399" spans="1:5" ht="15.75" thickBot="1" x14ac:dyDescent="0.3">
      <c r="A2399" s="67"/>
      <c r="B2399" s="69"/>
      <c r="C2399" s="69"/>
      <c r="D2399" s="91"/>
    </row>
    <row r="2400" spans="1:5" ht="21.75" thickTop="1" thickBot="1" x14ac:dyDescent="0.35">
      <c r="A2400" s="102" t="s">
        <v>33</v>
      </c>
      <c r="B2400" s="102"/>
      <c r="C2400" s="102"/>
      <c r="D2400" s="103">
        <f>D2398+D2382</f>
        <v>0</v>
      </c>
    </row>
    <row r="2401" spans="1:5" ht="16.5" thickTop="1" thickBot="1" x14ac:dyDescent="0.3"/>
    <row r="2402" spans="1:5" ht="16.5" thickBot="1" x14ac:dyDescent="0.3">
      <c r="A2402" s="67" t="s">
        <v>12</v>
      </c>
      <c r="B2402" s="128">
        <f>Saisie!A79</f>
        <v>0</v>
      </c>
      <c r="C2402" s="126"/>
      <c r="D2402" s="127"/>
    </row>
    <row r="2404" spans="1:5" ht="15.75" thickBot="1" x14ac:dyDescent="0.3">
      <c r="A2404" s="68">
        <f>_xlfn.IFNA(VLOOKUP(B2402,Saisie!$A$4:$X$153,5,FALSE),0)</f>
        <v>0</v>
      </c>
      <c r="B2404" s="69" t="s">
        <v>13</v>
      </c>
      <c r="C2404" s="69" t="s">
        <v>14</v>
      </c>
      <c r="D2404" s="69" t="s">
        <v>15</v>
      </c>
    </row>
    <row r="2405" spans="1:5" x14ac:dyDescent="0.25">
      <c r="A2405" s="67" t="s">
        <v>16</v>
      </c>
      <c r="B2405" s="70">
        <f>_xlfn.IFNA(VLOOKUP(B2402,Saisie!$A$4:$X$153,3,FALSE),0)</f>
        <v>0</v>
      </c>
      <c r="C2405" s="71">
        <f>Témoin!$C$4</f>
        <v>55</v>
      </c>
      <c r="D2405" s="72">
        <f>C2405*B2405</f>
        <v>0</v>
      </c>
      <c r="E2405" s="117" t="str">
        <f>_xlfn.IFNA(VLOOKUP(B2402,Saisie!$A$4:$X$153,2,FALSE),"")</f>
        <v/>
      </c>
    </row>
    <row r="2406" spans="1:5" x14ac:dyDescent="0.25">
      <c r="A2406" s="67" t="s">
        <v>17</v>
      </c>
      <c r="B2406" s="73">
        <f>IF(A2404=1,1,)</f>
        <v>0</v>
      </c>
      <c r="C2406" s="74">
        <f>Témoin!$C$5</f>
        <v>24</v>
      </c>
      <c r="D2406" s="75">
        <f t="shared" ref="D2406:D2410" si="298">C2406*B2406</f>
        <v>0</v>
      </c>
      <c r="E2406" s="129" t="str">
        <f>_xlfn.IFNA(VLOOKUP(B2402,Saisie!$A$4:$X$153,4,FALSE),"")</f>
        <v/>
      </c>
    </row>
    <row r="2407" spans="1:5" x14ac:dyDescent="0.25">
      <c r="A2407" s="67" t="s">
        <v>18</v>
      </c>
      <c r="B2407" s="73">
        <f>IF(A2404=2,2,)</f>
        <v>0</v>
      </c>
      <c r="C2407" s="74">
        <f>Témoin!$C$6</f>
        <v>23</v>
      </c>
      <c r="D2407" s="75">
        <f t="shared" si="298"/>
        <v>0</v>
      </c>
      <c r="E2407" s="129"/>
    </row>
    <row r="2408" spans="1:5" x14ac:dyDescent="0.25">
      <c r="A2408" s="67" t="s">
        <v>19</v>
      </c>
      <c r="B2408" s="73">
        <f>IF(AND(A2404&gt;=3,A2404&lt;=5),A2404,0)</f>
        <v>0</v>
      </c>
      <c r="C2408" s="74">
        <f>Témoin!$C$7</f>
        <v>22</v>
      </c>
      <c r="D2408" s="75">
        <f t="shared" si="298"/>
        <v>0</v>
      </c>
      <c r="E2408" s="129"/>
    </row>
    <row r="2409" spans="1:5" x14ac:dyDescent="0.25">
      <c r="A2409" s="67" t="s">
        <v>20</v>
      </c>
      <c r="B2409" s="73">
        <f>IF(AND(A2404&gt;=6,A2404&lt;=10),A2404,0)</f>
        <v>0</v>
      </c>
      <c r="C2409" s="74">
        <f>Témoin!$C$8</f>
        <v>21</v>
      </c>
      <c r="D2409" s="75">
        <f t="shared" si="298"/>
        <v>0</v>
      </c>
      <c r="E2409" s="129"/>
    </row>
    <row r="2410" spans="1:5" x14ac:dyDescent="0.25">
      <c r="A2410" s="67" t="s">
        <v>21</v>
      </c>
      <c r="B2410" s="76">
        <f>IF(A2404&gt;10,A2404,0)</f>
        <v>0</v>
      </c>
      <c r="C2410" s="77">
        <f>Témoin!$C$9</f>
        <v>20</v>
      </c>
      <c r="D2410" s="78">
        <f t="shared" si="298"/>
        <v>0</v>
      </c>
      <c r="E2410" s="129"/>
    </row>
    <row r="2411" spans="1:5" x14ac:dyDescent="0.25">
      <c r="A2411" s="67"/>
      <c r="B2411" s="73"/>
      <c r="C2411" s="79"/>
      <c r="D2411" s="80"/>
      <c r="E2411" s="117"/>
    </row>
    <row r="2412" spans="1:5" x14ac:dyDescent="0.25">
      <c r="A2412" s="81" t="s">
        <v>22</v>
      </c>
      <c r="B2412" s="82">
        <f>_xlfn.IFNA(VLOOKUP(B2402,Saisie!$A$4:$X$153,7,FALSE),0)</f>
        <v>0</v>
      </c>
      <c r="C2412" s="83">
        <f>Témoin!$C$11</f>
        <v>95</v>
      </c>
      <c r="D2412" s="84">
        <f t="shared" ref="D2412:D2413" si="299">C2412*B2412</f>
        <v>0</v>
      </c>
      <c r="E2412" s="117" t="str">
        <f>_xlfn.IFNA(VLOOKUP(B2402,Saisie!$A$4:$X$153,6,FALSE),"")</f>
        <v/>
      </c>
    </row>
    <row r="2413" spans="1:5" ht="15.75" thickBot="1" x14ac:dyDescent="0.3">
      <c r="A2413" s="67" t="s">
        <v>23</v>
      </c>
      <c r="B2413" s="85">
        <f>_xlfn.IFNA(VLOOKUP(B2402,Saisie!$A$4:$X$153,9,FALSE),0)</f>
        <v>0</v>
      </c>
      <c r="C2413" s="86">
        <f>Témoin!$C$12</f>
        <v>70</v>
      </c>
      <c r="D2413" s="87">
        <f t="shared" si="299"/>
        <v>0</v>
      </c>
      <c r="E2413" s="117" t="str">
        <f>_xlfn.IFNA(VLOOKUP(B2402,Saisie!$A$4:$X$153,8,FALSE),"")</f>
        <v/>
      </c>
    </row>
    <row r="2414" spans="1:5" ht="15.75" thickBot="1" x14ac:dyDescent="0.3">
      <c r="A2414" s="88" t="s">
        <v>24</v>
      </c>
      <c r="B2414" s="89"/>
      <c r="C2414" s="89"/>
      <c r="D2414" s="90">
        <f>SUM(D2405:D2413)</f>
        <v>0</v>
      </c>
      <c r="E2414" s="117"/>
    </row>
    <row r="2415" spans="1:5" ht="15.75" thickBot="1" x14ac:dyDescent="0.3">
      <c r="A2415" s="67"/>
      <c r="B2415" s="89"/>
      <c r="C2415" s="89"/>
      <c r="D2415" s="91"/>
      <c r="E2415" s="117"/>
    </row>
    <row r="2416" spans="1:5" x14ac:dyDescent="0.25">
      <c r="A2416" s="67" t="s">
        <v>25</v>
      </c>
      <c r="B2416" s="70">
        <f>_xlfn.IFNA(VLOOKUP(B2402,Saisie!$A$4:$X$153,11,FALSE),0)</f>
        <v>0</v>
      </c>
      <c r="C2416" s="71">
        <f>Témoin!$C$15</f>
        <v>27</v>
      </c>
      <c r="D2416" s="72">
        <f t="shared" ref="D2416:D2423" si="300">C2416*B2416</f>
        <v>0</v>
      </c>
      <c r="E2416" s="117" t="str">
        <f>_xlfn.IFNA(VLOOKUP(B2402,Saisie!$A$4:$X$153,10,FALSE),"")</f>
        <v/>
      </c>
    </row>
    <row r="2417" spans="1:5" x14ac:dyDescent="0.25">
      <c r="A2417" s="67" t="s">
        <v>5</v>
      </c>
      <c r="B2417" s="73">
        <f>_xlfn.IFNA(VLOOKUP(B2402,Saisie!$A$4:$X$153,13,FALSE),0)</f>
        <v>0</v>
      </c>
      <c r="C2417" s="74">
        <f>Témoin!$C$16</f>
        <v>65</v>
      </c>
      <c r="D2417" s="75">
        <f t="shared" si="300"/>
        <v>0</v>
      </c>
      <c r="E2417" s="117" t="str">
        <f>_xlfn.IFNA(VLOOKUP(B2402,Saisie!$A$4:$X$153,12,FALSE),"")</f>
        <v/>
      </c>
    </row>
    <row r="2418" spans="1:5" x14ac:dyDescent="0.25">
      <c r="A2418" s="67" t="s">
        <v>6</v>
      </c>
      <c r="B2418" s="73">
        <f>_xlfn.IFNA(VLOOKUP(B2402,Saisie!$A$4:$X$153,15,FALSE),0)</f>
        <v>0</v>
      </c>
      <c r="C2418" s="74">
        <f>Témoin!$C$17</f>
        <v>60</v>
      </c>
      <c r="D2418" s="75">
        <f t="shared" si="300"/>
        <v>0</v>
      </c>
      <c r="E2418" s="117" t="str">
        <f>_xlfn.IFNA(VLOOKUP(B2402,Saisie!$A$4:$X$153,14,FALSE),"")</f>
        <v/>
      </c>
    </row>
    <row r="2419" spans="1:5" x14ac:dyDescent="0.25">
      <c r="A2419" s="67" t="s">
        <v>26</v>
      </c>
      <c r="B2419" s="73">
        <f>_xlfn.IFNA(VLOOKUP(B2402,Saisie!$A$4:$X$153,17,FALSE),0)</f>
        <v>0</v>
      </c>
      <c r="C2419" s="74">
        <f>Témoin!$C$18</f>
        <v>39</v>
      </c>
      <c r="D2419" s="75">
        <f t="shared" si="300"/>
        <v>0</v>
      </c>
      <c r="E2419" s="117" t="str">
        <f>_xlfn.IFNA(VLOOKUP(B2402,Saisie!$A$4:$X$153,16,FALSE),"")</f>
        <v/>
      </c>
    </row>
    <row r="2420" spans="1:5" x14ac:dyDescent="0.25">
      <c r="A2420" s="67" t="s">
        <v>27</v>
      </c>
      <c r="B2420" s="73">
        <f>_xlfn.IFNA(VLOOKUP(B2402,Saisie!$A$4:$X$153,19,FALSE),0)</f>
        <v>0</v>
      </c>
      <c r="C2420" s="74">
        <f>Témoin!$C$19</f>
        <v>20</v>
      </c>
      <c r="D2420" s="75">
        <f t="shared" si="300"/>
        <v>0</v>
      </c>
      <c r="E2420" s="117" t="str">
        <f>_xlfn.IFNA(VLOOKUP(B2402,Saisie!$A$4:$X$153,18,FALSE),"")</f>
        <v/>
      </c>
    </row>
    <row r="2421" spans="1:5" x14ac:dyDescent="0.25">
      <c r="A2421" s="67" t="s">
        <v>28</v>
      </c>
      <c r="B2421" s="73">
        <f>_xlfn.IFNA(VLOOKUP(B2402,Saisie!$A$4:$X$153,23,FALSE),0)</f>
        <v>0</v>
      </c>
      <c r="C2421" s="74">
        <f>Témoin!$C$20</f>
        <v>260</v>
      </c>
      <c r="D2421" s="75">
        <f t="shared" si="300"/>
        <v>0</v>
      </c>
      <c r="E2421" s="117" t="str">
        <f>_xlfn.IFNA(VLOOKUP(B2402,Saisie!$A$4:$X$153,22,FALSE),"")</f>
        <v/>
      </c>
    </row>
    <row r="2422" spans="1:5" x14ac:dyDescent="0.25">
      <c r="A2422" s="67" t="s">
        <v>29</v>
      </c>
      <c r="B2422" s="92"/>
      <c r="C2422" s="74">
        <f>Témoin!$C$21</f>
        <v>54</v>
      </c>
      <c r="D2422" s="75">
        <f t="shared" si="300"/>
        <v>0</v>
      </c>
      <c r="E2422" s="117"/>
    </row>
    <row r="2423" spans="1:5" x14ac:dyDescent="0.25">
      <c r="A2423" s="81" t="s">
        <v>30</v>
      </c>
      <c r="B2423" s="73">
        <f>_xlfn.IFNA(VLOOKUP(B2402,Saisie!$A$4:$X$153,21,FALSE),0)</f>
        <v>0</v>
      </c>
      <c r="C2423" s="74">
        <f>Témoin!$C$22</f>
        <v>135</v>
      </c>
      <c r="D2423" s="75">
        <f t="shared" si="300"/>
        <v>0</v>
      </c>
      <c r="E2423" s="117" t="str">
        <f>_xlfn.IFNA(VLOOKUP(B2402,Saisie!$A$4:$X$153,20,FALSE),"")</f>
        <v/>
      </c>
    </row>
    <row r="2424" spans="1:5" x14ac:dyDescent="0.25">
      <c r="A2424" s="93" t="s">
        <v>31</v>
      </c>
      <c r="B2424" s="92"/>
      <c r="C2424" s="94"/>
      <c r="D2424" s="95"/>
      <c r="E2424" s="129" t="str">
        <f>_xlfn.IFNA(VLOOKUP(B2402,Saisie!$A$4:$X$153,24,FALSE),"")</f>
        <v/>
      </c>
    </row>
    <row r="2425" spans="1:5" x14ac:dyDescent="0.25">
      <c r="A2425" s="96"/>
      <c r="B2425" s="97"/>
      <c r="C2425" s="98"/>
      <c r="D2425" s="75">
        <f t="shared" ref="D2425:D2429" si="301">C2425*B2425</f>
        <v>0</v>
      </c>
      <c r="E2425" s="129"/>
    </row>
    <row r="2426" spans="1:5" x14ac:dyDescent="0.25">
      <c r="A2426" s="96"/>
      <c r="B2426" s="92"/>
      <c r="C2426" s="98"/>
      <c r="D2426" s="75">
        <f t="shared" si="301"/>
        <v>0</v>
      </c>
      <c r="E2426" s="129"/>
    </row>
    <row r="2427" spans="1:5" x14ac:dyDescent="0.25">
      <c r="A2427" s="99"/>
      <c r="B2427" s="92"/>
      <c r="C2427" s="98"/>
      <c r="D2427" s="75">
        <f t="shared" si="301"/>
        <v>0</v>
      </c>
      <c r="E2427" s="129"/>
    </row>
    <row r="2428" spans="1:5" x14ac:dyDescent="0.25">
      <c r="A2428" s="67"/>
      <c r="B2428" s="92"/>
      <c r="C2428" s="98"/>
      <c r="D2428" s="75">
        <f t="shared" si="301"/>
        <v>0</v>
      </c>
      <c r="E2428" s="129"/>
    </row>
    <row r="2429" spans="1:5" ht="15.75" thickBot="1" x14ac:dyDescent="0.3">
      <c r="A2429" s="67"/>
      <c r="B2429" s="100"/>
      <c r="C2429" s="101"/>
      <c r="D2429" s="87">
        <f t="shared" si="301"/>
        <v>0</v>
      </c>
      <c r="E2429" s="129"/>
    </row>
    <row r="2430" spans="1:5" ht="15.75" thickBot="1" x14ac:dyDescent="0.3">
      <c r="A2430" s="88" t="s">
        <v>32</v>
      </c>
      <c r="B2430" s="89"/>
      <c r="C2430" s="89"/>
      <c r="D2430" s="90">
        <f>SUM(D2416:D2429)</f>
        <v>0</v>
      </c>
    </row>
    <row r="2431" spans="1:5" ht="15.75" thickBot="1" x14ac:dyDescent="0.3">
      <c r="A2431" s="67"/>
      <c r="B2431" s="69"/>
      <c r="C2431" s="69"/>
      <c r="D2431" s="91"/>
    </row>
    <row r="2432" spans="1:5" ht="21.75" thickTop="1" thickBot="1" x14ac:dyDescent="0.35">
      <c r="A2432" s="102" t="s">
        <v>33</v>
      </c>
      <c r="B2432" s="102"/>
      <c r="C2432" s="102"/>
      <c r="D2432" s="103">
        <f>D2430+D2414</f>
        <v>0</v>
      </c>
    </row>
    <row r="2433" spans="1:5" ht="16.5" thickTop="1" thickBot="1" x14ac:dyDescent="0.3"/>
    <row r="2434" spans="1:5" ht="16.5" thickBot="1" x14ac:dyDescent="0.3">
      <c r="A2434" s="67" t="s">
        <v>12</v>
      </c>
      <c r="B2434" s="128">
        <f>Saisie!A80</f>
        <v>0</v>
      </c>
      <c r="C2434" s="126"/>
      <c r="D2434" s="127"/>
    </row>
    <row r="2436" spans="1:5" ht="15.75" thickBot="1" x14ac:dyDescent="0.3">
      <c r="A2436" s="68">
        <f>_xlfn.IFNA(VLOOKUP(B2434,Saisie!$A$4:$X$153,5,FALSE),0)</f>
        <v>0</v>
      </c>
      <c r="B2436" s="69" t="s">
        <v>13</v>
      </c>
      <c r="C2436" s="69" t="s">
        <v>14</v>
      </c>
      <c r="D2436" s="69" t="s">
        <v>15</v>
      </c>
    </row>
    <row r="2437" spans="1:5" x14ac:dyDescent="0.25">
      <c r="A2437" s="67" t="s">
        <v>16</v>
      </c>
      <c r="B2437" s="70">
        <f>_xlfn.IFNA(VLOOKUP(B2434,Saisie!$A$4:$X$153,3,FALSE),0)</f>
        <v>0</v>
      </c>
      <c r="C2437" s="71">
        <f>Témoin!$C$4</f>
        <v>55</v>
      </c>
      <c r="D2437" s="72">
        <f>C2437*B2437</f>
        <v>0</v>
      </c>
      <c r="E2437" s="117" t="str">
        <f>_xlfn.IFNA(VLOOKUP(B2434,Saisie!$A$4:$X$153,2,FALSE),"")</f>
        <v/>
      </c>
    </row>
    <row r="2438" spans="1:5" x14ac:dyDescent="0.25">
      <c r="A2438" s="67" t="s">
        <v>17</v>
      </c>
      <c r="B2438" s="73">
        <f>IF(A2436=1,1,)</f>
        <v>0</v>
      </c>
      <c r="C2438" s="74">
        <f>Témoin!$C$5</f>
        <v>24</v>
      </c>
      <c r="D2438" s="75">
        <f t="shared" ref="D2438:D2442" si="302">C2438*B2438</f>
        <v>0</v>
      </c>
      <c r="E2438" s="129" t="str">
        <f>_xlfn.IFNA(VLOOKUP(B2434,Saisie!$A$4:$X$153,4,FALSE),"")</f>
        <v/>
      </c>
    </row>
    <row r="2439" spans="1:5" x14ac:dyDescent="0.25">
      <c r="A2439" s="67" t="s">
        <v>18</v>
      </c>
      <c r="B2439" s="73">
        <f>IF(A2436=2,2,)</f>
        <v>0</v>
      </c>
      <c r="C2439" s="74">
        <f>Témoin!$C$6</f>
        <v>23</v>
      </c>
      <c r="D2439" s="75">
        <f t="shared" si="302"/>
        <v>0</v>
      </c>
      <c r="E2439" s="129"/>
    </row>
    <row r="2440" spans="1:5" x14ac:dyDescent="0.25">
      <c r="A2440" s="67" t="s">
        <v>19</v>
      </c>
      <c r="B2440" s="73">
        <f>IF(AND(A2436&gt;=3,A2436&lt;=5),A2436,0)</f>
        <v>0</v>
      </c>
      <c r="C2440" s="74">
        <f>Témoin!$C$7</f>
        <v>22</v>
      </c>
      <c r="D2440" s="75">
        <f t="shared" si="302"/>
        <v>0</v>
      </c>
      <c r="E2440" s="129"/>
    </row>
    <row r="2441" spans="1:5" x14ac:dyDescent="0.25">
      <c r="A2441" s="67" t="s">
        <v>20</v>
      </c>
      <c r="B2441" s="73">
        <f>IF(AND(A2436&gt;=6,A2436&lt;=10),A2436,0)</f>
        <v>0</v>
      </c>
      <c r="C2441" s="74">
        <f>Témoin!$C$8</f>
        <v>21</v>
      </c>
      <c r="D2441" s="75">
        <f t="shared" si="302"/>
        <v>0</v>
      </c>
      <c r="E2441" s="129"/>
    </row>
    <row r="2442" spans="1:5" x14ac:dyDescent="0.25">
      <c r="A2442" s="67" t="s">
        <v>21</v>
      </c>
      <c r="B2442" s="76">
        <f>IF(A2436&gt;10,A2436,0)</f>
        <v>0</v>
      </c>
      <c r="C2442" s="77">
        <f>Témoin!$C$9</f>
        <v>20</v>
      </c>
      <c r="D2442" s="78">
        <f t="shared" si="302"/>
        <v>0</v>
      </c>
      <c r="E2442" s="129"/>
    </row>
    <row r="2443" spans="1:5" x14ac:dyDescent="0.25">
      <c r="A2443" s="67"/>
      <c r="B2443" s="73"/>
      <c r="C2443" s="79"/>
      <c r="D2443" s="80"/>
      <c r="E2443" s="117"/>
    </row>
    <row r="2444" spans="1:5" x14ac:dyDescent="0.25">
      <c r="A2444" s="81" t="s">
        <v>22</v>
      </c>
      <c r="B2444" s="82">
        <f>_xlfn.IFNA(VLOOKUP(B2434,Saisie!$A$4:$X$153,7,FALSE),0)</f>
        <v>0</v>
      </c>
      <c r="C2444" s="83">
        <f>Témoin!$C$11</f>
        <v>95</v>
      </c>
      <c r="D2444" s="84">
        <f t="shared" ref="D2444:D2445" si="303">C2444*B2444</f>
        <v>0</v>
      </c>
      <c r="E2444" s="117" t="str">
        <f>_xlfn.IFNA(VLOOKUP(B2434,Saisie!$A$4:$X$153,6,FALSE),"")</f>
        <v/>
      </c>
    </row>
    <row r="2445" spans="1:5" ht="15.75" thickBot="1" x14ac:dyDescent="0.3">
      <c r="A2445" s="67" t="s">
        <v>23</v>
      </c>
      <c r="B2445" s="85">
        <f>_xlfn.IFNA(VLOOKUP(B2434,Saisie!$A$4:$X$153,9,FALSE),0)</f>
        <v>0</v>
      </c>
      <c r="C2445" s="86">
        <f>Témoin!$C$12</f>
        <v>70</v>
      </c>
      <c r="D2445" s="87">
        <f t="shared" si="303"/>
        <v>0</v>
      </c>
      <c r="E2445" s="117" t="str">
        <f>_xlfn.IFNA(VLOOKUP(B2434,Saisie!$A$4:$X$153,8,FALSE),"")</f>
        <v/>
      </c>
    </row>
    <row r="2446" spans="1:5" ht="15.75" thickBot="1" x14ac:dyDescent="0.3">
      <c r="A2446" s="88" t="s">
        <v>24</v>
      </c>
      <c r="B2446" s="89"/>
      <c r="C2446" s="89"/>
      <c r="D2446" s="90">
        <f>SUM(D2437:D2445)</f>
        <v>0</v>
      </c>
      <c r="E2446" s="117"/>
    </row>
    <row r="2447" spans="1:5" ht="15.75" thickBot="1" x14ac:dyDescent="0.3">
      <c r="A2447" s="67"/>
      <c r="B2447" s="89"/>
      <c r="C2447" s="89"/>
      <c r="D2447" s="91"/>
      <c r="E2447" s="117"/>
    </row>
    <row r="2448" spans="1:5" x14ac:dyDescent="0.25">
      <c r="A2448" s="67" t="s">
        <v>25</v>
      </c>
      <c r="B2448" s="70">
        <f>_xlfn.IFNA(VLOOKUP(B2434,Saisie!$A$4:$X$153,11,FALSE),0)</f>
        <v>0</v>
      </c>
      <c r="C2448" s="71">
        <f>Témoin!$C$15</f>
        <v>27</v>
      </c>
      <c r="D2448" s="72">
        <f t="shared" ref="D2448:D2455" si="304">C2448*B2448</f>
        <v>0</v>
      </c>
      <c r="E2448" s="117" t="str">
        <f>_xlfn.IFNA(VLOOKUP(B2434,Saisie!$A$4:$X$153,10,FALSE),"")</f>
        <v/>
      </c>
    </row>
    <row r="2449" spans="1:5" x14ac:dyDescent="0.25">
      <c r="A2449" s="67" t="s">
        <v>5</v>
      </c>
      <c r="B2449" s="73">
        <f>_xlfn.IFNA(VLOOKUP(B2434,Saisie!$A$4:$X$153,13,FALSE),0)</f>
        <v>0</v>
      </c>
      <c r="C2449" s="74">
        <f>Témoin!$C$16</f>
        <v>65</v>
      </c>
      <c r="D2449" s="75">
        <f t="shared" si="304"/>
        <v>0</v>
      </c>
      <c r="E2449" s="117" t="str">
        <f>_xlfn.IFNA(VLOOKUP(B2434,Saisie!$A$4:$X$153,12,FALSE),"")</f>
        <v/>
      </c>
    </row>
    <row r="2450" spans="1:5" x14ac:dyDescent="0.25">
      <c r="A2450" s="67" t="s">
        <v>6</v>
      </c>
      <c r="B2450" s="73">
        <f>_xlfn.IFNA(VLOOKUP(B2434,Saisie!$A$4:$X$153,15,FALSE),0)</f>
        <v>0</v>
      </c>
      <c r="C2450" s="74">
        <f>Témoin!$C$17</f>
        <v>60</v>
      </c>
      <c r="D2450" s="75">
        <f t="shared" si="304"/>
        <v>0</v>
      </c>
      <c r="E2450" s="117" t="str">
        <f>_xlfn.IFNA(VLOOKUP(B2434,Saisie!$A$4:$X$153,14,FALSE),"")</f>
        <v/>
      </c>
    </row>
    <row r="2451" spans="1:5" x14ac:dyDescent="0.25">
      <c r="A2451" s="67" t="s">
        <v>26</v>
      </c>
      <c r="B2451" s="73">
        <f>_xlfn.IFNA(VLOOKUP(B2434,Saisie!$A$4:$X$153,17,FALSE),0)</f>
        <v>0</v>
      </c>
      <c r="C2451" s="74">
        <f>Témoin!$C$18</f>
        <v>39</v>
      </c>
      <c r="D2451" s="75">
        <f t="shared" si="304"/>
        <v>0</v>
      </c>
      <c r="E2451" s="117" t="str">
        <f>_xlfn.IFNA(VLOOKUP(B2434,Saisie!$A$4:$X$153,16,FALSE),"")</f>
        <v/>
      </c>
    </row>
    <row r="2452" spans="1:5" x14ac:dyDescent="0.25">
      <c r="A2452" s="67" t="s">
        <v>27</v>
      </c>
      <c r="B2452" s="73">
        <f>_xlfn.IFNA(VLOOKUP(B2434,Saisie!$A$4:$X$153,19,FALSE),0)</f>
        <v>0</v>
      </c>
      <c r="C2452" s="74">
        <f>Témoin!$C$19</f>
        <v>20</v>
      </c>
      <c r="D2452" s="75">
        <f t="shared" si="304"/>
        <v>0</v>
      </c>
      <c r="E2452" s="117" t="str">
        <f>_xlfn.IFNA(VLOOKUP(B2434,Saisie!$A$4:$X$153,18,FALSE),"")</f>
        <v/>
      </c>
    </row>
    <row r="2453" spans="1:5" x14ac:dyDescent="0.25">
      <c r="A2453" s="67" t="s">
        <v>28</v>
      </c>
      <c r="B2453" s="73">
        <f>_xlfn.IFNA(VLOOKUP(B2434,Saisie!$A$4:$X$153,23,FALSE),0)</f>
        <v>0</v>
      </c>
      <c r="C2453" s="74">
        <f>Témoin!$C$20</f>
        <v>260</v>
      </c>
      <c r="D2453" s="75">
        <f t="shared" si="304"/>
        <v>0</v>
      </c>
      <c r="E2453" s="117" t="str">
        <f>_xlfn.IFNA(VLOOKUP(B2434,Saisie!$A$4:$X$153,22,FALSE),"")</f>
        <v/>
      </c>
    </row>
    <row r="2454" spans="1:5" x14ac:dyDescent="0.25">
      <c r="A2454" s="67" t="s">
        <v>29</v>
      </c>
      <c r="B2454" s="92"/>
      <c r="C2454" s="74">
        <f>Témoin!$C$21</f>
        <v>54</v>
      </c>
      <c r="D2454" s="75">
        <f t="shared" si="304"/>
        <v>0</v>
      </c>
      <c r="E2454" s="117"/>
    </row>
    <row r="2455" spans="1:5" x14ac:dyDescent="0.25">
      <c r="A2455" s="81" t="s">
        <v>30</v>
      </c>
      <c r="B2455" s="73">
        <f>_xlfn.IFNA(VLOOKUP(B2434,Saisie!$A$4:$X$153,21,FALSE),0)</f>
        <v>0</v>
      </c>
      <c r="C2455" s="74">
        <f>Témoin!$C$22</f>
        <v>135</v>
      </c>
      <c r="D2455" s="75">
        <f t="shared" si="304"/>
        <v>0</v>
      </c>
      <c r="E2455" s="117" t="str">
        <f>_xlfn.IFNA(VLOOKUP(B2434,Saisie!$A$4:$X$153,20,FALSE),"")</f>
        <v/>
      </c>
    </row>
    <row r="2456" spans="1:5" x14ac:dyDescent="0.25">
      <c r="A2456" s="93" t="s">
        <v>31</v>
      </c>
      <c r="B2456" s="92"/>
      <c r="C2456" s="94"/>
      <c r="D2456" s="95"/>
      <c r="E2456" s="129" t="str">
        <f>_xlfn.IFNA(VLOOKUP(B2434,Saisie!$A$4:$X$153,24,FALSE),"")</f>
        <v/>
      </c>
    </row>
    <row r="2457" spans="1:5" x14ac:dyDescent="0.25">
      <c r="A2457" s="96"/>
      <c r="B2457" s="97"/>
      <c r="C2457" s="98"/>
      <c r="D2457" s="75">
        <f t="shared" ref="D2457:D2461" si="305">C2457*B2457</f>
        <v>0</v>
      </c>
      <c r="E2457" s="129"/>
    </row>
    <row r="2458" spans="1:5" x14ac:dyDescent="0.25">
      <c r="A2458" s="96"/>
      <c r="B2458" s="92"/>
      <c r="C2458" s="98"/>
      <c r="D2458" s="75">
        <f t="shared" si="305"/>
        <v>0</v>
      </c>
      <c r="E2458" s="129"/>
    </row>
    <row r="2459" spans="1:5" x14ac:dyDescent="0.25">
      <c r="A2459" s="99"/>
      <c r="B2459" s="92"/>
      <c r="C2459" s="98"/>
      <c r="D2459" s="75">
        <f t="shared" si="305"/>
        <v>0</v>
      </c>
      <c r="E2459" s="129"/>
    </row>
    <row r="2460" spans="1:5" x14ac:dyDescent="0.25">
      <c r="A2460" s="67"/>
      <c r="B2460" s="92"/>
      <c r="C2460" s="98"/>
      <c r="D2460" s="75">
        <f t="shared" si="305"/>
        <v>0</v>
      </c>
      <c r="E2460" s="129"/>
    </row>
    <row r="2461" spans="1:5" ht="15.75" thickBot="1" x14ac:dyDescent="0.3">
      <c r="A2461" s="67"/>
      <c r="B2461" s="100"/>
      <c r="C2461" s="101"/>
      <c r="D2461" s="87">
        <f t="shared" si="305"/>
        <v>0</v>
      </c>
      <c r="E2461" s="129"/>
    </row>
    <row r="2462" spans="1:5" ht="15.75" thickBot="1" x14ac:dyDescent="0.3">
      <c r="A2462" s="88" t="s">
        <v>32</v>
      </c>
      <c r="B2462" s="89"/>
      <c r="C2462" s="89"/>
      <c r="D2462" s="90">
        <f>SUM(D2448:D2461)</f>
        <v>0</v>
      </c>
    </row>
    <row r="2463" spans="1:5" ht="15.75" thickBot="1" x14ac:dyDescent="0.3">
      <c r="A2463" s="67"/>
      <c r="B2463" s="69"/>
      <c r="C2463" s="69"/>
      <c r="D2463" s="91"/>
    </row>
    <row r="2464" spans="1:5" ht="21.75" thickTop="1" thickBot="1" x14ac:dyDescent="0.35">
      <c r="A2464" s="102" t="s">
        <v>33</v>
      </c>
      <c r="B2464" s="102"/>
      <c r="C2464" s="102"/>
      <c r="D2464" s="103">
        <f>D2462+D2446</f>
        <v>0</v>
      </c>
    </row>
    <row r="2465" spans="1:5" ht="16.5" thickTop="1" thickBot="1" x14ac:dyDescent="0.3"/>
    <row r="2466" spans="1:5" ht="16.5" thickBot="1" x14ac:dyDescent="0.3">
      <c r="A2466" s="67" t="s">
        <v>12</v>
      </c>
      <c r="B2466" s="128">
        <f>Saisie!A81</f>
        <v>0</v>
      </c>
      <c r="C2466" s="126"/>
      <c r="D2466" s="127"/>
    </row>
    <row r="2468" spans="1:5" ht="15.75" thickBot="1" x14ac:dyDescent="0.3">
      <c r="A2468" s="68">
        <f>_xlfn.IFNA(VLOOKUP(B2466,Saisie!$A$4:$X$153,5,FALSE),0)</f>
        <v>0</v>
      </c>
      <c r="B2468" s="69" t="s">
        <v>13</v>
      </c>
      <c r="C2468" s="69" t="s">
        <v>14</v>
      </c>
      <c r="D2468" s="69" t="s">
        <v>15</v>
      </c>
    </row>
    <row r="2469" spans="1:5" x14ac:dyDescent="0.25">
      <c r="A2469" s="67" t="s">
        <v>16</v>
      </c>
      <c r="B2469" s="70">
        <f>_xlfn.IFNA(VLOOKUP(B2466,Saisie!$A$4:$X$153,3,FALSE),0)</f>
        <v>0</v>
      </c>
      <c r="C2469" s="71">
        <f>Témoin!$C$4</f>
        <v>55</v>
      </c>
      <c r="D2469" s="72">
        <f>C2469*B2469</f>
        <v>0</v>
      </c>
      <c r="E2469" s="117" t="str">
        <f>_xlfn.IFNA(VLOOKUP(B2466,Saisie!$A$4:$X$153,2,FALSE),"")</f>
        <v/>
      </c>
    </row>
    <row r="2470" spans="1:5" x14ac:dyDescent="0.25">
      <c r="A2470" s="67" t="s">
        <v>17</v>
      </c>
      <c r="B2470" s="73">
        <f>IF(A2468=1,1,)</f>
        <v>0</v>
      </c>
      <c r="C2470" s="74">
        <f>Témoin!$C$5</f>
        <v>24</v>
      </c>
      <c r="D2470" s="75">
        <f t="shared" ref="D2470:D2474" si="306">C2470*B2470</f>
        <v>0</v>
      </c>
      <c r="E2470" s="129" t="str">
        <f>_xlfn.IFNA(VLOOKUP(B2466,Saisie!$A$4:$X$153,4,FALSE),"")</f>
        <v/>
      </c>
    </row>
    <row r="2471" spans="1:5" x14ac:dyDescent="0.25">
      <c r="A2471" s="67" t="s">
        <v>18</v>
      </c>
      <c r="B2471" s="73">
        <f>IF(A2468=2,2,)</f>
        <v>0</v>
      </c>
      <c r="C2471" s="74">
        <f>Témoin!$C$6</f>
        <v>23</v>
      </c>
      <c r="D2471" s="75">
        <f t="shared" si="306"/>
        <v>0</v>
      </c>
      <c r="E2471" s="129"/>
    </row>
    <row r="2472" spans="1:5" x14ac:dyDescent="0.25">
      <c r="A2472" s="67" t="s">
        <v>19</v>
      </c>
      <c r="B2472" s="73">
        <f>IF(AND(A2468&gt;=3,A2468&lt;=5),A2468,0)</f>
        <v>0</v>
      </c>
      <c r="C2472" s="74">
        <f>Témoin!$C$7</f>
        <v>22</v>
      </c>
      <c r="D2472" s="75">
        <f t="shared" si="306"/>
        <v>0</v>
      </c>
      <c r="E2472" s="129"/>
    </row>
    <row r="2473" spans="1:5" x14ac:dyDescent="0.25">
      <c r="A2473" s="67" t="s">
        <v>20</v>
      </c>
      <c r="B2473" s="73">
        <f>IF(AND(A2468&gt;=6,A2468&lt;=10),A2468,0)</f>
        <v>0</v>
      </c>
      <c r="C2473" s="74">
        <f>Témoin!$C$8</f>
        <v>21</v>
      </c>
      <c r="D2473" s="75">
        <f t="shared" si="306"/>
        <v>0</v>
      </c>
      <c r="E2473" s="129"/>
    </row>
    <row r="2474" spans="1:5" x14ac:dyDescent="0.25">
      <c r="A2474" s="67" t="s">
        <v>21</v>
      </c>
      <c r="B2474" s="76">
        <f>IF(A2468&gt;10,A2468,0)</f>
        <v>0</v>
      </c>
      <c r="C2474" s="77">
        <f>Témoin!$C$9</f>
        <v>20</v>
      </c>
      <c r="D2474" s="78">
        <f t="shared" si="306"/>
        <v>0</v>
      </c>
      <c r="E2474" s="129"/>
    </row>
    <row r="2475" spans="1:5" x14ac:dyDescent="0.25">
      <c r="A2475" s="67"/>
      <c r="B2475" s="73"/>
      <c r="C2475" s="79"/>
      <c r="D2475" s="80"/>
      <c r="E2475" s="117"/>
    </row>
    <row r="2476" spans="1:5" x14ac:dyDescent="0.25">
      <c r="A2476" s="81" t="s">
        <v>22</v>
      </c>
      <c r="B2476" s="82">
        <f>_xlfn.IFNA(VLOOKUP(B2466,Saisie!$A$4:$X$153,7,FALSE),0)</f>
        <v>0</v>
      </c>
      <c r="C2476" s="83">
        <f>Témoin!$C$11</f>
        <v>95</v>
      </c>
      <c r="D2476" s="84">
        <f t="shared" ref="D2476:D2477" si="307">C2476*B2476</f>
        <v>0</v>
      </c>
      <c r="E2476" s="117" t="str">
        <f>_xlfn.IFNA(VLOOKUP(B2466,Saisie!$A$4:$X$153,6,FALSE),"")</f>
        <v/>
      </c>
    </row>
    <row r="2477" spans="1:5" ht="15.75" thickBot="1" x14ac:dyDescent="0.3">
      <c r="A2477" s="67" t="s">
        <v>23</v>
      </c>
      <c r="B2477" s="85">
        <f>_xlfn.IFNA(VLOOKUP(B2466,Saisie!$A$4:$X$153,9,FALSE),0)</f>
        <v>0</v>
      </c>
      <c r="C2477" s="86">
        <f>Témoin!$C$12</f>
        <v>70</v>
      </c>
      <c r="D2477" s="87">
        <f t="shared" si="307"/>
        <v>0</v>
      </c>
      <c r="E2477" s="117" t="str">
        <f>_xlfn.IFNA(VLOOKUP(B2466,Saisie!$A$4:$X$153,8,FALSE),"")</f>
        <v/>
      </c>
    </row>
    <row r="2478" spans="1:5" ht="15.75" thickBot="1" x14ac:dyDescent="0.3">
      <c r="A2478" s="88" t="s">
        <v>24</v>
      </c>
      <c r="B2478" s="89"/>
      <c r="C2478" s="89"/>
      <c r="D2478" s="90">
        <f>SUM(D2469:D2477)</f>
        <v>0</v>
      </c>
      <c r="E2478" s="117"/>
    </row>
    <row r="2479" spans="1:5" ht="15.75" thickBot="1" x14ac:dyDescent="0.3">
      <c r="A2479" s="67"/>
      <c r="B2479" s="89"/>
      <c r="C2479" s="89"/>
      <c r="D2479" s="91"/>
      <c r="E2479" s="117"/>
    </row>
    <row r="2480" spans="1:5" x14ac:dyDescent="0.25">
      <c r="A2480" s="67" t="s">
        <v>25</v>
      </c>
      <c r="B2480" s="70">
        <f>_xlfn.IFNA(VLOOKUP(B2466,Saisie!$A$4:$X$153,11,FALSE),0)</f>
        <v>0</v>
      </c>
      <c r="C2480" s="71">
        <f>Témoin!$C$15</f>
        <v>27</v>
      </c>
      <c r="D2480" s="72">
        <f t="shared" ref="D2480:D2487" si="308">C2480*B2480</f>
        <v>0</v>
      </c>
      <c r="E2480" s="117" t="str">
        <f>_xlfn.IFNA(VLOOKUP(B2466,Saisie!$A$4:$X$153,10,FALSE),"")</f>
        <v/>
      </c>
    </row>
    <row r="2481" spans="1:5" x14ac:dyDescent="0.25">
      <c r="A2481" s="67" t="s">
        <v>5</v>
      </c>
      <c r="B2481" s="73">
        <f>_xlfn.IFNA(VLOOKUP(B2466,Saisie!$A$4:$X$153,13,FALSE),0)</f>
        <v>0</v>
      </c>
      <c r="C2481" s="74">
        <f>Témoin!$C$16</f>
        <v>65</v>
      </c>
      <c r="D2481" s="75">
        <f t="shared" si="308"/>
        <v>0</v>
      </c>
      <c r="E2481" s="117" t="str">
        <f>_xlfn.IFNA(VLOOKUP(B2466,Saisie!$A$4:$X$153,12,FALSE),"")</f>
        <v/>
      </c>
    </row>
    <row r="2482" spans="1:5" x14ac:dyDescent="0.25">
      <c r="A2482" s="67" t="s">
        <v>6</v>
      </c>
      <c r="B2482" s="73">
        <f>_xlfn.IFNA(VLOOKUP(B2466,Saisie!$A$4:$X$153,15,FALSE),0)</f>
        <v>0</v>
      </c>
      <c r="C2482" s="74">
        <f>Témoin!$C$17</f>
        <v>60</v>
      </c>
      <c r="D2482" s="75">
        <f t="shared" si="308"/>
        <v>0</v>
      </c>
      <c r="E2482" s="117" t="str">
        <f>_xlfn.IFNA(VLOOKUP(B2466,Saisie!$A$4:$X$153,14,FALSE),"")</f>
        <v/>
      </c>
    </row>
    <row r="2483" spans="1:5" x14ac:dyDescent="0.25">
      <c r="A2483" s="67" t="s">
        <v>26</v>
      </c>
      <c r="B2483" s="73">
        <f>_xlfn.IFNA(VLOOKUP(B2466,Saisie!$A$4:$X$153,17,FALSE),0)</f>
        <v>0</v>
      </c>
      <c r="C2483" s="74">
        <f>Témoin!$C$18</f>
        <v>39</v>
      </c>
      <c r="D2483" s="75">
        <f t="shared" si="308"/>
        <v>0</v>
      </c>
      <c r="E2483" s="117" t="str">
        <f>_xlfn.IFNA(VLOOKUP(B2466,Saisie!$A$4:$X$153,16,FALSE),"")</f>
        <v/>
      </c>
    </row>
    <row r="2484" spans="1:5" x14ac:dyDescent="0.25">
      <c r="A2484" s="67" t="s">
        <v>27</v>
      </c>
      <c r="B2484" s="73">
        <f>_xlfn.IFNA(VLOOKUP(B2466,Saisie!$A$4:$X$153,19,FALSE),0)</f>
        <v>0</v>
      </c>
      <c r="C2484" s="74">
        <f>Témoin!$C$19</f>
        <v>20</v>
      </c>
      <c r="D2484" s="75">
        <f t="shared" si="308"/>
        <v>0</v>
      </c>
      <c r="E2484" s="117" t="str">
        <f>_xlfn.IFNA(VLOOKUP(B2466,Saisie!$A$4:$X$153,18,FALSE),"")</f>
        <v/>
      </c>
    </row>
    <row r="2485" spans="1:5" x14ac:dyDescent="0.25">
      <c r="A2485" s="67" t="s">
        <v>28</v>
      </c>
      <c r="B2485" s="73">
        <f>_xlfn.IFNA(VLOOKUP(B2466,Saisie!$A$4:$X$153,23,FALSE),0)</f>
        <v>0</v>
      </c>
      <c r="C2485" s="74">
        <f>Témoin!$C$20</f>
        <v>260</v>
      </c>
      <c r="D2485" s="75">
        <f t="shared" si="308"/>
        <v>0</v>
      </c>
      <c r="E2485" s="117" t="str">
        <f>_xlfn.IFNA(VLOOKUP(B2466,Saisie!$A$4:$X$153,22,FALSE),"")</f>
        <v/>
      </c>
    </row>
    <row r="2486" spans="1:5" x14ac:dyDescent="0.25">
      <c r="A2486" s="67" t="s">
        <v>29</v>
      </c>
      <c r="B2486" s="92"/>
      <c r="C2486" s="74">
        <f>Témoin!$C$21</f>
        <v>54</v>
      </c>
      <c r="D2486" s="75">
        <f t="shared" si="308"/>
        <v>0</v>
      </c>
      <c r="E2486" s="117"/>
    </row>
    <row r="2487" spans="1:5" x14ac:dyDescent="0.25">
      <c r="A2487" s="81" t="s">
        <v>30</v>
      </c>
      <c r="B2487" s="73">
        <f>_xlfn.IFNA(VLOOKUP(B2466,Saisie!$A$4:$X$153,21,FALSE),0)</f>
        <v>0</v>
      </c>
      <c r="C2487" s="74">
        <f>Témoin!$C$22</f>
        <v>135</v>
      </c>
      <c r="D2487" s="75">
        <f t="shared" si="308"/>
        <v>0</v>
      </c>
      <c r="E2487" s="117" t="str">
        <f>_xlfn.IFNA(VLOOKUP(B2466,Saisie!$A$4:$X$153,20,FALSE),"")</f>
        <v/>
      </c>
    </row>
    <row r="2488" spans="1:5" x14ac:dyDescent="0.25">
      <c r="A2488" s="93" t="s">
        <v>31</v>
      </c>
      <c r="B2488" s="92"/>
      <c r="C2488" s="94"/>
      <c r="D2488" s="95"/>
      <c r="E2488" s="129" t="str">
        <f>_xlfn.IFNA(VLOOKUP(B2466,Saisie!$A$4:$X$153,24,FALSE),"")</f>
        <v/>
      </c>
    </row>
    <row r="2489" spans="1:5" x14ac:dyDescent="0.25">
      <c r="A2489" s="96"/>
      <c r="B2489" s="97"/>
      <c r="C2489" s="98"/>
      <c r="D2489" s="75">
        <f t="shared" ref="D2489:D2493" si="309">C2489*B2489</f>
        <v>0</v>
      </c>
      <c r="E2489" s="129"/>
    </row>
    <row r="2490" spans="1:5" x14ac:dyDescent="0.25">
      <c r="A2490" s="96"/>
      <c r="B2490" s="92"/>
      <c r="C2490" s="98"/>
      <c r="D2490" s="75">
        <f t="shared" si="309"/>
        <v>0</v>
      </c>
      <c r="E2490" s="129"/>
    </row>
    <row r="2491" spans="1:5" x14ac:dyDescent="0.25">
      <c r="A2491" s="99"/>
      <c r="B2491" s="92"/>
      <c r="C2491" s="98"/>
      <c r="D2491" s="75">
        <f t="shared" si="309"/>
        <v>0</v>
      </c>
      <c r="E2491" s="129"/>
    </row>
    <row r="2492" spans="1:5" x14ac:dyDescent="0.25">
      <c r="A2492" s="67"/>
      <c r="B2492" s="92"/>
      <c r="C2492" s="98"/>
      <c r="D2492" s="75">
        <f t="shared" si="309"/>
        <v>0</v>
      </c>
      <c r="E2492" s="129"/>
    </row>
    <row r="2493" spans="1:5" ht="15.75" thickBot="1" x14ac:dyDescent="0.3">
      <c r="A2493" s="67"/>
      <c r="B2493" s="100"/>
      <c r="C2493" s="101"/>
      <c r="D2493" s="87">
        <f t="shared" si="309"/>
        <v>0</v>
      </c>
      <c r="E2493" s="129"/>
    </row>
    <row r="2494" spans="1:5" ht="15.75" thickBot="1" x14ac:dyDescent="0.3">
      <c r="A2494" s="88" t="s">
        <v>32</v>
      </c>
      <c r="B2494" s="89"/>
      <c r="C2494" s="89"/>
      <c r="D2494" s="90">
        <f>SUM(D2480:D2493)</f>
        <v>0</v>
      </c>
    </row>
    <row r="2495" spans="1:5" ht="15.75" thickBot="1" x14ac:dyDescent="0.3">
      <c r="A2495" s="67"/>
      <c r="B2495" s="69"/>
      <c r="C2495" s="69"/>
      <c r="D2495" s="91"/>
    </row>
    <row r="2496" spans="1:5" ht="21.75" thickTop="1" thickBot="1" x14ac:dyDescent="0.35">
      <c r="A2496" s="102" t="s">
        <v>33</v>
      </c>
      <c r="B2496" s="102"/>
      <c r="C2496" s="102"/>
      <c r="D2496" s="103">
        <f>D2494+D2478</f>
        <v>0</v>
      </c>
    </row>
    <row r="2497" spans="1:5" ht="16.5" thickTop="1" thickBot="1" x14ac:dyDescent="0.3"/>
    <row r="2498" spans="1:5" ht="16.5" thickBot="1" x14ac:dyDescent="0.3">
      <c r="A2498" s="67" t="s">
        <v>12</v>
      </c>
      <c r="B2498" s="128">
        <f>Saisie!A82</f>
        <v>0</v>
      </c>
      <c r="C2498" s="126"/>
      <c r="D2498" s="127"/>
    </row>
    <row r="2500" spans="1:5" ht="15.75" thickBot="1" x14ac:dyDescent="0.3">
      <c r="A2500" s="68">
        <f>_xlfn.IFNA(VLOOKUP(B2498,Saisie!$A$4:$X$153,5,FALSE),0)</f>
        <v>0</v>
      </c>
      <c r="B2500" s="69" t="s">
        <v>13</v>
      </c>
      <c r="C2500" s="69" t="s">
        <v>14</v>
      </c>
      <c r="D2500" s="69" t="s">
        <v>15</v>
      </c>
    </row>
    <row r="2501" spans="1:5" x14ac:dyDescent="0.25">
      <c r="A2501" s="67" t="s">
        <v>16</v>
      </c>
      <c r="B2501" s="70">
        <f>_xlfn.IFNA(VLOOKUP(B2498,Saisie!$A$4:$X$153,3,FALSE),0)</f>
        <v>0</v>
      </c>
      <c r="C2501" s="71">
        <f>Témoin!$C$4</f>
        <v>55</v>
      </c>
      <c r="D2501" s="72">
        <f>C2501*B2501</f>
        <v>0</v>
      </c>
      <c r="E2501" s="117" t="str">
        <f>_xlfn.IFNA(VLOOKUP(B2498,Saisie!$A$4:$X$153,2,FALSE),"")</f>
        <v/>
      </c>
    </row>
    <row r="2502" spans="1:5" x14ac:dyDescent="0.25">
      <c r="A2502" s="67" t="s">
        <v>17</v>
      </c>
      <c r="B2502" s="73">
        <f>IF(A2500=1,1,)</f>
        <v>0</v>
      </c>
      <c r="C2502" s="74">
        <f>Témoin!$C$5</f>
        <v>24</v>
      </c>
      <c r="D2502" s="75">
        <f t="shared" ref="D2502:D2506" si="310">C2502*B2502</f>
        <v>0</v>
      </c>
      <c r="E2502" s="129" t="str">
        <f>_xlfn.IFNA(VLOOKUP(B2498,Saisie!$A$4:$X$153,4,FALSE),"")</f>
        <v/>
      </c>
    </row>
    <row r="2503" spans="1:5" x14ac:dyDescent="0.25">
      <c r="A2503" s="67" t="s">
        <v>18</v>
      </c>
      <c r="B2503" s="73">
        <f>IF(A2500=2,2,)</f>
        <v>0</v>
      </c>
      <c r="C2503" s="74">
        <f>Témoin!$C$6</f>
        <v>23</v>
      </c>
      <c r="D2503" s="75">
        <f t="shared" si="310"/>
        <v>0</v>
      </c>
      <c r="E2503" s="129"/>
    </row>
    <row r="2504" spans="1:5" x14ac:dyDescent="0.25">
      <c r="A2504" s="67" t="s">
        <v>19</v>
      </c>
      <c r="B2504" s="73">
        <f>IF(AND(A2500&gt;=3,A2500&lt;=5),A2500,0)</f>
        <v>0</v>
      </c>
      <c r="C2504" s="74">
        <f>Témoin!$C$7</f>
        <v>22</v>
      </c>
      <c r="D2504" s="75">
        <f t="shared" si="310"/>
        <v>0</v>
      </c>
      <c r="E2504" s="129"/>
    </row>
    <row r="2505" spans="1:5" x14ac:dyDescent="0.25">
      <c r="A2505" s="67" t="s">
        <v>20</v>
      </c>
      <c r="B2505" s="73">
        <f>IF(AND(A2500&gt;=6,A2500&lt;=10),A2500,0)</f>
        <v>0</v>
      </c>
      <c r="C2505" s="74">
        <f>Témoin!$C$8</f>
        <v>21</v>
      </c>
      <c r="D2505" s="75">
        <f t="shared" si="310"/>
        <v>0</v>
      </c>
      <c r="E2505" s="129"/>
    </row>
    <row r="2506" spans="1:5" x14ac:dyDescent="0.25">
      <c r="A2506" s="67" t="s">
        <v>21</v>
      </c>
      <c r="B2506" s="76">
        <f>IF(A2500&gt;10,A2500,0)</f>
        <v>0</v>
      </c>
      <c r="C2506" s="77">
        <f>Témoin!$C$9</f>
        <v>20</v>
      </c>
      <c r="D2506" s="78">
        <f t="shared" si="310"/>
        <v>0</v>
      </c>
      <c r="E2506" s="129"/>
    </row>
    <row r="2507" spans="1:5" x14ac:dyDescent="0.25">
      <c r="A2507" s="67"/>
      <c r="B2507" s="73"/>
      <c r="C2507" s="79"/>
      <c r="D2507" s="80"/>
      <c r="E2507" s="117"/>
    </row>
    <row r="2508" spans="1:5" x14ac:dyDescent="0.25">
      <c r="A2508" s="81" t="s">
        <v>22</v>
      </c>
      <c r="B2508" s="82">
        <f>_xlfn.IFNA(VLOOKUP(B2498,Saisie!$A$4:$X$153,7,FALSE),0)</f>
        <v>0</v>
      </c>
      <c r="C2508" s="83">
        <f>Témoin!$C$11</f>
        <v>95</v>
      </c>
      <c r="D2508" s="84">
        <f t="shared" ref="D2508:D2509" si="311">C2508*B2508</f>
        <v>0</v>
      </c>
      <c r="E2508" s="117" t="str">
        <f>_xlfn.IFNA(VLOOKUP(B2498,Saisie!$A$4:$X$153,6,FALSE),"")</f>
        <v/>
      </c>
    </row>
    <row r="2509" spans="1:5" ht="15.75" thickBot="1" x14ac:dyDescent="0.3">
      <c r="A2509" s="67" t="s">
        <v>23</v>
      </c>
      <c r="B2509" s="85">
        <f>_xlfn.IFNA(VLOOKUP(B2498,Saisie!$A$4:$X$153,9,FALSE),0)</f>
        <v>0</v>
      </c>
      <c r="C2509" s="86">
        <f>Témoin!$C$12</f>
        <v>70</v>
      </c>
      <c r="D2509" s="87">
        <f t="shared" si="311"/>
        <v>0</v>
      </c>
      <c r="E2509" s="117" t="str">
        <f>_xlfn.IFNA(VLOOKUP(B2498,Saisie!$A$4:$X$153,8,FALSE),"")</f>
        <v/>
      </c>
    </row>
    <row r="2510" spans="1:5" ht="15.75" thickBot="1" x14ac:dyDescent="0.3">
      <c r="A2510" s="88" t="s">
        <v>24</v>
      </c>
      <c r="B2510" s="89"/>
      <c r="C2510" s="89"/>
      <c r="D2510" s="90">
        <f>SUM(D2501:D2509)</f>
        <v>0</v>
      </c>
      <c r="E2510" s="117"/>
    </row>
    <row r="2511" spans="1:5" ht="15.75" thickBot="1" x14ac:dyDescent="0.3">
      <c r="A2511" s="67"/>
      <c r="B2511" s="89"/>
      <c r="C2511" s="89"/>
      <c r="D2511" s="91"/>
      <c r="E2511" s="117"/>
    </row>
    <row r="2512" spans="1:5" x14ac:dyDescent="0.25">
      <c r="A2512" s="67" t="s">
        <v>25</v>
      </c>
      <c r="B2512" s="70">
        <f>_xlfn.IFNA(VLOOKUP(B2498,Saisie!$A$4:$X$153,11,FALSE),0)</f>
        <v>0</v>
      </c>
      <c r="C2512" s="71">
        <f>Témoin!$C$15</f>
        <v>27</v>
      </c>
      <c r="D2512" s="72">
        <f t="shared" ref="D2512:D2519" si="312">C2512*B2512</f>
        <v>0</v>
      </c>
      <c r="E2512" s="117" t="str">
        <f>_xlfn.IFNA(VLOOKUP(B2498,Saisie!$A$4:$X$153,10,FALSE),"")</f>
        <v/>
      </c>
    </row>
    <row r="2513" spans="1:5" x14ac:dyDescent="0.25">
      <c r="A2513" s="67" t="s">
        <v>5</v>
      </c>
      <c r="B2513" s="73">
        <f>_xlfn.IFNA(VLOOKUP(B2498,Saisie!$A$4:$X$153,13,FALSE),0)</f>
        <v>0</v>
      </c>
      <c r="C2513" s="74">
        <f>Témoin!$C$16</f>
        <v>65</v>
      </c>
      <c r="D2513" s="75">
        <f t="shared" si="312"/>
        <v>0</v>
      </c>
      <c r="E2513" s="117" t="str">
        <f>_xlfn.IFNA(VLOOKUP(B2498,Saisie!$A$4:$X$153,12,FALSE),"")</f>
        <v/>
      </c>
    </row>
    <row r="2514" spans="1:5" x14ac:dyDescent="0.25">
      <c r="A2514" s="67" t="s">
        <v>6</v>
      </c>
      <c r="B2514" s="73">
        <f>_xlfn.IFNA(VLOOKUP(B2498,Saisie!$A$4:$X$153,15,FALSE),0)</f>
        <v>0</v>
      </c>
      <c r="C2514" s="74">
        <f>Témoin!$C$17</f>
        <v>60</v>
      </c>
      <c r="D2514" s="75">
        <f t="shared" si="312"/>
        <v>0</v>
      </c>
      <c r="E2514" s="117" t="str">
        <f>_xlfn.IFNA(VLOOKUP(B2498,Saisie!$A$4:$X$153,14,FALSE),"")</f>
        <v/>
      </c>
    </row>
    <row r="2515" spans="1:5" x14ac:dyDescent="0.25">
      <c r="A2515" s="67" t="s">
        <v>26</v>
      </c>
      <c r="B2515" s="73">
        <f>_xlfn.IFNA(VLOOKUP(B2498,Saisie!$A$4:$X$153,17,FALSE),0)</f>
        <v>0</v>
      </c>
      <c r="C2515" s="74">
        <f>Témoin!$C$18</f>
        <v>39</v>
      </c>
      <c r="D2515" s="75">
        <f t="shared" si="312"/>
        <v>0</v>
      </c>
      <c r="E2515" s="117" t="str">
        <f>_xlfn.IFNA(VLOOKUP(B2498,Saisie!$A$4:$X$153,16,FALSE),"")</f>
        <v/>
      </c>
    </row>
    <row r="2516" spans="1:5" x14ac:dyDescent="0.25">
      <c r="A2516" s="67" t="s">
        <v>27</v>
      </c>
      <c r="B2516" s="73">
        <f>_xlfn.IFNA(VLOOKUP(B2498,Saisie!$A$4:$X$153,19,FALSE),0)</f>
        <v>0</v>
      </c>
      <c r="C2516" s="74">
        <f>Témoin!$C$19</f>
        <v>20</v>
      </c>
      <c r="D2516" s="75">
        <f t="shared" si="312"/>
        <v>0</v>
      </c>
      <c r="E2516" s="117" t="str">
        <f>_xlfn.IFNA(VLOOKUP(B2498,Saisie!$A$4:$X$153,18,FALSE),"")</f>
        <v/>
      </c>
    </row>
    <row r="2517" spans="1:5" x14ac:dyDescent="0.25">
      <c r="A2517" s="67" t="s">
        <v>28</v>
      </c>
      <c r="B2517" s="73">
        <f>_xlfn.IFNA(VLOOKUP(B2498,Saisie!$A$4:$X$153,23,FALSE),0)</f>
        <v>0</v>
      </c>
      <c r="C2517" s="74">
        <f>Témoin!$C$20</f>
        <v>260</v>
      </c>
      <c r="D2517" s="75">
        <f t="shared" si="312"/>
        <v>0</v>
      </c>
      <c r="E2517" s="117" t="str">
        <f>_xlfn.IFNA(VLOOKUP(B2498,Saisie!$A$4:$X$153,22,FALSE),"")</f>
        <v/>
      </c>
    </row>
    <row r="2518" spans="1:5" x14ac:dyDescent="0.25">
      <c r="A2518" s="67" t="s">
        <v>29</v>
      </c>
      <c r="B2518" s="92"/>
      <c r="C2518" s="74">
        <f>Témoin!$C$21</f>
        <v>54</v>
      </c>
      <c r="D2518" s="75">
        <f t="shared" si="312"/>
        <v>0</v>
      </c>
      <c r="E2518" s="117"/>
    </row>
    <row r="2519" spans="1:5" x14ac:dyDescent="0.25">
      <c r="A2519" s="81" t="s">
        <v>30</v>
      </c>
      <c r="B2519" s="73">
        <f>_xlfn.IFNA(VLOOKUP(B2498,Saisie!$A$4:$X$153,21,FALSE),0)</f>
        <v>0</v>
      </c>
      <c r="C2519" s="74">
        <f>Témoin!$C$22</f>
        <v>135</v>
      </c>
      <c r="D2519" s="75">
        <f t="shared" si="312"/>
        <v>0</v>
      </c>
      <c r="E2519" s="117" t="str">
        <f>_xlfn.IFNA(VLOOKUP(B2498,Saisie!$A$4:$X$153,20,FALSE),"")</f>
        <v/>
      </c>
    </row>
    <row r="2520" spans="1:5" x14ac:dyDescent="0.25">
      <c r="A2520" s="93" t="s">
        <v>31</v>
      </c>
      <c r="B2520" s="92"/>
      <c r="C2520" s="94"/>
      <c r="D2520" s="95"/>
      <c r="E2520" s="129" t="str">
        <f>_xlfn.IFNA(VLOOKUP(B2498,Saisie!$A$4:$X$153,24,FALSE),"")</f>
        <v/>
      </c>
    </row>
    <row r="2521" spans="1:5" x14ac:dyDescent="0.25">
      <c r="A2521" s="96"/>
      <c r="B2521" s="97"/>
      <c r="C2521" s="98"/>
      <c r="D2521" s="75">
        <f t="shared" ref="D2521:D2525" si="313">C2521*B2521</f>
        <v>0</v>
      </c>
      <c r="E2521" s="129"/>
    </row>
    <row r="2522" spans="1:5" x14ac:dyDescent="0.25">
      <c r="A2522" s="96"/>
      <c r="B2522" s="92"/>
      <c r="C2522" s="98"/>
      <c r="D2522" s="75">
        <f t="shared" si="313"/>
        <v>0</v>
      </c>
      <c r="E2522" s="129"/>
    </row>
    <row r="2523" spans="1:5" x14ac:dyDescent="0.25">
      <c r="A2523" s="99"/>
      <c r="B2523" s="92"/>
      <c r="C2523" s="98"/>
      <c r="D2523" s="75">
        <f t="shared" si="313"/>
        <v>0</v>
      </c>
      <c r="E2523" s="129"/>
    </row>
    <row r="2524" spans="1:5" x14ac:dyDescent="0.25">
      <c r="A2524" s="67"/>
      <c r="B2524" s="92"/>
      <c r="C2524" s="98"/>
      <c r="D2524" s="75">
        <f t="shared" si="313"/>
        <v>0</v>
      </c>
      <c r="E2524" s="129"/>
    </row>
    <row r="2525" spans="1:5" ht="15.75" thickBot="1" x14ac:dyDescent="0.3">
      <c r="A2525" s="67"/>
      <c r="B2525" s="100"/>
      <c r="C2525" s="101"/>
      <c r="D2525" s="87">
        <f t="shared" si="313"/>
        <v>0</v>
      </c>
      <c r="E2525" s="129"/>
    </row>
    <row r="2526" spans="1:5" ht="15.75" thickBot="1" x14ac:dyDescent="0.3">
      <c r="A2526" s="88" t="s">
        <v>32</v>
      </c>
      <c r="B2526" s="89"/>
      <c r="C2526" s="89"/>
      <c r="D2526" s="90">
        <f>SUM(D2512:D2525)</f>
        <v>0</v>
      </c>
    </row>
    <row r="2527" spans="1:5" ht="15.75" thickBot="1" x14ac:dyDescent="0.3">
      <c r="A2527" s="67"/>
      <c r="B2527" s="69"/>
      <c r="C2527" s="69"/>
      <c r="D2527" s="91"/>
    </row>
    <row r="2528" spans="1:5" ht="21.75" thickTop="1" thickBot="1" x14ac:dyDescent="0.35">
      <c r="A2528" s="102" t="s">
        <v>33</v>
      </c>
      <c r="B2528" s="102"/>
      <c r="C2528" s="102"/>
      <c r="D2528" s="103">
        <f>D2526+D2510</f>
        <v>0</v>
      </c>
    </row>
    <row r="2529" spans="1:5" ht="16.5" thickTop="1" thickBot="1" x14ac:dyDescent="0.3"/>
    <row r="2530" spans="1:5" ht="16.5" thickBot="1" x14ac:dyDescent="0.3">
      <c r="A2530" s="67" t="s">
        <v>12</v>
      </c>
      <c r="B2530" s="128">
        <f>Saisie!A83</f>
        <v>0</v>
      </c>
      <c r="C2530" s="126"/>
      <c r="D2530" s="127"/>
    </row>
    <row r="2532" spans="1:5" ht="15.75" thickBot="1" x14ac:dyDescent="0.3">
      <c r="A2532" s="68">
        <f>_xlfn.IFNA(VLOOKUP(B2530,Saisie!$A$4:$X$153,5,FALSE),0)</f>
        <v>0</v>
      </c>
      <c r="B2532" s="69" t="s">
        <v>13</v>
      </c>
      <c r="C2532" s="69" t="s">
        <v>14</v>
      </c>
      <c r="D2532" s="69" t="s">
        <v>15</v>
      </c>
    </row>
    <row r="2533" spans="1:5" x14ac:dyDescent="0.25">
      <c r="A2533" s="67" t="s">
        <v>16</v>
      </c>
      <c r="B2533" s="70">
        <f>_xlfn.IFNA(VLOOKUP(B2530,Saisie!$A$4:$X$153,3,FALSE),0)</f>
        <v>0</v>
      </c>
      <c r="C2533" s="71">
        <f>Témoin!$C$4</f>
        <v>55</v>
      </c>
      <c r="D2533" s="72">
        <f>C2533*B2533</f>
        <v>0</v>
      </c>
      <c r="E2533" s="117" t="str">
        <f>_xlfn.IFNA(VLOOKUP(B2530,Saisie!$A$4:$X$153,2,FALSE),"")</f>
        <v/>
      </c>
    </row>
    <row r="2534" spans="1:5" x14ac:dyDescent="0.25">
      <c r="A2534" s="67" t="s">
        <v>17</v>
      </c>
      <c r="B2534" s="73">
        <f>IF(A2532=1,1,)</f>
        <v>0</v>
      </c>
      <c r="C2534" s="74">
        <f>Témoin!$C$5</f>
        <v>24</v>
      </c>
      <c r="D2534" s="75">
        <f t="shared" ref="D2534:D2538" si="314">C2534*B2534</f>
        <v>0</v>
      </c>
      <c r="E2534" s="129" t="str">
        <f>_xlfn.IFNA(VLOOKUP(B2530,Saisie!$A$4:$X$153,4,FALSE),"")</f>
        <v/>
      </c>
    </row>
    <row r="2535" spans="1:5" x14ac:dyDescent="0.25">
      <c r="A2535" s="67" t="s">
        <v>18</v>
      </c>
      <c r="B2535" s="73">
        <f>IF(A2532=2,2,)</f>
        <v>0</v>
      </c>
      <c r="C2535" s="74">
        <f>Témoin!$C$6</f>
        <v>23</v>
      </c>
      <c r="D2535" s="75">
        <f t="shared" si="314"/>
        <v>0</v>
      </c>
      <c r="E2535" s="129"/>
    </row>
    <row r="2536" spans="1:5" x14ac:dyDescent="0.25">
      <c r="A2536" s="67" t="s">
        <v>19</v>
      </c>
      <c r="B2536" s="73">
        <f>IF(AND(A2532&gt;=3,A2532&lt;=5),A2532,0)</f>
        <v>0</v>
      </c>
      <c r="C2536" s="74">
        <f>Témoin!$C$7</f>
        <v>22</v>
      </c>
      <c r="D2536" s="75">
        <f t="shared" si="314"/>
        <v>0</v>
      </c>
      <c r="E2536" s="129"/>
    </row>
    <row r="2537" spans="1:5" x14ac:dyDescent="0.25">
      <c r="A2537" s="67" t="s">
        <v>20</v>
      </c>
      <c r="B2537" s="73">
        <f>IF(AND(A2532&gt;=6,A2532&lt;=10),A2532,0)</f>
        <v>0</v>
      </c>
      <c r="C2537" s="74">
        <f>Témoin!$C$8</f>
        <v>21</v>
      </c>
      <c r="D2537" s="75">
        <f t="shared" si="314"/>
        <v>0</v>
      </c>
      <c r="E2537" s="129"/>
    </row>
    <row r="2538" spans="1:5" x14ac:dyDescent="0.25">
      <c r="A2538" s="67" t="s">
        <v>21</v>
      </c>
      <c r="B2538" s="76">
        <f>IF(A2532&gt;10,A2532,0)</f>
        <v>0</v>
      </c>
      <c r="C2538" s="77">
        <f>Témoin!$C$9</f>
        <v>20</v>
      </c>
      <c r="D2538" s="78">
        <f t="shared" si="314"/>
        <v>0</v>
      </c>
      <c r="E2538" s="129"/>
    </row>
    <row r="2539" spans="1:5" x14ac:dyDescent="0.25">
      <c r="A2539" s="67"/>
      <c r="B2539" s="73"/>
      <c r="C2539" s="79"/>
      <c r="D2539" s="80"/>
      <c r="E2539" s="117"/>
    </row>
    <row r="2540" spans="1:5" x14ac:dyDescent="0.25">
      <c r="A2540" s="81" t="s">
        <v>22</v>
      </c>
      <c r="B2540" s="82">
        <f>_xlfn.IFNA(VLOOKUP(B2530,Saisie!$A$4:$X$153,7,FALSE),0)</f>
        <v>0</v>
      </c>
      <c r="C2540" s="83">
        <f>Témoin!$C$11</f>
        <v>95</v>
      </c>
      <c r="D2540" s="84">
        <f t="shared" ref="D2540:D2541" si="315">C2540*B2540</f>
        <v>0</v>
      </c>
      <c r="E2540" s="117" t="str">
        <f>_xlfn.IFNA(VLOOKUP(B2530,Saisie!$A$4:$X$153,6,FALSE),"")</f>
        <v/>
      </c>
    </row>
    <row r="2541" spans="1:5" ht="15.75" thickBot="1" x14ac:dyDescent="0.3">
      <c r="A2541" s="67" t="s">
        <v>23</v>
      </c>
      <c r="B2541" s="85">
        <f>_xlfn.IFNA(VLOOKUP(B2530,Saisie!$A$4:$X$153,9,FALSE),0)</f>
        <v>0</v>
      </c>
      <c r="C2541" s="86">
        <f>Témoin!$C$12</f>
        <v>70</v>
      </c>
      <c r="D2541" s="87">
        <f t="shared" si="315"/>
        <v>0</v>
      </c>
      <c r="E2541" s="117" t="str">
        <f>_xlfn.IFNA(VLOOKUP(B2530,Saisie!$A$4:$X$153,8,FALSE),"")</f>
        <v/>
      </c>
    </row>
    <row r="2542" spans="1:5" ht="15.75" thickBot="1" x14ac:dyDescent="0.3">
      <c r="A2542" s="88" t="s">
        <v>24</v>
      </c>
      <c r="B2542" s="89"/>
      <c r="C2542" s="89"/>
      <c r="D2542" s="90">
        <f>SUM(D2533:D2541)</f>
        <v>0</v>
      </c>
      <c r="E2542" s="117"/>
    </row>
    <row r="2543" spans="1:5" ht="15.75" thickBot="1" x14ac:dyDescent="0.3">
      <c r="A2543" s="67"/>
      <c r="B2543" s="89"/>
      <c r="C2543" s="89"/>
      <c r="D2543" s="91"/>
      <c r="E2543" s="117"/>
    </row>
    <row r="2544" spans="1:5" x14ac:dyDescent="0.25">
      <c r="A2544" s="67" t="s">
        <v>25</v>
      </c>
      <c r="B2544" s="70">
        <f>_xlfn.IFNA(VLOOKUP(B2530,Saisie!$A$4:$X$153,11,FALSE),0)</f>
        <v>0</v>
      </c>
      <c r="C2544" s="71">
        <f>Témoin!$C$15</f>
        <v>27</v>
      </c>
      <c r="D2544" s="72">
        <f t="shared" ref="D2544:D2551" si="316">C2544*B2544</f>
        <v>0</v>
      </c>
      <c r="E2544" s="117" t="str">
        <f>_xlfn.IFNA(VLOOKUP(B2530,Saisie!$A$4:$X$153,10,FALSE),"")</f>
        <v/>
      </c>
    </row>
    <row r="2545" spans="1:5" x14ac:dyDescent="0.25">
      <c r="A2545" s="67" t="s">
        <v>5</v>
      </c>
      <c r="B2545" s="73">
        <f>_xlfn.IFNA(VLOOKUP(B2530,Saisie!$A$4:$X$153,13,FALSE),0)</f>
        <v>0</v>
      </c>
      <c r="C2545" s="74">
        <f>Témoin!$C$16</f>
        <v>65</v>
      </c>
      <c r="D2545" s="75">
        <f t="shared" si="316"/>
        <v>0</v>
      </c>
      <c r="E2545" s="117" t="str">
        <f>_xlfn.IFNA(VLOOKUP(B2530,Saisie!$A$4:$X$153,12,FALSE),"")</f>
        <v/>
      </c>
    </row>
    <row r="2546" spans="1:5" x14ac:dyDescent="0.25">
      <c r="A2546" s="67" t="s">
        <v>6</v>
      </c>
      <c r="B2546" s="73">
        <f>_xlfn.IFNA(VLOOKUP(B2530,Saisie!$A$4:$X$153,15,FALSE),0)</f>
        <v>0</v>
      </c>
      <c r="C2546" s="74">
        <f>Témoin!$C$17</f>
        <v>60</v>
      </c>
      <c r="D2546" s="75">
        <f t="shared" si="316"/>
        <v>0</v>
      </c>
      <c r="E2546" s="117" t="str">
        <f>_xlfn.IFNA(VLOOKUP(B2530,Saisie!$A$4:$X$153,14,FALSE),"")</f>
        <v/>
      </c>
    </row>
    <row r="2547" spans="1:5" x14ac:dyDescent="0.25">
      <c r="A2547" s="67" t="s">
        <v>26</v>
      </c>
      <c r="B2547" s="73">
        <f>_xlfn.IFNA(VLOOKUP(B2530,Saisie!$A$4:$X$153,17,FALSE),0)</f>
        <v>0</v>
      </c>
      <c r="C2547" s="74">
        <f>Témoin!$C$18</f>
        <v>39</v>
      </c>
      <c r="D2547" s="75">
        <f t="shared" si="316"/>
        <v>0</v>
      </c>
      <c r="E2547" s="117" t="str">
        <f>_xlfn.IFNA(VLOOKUP(B2530,Saisie!$A$4:$X$153,16,FALSE),"")</f>
        <v/>
      </c>
    </row>
    <row r="2548" spans="1:5" x14ac:dyDescent="0.25">
      <c r="A2548" s="67" t="s">
        <v>27</v>
      </c>
      <c r="B2548" s="73">
        <f>_xlfn.IFNA(VLOOKUP(B2530,Saisie!$A$4:$X$153,19,FALSE),0)</f>
        <v>0</v>
      </c>
      <c r="C2548" s="74">
        <f>Témoin!$C$19</f>
        <v>20</v>
      </c>
      <c r="D2548" s="75">
        <f t="shared" si="316"/>
        <v>0</v>
      </c>
      <c r="E2548" s="117" t="str">
        <f>_xlfn.IFNA(VLOOKUP(B2530,Saisie!$A$4:$X$153,18,FALSE),"")</f>
        <v/>
      </c>
    </row>
    <row r="2549" spans="1:5" x14ac:dyDescent="0.25">
      <c r="A2549" s="67" t="s">
        <v>28</v>
      </c>
      <c r="B2549" s="73">
        <f>_xlfn.IFNA(VLOOKUP(B2530,Saisie!$A$4:$X$153,23,FALSE),0)</f>
        <v>0</v>
      </c>
      <c r="C2549" s="74">
        <f>Témoin!$C$20</f>
        <v>260</v>
      </c>
      <c r="D2549" s="75">
        <f t="shared" si="316"/>
        <v>0</v>
      </c>
      <c r="E2549" s="117" t="str">
        <f>_xlfn.IFNA(VLOOKUP(B2530,Saisie!$A$4:$X$153,22,FALSE),"")</f>
        <v/>
      </c>
    </row>
    <row r="2550" spans="1:5" x14ac:dyDescent="0.25">
      <c r="A2550" s="67" t="s">
        <v>29</v>
      </c>
      <c r="B2550" s="92"/>
      <c r="C2550" s="74">
        <f>Témoin!$C$21</f>
        <v>54</v>
      </c>
      <c r="D2550" s="75">
        <f t="shared" si="316"/>
        <v>0</v>
      </c>
      <c r="E2550" s="117"/>
    </row>
    <row r="2551" spans="1:5" x14ac:dyDescent="0.25">
      <c r="A2551" s="81" t="s">
        <v>30</v>
      </c>
      <c r="B2551" s="73">
        <f>_xlfn.IFNA(VLOOKUP(B2530,Saisie!$A$4:$X$153,21,FALSE),0)</f>
        <v>0</v>
      </c>
      <c r="C2551" s="74">
        <f>Témoin!$C$22</f>
        <v>135</v>
      </c>
      <c r="D2551" s="75">
        <f t="shared" si="316"/>
        <v>0</v>
      </c>
      <c r="E2551" s="117" t="str">
        <f>_xlfn.IFNA(VLOOKUP(B2530,Saisie!$A$4:$X$153,20,FALSE),"")</f>
        <v/>
      </c>
    </row>
    <row r="2552" spans="1:5" x14ac:dyDescent="0.25">
      <c r="A2552" s="93" t="s">
        <v>31</v>
      </c>
      <c r="B2552" s="92"/>
      <c r="C2552" s="94"/>
      <c r="D2552" s="95"/>
      <c r="E2552" s="129" t="str">
        <f>_xlfn.IFNA(VLOOKUP(B2530,Saisie!$A$4:$X$153,24,FALSE),"")</f>
        <v/>
      </c>
    </row>
    <row r="2553" spans="1:5" x14ac:dyDescent="0.25">
      <c r="A2553" s="96"/>
      <c r="B2553" s="97"/>
      <c r="C2553" s="98"/>
      <c r="D2553" s="75">
        <f t="shared" ref="D2553:D2557" si="317">C2553*B2553</f>
        <v>0</v>
      </c>
      <c r="E2553" s="129"/>
    </row>
    <row r="2554" spans="1:5" x14ac:dyDescent="0.25">
      <c r="A2554" s="96"/>
      <c r="B2554" s="92"/>
      <c r="C2554" s="98"/>
      <c r="D2554" s="75">
        <f t="shared" si="317"/>
        <v>0</v>
      </c>
      <c r="E2554" s="129"/>
    </row>
    <row r="2555" spans="1:5" x14ac:dyDescent="0.25">
      <c r="A2555" s="99"/>
      <c r="B2555" s="92"/>
      <c r="C2555" s="98"/>
      <c r="D2555" s="75">
        <f t="shared" si="317"/>
        <v>0</v>
      </c>
      <c r="E2555" s="129"/>
    </row>
    <row r="2556" spans="1:5" x14ac:dyDescent="0.25">
      <c r="A2556" s="67"/>
      <c r="B2556" s="92"/>
      <c r="C2556" s="98"/>
      <c r="D2556" s="75">
        <f t="shared" si="317"/>
        <v>0</v>
      </c>
      <c r="E2556" s="129"/>
    </row>
    <row r="2557" spans="1:5" ht="15.75" thickBot="1" x14ac:dyDescent="0.3">
      <c r="A2557" s="67"/>
      <c r="B2557" s="100"/>
      <c r="C2557" s="101"/>
      <c r="D2557" s="87">
        <f t="shared" si="317"/>
        <v>0</v>
      </c>
      <c r="E2557" s="129"/>
    </row>
    <row r="2558" spans="1:5" ht="15.75" thickBot="1" x14ac:dyDescent="0.3">
      <c r="A2558" s="88" t="s">
        <v>32</v>
      </c>
      <c r="B2558" s="89"/>
      <c r="C2558" s="89"/>
      <c r="D2558" s="90">
        <f>SUM(D2544:D2557)</f>
        <v>0</v>
      </c>
    </row>
    <row r="2559" spans="1:5" ht="15.75" thickBot="1" x14ac:dyDescent="0.3">
      <c r="A2559" s="67"/>
      <c r="B2559" s="69"/>
      <c r="C2559" s="69"/>
      <c r="D2559" s="91"/>
    </row>
    <row r="2560" spans="1:5" ht="21.75" thickTop="1" thickBot="1" x14ac:dyDescent="0.35">
      <c r="A2560" s="102" t="s">
        <v>33</v>
      </c>
      <c r="B2560" s="102"/>
      <c r="C2560" s="102"/>
      <c r="D2560" s="103">
        <f>D2558+D2542</f>
        <v>0</v>
      </c>
    </row>
    <row r="2561" spans="1:5" ht="16.5" thickTop="1" thickBot="1" x14ac:dyDescent="0.3"/>
    <row r="2562" spans="1:5" ht="16.5" thickBot="1" x14ac:dyDescent="0.3">
      <c r="A2562" s="67" t="s">
        <v>12</v>
      </c>
      <c r="B2562" s="128">
        <f>Saisie!A84</f>
        <v>0</v>
      </c>
      <c r="C2562" s="126"/>
      <c r="D2562" s="127"/>
    </row>
    <row r="2564" spans="1:5" ht="15.75" thickBot="1" x14ac:dyDescent="0.3">
      <c r="A2564" s="68">
        <f>_xlfn.IFNA(VLOOKUP(B2562,Saisie!$A$4:$X$153,5,FALSE),0)</f>
        <v>0</v>
      </c>
      <c r="B2564" s="69" t="s">
        <v>13</v>
      </c>
      <c r="C2564" s="69" t="s">
        <v>14</v>
      </c>
      <c r="D2564" s="69" t="s">
        <v>15</v>
      </c>
    </row>
    <row r="2565" spans="1:5" x14ac:dyDescent="0.25">
      <c r="A2565" s="67" t="s">
        <v>16</v>
      </c>
      <c r="B2565" s="70">
        <f>_xlfn.IFNA(VLOOKUP(B2562,Saisie!$A$4:$X$153,3,FALSE),0)</f>
        <v>0</v>
      </c>
      <c r="C2565" s="71">
        <f>Témoin!$C$4</f>
        <v>55</v>
      </c>
      <c r="D2565" s="72">
        <f>C2565*B2565</f>
        <v>0</v>
      </c>
      <c r="E2565" s="117" t="str">
        <f>_xlfn.IFNA(VLOOKUP(B2562,Saisie!$A$4:$X$153,2,FALSE),"")</f>
        <v/>
      </c>
    </row>
    <row r="2566" spans="1:5" x14ac:dyDescent="0.25">
      <c r="A2566" s="67" t="s">
        <v>17</v>
      </c>
      <c r="B2566" s="73">
        <f>IF(A2564=1,1,)</f>
        <v>0</v>
      </c>
      <c r="C2566" s="74">
        <f>Témoin!$C$5</f>
        <v>24</v>
      </c>
      <c r="D2566" s="75">
        <f t="shared" ref="D2566:D2570" si="318">C2566*B2566</f>
        <v>0</v>
      </c>
      <c r="E2566" s="129" t="str">
        <f>_xlfn.IFNA(VLOOKUP(B2562,Saisie!$A$4:$X$153,4,FALSE),"")</f>
        <v/>
      </c>
    </row>
    <row r="2567" spans="1:5" x14ac:dyDescent="0.25">
      <c r="A2567" s="67" t="s">
        <v>18</v>
      </c>
      <c r="B2567" s="73">
        <f>IF(A2564=2,2,)</f>
        <v>0</v>
      </c>
      <c r="C2567" s="74">
        <f>Témoin!$C$6</f>
        <v>23</v>
      </c>
      <c r="D2567" s="75">
        <f t="shared" si="318"/>
        <v>0</v>
      </c>
      <c r="E2567" s="129"/>
    </row>
    <row r="2568" spans="1:5" x14ac:dyDescent="0.25">
      <c r="A2568" s="67" t="s">
        <v>19</v>
      </c>
      <c r="B2568" s="73">
        <f>IF(AND(A2564&gt;=3,A2564&lt;=5),A2564,0)</f>
        <v>0</v>
      </c>
      <c r="C2568" s="74">
        <f>Témoin!$C$7</f>
        <v>22</v>
      </c>
      <c r="D2568" s="75">
        <f t="shared" si="318"/>
        <v>0</v>
      </c>
      <c r="E2568" s="129"/>
    </row>
    <row r="2569" spans="1:5" x14ac:dyDescent="0.25">
      <c r="A2569" s="67" t="s">
        <v>20</v>
      </c>
      <c r="B2569" s="73">
        <f>IF(AND(A2564&gt;=6,A2564&lt;=10),A2564,0)</f>
        <v>0</v>
      </c>
      <c r="C2569" s="74">
        <f>Témoin!$C$8</f>
        <v>21</v>
      </c>
      <c r="D2569" s="75">
        <f t="shared" si="318"/>
        <v>0</v>
      </c>
      <c r="E2569" s="129"/>
    </row>
    <row r="2570" spans="1:5" x14ac:dyDescent="0.25">
      <c r="A2570" s="67" t="s">
        <v>21</v>
      </c>
      <c r="B2570" s="76">
        <f>IF(A2564&gt;10,A2564,0)</f>
        <v>0</v>
      </c>
      <c r="C2570" s="77">
        <f>Témoin!$C$9</f>
        <v>20</v>
      </c>
      <c r="D2570" s="78">
        <f t="shared" si="318"/>
        <v>0</v>
      </c>
      <c r="E2570" s="129"/>
    </row>
    <row r="2571" spans="1:5" x14ac:dyDescent="0.25">
      <c r="A2571" s="67"/>
      <c r="B2571" s="73"/>
      <c r="C2571" s="79"/>
      <c r="D2571" s="80"/>
      <c r="E2571" s="117"/>
    </row>
    <row r="2572" spans="1:5" x14ac:dyDescent="0.25">
      <c r="A2572" s="81" t="s">
        <v>22</v>
      </c>
      <c r="B2572" s="82">
        <f>_xlfn.IFNA(VLOOKUP(B2562,Saisie!$A$4:$X$153,7,FALSE),0)</f>
        <v>0</v>
      </c>
      <c r="C2572" s="83">
        <f>Témoin!$C$11</f>
        <v>95</v>
      </c>
      <c r="D2572" s="84">
        <f t="shared" ref="D2572:D2573" si="319">C2572*B2572</f>
        <v>0</v>
      </c>
      <c r="E2572" s="117" t="str">
        <f>_xlfn.IFNA(VLOOKUP(B2562,Saisie!$A$4:$X$153,6,FALSE),"")</f>
        <v/>
      </c>
    </row>
    <row r="2573" spans="1:5" ht="15.75" thickBot="1" x14ac:dyDescent="0.3">
      <c r="A2573" s="67" t="s">
        <v>23</v>
      </c>
      <c r="B2573" s="85">
        <f>_xlfn.IFNA(VLOOKUP(B2562,Saisie!$A$4:$X$153,9,FALSE),0)</f>
        <v>0</v>
      </c>
      <c r="C2573" s="86">
        <f>Témoin!$C$12</f>
        <v>70</v>
      </c>
      <c r="D2573" s="87">
        <f t="shared" si="319"/>
        <v>0</v>
      </c>
      <c r="E2573" s="117" t="str">
        <f>_xlfn.IFNA(VLOOKUP(B2562,Saisie!$A$4:$X$153,8,FALSE),"")</f>
        <v/>
      </c>
    </row>
    <row r="2574" spans="1:5" ht="15.75" thickBot="1" x14ac:dyDescent="0.3">
      <c r="A2574" s="88" t="s">
        <v>24</v>
      </c>
      <c r="B2574" s="89"/>
      <c r="C2574" s="89"/>
      <c r="D2574" s="90">
        <f>SUM(D2565:D2573)</f>
        <v>0</v>
      </c>
      <c r="E2574" s="117"/>
    </row>
    <row r="2575" spans="1:5" ht="15.75" thickBot="1" x14ac:dyDescent="0.3">
      <c r="A2575" s="67"/>
      <c r="B2575" s="89"/>
      <c r="C2575" s="89"/>
      <c r="D2575" s="91"/>
      <c r="E2575" s="117"/>
    </row>
    <row r="2576" spans="1:5" x14ac:dyDescent="0.25">
      <c r="A2576" s="67" t="s">
        <v>25</v>
      </c>
      <c r="B2576" s="70">
        <f>_xlfn.IFNA(VLOOKUP(B2562,Saisie!$A$4:$X$153,11,FALSE),0)</f>
        <v>0</v>
      </c>
      <c r="C2576" s="71">
        <f>Témoin!$C$15</f>
        <v>27</v>
      </c>
      <c r="D2576" s="72">
        <f t="shared" ref="D2576:D2583" si="320">C2576*B2576</f>
        <v>0</v>
      </c>
      <c r="E2576" s="117" t="str">
        <f>_xlfn.IFNA(VLOOKUP(B2562,Saisie!$A$4:$X$153,10,FALSE),"")</f>
        <v/>
      </c>
    </row>
    <row r="2577" spans="1:5" x14ac:dyDescent="0.25">
      <c r="A2577" s="67" t="s">
        <v>5</v>
      </c>
      <c r="B2577" s="73">
        <f>_xlfn.IFNA(VLOOKUP(B2562,Saisie!$A$4:$X$153,13,FALSE),0)</f>
        <v>0</v>
      </c>
      <c r="C2577" s="74">
        <f>Témoin!$C$16</f>
        <v>65</v>
      </c>
      <c r="D2577" s="75">
        <f t="shared" si="320"/>
        <v>0</v>
      </c>
      <c r="E2577" s="117" t="str">
        <f>_xlfn.IFNA(VLOOKUP(B2562,Saisie!$A$4:$X$153,12,FALSE),"")</f>
        <v/>
      </c>
    </row>
    <row r="2578" spans="1:5" x14ac:dyDescent="0.25">
      <c r="A2578" s="67" t="s">
        <v>6</v>
      </c>
      <c r="B2578" s="73">
        <f>_xlfn.IFNA(VLOOKUP(B2562,Saisie!$A$4:$X$153,15,FALSE),0)</f>
        <v>0</v>
      </c>
      <c r="C2578" s="74">
        <f>Témoin!$C$17</f>
        <v>60</v>
      </c>
      <c r="D2578" s="75">
        <f t="shared" si="320"/>
        <v>0</v>
      </c>
      <c r="E2578" s="117" t="str">
        <f>_xlfn.IFNA(VLOOKUP(B2562,Saisie!$A$4:$X$153,14,FALSE),"")</f>
        <v/>
      </c>
    </row>
    <row r="2579" spans="1:5" x14ac:dyDescent="0.25">
      <c r="A2579" s="67" t="s">
        <v>26</v>
      </c>
      <c r="B2579" s="73">
        <f>_xlfn.IFNA(VLOOKUP(B2562,Saisie!$A$4:$X$153,17,FALSE),0)</f>
        <v>0</v>
      </c>
      <c r="C2579" s="74">
        <f>Témoin!$C$18</f>
        <v>39</v>
      </c>
      <c r="D2579" s="75">
        <f t="shared" si="320"/>
        <v>0</v>
      </c>
      <c r="E2579" s="117" t="str">
        <f>_xlfn.IFNA(VLOOKUP(B2562,Saisie!$A$4:$X$153,16,FALSE),"")</f>
        <v/>
      </c>
    </row>
    <row r="2580" spans="1:5" x14ac:dyDescent="0.25">
      <c r="A2580" s="67" t="s">
        <v>27</v>
      </c>
      <c r="B2580" s="73">
        <f>_xlfn.IFNA(VLOOKUP(B2562,Saisie!$A$4:$X$153,19,FALSE),0)</f>
        <v>0</v>
      </c>
      <c r="C2580" s="74">
        <f>Témoin!$C$19</f>
        <v>20</v>
      </c>
      <c r="D2580" s="75">
        <f t="shared" si="320"/>
        <v>0</v>
      </c>
      <c r="E2580" s="117" t="str">
        <f>_xlfn.IFNA(VLOOKUP(B2562,Saisie!$A$4:$X$153,18,FALSE),"")</f>
        <v/>
      </c>
    </row>
    <row r="2581" spans="1:5" x14ac:dyDescent="0.25">
      <c r="A2581" s="67" t="s">
        <v>28</v>
      </c>
      <c r="B2581" s="73">
        <f>_xlfn.IFNA(VLOOKUP(B2562,Saisie!$A$4:$X$153,23,FALSE),0)</f>
        <v>0</v>
      </c>
      <c r="C2581" s="74">
        <f>Témoin!$C$20</f>
        <v>260</v>
      </c>
      <c r="D2581" s="75">
        <f t="shared" si="320"/>
        <v>0</v>
      </c>
      <c r="E2581" s="117" t="str">
        <f>_xlfn.IFNA(VLOOKUP(B2562,Saisie!$A$4:$X$153,22,FALSE),"")</f>
        <v/>
      </c>
    </row>
    <row r="2582" spans="1:5" x14ac:dyDescent="0.25">
      <c r="A2582" s="67" t="s">
        <v>29</v>
      </c>
      <c r="B2582" s="92"/>
      <c r="C2582" s="74">
        <f>Témoin!$C$21</f>
        <v>54</v>
      </c>
      <c r="D2582" s="75">
        <f t="shared" si="320"/>
        <v>0</v>
      </c>
      <c r="E2582" s="117"/>
    </row>
    <row r="2583" spans="1:5" x14ac:dyDescent="0.25">
      <c r="A2583" s="81" t="s">
        <v>30</v>
      </c>
      <c r="B2583" s="73">
        <f>_xlfn.IFNA(VLOOKUP(B2562,Saisie!$A$4:$X$153,21,FALSE),0)</f>
        <v>0</v>
      </c>
      <c r="C2583" s="74">
        <f>Témoin!$C$22</f>
        <v>135</v>
      </c>
      <c r="D2583" s="75">
        <f t="shared" si="320"/>
        <v>0</v>
      </c>
      <c r="E2583" s="117" t="str">
        <f>_xlfn.IFNA(VLOOKUP(B2562,Saisie!$A$4:$X$153,20,FALSE),"")</f>
        <v/>
      </c>
    </row>
    <row r="2584" spans="1:5" x14ac:dyDescent="0.25">
      <c r="A2584" s="93" t="s">
        <v>31</v>
      </c>
      <c r="B2584" s="92"/>
      <c r="C2584" s="94"/>
      <c r="D2584" s="95"/>
      <c r="E2584" s="129" t="str">
        <f>_xlfn.IFNA(VLOOKUP(B2562,Saisie!$A$4:$X$153,24,FALSE),"")</f>
        <v/>
      </c>
    </row>
    <row r="2585" spans="1:5" x14ac:dyDescent="0.25">
      <c r="A2585" s="96"/>
      <c r="B2585" s="97"/>
      <c r="C2585" s="98"/>
      <c r="D2585" s="75">
        <f t="shared" ref="D2585:D2589" si="321">C2585*B2585</f>
        <v>0</v>
      </c>
      <c r="E2585" s="129"/>
    </row>
    <row r="2586" spans="1:5" x14ac:dyDescent="0.25">
      <c r="A2586" s="96"/>
      <c r="B2586" s="92"/>
      <c r="C2586" s="98"/>
      <c r="D2586" s="75">
        <f t="shared" si="321"/>
        <v>0</v>
      </c>
      <c r="E2586" s="129"/>
    </row>
    <row r="2587" spans="1:5" x14ac:dyDescent="0.25">
      <c r="A2587" s="99"/>
      <c r="B2587" s="92"/>
      <c r="C2587" s="98"/>
      <c r="D2587" s="75">
        <f t="shared" si="321"/>
        <v>0</v>
      </c>
      <c r="E2587" s="129"/>
    </row>
    <row r="2588" spans="1:5" x14ac:dyDescent="0.25">
      <c r="A2588" s="67"/>
      <c r="B2588" s="92"/>
      <c r="C2588" s="98"/>
      <c r="D2588" s="75">
        <f t="shared" si="321"/>
        <v>0</v>
      </c>
      <c r="E2588" s="129"/>
    </row>
    <row r="2589" spans="1:5" ht="15.75" thickBot="1" x14ac:dyDescent="0.3">
      <c r="A2589" s="67"/>
      <c r="B2589" s="100"/>
      <c r="C2589" s="101"/>
      <c r="D2589" s="87">
        <f t="shared" si="321"/>
        <v>0</v>
      </c>
      <c r="E2589" s="129"/>
    </row>
    <row r="2590" spans="1:5" ht="15.75" thickBot="1" x14ac:dyDescent="0.3">
      <c r="A2590" s="88" t="s">
        <v>32</v>
      </c>
      <c r="B2590" s="89"/>
      <c r="C2590" s="89"/>
      <c r="D2590" s="90">
        <f>SUM(D2576:D2589)</f>
        <v>0</v>
      </c>
    </row>
    <row r="2591" spans="1:5" ht="15.75" thickBot="1" x14ac:dyDescent="0.3">
      <c r="A2591" s="67"/>
      <c r="B2591" s="69"/>
      <c r="C2591" s="69"/>
      <c r="D2591" s="91"/>
    </row>
    <row r="2592" spans="1:5" ht="21.75" thickTop="1" thickBot="1" x14ac:dyDescent="0.35">
      <c r="A2592" s="102" t="s">
        <v>33</v>
      </c>
      <c r="B2592" s="102"/>
      <c r="C2592" s="102"/>
      <c r="D2592" s="103">
        <f>D2590+D2574</f>
        <v>0</v>
      </c>
    </row>
    <row r="2593" spans="1:5" ht="16.5" thickTop="1" thickBot="1" x14ac:dyDescent="0.3"/>
    <row r="2594" spans="1:5" ht="16.5" thickBot="1" x14ac:dyDescent="0.3">
      <c r="A2594" s="67" t="s">
        <v>12</v>
      </c>
      <c r="B2594" s="128">
        <f>Saisie!A85</f>
        <v>0</v>
      </c>
      <c r="C2594" s="126"/>
      <c r="D2594" s="127"/>
    </row>
    <row r="2596" spans="1:5" ht="15.75" thickBot="1" x14ac:dyDescent="0.3">
      <c r="A2596" s="68">
        <f>_xlfn.IFNA(VLOOKUP(B2594,Saisie!$A$4:$X$153,5,FALSE),0)</f>
        <v>0</v>
      </c>
      <c r="B2596" s="69" t="s">
        <v>13</v>
      </c>
      <c r="C2596" s="69" t="s">
        <v>14</v>
      </c>
      <c r="D2596" s="69" t="s">
        <v>15</v>
      </c>
    </row>
    <row r="2597" spans="1:5" x14ac:dyDescent="0.25">
      <c r="A2597" s="67" t="s">
        <v>16</v>
      </c>
      <c r="B2597" s="70">
        <f>_xlfn.IFNA(VLOOKUP(B2594,Saisie!$A$4:$X$153,3,FALSE),0)</f>
        <v>0</v>
      </c>
      <c r="C2597" s="71">
        <f>Témoin!$C$4</f>
        <v>55</v>
      </c>
      <c r="D2597" s="72">
        <f>C2597*B2597</f>
        <v>0</v>
      </c>
      <c r="E2597" s="117" t="str">
        <f>_xlfn.IFNA(VLOOKUP(B2594,Saisie!$A$4:$X$153,2,FALSE),"")</f>
        <v/>
      </c>
    </row>
    <row r="2598" spans="1:5" x14ac:dyDescent="0.25">
      <c r="A2598" s="67" t="s">
        <v>17</v>
      </c>
      <c r="B2598" s="73">
        <f>IF(A2596=1,1,)</f>
        <v>0</v>
      </c>
      <c r="C2598" s="74">
        <f>Témoin!$C$5</f>
        <v>24</v>
      </c>
      <c r="D2598" s="75">
        <f t="shared" ref="D2598:D2602" si="322">C2598*B2598</f>
        <v>0</v>
      </c>
      <c r="E2598" s="129" t="str">
        <f>_xlfn.IFNA(VLOOKUP(B2594,Saisie!$A$4:$X$153,4,FALSE),"")</f>
        <v/>
      </c>
    </row>
    <row r="2599" spans="1:5" x14ac:dyDescent="0.25">
      <c r="A2599" s="67" t="s">
        <v>18</v>
      </c>
      <c r="B2599" s="73">
        <f>IF(A2596=2,2,)</f>
        <v>0</v>
      </c>
      <c r="C2599" s="74">
        <f>Témoin!$C$6</f>
        <v>23</v>
      </c>
      <c r="D2599" s="75">
        <f t="shared" si="322"/>
        <v>0</v>
      </c>
      <c r="E2599" s="129"/>
    </row>
    <row r="2600" spans="1:5" x14ac:dyDescent="0.25">
      <c r="A2600" s="67" t="s">
        <v>19</v>
      </c>
      <c r="B2600" s="73">
        <f>IF(AND(A2596&gt;=3,A2596&lt;=5),A2596,0)</f>
        <v>0</v>
      </c>
      <c r="C2600" s="74">
        <f>Témoin!$C$7</f>
        <v>22</v>
      </c>
      <c r="D2600" s="75">
        <f t="shared" si="322"/>
        <v>0</v>
      </c>
      <c r="E2600" s="129"/>
    </row>
    <row r="2601" spans="1:5" x14ac:dyDescent="0.25">
      <c r="A2601" s="67" t="s">
        <v>20</v>
      </c>
      <c r="B2601" s="73">
        <f>IF(AND(A2596&gt;=6,A2596&lt;=10),A2596,0)</f>
        <v>0</v>
      </c>
      <c r="C2601" s="74">
        <f>Témoin!$C$8</f>
        <v>21</v>
      </c>
      <c r="D2601" s="75">
        <f t="shared" si="322"/>
        <v>0</v>
      </c>
      <c r="E2601" s="129"/>
    </row>
    <row r="2602" spans="1:5" x14ac:dyDescent="0.25">
      <c r="A2602" s="67" t="s">
        <v>21</v>
      </c>
      <c r="B2602" s="76">
        <f>IF(A2596&gt;10,A2596,0)</f>
        <v>0</v>
      </c>
      <c r="C2602" s="77">
        <f>Témoin!$C$9</f>
        <v>20</v>
      </c>
      <c r="D2602" s="78">
        <f t="shared" si="322"/>
        <v>0</v>
      </c>
      <c r="E2602" s="129"/>
    </row>
    <row r="2603" spans="1:5" x14ac:dyDescent="0.25">
      <c r="A2603" s="67"/>
      <c r="B2603" s="73"/>
      <c r="C2603" s="79"/>
      <c r="D2603" s="80"/>
      <c r="E2603" s="117"/>
    </row>
    <row r="2604" spans="1:5" x14ac:dyDescent="0.25">
      <c r="A2604" s="81" t="s">
        <v>22</v>
      </c>
      <c r="B2604" s="82">
        <f>_xlfn.IFNA(VLOOKUP(B2594,Saisie!$A$4:$X$153,7,FALSE),0)</f>
        <v>0</v>
      </c>
      <c r="C2604" s="83">
        <f>Témoin!$C$11</f>
        <v>95</v>
      </c>
      <c r="D2604" s="84">
        <f t="shared" ref="D2604:D2605" si="323">C2604*B2604</f>
        <v>0</v>
      </c>
      <c r="E2604" s="117" t="str">
        <f>_xlfn.IFNA(VLOOKUP(B2594,Saisie!$A$4:$X$153,6,FALSE),"")</f>
        <v/>
      </c>
    </row>
    <row r="2605" spans="1:5" ht="15.75" thickBot="1" x14ac:dyDescent="0.3">
      <c r="A2605" s="67" t="s">
        <v>23</v>
      </c>
      <c r="B2605" s="85">
        <f>_xlfn.IFNA(VLOOKUP(B2594,Saisie!$A$4:$X$153,9,FALSE),0)</f>
        <v>0</v>
      </c>
      <c r="C2605" s="86">
        <f>Témoin!$C$12</f>
        <v>70</v>
      </c>
      <c r="D2605" s="87">
        <f t="shared" si="323"/>
        <v>0</v>
      </c>
      <c r="E2605" s="117" t="str">
        <f>_xlfn.IFNA(VLOOKUP(B2594,Saisie!$A$4:$X$153,8,FALSE),"")</f>
        <v/>
      </c>
    </row>
    <row r="2606" spans="1:5" ht="15.75" thickBot="1" x14ac:dyDescent="0.3">
      <c r="A2606" s="88" t="s">
        <v>24</v>
      </c>
      <c r="B2606" s="89"/>
      <c r="C2606" s="89"/>
      <c r="D2606" s="90">
        <f>SUM(D2597:D2605)</f>
        <v>0</v>
      </c>
      <c r="E2606" s="117"/>
    </row>
    <row r="2607" spans="1:5" ht="15.75" thickBot="1" x14ac:dyDescent="0.3">
      <c r="A2607" s="67"/>
      <c r="B2607" s="89"/>
      <c r="C2607" s="89"/>
      <c r="D2607" s="91"/>
      <c r="E2607" s="117"/>
    </row>
    <row r="2608" spans="1:5" x14ac:dyDescent="0.25">
      <c r="A2608" s="67" t="s">
        <v>25</v>
      </c>
      <c r="B2608" s="70">
        <f>_xlfn.IFNA(VLOOKUP(B2594,Saisie!$A$4:$X$153,11,FALSE),0)</f>
        <v>0</v>
      </c>
      <c r="C2608" s="71">
        <f>Témoin!$C$15</f>
        <v>27</v>
      </c>
      <c r="D2608" s="72">
        <f t="shared" ref="D2608:D2615" si="324">C2608*B2608</f>
        <v>0</v>
      </c>
      <c r="E2608" s="117" t="str">
        <f>_xlfn.IFNA(VLOOKUP(B2594,Saisie!$A$4:$X$153,10,FALSE),"")</f>
        <v/>
      </c>
    </row>
    <row r="2609" spans="1:5" x14ac:dyDescent="0.25">
      <c r="A2609" s="67" t="s">
        <v>5</v>
      </c>
      <c r="B2609" s="73">
        <f>_xlfn.IFNA(VLOOKUP(B2594,Saisie!$A$4:$X$153,13,FALSE),0)</f>
        <v>0</v>
      </c>
      <c r="C2609" s="74">
        <f>Témoin!$C$16</f>
        <v>65</v>
      </c>
      <c r="D2609" s="75">
        <f t="shared" si="324"/>
        <v>0</v>
      </c>
      <c r="E2609" s="117" t="str">
        <f>_xlfn.IFNA(VLOOKUP(B2594,Saisie!$A$4:$X$153,12,FALSE),"")</f>
        <v/>
      </c>
    </row>
    <row r="2610" spans="1:5" x14ac:dyDescent="0.25">
      <c r="A2610" s="67" t="s">
        <v>6</v>
      </c>
      <c r="B2610" s="73">
        <f>_xlfn.IFNA(VLOOKUP(B2594,Saisie!$A$4:$X$153,15,FALSE),0)</f>
        <v>0</v>
      </c>
      <c r="C2610" s="74">
        <f>Témoin!$C$17</f>
        <v>60</v>
      </c>
      <c r="D2610" s="75">
        <f t="shared" si="324"/>
        <v>0</v>
      </c>
      <c r="E2610" s="117" t="str">
        <f>_xlfn.IFNA(VLOOKUP(B2594,Saisie!$A$4:$X$153,14,FALSE),"")</f>
        <v/>
      </c>
    </row>
    <row r="2611" spans="1:5" x14ac:dyDescent="0.25">
      <c r="A2611" s="67" t="s">
        <v>26</v>
      </c>
      <c r="B2611" s="73">
        <f>_xlfn.IFNA(VLOOKUP(B2594,Saisie!$A$4:$X$153,17,FALSE),0)</f>
        <v>0</v>
      </c>
      <c r="C2611" s="74">
        <f>Témoin!$C$18</f>
        <v>39</v>
      </c>
      <c r="D2611" s="75">
        <f t="shared" si="324"/>
        <v>0</v>
      </c>
      <c r="E2611" s="117" t="str">
        <f>_xlfn.IFNA(VLOOKUP(B2594,Saisie!$A$4:$X$153,16,FALSE),"")</f>
        <v/>
      </c>
    </row>
    <row r="2612" spans="1:5" x14ac:dyDescent="0.25">
      <c r="A2612" s="67" t="s">
        <v>27</v>
      </c>
      <c r="B2612" s="73">
        <f>_xlfn.IFNA(VLOOKUP(B2594,Saisie!$A$4:$X$153,19,FALSE),0)</f>
        <v>0</v>
      </c>
      <c r="C2612" s="74">
        <f>Témoin!$C$19</f>
        <v>20</v>
      </c>
      <c r="D2612" s="75">
        <f t="shared" si="324"/>
        <v>0</v>
      </c>
      <c r="E2612" s="117" t="str">
        <f>_xlfn.IFNA(VLOOKUP(B2594,Saisie!$A$4:$X$153,18,FALSE),"")</f>
        <v/>
      </c>
    </row>
    <row r="2613" spans="1:5" x14ac:dyDescent="0.25">
      <c r="A2613" s="67" t="s">
        <v>28</v>
      </c>
      <c r="B2613" s="73">
        <f>_xlfn.IFNA(VLOOKUP(B2594,Saisie!$A$4:$X$153,23,FALSE),0)</f>
        <v>0</v>
      </c>
      <c r="C2613" s="74">
        <f>Témoin!$C$20</f>
        <v>260</v>
      </c>
      <c r="D2613" s="75">
        <f t="shared" si="324"/>
        <v>0</v>
      </c>
      <c r="E2613" s="117" t="str">
        <f>_xlfn.IFNA(VLOOKUP(B2594,Saisie!$A$4:$X$153,22,FALSE),"")</f>
        <v/>
      </c>
    </row>
    <row r="2614" spans="1:5" x14ac:dyDescent="0.25">
      <c r="A2614" s="67" t="s">
        <v>29</v>
      </c>
      <c r="B2614" s="92"/>
      <c r="C2614" s="74">
        <f>Témoin!$C$21</f>
        <v>54</v>
      </c>
      <c r="D2614" s="75">
        <f t="shared" si="324"/>
        <v>0</v>
      </c>
      <c r="E2614" s="117"/>
    </row>
    <row r="2615" spans="1:5" x14ac:dyDescent="0.25">
      <c r="A2615" s="81" t="s">
        <v>30</v>
      </c>
      <c r="B2615" s="73">
        <f>_xlfn.IFNA(VLOOKUP(B2594,Saisie!$A$4:$X$153,21,FALSE),0)</f>
        <v>0</v>
      </c>
      <c r="C2615" s="74">
        <f>Témoin!$C$22</f>
        <v>135</v>
      </c>
      <c r="D2615" s="75">
        <f t="shared" si="324"/>
        <v>0</v>
      </c>
      <c r="E2615" s="117" t="str">
        <f>_xlfn.IFNA(VLOOKUP(B2594,Saisie!$A$4:$X$153,20,FALSE),"")</f>
        <v/>
      </c>
    </row>
    <row r="2616" spans="1:5" x14ac:dyDescent="0.25">
      <c r="A2616" s="93" t="s">
        <v>31</v>
      </c>
      <c r="B2616" s="92"/>
      <c r="C2616" s="94"/>
      <c r="D2616" s="95"/>
      <c r="E2616" s="129" t="str">
        <f>_xlfn.IFNA(VLOOKUP(B2594,Saisie!$A$4:$X$153,24,FALSE),"")</f>
        <v/>
      </c>
    </row>
    <row r="2617" spans="1:5" x14ac:dyDescent="0.25">
      <c r="A2617" s="96"/>
      <c r="B2617" s="97"/>
      <c r="C2617" s="98"/>
      <c r="D2617" s="75">
        <f t="shared" ref="D2617:D2621" si="325">C2617*B2617</f>
        <v>0</v>
      </c>
      <c r="E2617" s="129"/>
    </row>
    <row r="2618" spans="1:5" x14ac:dyDescent="0.25">
      <c r="A2618" s="96"/>
      <c r="B2618" s="92"/>
      <c r="C2618" s="98"/>
      <c r="D2618" s="75">
        <f t="shared" si="325"/>
        <v>0</v>
      </c>
      <c r="E2618" s="129"/>
    </row>
    <row r="2619" spans="1:5" x14ac:dyDescent="0.25">
      <c r="A2619" s="99"/>
      <c r="B2619" s="92"/>
      <c r="C2619" s="98"/>
      <c r="D2619" s="75">
        <f t="shared" si="325"/>
        <v>0</v>
      </c>
      <c r="E2619" s="129"/>
    </row>
    <row r="2620" spans="1:5" x14ac:dyDescent="0.25">
      <c r="A2620" s="67"/>
      <c r="B2620" s="92"/>
      <c r="C2620" s="98"/>
      <c r="D2620" s="75">
        <f t="shared" si="325"/>
        <v>0</v>
      </c>
      <c r="E2620" s="129"/>
    </row>
    <row r="2621" spans="1:5" ht="15.75" thickBot="1" x14ac:dyDescent="0.3">
      <c r="A2621" s="67"/>
      <c r="B2621" s="100"/>
      <c r="C2621" s="101"/>
      <c r="D2621" s="87">
        <f t="shared" si="325"/>
        <v>0</v>
      </c>
      <c r="E2621" s="129"/>
    </row>
    <row r="2622" spans="1:5" ht="15.75" thickBot="1" x14ac:dyDescent="0.3">
      <c r="A2622" s="88" t="s">
        <v>32</v>
      </c>
      <c r="B2622" s="89"/>
      <c r="C2622" s="89"/>
      <c r="D2622" s="90">
        <f>SUM(D2608:D2621)</f>
        <v>0</v>
      </c>
    </row>
    <row r="2623" spans="1:5" ht="15.75" thickBot="1" x14ac:dyDescent="0.3">
      <c r="A2623" s="67"/>
      <c r="B2623" s="69"/>
      <c r="C2623" s="69"/>
      <c r="D2623" s="91"/>
    </row>
    <row r="2624" spans="1:5" ht="21.75" thickTop="1" thickBot="1" x14ac:dyDescent="0.35">
      <c r="A2624" s="102" t="s">
        <v>33</v>
      </c>
      <c r="B2624" s="102"/>
      <c r="C2624" s="102"/>
      <c r="D2624" s="103">
        <f>D2622+D2606</f>
        <v>0</v>
      </c>
    </row>
    <row r="2625" spans="1:5" ht="16.5" thickTop="1" thickBot="1" x14ac:dyDescent="0.3"/>
    <row r="2626" spans="1:5" ht="16.5" thickBot="1" x14ac:dyDescent="0.3">
      <c r="A2626" s="67" t="s">
        <v>12</v>
      </c>
      <c r="B2626" s="128">
        <f>Saisie!A86</f>
        <v>0</v>
      </c>
      <c r="C2626" s="126"/>
      <c r="D2626" s="127"/>
    </row>
    <row r="2628" spans="1:5" ht="15.75" thickBot="1" x14ac:dyDescent="0.3">
      <c r="A2628" s="68">
        <f>_xlfn.IFNA(VLOOKUP(B2626,Saisie!$A$4:$X$153,5,FALSE),0)</f>
        <v>0</v>
      </c>
      <c r="B2628" s="69" t="s">
        <v>13</v>
      </c>
      <c r="C2628" s="69" t="s">
        <v>14</v>
      </c>
      <c r="D2628" s="69" t="s">
        <v>15</v>
      </c>
    </row>
    <row r="2629" spans="1:5" x14ac:dyDescent="0.25">
      <c r="A2629" s="67" t="s">
        <v>16</v>
      </c>
      <c r="B2629" s="70">
        <f>_xlfn.IFNA(VLOOKUP(B2626,Saisie!$A$4:$X$153,3,FALSE),0)</f>
        <v>0</v>
      </c>
      <c r="C2629" s="71">
        <f>Témoin!$C$4</f>
        <v>55</v>
      </c>
      <c r="D2629" s="72">
        <f>C2629*B2629</f>
        <v>0</v>
      </c>
      <c r="E2629" s="117" t="str">
        <f>_xlfn.IFNA(VLOOKUP(B2626,Saisie!$A$4:$X$153,2,FALSE),"")</f>
        <v/>
      </c>
    </row>
    <row r="2630" spans="1:5" x14ac:dyDescent="0.25">
      <c r="A2630" s="67" t="s">
        <v>17</v>
      </c>
      <c r="B2630" s="73">
        <f>IF(A2628=1,1,)</f>
        <v>0</v>
      </c>
      <c r="C2630" s="74">
        <f>Témoin!$C$5</f>
        <v>24</v>
      </c>
      <c r="D2630" s="75">
        <f t="shared" ref="D2630:D2634" si="326">C2630*B2630</f>
        <v>0</v>
      </c>
      <c r="E2630" s="129" t="str">
        <f>_xlfn.IFNA(VLOOKUP(B2626,Saisie!$A$4:$X$153,4,FALSE),"")</f>
        <v/>
      </c>
    </row>
    <row r="2631" spans="1:5" x14ac:dyDescent="0.25">
      <c r="A2631" s="67" t="s">
        <v>18</v>
      </c>
      <c r="B2631" s="73">
        <f>IF(A2628=2,2,)</f>
        <v>0</v>
      </c>
      <c r="C2631" s="74">
        <f>Témoin!$C$6</f>
        <v>23</v>
      </c>
      <c r="D2631" s="75">
        <f t="shared" si="326"/>
        <v>0</v>
      </c>
      <c r="E2631" s="129"/>
    </row>
    <row r="2632" spans="1:5" x14ac:dyDescent="0.25">
      <c r="A2632" s="67" t="s">
        <v>19</v>
      </c>
      <c r="B2632" s="73">
        <f>IF(AND(A2628&gt;=3,A2628&lt;=5),A2628,0)</f>
        <v>0</v>
      </c>
      <c r="C2632" s="74">
        <f>Témoin!$C$7</f>
        <v>22</v>
      </c>
      <c r="D2632" s="75">
        <f t="shared" si="326"/>
        <v>0</v>
      </c>
      <c r="E2632" s="129"/>
    </row>
    <row r="2633" spans="1:5" x14ac:dyDescent="0.25">
      <c r="A2633" s="67" t="s">
        <v>20</v>
      </c>
      <c r="B2633" s="73">
        <f>IF(AND(A2628&gt;=6,A2628&lt;=10),A2628,0)</f>
        <v>0</v>
      </c>
      <c r="C2633" s="74">
        <f>Témoin!$C$8</f>
        <v>21</v>
      </c>
      <c r="D2633" s="75">
        <f t="shared" si="326"/>
        <v>0</v>
      </c>
      <c r="E2633" s="129"/>
    </row>
    <row r="2634" spans="1:5" x14ac:dyDescent="0.25">
      <c r="A2634" s="67" t="s">
        <v>21</v>
      </c>
      <c r="B2634" s="76">
        <f>IF(A2628&gt;10,A2628,0)</f>
        <v>0</v>
      </c>
      <c r="C2634" s="77">
        <f>Témoin!$C$9</f>
        <v>20</v>
      </c>
      <c r="D2634" s="78">
        <f t="shared" si="326"/>
        <v>0</v>
      </c>
      <c r="E2634" s="129"/>
    </row>
    <row r="2635" spans="1:5" x14ac:dyDescent="0.25">
      <c r="A2635" s="67"/>
      <c r="B2635" s="73"/>
      <c r="C2635" s="79"/>
      <c r="D2635" s="80"/>
      <c r="E2635" s="117"/>
    </row>
    <row r="2636" spans="1:5" x14ac:dyDescent="0.25">
      <c r="A2636" s="81" t="s">
        <v>22</v>
      </c>
      <c r="B2636" s="82">
        <f>_xlfn.IFNA(VLOOKUP(B2626,Saisie!$A$4:$X$153,7,FALSE),0)</f>
        <v>0</v>
      </c>
      <c r="C2636" s="83">
        <f>Témoin!$C$11</f>
        <v>95</v>
      </c>
      <c r="D2636" s="84">
        <f t="shared" ref="D2636:D2637" si="327">C2636*B2636</f>
        <v>0</v>
      </c>
      <c r="E2636" s="117" t="str">
        <f>_xlfn.IFNA(VLOOKUP(B2626,Saisie!$A$4:$X$153,6,FALSE),"")</f>
        <v/>
      </c>
    </row>
    <row r="2637" spans="1:5" ht="15.75" thickBot="1" x14ac:dyDescent="0.3">
      <c r="A2637" s="67" t="s">
        <v>23</v>
      </c>
      <c r="B2637" s="85">
        <f>_xlfn.IFNA(VLOOKUP(B2626,Saisie!$A$4:$X$153,9,FALSE),0)</f>
        <v>0</v>
      </c>
      <c r="C2637" s="86">
        <f>Témoin!$C$12</f>
        <v>70</v>
      </c>
      <c r="D2637" s="87">
        <f t="shared" si="327"/>
        <v>0</v>
      </c>
      <c r="E2637" s="117" t="str">
        <f>_xlfn.IFNA(VLOOKUP(B2626,Saisie!$A$4:$X$153,8,FALSE),"")</f>
        <v/>
      </c>
    </row>
    <row r="2638" spans="1:5" ht="15.75" thickBot="1" x14ac:dyDescent="0.3">
      <c r="A2638" s="88" t="s">
        <v>24</v>
      </c>
      <c r="B2638" s="89"/>
      <c r="C2638" s="89"/>
      <c r="D2638" s="90">
        <f>SUM(D2629:D2637)</f>
        <v>0</v>
      </c>
      <c r="E2638" s="117"/>
    </row>
    <row r="2639" spans="1:5" ht="15.75" thickBot="1" x14ac:dyDescent="0.3">
      <c r="A2639" s="67"/>
      <c r="B2639" s="89"/>
      <c r="C2639" s="89"/>
      <c r="D2639" s="91"/>
      <c r="E2639" s="117"/>
    </row>
    <row r="2640" spans="1:5" x14ac:dyDescent="0.25">
      <c r="A2640" s="67" t="s">
        <v>25</v>
      </c>
      <c r="B2640" s="70">
        <f>_xlfn.IFNA(VLOOKUP(B2626,Saisie!$A$4:$X$153,11,FALSE),0)</f>
        <v>0</v>
      </c>
      <c r="C2640" s="71">
        <f>Témoin!$C$15</f>
        <v>27</v>
      </c>
      <c r="D2640" s="72">
        <f t="shared" ref="D2640:D2647" si="328">C2640*B2640</f>
        <v>0</v>
      </c>
      <c r="E2640" s="117" t="str">
        <f>_xlfn.IFNA(VLOOKUP(B2626,Saisie!$A$4:$X$153,10,FALSE),"")</f>
        <v/>
      </c>
    </row>
    <row r="2641" spans="1:5" x14ac:dyDescent="0.25">
      <c r="A2641" s="67" t="s">
        <v>5</v>
      </c>
      <c r="B2641" s="73">
        <f>_xlfn.IFNA(VLOOKUP(B2626,Saisie!$A$4:$X$153,13,FALSE),0)</f>
        <v>0</v>
      </c>
      <c r="C2641" s="74">
        <f>Témoin!$C$16</f>
        <v>65</v>
      </c>
      <c r="D2641" s="75">
        <f t="shared" si="328"/>
        <v>0</v>
      </c>
      <c r="E2641" s="117" t="str">
        <f>_xlfn.IFNA(VLOOKUP(B2626,Saisie!$A$4:$X$153,12,FALSE),"")</f>
        <v/>
      </c>
    </row>
    <row r="2642" spans="1:5" x14ac:dyDescent="0.25">
      <c r="A2642" s="67" t="s">
        <v>6</v>
      </c>
      <c r="B2642" s="73">
        <f>_xlfn.IFNA(VLOOKUP(B2626,Saisie!$A$4:$X$153,15,FALSE),0)</f>
        <v>0</v>
      </c>
      <c r="C2642" s="74">
        <f>Témoin!$C$17</f>
        <v>60</v>
      </c>
      <c r="D2642" s="75">
        <f t="shared" si="328"/>
        <v>0</v>
      </c>
      <c r="E2642" s="117" t="str">
        <f>_xlfn.IFNA(VLOOKUP(B2626,Saisie!$A$4:$X$153,14,FALSE),"")</f>
        <v/>
      </c>
    </row>
    <row r="2643" spans="1:5" x14ac:dyDescent="0.25">
      <c r="A2643" s="67" t="s">
        <v>26</v>
      </c>
      <c r="B2643" s="73">
        <f>_xlfn.IFNA(VLOOKUP(B2626,Saisie!$A$4:$X$153,17,FALSE),0)</f>
        <v>0</v>
      </c>
      <c r="C2643" s="74">
        <f>Témoin!$C$18</f>
        <v>39</v>
      </c>
      <c r="D2643" s="75">
        <f t="shared" si="328"/>
        <v>0</v>
      </c>
      <c r="E2643" s="117" t="str">
        <f>_xlfn.IFNA(VLOOKUP(B2626,Saisie!$A$4:$X$153,16,FALSE),"")</f>
        <v/>
      </c>
    </row>
    <row r="2644" spans="1:5" x14ac:dyDescent="0.25">
      <c r="A2644" s="67" t="s">
        <v>27</v>
      </c>
      <c r="B2644" s="73">
        <f>_xlfn.IFNA(VLOOKUP(B2626,Saisie!$A$4:$X$153,19,FALSE),0)</f>
        <v>0</v>
      </c>
      <c r="C2644" s="74">
        <f>Témoin!$C$19</f>
        <v>20</v>
      </c>
      <c r="D2644" s="75">
        <f t="shared" si="328"/>
        <v>0</v>
      </c>
      <c r="E2644" s="117" t="str">
        <f>_xlfn.IFNA(VLOOKUP(B2626,Saisie!$A$4:$X$153,18,FALSE),"")</f>
        <v/>
      </c>
    </row>
    <row r="2645" spans="1:5" x14ac:dyDescent="0.25">
      <c r="A2645" s="67" t="s">
        <v>28</v>
      </c>
      <c r="B2645" s="73">
        <f>_xlfn.IFNA(VLOOKUP(B2626,Saisie!$A$4:$X$153,23,FALSE),0)</f>
        <v>0</v>
      </c>
      <c r="C2645" s="74">
        <f>Témoin!$C$20</f>
        <v>260</v>
      </c>
      <c r="D2645" s="75">
        <f t="shared" si="328"/>
        <v>0</v>
      </c>
      <c r="E2645" s="117" t="str">
        <f>_xlfn.IFNA(VLOOKUP(B2626,Saisie!$A$4:$X$153,22,FALSE),"")</f>
        <v/>
      </c>
    </row>
    <row r="2646" spans="1:5" x14ac:dyDescent="0.25">
      <c r="A2646" s="67" t="s">
        <v>29</v>
      </c>
      <c r="B2646" s="92"/>
      <c r="C2646" s="74">
        <f>Témoin!$C$21</f>
        <v>54</v>
      </c>
      <c r="D2646" s="75">
        <f t="shared" si="328"/>
        <v>0</v>
      </c>
      <c r="E2646" s="117"/>
    </row>
    <row r="2647" spans="1:5" x14ac:dyDescent="0.25">
      <c r="A2647" s="81" t="s">
        <v>30</v>
      </c>
      <c r="B2647" s="73">
        <f>_xlfn.IFNA(VLOOKUP(B2626,Saisie!$A$4:$X$153,21,FALSE),0)</f>
        <v>0</v>
      </c>
      <c r="C2647" s="74">
        <f>Témoin!$C$22</f>
        <v>135</v>
      </c>
      <c r="D2647" s="75">
        <f t="shared" si="328"/>
        <v>0</v>
      </c>
      <c r="E2647" s="117" t="str">
        <f>_xlfn.IFNA(VLOOKUP(B2626,Saisie!$A$4:$X$153,20,FALSE),"")</f>
        <v/>
      </c>
    </row>
    <row r="2648" spans="1:5" x14ac:dyDescent="0.25">
      <c r="A2648" s="93" t="s">
        <v>31</v>
      </c>
      <c r="B2648" s="92"/>
      <c r="C2648" s="94"/>
      <c r="D2648" s="95"/>
      <c r="E2648" s="129" t="str">
        <f>_xlfn.IFNA(VLOOKUP(B2626,Saisie!$A$4:$X$153,24,FALSE),"")</f>
        <v/>
      </c>
    </row>
    <row r="2649" spans="1:5" x14ac:dyDescent="0.25">
      <c r="A2649" s="96"/>
      <c r="B2649" s="97"/>
      <c r="C2649" s="98"/>
      <c r="D2649" s="75">
        <f t="shared" ref="D2649:D2653" si="329">C2649*B2649</f>
        <v>0</v>
      </c>
      <c r="E2649" s="129"/>
    </row>
    <row r="2650" spans="1:5" x14ac:dyDescent="0.25">
      <c r="A2650" s="96"/>
      <c r="B2650" s="92"/>
      <c r="C2650" s="98"/>
      <c r="D2650" s="75">
        <f t="shared" si="329"/>
        <v>0</v>
      </c>
      <c r="E2650" s="129"/>
    </row>
    <row r="2651" spans="1:5" x14ac:dyDescent="0.25">
      <c r="A2651" s="99"/>
      <c r="B2651" s="92"/>
      <c r="C2651" s="98"/>
      <c r="D2651" s="75">
        <f t="shared" si="329"/>
        <v>0</v>
      </c>
      <c r="E2651" s="129"/>
    </row>
    <row r="2652" spans="1:5" x14ac:dyDescent="0.25">
      <c r="A2652" s="67"/>
      <c r="B2652" s="92"/>
      <c r="C2652" s="98"/>
      <c r="D2652" s="75">
        <f t="shared" si="329"/>
        <v>0</v>
      </c>
      <c r="E2652" s="129"/>
    </row>
    <row r="2653" spans="1:5" ht="15.75" thickBot="1" x14ac:dyDescent="0.3">
      <c r="A2653" s="67"/>
      <c r="B2653" s="100"/>
      <c r="C2653" s="101"/>
      <c r="D2653" s="87">
        <f t="shared" si="329"/>
        <v>0</v>
      </c>
      <c r="E2653" s="129"/>
    </row>
    <row r="2654" spans="1:5" ht="15.75" thickBot="1" x14ac:dyDescent="0.3">
      <c r="A2654" s="88" t="s">
        <v>32</v>
      </c>
      <c r="B2654" s="89"/>
      <c r="C2654" s="89"/>
      <c r="D2654" s="90">
        <f>SUM(D2640:D2653)</f>
        <v>0</v>
      </c>
    </row>
    <row r="2655" spans="1:5" ht="15.75" thickBot="1" x14ac:dyDescent="0.3">
      <c r="A2655" s="67"/>
      <c r="B2655" s="69"/>
      <c r="C2655" s="69"/>
      <c r="D2655" s="91"/>
    </row>
    <row r="2656" spans="1:5" ht="21.75" thickTop="1" thickBot="1" x14ac:dyDescent="0.35">
      <c r="A2656" s="102" t="s">
        <v>33</v>
      </c>
      <c r="B2656" s="102"/>
      <c r="C2656" s="102"/>
      <c r="D2656" s="103">
        <f>D2654+D2638</f>
        <v>0</v>
      </c>
    </row>
    <row r="2657" spans="1:5" ht="16.5" thickTop="1" thickBot="1" x14ac:dyDescent="0.3"/>
    <row r="2658" spans="1:5" ht="16.5" thickBot="1" x14ac:dyDescent="0.3">
      <c r="A2658" s="67" t="s">
        <v>12</v>
      </c>
      <c r="B2658" s="128">
        <f>Saisie!A87</f>
        <v>0</v>
      </c>
      <c r="C2658" s="126"/>
      <c r="D2658" s="127"/>
    </row>
    <row r="2660" spans="1:5" ht="15.75" thickBot="1" x14ac:dyDescent="0.3">
      <c r="A2660" s="68">
        <f>_xlfn.IFNA(VLOOKUP(B2658,Saisie!$A$4:$X$153,5,FALSE),0)</f>
        <v>0</v>
      </c>
      <c r="B2660" s="69" t="s">
        <v>13</v>
      </c>
      <c r="C2660" s="69" t="s">
        <v>14</v>
      </c>
      <c r="D2660" s="69" t="s">
        <v>15</v>
      </c>
    </row>
    <row r="2661" spans="1:5" x14ac:dyDescent="0.25">
      <c r="A2661" s="67" t="s">
        <v>16</v>
      </c>
      <c r="B2661" s="70">
        <f>_xlfn.IFNA(VLOOKUP(B2658,Saisie!$A$4:$X$153,3,FALSE),0)</f>
        <v>0</v>
      </c>
      <c r="C2661" s="71">
        <f>Témoin!$C$4</f>
        <v>55</v>
      </c>
      <c r="D2661" s="72">
        <f>C2661*B2661</f>
        <v>0</v>
      </c>
      <c r="E2661" s="117" t="str">
        <f>_xlfn.IFNA(VLOOKUP(B2658,Saisie!$A$4:$X$153,2,FALSE),"")</f>
        <v/>
      </c>
    </row>
    <row r="2662" spans="1:5" x14ac:dyDescent="0.25">
      <c r="A2662" s="67" t="s">
        <v>17</v>
      </c>
      <c r="B2662" s="73">
        <f>IF(A2660=1,1,)</f>
        <v>0</v>
      </c>
      <c r="C2662" s="74">
        <f>Témoin!$C$5</f>
        <v>24</v>
      </c>
      <c r="D2662" s="75">
        <f t="shared" ref="D2662:D2666" si="330">C2662*B2662</f>
        <v>0</v>
      </c>
      <c r="E2662" s="129" t="str">
        <f>_xlfn.IFNA(VLOOKUP(B2658,Saisie!$A$4:$X$153,4,FALSE),"")</f>
        <v/>
      </c>
    </row>
    <row r="2663" spans="1:5" x14ac:dyDescent="0.25">
      <c r="A2663" s="67" t="s">
        <v>18</v>
      </c>
      <c r="B2663" s="73">
        <f>IF(A2660=2,2,)</f>
        <v>0</v>
      </c>
      <c r="C2663" s="74">
        <f>Témoin!$C$6</f>
        <v>23</v>
      </c>
      <c r="D2663" s="75">
        <f t="shared" si="330"/>
        <v>0</v>
      </c>
      <c r="E2663" s="129"/>
    </row>
    <row r="2664" spans="1:5" x14ac:dyDescent="0.25">
      <c r="A2664" s="67" t="s">
        <v>19</v>
      </c>
      <c r="B2664" s="73">
        <f>IF(AND(A2660&gt;=3,A2660&lt;=5),A2660,0)</f>
        <v>0</v>
      </c>
      <c r="C2664" s="74">
        <f>Témoin!$C$7</f>
        <v>22</v>
      </c>
      <c r="D2664" s="75">
        <f t="shared" si="330"/>
        <v>0</v>
      </c>
      <c r="E2664" s="129"/>
    </row>
    <row r="2665" spans="1:5" x14ac:dyDescent="0.25">
      <c r="A2665" s="67" t="s">
        <v>20</v>
      </c>
      <c r="B2665" s="73">
        <f>IF(AND(A2660&gt;=6,A2660&lt;=10),A2660,0)</f>
        <v>0</v>
      </c>
      <c r="C2665" s="74">
        <f>Témoin!$C$8</f>
        <v>21</v>
      </c>
      <c r="D2665" s="75">
        <f t="shared" si="330"/>
        <v>0</v>
      </c>
      <c r="E2665" s="129"/>
    </row>
    <row r="2666" spans="1:5" x14ac:dyDescent="0.25">
      <c r="A2666" s="67" t="s">
        <v>21</v>
      </c>
      <c r="B2666" s="76">
        <f>IF(A2660&gt;10,A2660,0)</f>
        <v>0</v>
      </c>
      <c r="C2666" s="77">
        <f>Témoin!$C$9</f>
        <v>20</v>
      </c>
      <c r="D2666" s="78">
        <f t="shared" si="330"/>
        <v>0</v>
      </c>
      <c r="E2666" s="129"/>
    </row>
    <row r="2667" spans="1:5" x14ac:dyDescent="0.25">
      <c r="A2667" s="67"/>
      <c r="B2667" s="73"/>
      <c r="C2667" s="79"/>
      <c r="D2667" s="80"/>
      <c r="E2667" s="117"/>
    </row>
    <row r="2668" spans="1:5" x14ac:dyDescent="0.25">
      <c r="A2668" s="81" t="s">
        <v>22</v>
      </c>
      <c r="B2668" s="82">
        <f>_xlfn.IFNA(VLOOKUP(B2658,Saisie!$A$4:$X$153,7,FALSE),0)</f>
        <v>0</v>
      </c>
      <c r="C2668" s="83">
        <f>Témoin!$C$11</f>
        <v>95</v>
      </c>
      <c r="D2668" s="84">
        <f t="shared" ref="D2668:D2669" si="331">C2668*B2668</f>
        <v>0</v>
      </c>
      <c r="E2668" s="117" t="str">
        <f>_xlfn.IFNA(VLOOKUP(B2658,Saisie!$A$4:$X$153,6,FALSE),"")</f>
        <v/>
      </c>
    </row>
    <row r="2669" spans="1:5" ht="15.75" thickBot="1" x14ac:dyDescent="0.3">
      <c r="A2669" s="67" t="s">
        <v>23</v>
      </c>
      <c r="B2669" s="85">
        <f>_xlfn.IFNA(VLOOKUP(B2658,Saisie!$A$4:$X$153,9,FALSE),0)</f>
        <v>0</v>
      </c>
      <c r="C2669" s="86">
        <f>Témoin!$C$12</f>
        <v>70</v>
      </c>
      <c r="D2669" s="87">
        <f t="shared" si="331"/>
        <v>0</v>
      </c>
      <c r="E2669" s="117" t="str">
        <f>_xlfn.IFNA(VLOOKUP(B2658,Saisie!$A$4:$X$153,8,FALSE),"")</f>
        <v/>
      </c>
    </row>
    <row r="2670" spans="1:5" ht="15.75" thickBot="1" x14ac:dyDescent="0.3">
      <c r="A2670" s="88" t="s">
        <v>24</v>
      </c>
      <c r="B2670" s="89"/>
      <c r="C2670" s="89"/>
      <c r="D2670" s="90">
        <f>SUM(D2661:D2669)</f>
        <v>0</v>
      </c>
      <c r="E2670" s="117"/>
    </row>
    <row r="2671" spans="1:5" ht="15.75" thickBot="1" x14ac:dyDescent="0.3">
      <c r="A2671" s="67"/>
      <c r="B2671" s="89"/>
      <c r="C2671" s="89"/>
      <c r="D2671" s="91"/>
      <c r="E2671" s="117"/>
    </row>
    <row r="2672" spans="1:5" x14ac:dyDescent="0.25">
      <c r="A2672" s="67" t="s">
        <v>25</v>
      </c>
      <c r="B2672" s="70">
        <f>_xlfn.IFNA(VLOOKUP(B2658,Saisie!$A$4:$X$153,11,FALSE),0)</f>
        <v>0</v>
      </c>
      <c r="C2672" s="71">
        <f>Témoin!$C$15</f>
        <v>27</v>
      </c>
      <c r="D2672" s="72">
        <f t="shared" ref="D2672:D2679" si="332">C2672*B2672</f>
        <v>0</v>
      </c>
      <c r="E2672" s="117" t="str">
        <f>_xlfn.IFNA(VLOOKUP(B2658,Saisie!$A$4:$X$153,10,FALSE),"")</f>
        <v/>
      </c>
    </row>
    <row r="2673" spans="1:5" x14ac:dyDescent="0.25">
      <c r="A2673" s="67" t="s">
        <v>5</v>
      </c>
      <c r="B2673" s="73">
        <f>_xlfn.IFNA(VLOOKUP(B2658,Saisie!$A$4:$X$153,13,FALSE),0)</f>
        <v>0</v>
      </c>
      <c r="C2673" s="74">
        <f>Témoin!$C$16</f>
        <v>65</v>
      </c>
      <c r="D2673" s="75">
        <f t="shared" si="332"/>
        <v>0</v>
      </c>
      <c r="E2673" s="117" t="str">
        <f>_xlfn.IFNA(VLOOKUP(B2658,Saisie!$A$4:$X$153,12,FALSE),"")</f>
        <v/>
      </c>
    </row>
    <row r="2674" spans="1:5" x14ac:dyDescent="0.25">
      <c r="A2674" s="67" t="s">
        <v>6</v>
      </c>
      <c r="B2674" s="73">
        <f>_xlfn.IFNA(VLOOKUP(B2658,Saisie!$A$4:$X$153,15,FALSE),0)</f>
        <v>0</v>
      </c>
      <c r="C2674" s="74">
        <f>Témoin!$C$17</f>
        <v>60</v>
      </c>
      <c r="D2674" s="75">
        <f t="shared" si="332"/>
        <v>0</v>
      </c>
      <c r="E2674" s="117" t="str">
        <f>_xlfn.IFNA(VLOOKUP(B2658,Saisie!$A$4:$X$153,14,FALSE),"")</f>
        <v/>
      </c>
    </row>
    <row r="2675" spans="1:5" x14ac:dyDescent="0.25">
      <c r="A2675" s="67" t="s">
        <v>26</v>
      </c>
      <c r="B2675" s="73">
        <f>_xlfn.IFNA(VLOOKUP(B2658,Saisie!$A$4:$X$153,17,FALSE),0)</f>
        <v>0</v>
      </c>
      <c r="C2675" s="74">
        <f>Témoin!$C$18</f>
        <v>39</v>
      </c>
      <c r="D2675" s="75">
        <f t="shared" si="332"/>
        <v>0</v>
      </c>
      <c r="E2675" s="117" t="str">
        <f>_xlfn.IFNA(VLOOKUP(B2658,Saisie!$A$4:$X$153,16,FALSE),"")</f>
        <v/>
      </c>
    </row>
    <row r="2676" spans="1:5" x14ac:dyDescent="0.25">
      <c r="A2676" s="67" t="s">
        <v>27</v>
      </c>
      <c r="B2676" s="73">
        <f>_xlfn.IFNA(VLOOKUP(B2658,Saisie!$A$4:$X$153,19,FALSE),0)</f>
        <v>0</v>
      </c>
      <c r="C2676" s="74">
        <f>Témoin!$C$19</f>
        <v>20</v>
      </c>
      <c r="D2676" s="75">
        <f t="shared" si="332"/>
        <v>0</v>
      </c>
      <c r="E2676" s="117" t="str">
        <f>_xlfn.IFNA(VLOOKUP(B2658,Saisie!$A$4:$X$153,18,FALSE),"")</f>
        <v/>
      </c>
    </row>
    <row r="2677" spans="1:5" x14ac:dyDescent="0.25">
      <c r="A2677" s="67" t="s">
        <v>28</v>
      </c>
      <c r="B2677" s="73">
        <f>_xlfn.IFNA(VLOOKUP(B2658,Saisie!$A$4:$X$153,23,FALSE),0)</f>
        <v>0</v>
      </c>
      <c r="C2677" s="74">
        <f>Témoin!$C$20</f>
        <v>260</v>
      </c>
      <c r="D2677" s="75">
        <f t="shared" si="332"/>
        <v>0</v>
      </c>
      <c r="E2677" s="117" t="str">
        <f>_xlfn.IFNA(VLOOKUP(B2658,Saisie!$A$4:$X$153,22,FALSE),"")</f>
        <v/>
      </c>
    </row>
    <row r="2678" spans="1:5" x14ac:dyDescent="0.25">
      <c r="A2678" s="67" t="s">
        <v>29</v>
      </c>
      <c r="B2678" s="92"/>
      <c r="C2678" s="74">
        <f>Témoin!$C$21</f>
        <v>54</v>
      </c>
      <c r="D2678" s="75">
        <f t="shared" si="332"/>
        <v>0</v>
      </c>
      <c r="E2678" s="117"/>
    </row>
    <row r="2679" spans="1:5" x14ac:dyDescent="0.25">
      <c r="A2679" s="81" t="s">
        <v>30</v>
      </c>
      <c r="B2679" s="73">
        <f>_xlfn.IFNA(VLOOKUP(B2658,Saisie!$A$4:$X$153,21,FALSE),0)</f>
        <v>0</v>
      </c>
      <c r="C2679" s="74">
        <f>Témoin!$C$22</f>
        <v>135</v>
      </c>
      <c r="D2679" s="75">
        <f t="shared" si="332"/>
        <v>0</v>
      </c>
      <c r="E2679" s="117" t="str">
        <f>_xlfn.IFNA(VLOOKUP(B2658,Saisie!$A$4:$X$153,20,FALSE),"")</f>
        <v/>
      </c>
    </row>
    <row r="2680" spans="1:5" x14ac:dyDescent="0.25">
      <c r="A2680" s="93" t="s">
        <v>31</v>
      </c>
      <c r="B2680" s="92"/>
      <c r="C2680" s="94"/>
      <c r="D2680" s="95"/>
      <c r="E2680" s="129" t="str">
        <f>_xlfn.IFNA(VLOOKUP(B2658,Saisie!$A$4:$X$153,24,FALSE),"")</f>
        <v/>
      </c>
    </row>
    <row r="2681" spans="1:5" x14ac:dyDescent="0.25">
      <c r="A2681" s="96"/>
      <c r="B2681" s="97"/>
      <c r="C2681" s="98"/>
      <c r="D2681" s="75">
        <f t="shared" ref="D2681:D2685" si="333">C2681*B2681</f>
        <v>0</v>
      </c>
      <c r="E2681" s="129"/>
    </row>
    <row r="2682" spans="1:5" x14ac:dyDescent="0.25">
      <c r="A2682" s="96"/>
      <c r="B2682" s="92"/>
      <c r="C2682" s="98"/>
      <c r="D2682" s="75">
        <f t="shared" si="333"/>
        <v>0</v>
      </c>
      <c r="E2682" s="129"/>
    </row>
    <row r="2683" spans="1:5" x14ac:dyDescent="0.25">
      <c r="A2683" s="99"/>
      <c r="B2683" s="92"/>
      <c r="C2683" s="98"/>
      <c r="D2683" s="75">
        <f t="shared" si="333"/>
        <v>0</v>
      </c>
      <c r="E2683" s="129"/>
    </row>
    <row r="2684" spans="1:5" x14ac:dyDescent="0.25">
      <c r="A2684" s="67"/>
      <c r="B2684" s="92"/>
      <c r="C2684" s="98"/>
      <c r="D2684" s="75">
        <f t="shared" si="333"/>
        <v>0</v>
      </c>
      <c r="E2684" s="129"/>
    </row>
    <row r="2685" spans="1:5" ht="15.75" thickBot="1" x14ac:dyDescent="0.3">
      <c r="A2685" s="67"/>
      <c r="B2685" s="100"/>
      <c r="C2685" s="101"/>
      <c r="D2685" s="87">
        <f t="shared" si="333"/>
        <v>0</v>
      </c>
      <c r="E2685" s="129"/>
    </row>
    <row r="2686" spans="1:5" ht="15.75" thickBot="1" x14ac:dyDescent="0.3">
      <c r="A2686" s="88" t="s">
        <v>32</v>
      </c>
      <c r="B2686" s="89"/>
      <c r="C2686" s="89"/>
      <c r="D2686" s="90">
        <f>SUM(D2672:D2685)</f>
        <v>0</v>
      </c>
    </row>
    <row r="2687" spans="1:5" ht="15.75" thickBot="1" x14ac:dyDescent="0.3">
      <c r="A2687" s="67"/>
      <c r="B2687" s="69"/>
      <c r="C2687" s="69"/>
      <c r="D2687" s="91"/>
    </row>
    <row r="2688" spans="1:5" ht="21.75" thickTop="1" thickBot="1" x14ac:dyDescent="0.35">
      <c r="A2688" s="102" t="s">
        <v>33</v>
      </c>
      <c r="B2688" s="102"/>
      <c r="C2688" s="102"/>
      <c r="D2688" s="103">
        <f>D2686+D2670</f>
        <v>0</v>
      </c>
    </row>
    <row r="2689" spans="1:5" ht="16.5" thickTop="1" thickBot="1" x14ac:dyDescent="0.3"/>
    <row r="2690" spans="1:5" ht="16.5" thickBot="1" x14ac:dyDescent="0.3">
      <c r="A2690" s="67" t="s">
        <v>12</v>
      </c>
      <c r="B2690" s="128">
        <f>Saisie!A88</f>
        <v>0</v>
      </c>
      <c r="C2690" s="126"/>
      <c r="D2690" s="127"/>
    </row>
    <row r="2692" spans="1:5" ht="15.75" thickBot="1" x14ac:dyDescent="0.3">
      <c r="A2692" s="68">
        <f>_xlfn.IFNA(VLOOKUP(B2690,Saisie!$A$4:$X$153,5,FALSE),0)</f>
        <v>0</v>
      </c>
      <c r="B2692" s="69" t="s">
        <v>13</v>
      </c>
      <c r="C2692" s="69" t="s">
        <v>14</v>
      </c>
      <c r="D2692" s="69" t="s">
        <v>15</v>
      </c>
    </row>
    <row r="2693" spans="1:5" x14ac:dyDescent="0.25">
      <c r="A2693" s="67" t="s">
        <v>16</v>
      </c>
      <c r="B2693" s="70">
        <f>_xlfn.IFNA(VLOOKUP(B2690,Saisie!$A$4:$X$153,3,FALSE),0)</f>
        <v>0</v>
      </c>
      <c r="C2693" s="71">
        <f>Témoin!$C$4</f>
        <v>55</v>
      </c>
      <c r="D2693" s="72">
        <f>C2693*B2693</f>
        <v>0</v>
      </c>
      <c r="E2693" s="117" t="str">
        <f>_xlfn.IFNA(VLOOKUP(B2690,Saisie!$A$4:$X$153,2,FALSE),"")</f>
        <v/>
      </c>
    </row>
    <row r="2694" spans="1:5" x14ac:dyDescent="0.25">
      <c r="A2694" s="67" t="s">
        <v>17</v>
      </c>
      <c r="B2694" s="73">
        <f>IF(A2692=1,1,)</f>
        <v>0</v>
      </c>
      <c r="C2694" s="74">
        <f>Témoin!$C$5</f>
        <v>24</v>
      </c>
      <c r="D2694" s="75">
        <f t="shared" ref="D2694:D2698" si="334">C2694*B2694</f>
        <v>0</v>
      </c>
      <c r="E2694" s="129" t="str">
        <f>_xlfn.IFNA(VLOOKUP(B2690,Saisie!$A$4:$X$153,4,FALSE),"")</f>
        <v/>
      </c>
    </row>
    <row r="2695" spans="1:5" x14ac:dyDescent="0.25">
      <c r="A2695" s="67" t="s">
        <v>18</v>
      </c>
      <c r="B2695" s="73">
        <f>IF(A2692=2,2,)</f>
        <v>0</v>
      </c>
      <c r="C2695" s="74">
        <f>Témoin!$C$6</f>
        <v>23</v>
      </c>
      <c r="D2695" s="75">
        <f t="shared" si="334"/>
        <v>0</v>
      </c>
      <c r="E2695" s="129"/>
    </row>
    <row r="2696" spans="1:5" x14ac:dyDescent="0.25">
      <c r="A2696" s="67" t="s">
        <v>19</v>
      </c>
      <c r="B2696" s="73">
        <f>IF(AND(A2692&gt;=3,A2692&lt;=5),A2692,0)</f>
        <v>0</v>
      </c>
      <c r="C2696" s="74">
        <f>Témoin!$C$7</f>
        <v>22</v>
      </c>
      <c r="D2696" s="75">
        <f t="shared" si="334"/>
        <v>0</v>
      </c>
      <c r="E2696" s="129"/>
    </row>
    <row r="2697" spans="1:5" x14ac:dyDescent="0.25">
      <c r="A2697" s="67" t="s">
        <v>20</v>
      </c>
      <c r="B2697" s="73">
        <f>IF(AND(A2692&gt;=6,A2692&lt;=10),A2692,0)</f>
        <v>0</v>
      </c>
      <c r="C2697" s="74">
        <f>Témoin!$C$8</f>
        <v>21</v>
      </c>
      <c r="D2697" s="75">
        <f t="shared" si="334"/>
        <v>0</v>
      </c>
      <c r="E2697" s="129"/>
    </row>
    <row r="2698" spans="1:5" x14ac:dyDescent="0.25">
      <c r="A2698" s="67" t="s">
        <v>21</v>
      </c>
      <c r="B2698" s="76">
        <f>IF(A2692&gt;10,A2692,0)</f>
        <v>0</v>
      </c>
      <c r="C2698" s="77">
        <f>Témoin!$C$9</f>
        <v>20</v>
      </c>
      <c r="D2698" s="78">
        <f t="shared" si="334"/>
        <v>0</v>
      </c>
      <c r="E2698" s="129"/>
    </row>
    <row r="2699" spans="1:5" x14ac:dyDescent="0.25">
      <c r="A2699" s="67"/>
      <c r="B2699" s="73"/>
      <c r="C2699" s="79"/>
      <c r="D2699" s="80"/>
      <c r="E2699" s="117"/>
    </row>
    <row r="2700" spans="1:5" x14ac:dyDescent="0.25">
      <c r="A2700" s="81" t="s">
        <v>22</v>
      </c>
      <c r="B2700" s="82">
        <f>_xlfn.IFNA(VLOOKUP(B2690,Saisie!$A$4:$X$153,7,FALSE),0)</f>
        <v>0</v>
      </c>
      <c r="C2700" s="83">
        <f>Témoin!$C$11</f>
        <v>95</v>
      </c>
      <c r="D2700" s="84">
        <f t="shared" ref="D2700:D2701" si="335">C2700*B2700</f>
        <v>0</v>
      </c>
      <c r="E2700" s="117" t="str">
        <f>_xlfn.IFNA(VLOOKUP(B2690,Saisie!$A$4:$X$153,6,FALSE),"")</f>
        <v/>
      </c>
    </row>
    <row r="2701" spans="1:5" ht="15.75" thickBot="1" x14ac:dyDescent="0.3">
      <c r="A2701" s="67" t="s">
        <v>23</v>
      </c>
      <c r="B2701" s="85">
        <f>_xlfn.IFNA(VLOOKUP(B2690,Saisie!$A$4:$X$153,9,FALSE),0)</f>
        <v>0</v>
      </c>
      <c r="C2701" s="86">
        <f>Témoin!$C$12</f>
        <v>70</v>
      </c>
      <c r="D2701" s="87">
        <f t="shared" si="335"/>
        <v>0</v>
      </c>
      <c r="E2701" s="117" t="str">
        <f>_xlfn.IFNA(VLOOKUP(B2690,Saisie!$A$4:$X$153,8,FALSE),"")</f>
        <v/>
      </c>
    </row>
    <row r="2702" spans="1:5" ht="15.75" thickBot="1" x14ac:dyDescent="0.3">
      <c r="A2702" s="88" t="s">
        <v>24</v>
      </c>
      <c r="B2702" s="89"/>
      <c r="C2702" s="89"/>
      <c r="D2702" s="90">
        <f>SUM(D2693:D2701)</f>
        <v>0</v>
      </c>
      <c r="E2702" s="117"/>
    </row>
    <row r="2703" spans="1:5" ht="15.75" thickBot="1" x14ac:dyDescent="0.3">
      <c r="A2703" s="67"/>
      <c r="B2703" s="89"/>
      <c r="C2703" s="89"/>
      <c r="D2703" s="91"/>
      <c r="E2703" s="117"/>
    </row>
    <row r="2704" spans="1:5" x14ac:dyDescent="0.25">
      <c r="A2704" s="67" t="s">
        <v>25</v>
      </c>
      <c r="B2704" s="70">
        <f>_xlfn.IFNA(VLOOKUP(B2690,Saisie!$A$4:$X$153,11,FALSE),0)</f>
        <v>0</v>
      </c>
      <c r="C2704" s="71">
        <f>Témoin!$C$15</f>
        <v>27</v>
      </c>
      <c r="D2704" s="72">
        <f t="shared" ref="D2704:D2711" si="336">C2704*B2704</f>
        <v>0</v>
      </c>
      <c r="E2704" s="117" t="str">
        <f>_xlfn.IFNA(VLOOKUP(B2690,Saisie!$A$4:$X$153,10,FALSE),"")</f>
        <v/>
      </c>
    </row>
    <row r="2705" spans="1:5" x14ac:dyDescent="0.25">
      <c r="A2705" s="67" t="s">
        <v>5</v>
      </c>
      <c r="B2705" s="73">
        <f>_xlfn.IFNA(VLOOKUP(B2690,Saisie!$A$4:$X$153,13,FALSE),0)</f>
        <v>0</v>
      </c>
      <c r="C2705" s="74">
        <f>Témoin!$C$16</f>
        <v>65</v>
      </c>
      <c r="D2705" s="75">
        <f t="shared" si="336"/>
        <v>0</v>
      </c>
      <c r="E2705" s="117" t="str">
        <f>_xlfn.IFNA(VLOOKUP(B2690,Saisie!$A$4:$X$153,12,FALSE),"")</f>
        <v/>
      </c>
    </row>
    <row r="2706" spans="1:5" x14ac:dyDescent="0.25">
      <c r="A2706" s="67" t="s">
        <v>6</v>
      </c>
      <c r="B2706" s="73">
        <f>_xlfn.IFNA(VLOOKUP(B2690,Saisie!$A$4:$X$153,15,FALSE),0)</f>
        <v>0</v>
      </c>
      <c r="C2706" s="74">
        <f>Témoin!$C$17</f>
        <v>60</v>
      </c>
      <c r="D2706" s="75">
        <f t="shared" si="336"/>
        <v>0</v>
      </c>
      <c r="E2706" s="117" t="str">
        <f>_xlfn.IFNA(VLOOKUP(B2690,Saisie!$A$4:$X$153,14,FALSE),"")</f>
        <v/>
      </c>
    </row>
    <row r="2707" spans="1:5" x14ac:dyDescent="0.25">
      <c r="A2707" s="67" t="s">
        <v>26</v>
      </c>
      <c r="B2707" s="73">
        <f>_xlfn.IFNA(VLOOKUP(B2690,Saisie!$A$4:$X$153,17,FALSE),0)</f>
        <v>0</v>
      </c>
      <c r="C2707" s="74">
        <f>Témoin!$C$18</f>
        <v>39</v>
      </c>
      <c r="D2707" s="75">
        <f t="shared" si="336"/>
        <v>0</v>
      </c>
      <c r="E2707" s="117" t="str">
        <f>_xlfn.IFNA(VLOOKUP(B2690,Saisie!$A$4:$X$153,16,FALSE),"")</f>
        <v/>
      </c>
    </row>
    <row r="2708" spans="1:5" x14ac:dyDescent="0.25">
      <c r="A2708" s="67" t="s">
        <v>27</v>
      </c>
      <c r="B2708" s="73">
        <f>_xlfn.IFNA(VLOOKUP(B2690,Saisie!$A$4:$X$153,19,FALSE),0)</f>
        <v>0</v>
      </c>
      <c r="C2708" s="74">
        <f>Témoin!$C$19</f>
        <v>20</v>
      </c>
      <c r="D2708" s="75">
        <f t="shared" si="336"/>
        <v>0</v>
      </c>
      <c r="E2708" s="117" t="str">
        <f>_xlfn.IFNA(VLOOKUP(B2690,Saisie!$A$4:$X$153,18,FALSE),"")</f>
        <v/>
      </c>
    </row>
    <row r="2709" spans="1:5" x14ac:dyDescent="0.25">
      <c r="A2709" s="67" t="s">
        <v>28</v>
      </c>
      <c r="B2709" s="73">
        <f>_xlfn.IFNA(VLOOKUP(B2690,Saisie!$A$4:$X$153,23,FALSE),0)</f>
        <v>0</v>
      </c>
      <c r="C2709" s="74">
        <f>Témoin!$C$20</f>
        <v>260</v>
      </c>
      <c r="D2709" s="75">
        <f t="shared" si="336"/>
        <v>0</v>
      </c>
      <c r="E2709" s="117" t="str">
        <f>_xlfn.IFNA(VLOOKUP(B2690,Saisie!$A$4:$X$153,22,FALSE),"")</f>
        <v/>
      </c>
    </row>
    <row r="2710" spans="1:5" x14ac:dyDescent="0.25">
      <c r="A2710" s="67" t="s">
        <v>29</v>
      </c>
      <c r="B2710" s="92"/>
      <c r="C2710" s="74">
        <f>Témoin!$C$21</f>
        <v>54</v>
      </c>
      <c r="D2710" s="75">
        <f t="shared" si="336"/>
        <v>0</v>
      </c>
      <c r="E2710" s="117"/>
    </row>
    <row r="2711" spans="1:5" x14ac:dyDescent="0.25">
      <c r="A2711" s="81" t="s">
        <v>30</v>
      </c>
      <c r="B2711" s="73">
        <f>_xlfn.IFNA(VLOOKUP(B2690,Saisie!$A$4:$X$153,21,FALSE),0)</f>
        <v>0</v>
      </c>
      <c r="C2711" s="74">
        <f>Témoin!$C$22</f>
        <v>135</v>
      </c>
      <c r="D2711" s="75">
        <f t="shared" si="336"/>
        <v>0</v>
      </c>
      <c r="E2711" s="117" t="str">
        <f>_xlfn.IFNA(VLOOKUP(B2690,Saisie!$A$4:$X$153,20,FALSE),"")</f>
        <v/>
      </c>
    </row>
    <row r="2712" spans="1:5" x14ac:dyDescent="0.25">
      <c r="A2712" s="93" t="s">
        <v>31</v>
      </c>
      <c r="B2712" s="92"/>
      <c r="C2712" s="94"/>
      <c r="D2712" s="95"/>
      <c r="E2712" s="129" t="str">
        <f>_xlfn.IFNA(VLOOKUP(B2690,Saisie!$A$4:$X$153,24,FALSE),"")</f>
        <v/>
      </c>
    </row>
    <row r="2713" spans="1:5" x14ac:dyDescent="0.25">
      <c r="A2713" s="96"/>
      <c r="B2713" s="97"/>
      <c r="C2713" s="98"/>
      <c r="D2713" s="75">
        <f t="shared" ref="D2713:D2717" si="337">C2713*B2713</f>
        <v>0</v>
      </c>
      <c r="E2713" s="129"/>
    </row>
    <row r="2714" spans="1:5" x14ac:dyDescent="0.25">
      <c r="A2714" s="96"/>
      <c r="B2714" s="92"/>
      <c r="C2714" s="98"/>
      <c r="D2714" s="75">
        <f t="shared" si="337"/>
        <v>0</v>
      </c>
      <c r="E2714" s="129"/>
    </row>
    <row r="2715" spans="1:5" x14ac:dyDescent="0.25">
      <c r="A2715" s="99"/>
      <c r="B2715" s="92"/>
      <c r="C2715" s="98"/>
      <c r="D2715" s="75">
        <f t="shared" si="337"/>
        <v>0</v>
      </c>
      <c r="E2715" s="129"/>
    </row>
    <row r="2716" spans="1:5" x14ac:dyDescent="0.25">
      <c r="A2716" s="67"/>
      <c r="B2716" s="92"/>
      <c r="C2716" s="98"/>
      <c r="D2716" s="75">
        <f t="shared" si="337"/>
        <v>0</v>
      </c>
      <c r="E2716" s="129"/>
    </row>
    <row r="2717" spans="1:5" ht="15.75" thickBot="1" x14ac:dyDescent="0.3">
      <c r="A2717" s="67"/>
      <c r="B2717" s="100"/>
      <c r="C2717" s="101"/>
      <c r="D2717" s="87">
        <f t="shared" si="337"/>
        <v>0</v>
      </c>
      <c r="E2717" s="129"/>
    </row>
    <row r="2718" spans="1:5" ht="15.75" thickBot="1" x14ac:dyDescent="0.3">
      <c r="A2718" s="88" t="s">
        <v>32</v>
      </c>
      <c r="B2718" s="89"/>
      <c r="C2718" s="89"/>
      <c r="D2718" s="90">
        <f>SUM(D2704:D2717)</f>
        <v>0</v>
      </c>
    </row>
    <row r="2719" spans="1:5" ht="15.75" thickBot="1" x14ac:dyDescent="0.3">
      <c r="A2719" s="67"/>
      <c r="B2719" s="69"/>
      <c r="C2719" s="69"/>
      <c r="D2719" s="91"/>
    </row>
    <row r="2720" spans="1:5" ht="21.75" thickTop="1" thickBot="1" x14ac:dyDescent="0.35">
      <c r="A2720" s="102" t="s">
        <v>33</v>
      </c>
      <c r="B2720" s="102"/>
      <c r="C2720" s="102"/>
      <c r="D2720" s="103">
        <f>D2718+D2702</f>
        <v>0</v>
      </c>
    </row>
    <row r="2721" spans="1:5" ht="16.5" thickTop="1" thickBot="1" x14ac:dyDescent="0.3"/>
    <row r="2722" spans="1:5" ht="16.5" thickBot="1" x14ac:dyDescent="0.3">
      <c r="A2722" s="67" t="s">
        <v>12</v>
      </c>
      <c r="B2722" s="128">
        <f>Saisie!A89</f>
        <v>0</v>
      </c>
      <c r="C2722" s="126"/>
      <c r="D2722" s="127"/>
    </row>
    <row r="2724" spans="1:5" ht="15.75" thickBot="1" x14ac:dyDescent="0.3">
      <c r="A2724" s="68">
        <f>_xlfn.IFNA(VLOOKUP(B2722,Saisie!$A$4:$X$153,5,FALSE),0)</f>
        <v>0</v>
      </c>
      <c r="B2724" s="69" t="s">
        <v>13</v>
      </c>
      <c r="C2724" s="69" t="s">
        <v>14</v>
      </c>
      <c r="D2724" s="69" t="s">
        <v>15</v>
      </c>
    </row>
    <row r="2725" spans="1:5" x14ac:dyDescent="0.25">
      <c r="A2725" s="67" t="s">
        <v>16</v>
      </c>
      <c r="B2725" s="70">
        <f>_xlfn.IFNA(VLOOKUP(B2722,Saisie!$A$4:$X$153,3,FALSE),0)</f>
        <v>0</v>
      </c>
      <c r="C2725" s="71">
        <f>Témoin!$C$4</f>
        <v>55</v>
      </c>
      <c r="D2725" s="72">
        <f>C2725*B2725</f>
        <v>0</v>
      </c>
      <c r="E2725" s="117" t="str">
        <f>_xlfn.IFNA(VLOOKUP(B2722,Saisie!$A$4:$X$153,2,FALSE),"")</f>
        <v/>
      </c>
    </row>
    <row r="2726" spans="1:5" x14ac:dyDescent="0.25">
      <c r="A2726" s="67" t="s">
        <v>17</v>
      </c>
      <c r="B2726" s="73">
        <f>IF(A2724=1,1,)</f>
        <v>0</v>
      </c>
      <c r="C2726" s="74">
        <f>Témoin!$C$5</f>
        <v>24</v>
      </c>
      <c r="D2726" s="75">
        <f t="shared" ref="D2726:D2730" si="338">C2726*B2726</f>
        <v>0</v>
      </c>
      <c r="E2726" s="129" t="str">
        <f>_xlfn.IFNA(VLOOKUP(B2722,Saisie!$A$4:$X$153,4,FALSE),"")</f>
        <v/>
      </c>
    </row>
    <row r="2727" spans="1:5" x14ac:dyDescent="0.25">
      <c r="A2727" s="67" t="s">
        <v>18</v>
      </c>
      <c r="B2727" s="73">
        <f>IF(A2724=2,2,)</f>
        <v>0</v>
      </c>
      <c r="C2727" s="74">
        <f>Témoin!$C$6</f>
        <v>23</v>
      </c>
      <c r="D2727" s="75">
        <f t="shared" si="338"/>
        <v>0</v>
      </c>
      <c r="E2727" s="129"/>
    </row>
    <row r="2728" spans="1:5" x14ac:dyDescent="0.25">
      <c r="A2728" s="67" t="s">
        <v>19</v>
      </c>
      <c r="B2728" s="73">
        <f>IF(AND(A2724&gt;=3,A2724&lt;=5),A2724,0)</f>
        <v>0</v>
      </c>
      <c r="C2728" s="74">
        <f>Témoin!$C$7</f>
        <v>22</v>
      </c>
      <c r="D2728" s="75">
        <f t="shared" si="338"/>
        <v>0</v>
      </c>
      <c r="E2728" s="129"/>
    </row>
    <row r="2729" spans="1:5" x14ac:dyDescent="0.25">
      <c r="A2729" s="67" t="s">
        <v>20</v>
      </c>
      <c r="B2729" s="73">
        <f>IF(AND(A2724&gt;=6,A2724&lt;=10),A2724,0)</f>
        <v>0</v>
      </c>
      <c r="C2729" s="74">
        <f>Témoin!$C$8</f>
        <v>21</v>
      </c>
      <c r="D2729" s="75">
        <f t="shared" si="338"/>
        <v>0</v>
      </c>
      <c r="E2729" s="129"/>
    </row>
    <row r="2730" spans="1:5" x14ac:dyDescent="0.25">
      <c r="A2730" s="67" t="s">
        <v>21</v>
      </c>
      <c r="B2730" s="76">
        <f>IF(A2724&gt;10,A2724,0)</f>
        <v>0</v>
      </c>
      <c r="C2730" s="77">
        <f>Témoin!$C$9</f>
        <v>20</v>
      </c>
      <c r="D2730" s="78">
        <f t="shared" si="338"/>
        <v>0</v>
      </c>
      <c r="E2730" s="129"/>
    </row>
    <row r="2731" spans="1:5" x14ac:dyDescent="0.25">
      <c r="A2731" s="67"/>
      <c r="B2731" s="73"/>
      <c r="C2731" s="79"/>
      <c r="D2731" s="80"/>
      <c r="E2731" s="117"/>
    </row>
    <row r="2732" spans="1:5" x14ac:dyDescent="0.25">
      <c r="A2732" s="81" t="s">
        <v>22</v>
      </c>
      <c r="B2732" s="82">
        <f>_xlfn.IFNA(VLOOKUP(B2722,Saisie!$A$4:$X$153,7,FALSE),0)</f>
        <v>0</v>
      </c>
      <c r="C2732" s="83">
        <f>Témoin!$C$11</f>
        <v>95</v>
      </c>
      <c r="D2732" s="84">
        <f t="shared" ref="D2732:D2733" si="339">C2732*B2732</f>
        <v>0</v>
      </c>
      <c r="E2732" s="117" t="str">
        <f>_xlfn.IFNA(VLOOKUP(B2722,Saisie!$A$4:$X$153,6,FALSE),"")</f>
        <v/>
      </c>
    </row>
    <row r="2733" spans="1:5" ht="15.75" thickBot="1" x14ac:dyDescent="0.3">
      <c r="A2733" s="67" t="s">
        <v>23</v>
      </c>
      <c r="B2733" s="85">
        <f>_xlfn.IFNA(VLOOKUP(B2722,Saisie!$A$4:$X$153,9,FALSE),0)</f>
        <v>0</v>
      </c>
      <c r="C2733" s="86">
        <f>Témoin!$C$12</f>
        <v>70</v>
      </c>
      <c r="D2733" s="87">
        <f t="shared" si="339"/>
        <v>0</v>
      </c>
      <c r="E2733" s="117" t="str">
        <f>_xlfn.IFNA(VLOOKUP(B2722,Saisie!$A$4:$X$153,8,FALSE),"")</f>
        <v/>
      </c>
    </row>
    <row r="2734" spans="1:5" ht="15.75" thickBot="1" x14ac:dyDescent="0.3">
      <c r="A2734" s="88" t="s">
        <v>24</v>
      </c>
      <c r="B2734" s="89"/>
      <c r="C2734" s="89"/>
      <c r="D2734" s="90">
        <f>SUM(D2725:D2733)</f>
        <v>0</v>
      </c>
      <c r="E2734" s="117"/>
    </row>
    <row r="2735" spans="1:5" ht="15.75" thickBot="1" x14ac:dyDescent="0.3">
      <c r="A2735" s="67"/>
      <c r="B2735" s="89"/>
      <c r="C2735" s="89"/>
      <c r="D2735" s="91"/>
      <c r="E2735" s="117"/>
    </row>
    <row r="2736" spans="1:5" x14ac:dyDescent="0.25">
      <c r="A2736" s="67" t="s">
        <v>25</v>
      </c>
      <c r="B2736" s="70">
        <f>_xlfn.IFNA(VLOOKUP(B2722,Saisie!$A$4:$X$153,11,FALSE),0)</f>
        <v>0</v>
      </c>
      <c r="C2736" s="71">
        <f>Témoin!$C$15</f>
        <v>27</v>
      </c>
      <c r="D2736" s="72">
        <f t="shared" ref="D2736:D2743" si="340">C2736*B2736</f>
        <v>0</v>
      </c>
      <c r="E2736" s="117" t="str">
        <f>_xlfn.IFNA(VLOOKUP(B2722,Saisie!$A$4:$X$153,10,FALSE),"")</f>
        <v/>
      </c>
    </row>
    <row r="2737" spans="1:5" x14ac:dyDescent="0.25">
      <c r="A2737" s="67" t="s">
        <v>5</v>
      </c>
      <c r="B2737" s="73">
        <f>_xlfn.IFNA(VLOOKUP(B2722,Saisie!$A$4:$X$153,13,FALSE),0)</f>
        <v>0</v>
      </c>
      <c r="C2737" s="74">
        <f>Témoin!$C$16</f>
        <v>65</v>
      </c>
      <c r="D2737" s="75">
        <f t="shared" si="340"/>
        <v>0</v>
      </c>
      <c r="E2737" s="117" t="str">
        <f>_xlfn.IFNA(VLOOKUP(B2722,Saisie!$A$4:$X$153,12,FALSE),"")</f>
        <v/>
      </c>
    </row>
    <row r="2738" spans="1:5" x14ac:dyDescent="0.25">
      <c r="A2738" s="67" t="s">
        <v>6</v>
      </c>
      <c r="B2738" s="73">
        <f>_xlfn.IFNA(VLOOKUP(B2722,Saisie!$A$4:$X$153,15,FALSE),0)</f>
        <v>0</v>
      </c>
      <c r="C2738" s="74">
        <f>Témoin!$C$17</f>
        <v>60</v>
      </c>
      <c r="D2738" s="75">
        <f t="shared" si="340"/>
        <v>0</v>
      </c>
      <c r="E2738" s="117" t="str">
        <f>_xlfn.IFNA(VLOOKUP(B2722,Saisie!$A$4:$X$153,14,FALSE),"")</f>
        <v/>
      </c>
    </row>
    <row r="2739" spans="1:5" x14ac:dyDescent="0.25">
      <c r="A2739" s="67" t="s">
        <v>26</v>
      </c>
      <c r="B2739" s="73">
        <f>_xlfn.IFNA(VLOOKUP(B2722,Saisie!$A$4:$X$153,17,FALSE),0)</f>
        <v>0</v>
      </c>
      <c r="C2739" s="74">
        <f>Témoin!$C$18</f>
        <v>39</v>
      </c>
      <c r="D2739" s="75">
        <f t="shared" si="340"/>
        <v>0</v>
      </c>
      <c r="E2739" s="117" t="str">
        <f>_xlfn.IFNA(VLOOKUP(B2722,Saisie!$A$4:$X$153,16,FALSE),"")</f>
        <v/>
      </c>
    </row>
    <row r="2740" spans="1:5" x14ac:dyDescent="0.25">
      <c r="A2740" s="67" t="s">
        <v>27</v>
      </c>
      <c r="B2740" s="73">
        <f>_xlfn.IFNA(VLOOKUP(B2722,Saisie!$A$4:$X$153,19,FALSE),0)</f>
        <v>0</v>
      </c>
      <c r="C2740" s="74">
        <f>Témoin!$C$19</f>
        <v>20</v>
      </c>
      <c r="D2740" s="75">
        <f t="shared" si="340"/>
        <v>0</v>
      </c>
      <c r="E2740" s="117" t="str">
        <f>_xlfn.IFNA(VLOOKUP(B2722,Saisie!$A$4:$X$153,18,FALSE),"")</f>
        <v/>
      </c>
    </row>
    <row r="2741" spans="1:5" x14ac:dyDescent="0.25">
      <c r="A2741" s="67" t="s">
        <v>28</v>
      </c>
      <c r="B2741" s="73">
        <f>_xlfn.IFNA(VLOOKUP(B2722,Saisie!$A$4:$X$153,23,FALSE),0)</f>
        <v>0</v>
      </c>
      <c r="C2741" s="74">
        <f>Témoin!$C$20</f>
        <v>260</v>
      </c>
      <c r="D2741" s="75">
        <f t="shared" si="340"/>
        <v>0</v>
      </c>
      <c r="E2741" s="117" t="str">
        <f>_xlfn.IFNA(VLOOKUP(B2722,Saisie!$A$4:$X$153,22,FALSE),"")</f>
        <v/>
      </c>
    </row>
    <row r="2742" spans="1:5" x14ac:dyDescent="0.25">
      <c r="A2742" s="67" t="s">
        <v>29</v>
      </c>
      <c r="B2742" s="92"/>
      <c r="C2742" s="74">
        <f>Témoin!$C$21</f>
        <v>54</v>
      </c>
      <c r="D2742" s="75">
        <f t="shared" si="340"/>
        <v>0</v>
      </c>
      <c r="E2742" s="117"/>
    </row>
    <row r="2743" spans="1:5" x14ac:dyDescent="0.25">
      <c r="A2743" s="81" t="s">
        <v>30</v>
      </c>
      <c r="B2743" s="73">
        <f>_xlfn.IFNA(VLOOKUP(B2722,Saisie!$A$4:$X$153,21,FALSE),0)</f>
        <v>0</v>
      </c>
      <c r="C2743" s="74">
        <f>Témoin!$C$22</f>
        <v>135</v>
      </c>
      <c r="D2743" s="75">
        <f t="shared" si="340"/>
        <v>0</v>
      </c>
      <c r="E2743" s="117" t="str">
        <f>_xlfn.IFNA(VLOOKUP(B2722,Saisie!$A$4:$X$153,20,FALSE),"")</f>
        <v/>
      </c>
    </row>
    <row r="2744" spans="1:5" x14ac:dyDescent="0.25">
      <c r="A2744" s="93" t="s">
        <v>31</v>
      </c>
      <c r="B2744" s="92"/>
      <c r="C2744" s="94"/>
      <c r="D2744" s="95"/>
      <c r="E2744" s="129" t="str">
        <f>_xlfn.IFNA(VLOOKUP(B2722,Saisie!$A$4:$X$153,24,FALSE),"")</f>
        <v/>
      </c>
    </row>
    <row r="2745" spans="1:5" x14ac:dyDescent="0.25">
      <c r="A2745" s="96"/>
      <c r="B2745" s="97"/>
      <c r="C2745" s="98"/>
      <c r="D2745" s="75">
        <f t="shared" ref="D2745:D2749" si="341">C2745*B2745</f>
        <v>0</v>
      </c>
      <c r="E2745" s="129"/>
    </row>
    <row r="2746" spans="1:5" x14ac:dyDescent="0.25">
      <c r="A2746" s="96"/>
      <c r="B2746" s="92"/>
      <c r="C2746" s="98"/>
      <c r="D2746" s="75">
        <f t="shared" si="341"/>
        <v>0</v>
      </c>
      <c r="E2746" s="129"/>
    </row>
    <row r="2747" spans="1:5" x14ac:dyDescent="0.25">
      <c r="A2747" s="99"/>
      <c r="B2747" s="92"/>
      <c r="C2747" s="98"/>
      <c r="D2747" s="75">
        <f t="shared" si="341"/>
        <v>0</v>
      </c>
      <c r="E2747" s="129"/>
    </row>
    <row r="2748" spans="1:5" x14ac:dyDescent="0.25">
      <c r="A2748" s="67"/>
      <c r="B2748" s="92"/>
      <c r="C2748" s="98"/>
      <c r="D2748" s="75">
        <f t="shared" si="341"/>
        <v>0</v>
      </c>
      <c r="E2748" s="129"/>
    </row>
    <row r="2749" spans="1:5" ht="15.75" thickBot="1" x14ac:dyDescent="0.3">
      <c r="A2749" s="67"/>
      <c r="B2749" s="100"/>
      <c r="C2749" s="101"/>
      <c r="D2749" s="87">
        <f t="shared" si="341"/>
        <v>0</v>
      </c>
      <c r="E2749" s="129"/>
    </row>
    <row r="2750" spans="1:5" ht="15.75" thickBot="1" x14ac:dyDescent="0.3">
      <c r="A2750" s="88" t="s">
        <v>32</v>
      </c>
      <c r="B2750" s="89"/>
      <c r="C2750" s="89"/>
      <c r="D2750" s="90">
        <f>SUM(D2736:D2749)</f>
        <v>0</v>
      </c>
    </row>
    <row r="2751" spans="1:5" ht="15.75" thickBot="1" x14ac:dyDescent="0.3">
      <c r="A2751" s="67"/>
      <c r="B2751" s="69"/>
      <c r="C2751" s="69"/>
      <c r="D2751" s="91"/>
    </row>
    <row r="2752" spans="1:5" ht="21.75" thickTop="1" thickBot="1" x14ac:dyDescent="0.35">
      <c r="A2752" s="102" t="s">
        <v>33</v>
      </c>
      <c r="B2752" s="102"/>
      <c r="C2752" s="102"/>
      <c r="D2752" s="103">
        <f>D2750+D2734</f>
        <v>0</v>
      </c>
    </row>
    <row r="2753" spans="1:5" ht="16.5" thickTop="1" thickBot="1" x14ac:dyDescent="0.3"/>
    <row r="2754" spans="1:5" ht="16.5" thickBot="1" x14ac:dyDescent="0.3">
      <c r="A2754" s="67" t="s">
        <v>12</v>
      </c>
      <c r="B2754" s="128">
        <f>Saisie!A90</f>
        <v>0</v>
      </c>
      <c r="C2754" s="126"/>
      <c r="D2754" s="127"/>
    </row>
    <row r="2756" spans="1:5" ht="15.75" thickBot="1" x14ac:dyDescent="0.3">
      <c r="A2756" s="68">
        <f>_xlfn.IFNA(VLOOKUP(B2754,Saisie!$A$4:$X$153,5,FALSE),0)</f>
        <v>0</v>
      </c>
      <c r="B2756" s="69" t="s">
        <v>13</v>
      </c>
      <c r="C2756" s="69" t="s">
        <v>14</v>
      </c>
      <c r="D2756" s="69" t="s">
        <v>15</v>
      </c>
    </row>
    <row r="2757" spans="1:5" x14ac:dyDescent="0.25">
      <c r="A2757" s="67" t="s">
        <v>16</v>
      </c>
      <c r="B2757" s="70">
        <f>_xlfn.IFNA(VLOOKUP(B2754,Saisie!$A$4:$X$153,3,FALSE),0)</f>
        <v>0</v>
      </c>
      <c r="C2757" s="71">
        <f>Témoin!$C$4</f>
        <v>55</v>
      </c>
      <c r="D2757" s="72">
        <f>C2757*B2757</f>
        <v>0</v>
      </c>
      <c r="E2757" s="117" t="str">
        <f>_xlfn.IFNA(VLOOKUP(B2754,Saisie!$A$4:$X$153,2,FALSE),"")</f>
        <v/>
      </c>
    </row>
    <row r="2758" spans="1:5" x14ac:dyDescent="0.25">
      <c r="A2758" s="67" t="s">
        <v>17</v>
      </c>
      <c r="B2758" s="73">
        <f>IF(A2756=1,1,)</f>
        <v>0</v>
      </c>
      <c r="C2758" s="74">
        <f>Témoin!$C$5</f>
        <v>24</v>
      </c>
      <c r="D2758" s="75">
        <f t="shared" ref="D2758:D2762" si="342">C2758*B2758</f>
        <v>0</v>
      </c>
      <c r="E2758" s="129" t="str">
        <f>_xlfn.IFNA(VLOOKUP(B2754,Saisie!$A$4:$X$153,4,FALSE),"")</f>
        <v/>
      </c>
    </row>
    <row r="2759" spans="1:5" x14ac:dyDescent="0.25">
      <c r="A2759" s="67" t="s">
        <v>18</v>
      </c>
      <c r="B2759" s="73">
        <f>IF(A2756=2,2,)</f>
        <v>0</v>
      </c>
      <c r="C2759" s="74">
        <f>Témoin!$C$6</f>
        <v>23</v>
      </c>
      <c r="D2759" s="75">
        <f t="shared" si="342"/>
        <v>0</v>
      </c>
      <c r="E2759" s="129"/>
    </row>
    <row r="2760" spans="1:5" x14ac:dyDescent="0.25">
      <c r="A2760" s="67" t="s">
        <v>19</v>
      </c>
      <c r="B2760" s="73">
        <f>IF(AND(A2756&gt;=3,A2756&lt;=5),A2756,0)</f>
        <v>0</v>
      </c>
      <c r="C2760" s="74">
        <f>Témoin!$C$7</f>
        <v>22</v>
      </c>
      <c r="D2760" s="75">
        <f t="shared" si="342"/>
        <v>0</v>
      </c>
      <c r="E2760" s="129"/>
    </row>
    <row r="2761" spans="1:5" x14ac:dyDescent="0.25">
      <c r="A2761" s="67" t="s">
        <v>20</v>
      </c>
      <c r="B2761" s="73">
        <f>IF(AND(A2756&gt;=6,A2756&lt;=10),A2756,0)</f>
        <v>0</v>
      </c>
      <c r="C2761" s="74">
        <f>Témoin!$C$8</f>
        <v>21</v>
      </c>
      <c r="D2761" s="75">
        <f t="shared" si="342"/>
        <v>0</v>
      </c>
      <c r="E2761" s="129"/>
    </row>
    <row r="2762" spans="1:5" x14ac:dyDescent="0.25">
      <c r="A2762" s="67" t="s">
        <v>21</v>
      </c>
      <c r="B2762" s="76">
        <f>IF(A2756&gt;10,A2756,0)</f>
        <v>0</v>
      </c>
      <c r="C2762" s="77">
        <f>Témoin!$C$9</f>
        <v>20</v>
      </c>
      <c r="D2762" s="78">
        <f t="shared" si="342"/>
        <v>0</v>
      </c>
      <c r="E2762" s="129"/>
    </row>
    <row r="2763" spans="1:5" x14ac:dyDescent="0.25">
      <c r="A2763" s="67"/>
      <c r="B2763" s="73"/>
      <c r="C2763" s="79"/>
      <c r="D2763" s="80"/>
      <c r="E2763" s="117"/>
    </row>
    <row r="2764" spans="1:5" x14ac:dyDescent="0.25">
      <c r="A2764" s="81" t="s">
        <v>22</v>
      </c>
      <c r="B2764" s="82">
        <f>_xlfn.IFNA(VLOOKUP(B2754,Saisie!$A$4:$X$153,7,FALSE),0)</f>
        <v>0</v>
      </c>
      <c r="C2764" s="83">
        <f>Témoin!$C$11</f>
        <v>95</v>
      </c>
      <c r="D2764" s="84">
        <f t="shared" ref="D2764:D2765" si="343">C2764*B2764</f>
        <v>0</v>
      </c>
      <c r="E2764" s="117" t="str">
        <f>_xlfn.IFNA(VLOOKUP(B2754,Saisie!$A$4:$X$153,6,FALSE),"")</f>
        <v/>
      </c>
    </row>
    <row r="2765" spans="1:5" ht="15.75" thickBot="1" x14ac:dyDescent="0.3">
      <c r="A2765" s="67" t="s">
        <v>23</v>
      </c>
      <c r="B2765" s="85">
        <f>_xlfn.IFNA(VLOOKUP(B2754,Saisie!$A$4:$X$153,9,FALSE),0)</f>
        <v>0</v>
      </c>
      <c r="C2765" s="86">
        <f>Témoin!$C$12</f>
        <v>70</v>
      </c>
      <c r="D2765" s="87">
        <f t="shared" si="343"/>
        <v>0</v>
      </c>
      <c r="E2765" s="117" t="str">
        <f>_xlfn.IFNA(VLOOKUP(B2754,Saisie!$A$4:$X$153,8,FALSE),"")</f>
        <v/>
      </c>
    </row>
    <row r="2766" spans="1:5" ht="15.75" thickBot="1" x14ac:dyDescent="0.3">
      <c r="A2766" s="88" t="s">
        <v>24</v>
      </c>
      <c r="B2766" s="89"/>
      <c r="C2766" s="89"/>
      <c r="D2766" s="90">
        <f>SUM(D2757:D2765)</f>
        <v>0</v>
      </c>
      <c r="E2766" s="117"/>
    </row>
    <row r="2767" spans="1:5" ht="15.75" thickBot="1" x14ac:dyDescent="0.3">
      <c r="A2767" s="67"/>
      <c r="B2767" s="89"/>
      <c r="C2767" s="89"/>
      <c r="D2767" s="91"/>
      <c r="E2767" s="117"/>
    </row>
    <row r="2768" spans="1:5" x14ac:dyDescent="0.25">
      <c r="A2768" s="67" t="s">
        <v>25</v>
      </c>
      <c r="B2768" s="70">
        <f>_xlfn.IFNA(VLOOKUP(B2754,Saisie!$A$4:$X$153,11,FALSE),0)</f>
        <v>0</v>
      </c>
      <c r="C2768" s="71">
        <f>Témoin!$C$15</f>
        <v>27</v>
      </c>
      <c r="D2768" s="72">
        <f t="shared" ref="D2768:D2775" si="344">C2768*B2768</f>
        <v>0</v>
      </c>
      <c r="E2768" s="117" t="str">
        <f>_xlfn.IFNA(VLOOKUP(B2754,Saisie!$A$4:$X$153,10,FALSE),"")</f>
        <v/>
      </c>
    </row>
    <row r="2769" spans="1:5" x14ac:dyDescent="0.25">
      <c r="A2769" s="67" t="s">
        <v>5</v>
      </c>
      <c r="B2769" s="73">
        <f>_xlfn.IFNA(VLOOKUP(B2754,Saisie!$A$4:$X$153,13,FALSE),0)</f>
        <v>0</v>
      </c>
      <c r="C2769" s="74">
        <f>Témoin!$C$16</f>
        <v>65</v>
      </c>
      <c r="D2769" s="75">
        <f t="shared" si="344"/>
        <v>0</v>
      </c>
      <c r="E2769" s="117" t="str">
        <f>_xlfn.IFNA(VLOOKUP(B2754,Saisie!$A$4:$X$153,12,FALSE),"")</f>
        <v/>
      </c>
    </row>
    <row r="2770" spans="1:5" x14ac:dyDescent="0.25">
      <c r="A2770" s="67" t="s">
        <v>6</v>
      </c>
      <c r="B2770" s="73">
        <f>_xlfn.IFNA(VLOOKUP(B2754,Saisie!$A$4:$X$153,15,FALSE),0)</f>
        <v>0</v>
      </c>
      <c r="C2770" s="74">
        <f>Témoin!$C$17</f>
        <v>60</v>
      </c>
      <c r="D2770" s="75">
        <f t="shared" si="344"/>
        <v>0</v>
      </c>
      <c r="E2770" s="117" t="str">
        <f>_xlfn.IFNA(VLOOKUP(B2754,Saisie!$A$4:$X$153,14,FALSE),"")</f>
        <v/>
      </c>
    </row>
    <row r="2771" spans="1:5" x14ac:dyDescent="0.25">
      <c r="A2771" s="67" t="s">
        <v>26</v>
      </c>
      <c r="B2771" s="73">
        <f>_xlfn.IFNA(VLOOKUP(B2754,Saisie!$A$4:$X$153,17,FALSE),0)</f>
        <v>0</v>
      </c>
      <c r="C2771" s="74">
        <f>Témoin!$C$18</f>
        <v>39</v>
      </c>
      <c r="D2771" s="75">
        <f t="shared" si="344"/>
        <v>0</v>
      </c>
      <c r="E2771" s="117" t="str">
        <f>_xlfn.IFNA(VLOOKUP(B2754,Saisie!$A$4:$X$153,16,FALSE),"")</f>
        <v/>
      </c>
    </row>
    <row r="2772" spans="1:5" x14ac:dyDescent="0.25">
      <c r="A2772" s="67" t="s">
        <v>27</v>
      </c>
      <c r="B2772" s="73">
        <f>_xlfn.IFNA(VLOOKUP(B2754,Saisie!$A$4:$X$153,19,FALSE),0)</f>
        <v>0</v>
      </c>
      <c r="C2772" s="74">
        <f>Témoin!$C$19</f>
        <v>20</v>
      </c>
      <c r="D2772" s="75">
        <f t="shared" si="344"/>
        <v>0</v>
      </c>
      <c r="E2772" s="117" t="str">
        <f>_xlfn.IFNA(VLOOKUP(B2754,Saisie!$A$4:$X$153,18,FALSE),"")</f>
        <v/>
      </c>
    </row>
    <row r="2773" spans="1:5" x14ac:dyDescent="0.25">
      <c r="A2773" s="67" t="s">
        <v>28</v>
      </c>
      <c r="B2773" s="73">
        <f>_xlfn.IFNA(VLOOKUP(B2754,Saisie!$A$4:$X$153,23,FALSE),0)</f>
        <v>0</v>
      </c>
      <c r="C2773" s="74">
        <f>Témoin!$C$20</f>
        <v>260</v>
      </c>
      <c r="D2773" s="75">
        <f t="shared" si="344"/>
        <v>0</v>
      </c>
      <c r="E2773" s="117" t="str">
        <f>_xlfn.IFNA(VLOOKUP(B2754,Saisie!$A$4:$X$153,22,FALSE),"")</f>
        <v/>
      </c>
    </row>
    <row r="2774" spans="1:5" x14ac:dyDescent="0.25">
      <c r="A2774" s="67" t="s">
        <v>29</v>
      </c>
      <c r="B2774" s="92"/>
      <c r="C2774" s="74">
        <f>Témoin!$C$21</f>
        <v>54</v>
      </c>
      <c r="D2774" s="75">
        <f t="shared" si="344"/>
        <v>0</v>
      </c>
      <c r="E2774" s="117"/>
    </row>
    <row r="2775" spans="1:5" x14ac:dyDescent="0.25">
      <c r="A2775" s="81" t="s">
        <v>30</v>
      </c>
      <c r="B2775" s="73">
        <f>_xlfn.IFNA(VLOOKUP(B2754,Saisie!$A$4:$X$153,21,FALSE),0)</f>
        <v>0</v>
      </c>
      <c r="C2775" s="74">
        <f>Témoin!$C$22</f>
        <v>135</v>
      </c>
      <c r="D2775" s="75">
        <f t="shared" si="344"/>
        <v>0</v>
      </c>
      <c r="E2775" s="117" t="str">
        <f>_xlfn.IFNA(VLOOKUP(B2754,Saisie!$A$4:$X$153,20,FALSE),"")</f>
        <v/>
      </c>
    </row>
    <row r="2776" spans="1:5" x14ac:dyDescent="0.25">
      <c r="A2776" s="93" t="s">
        <v>31</v>
      </c>
      <c r="B2776" s="92"/>
      <c r="C2776" s="94"/>
      <c r="D2776" s="95"/>
      <c r="E2776" s="129" t="str">
        <f>_xlfn.IFNA(VLOOKUP(B2754,Saisie!$A$4:$X$153,24,FALSE),"")</f>
        <v/>
      </c>
    </row>
    <row r="2777" spans="1:5" x14ac:dyDescent="0.25">
      <c r="A2777" s="96"/>
      <c r="B2777" s="97"/>
      <c r="C2777" s="98"/>
      <c r="D2777" s="75">
        <f t="shared" ref="D2777:D2781" si="345">C2777*B2777</f>
        <v>0</v>
      </c>
      <c r="E2777" s="129"/>
    </row>
    <row r="2778" spans="1:5" x14ac:dyDescent="0.25">
      <c r="A2778" s="96"/>
      <c r="B2778" s="92"/>
      <c r="C2778" s="98"/>
      <c r="D2778" s="75">
        <f t="shared" si="345"/>
        <v>0</v>
      </c>
      <c r="E2778" s="129"/>
    </row>
    <row r="2779" spans="1:5" x14ac:dyDescent="0.25">
      <c r="A2779" s="99"/>
      <c r="B2779" s="92"/>
      <c r="C2779" s="98"/>
      <c r="D2779" s="75">
        <f t="shared" si="345"/>
        <v>0</v>
      </c>
      <c r="E2779" s="129"/>
    </row>
    <row r="2780" spans="1:5" x14ac:dyDescent="0.25">
      <c r="A2780" s="67"/>
      <c r="B2780" s="92"/>
      <c r="C2780" s="98"/>
      <c r="D2780" s="75">
        <f t="shared" si="345"/>
        <v>0</v>
      </c>
      <c r="E2780" s="129"/>
    </row>
    <row r="2781" spans="1:5" ht="15.75" thickBot="1" x14ac:dyDescent="0.3">
      <c r="A2781" s="67"/>
      <c r="B2781" s="100"/>
      <c r="C2781" s="101"/>
      <c r="D2781" s="87">
        <f t="shared" si="345"/>
        <v>0</v>
      </c>
      <c r="E2781" s="129"/>
    </row>
    <row r="2782" spans="1:5" ht="15.75" thickBot="1" x14ac:dyDescent="0.3">
      <c r="A2782" s="88" t="s">
        <v>32</v>
      </c>
      <c r="B2782" s="89"/>
      <c r="C2782" s="89"/>
      <c r="D2782" s="90">
        <f>SUM(D2768:D2781)</f>
        <v>0</v>
      </c>
    </row>
    <row r="2783" spans="1:5" ht="15.75" thickBot="1" x14ac:dyDescent="0.3">
      <c r="A2783" s="67"/>
      <c r="B2783" s="69"/>
      <c r="C2783" s="69"/>
      <c r="D2783" s="91"/>
    </row>
    <row r="2784" spans="1:5" ht="21.75" thickTop="1" thickBot="1" x14ac:dyDescent="0.35">
      <c r="A2784" s="102" t="s">
        <v>33</v>
      </c>
      <c r="B2784" s="102"/>
      <c r="C2784" s="102"/>
      <c r="D2784" s="103">
        <f>D2782+D2766</f>
        <v>0</v>
      </c>
    </row>
    <row r="2785" spans="1:5" ht="16.5" thickTop="1" thickBot="1" x14ac:dyDescent="0.3"/>
    <row r="2786" spans="1:5" ht="16.5" thickBot="1" x14ac:dyDescent="0.3">
      <c r="A2786" s="67" t="s">
        <v>12</v>
      </c>
      <c r="B2786" s="128">
        <f>Saisie!A91</f>
        <v>0</v>
      </c>
      <c r="C2786" s="126"/>
      <c r="D2786" s="127"/>
    </row>
    <row r="2788" spans="1:5" ht="15.75" thickBot="1" x14ac:dyDescent="0.3">
      <c r="A2788" s="68">
        <f>_xlfn.IFNA(VLOOKUP(B2786,Saisie!$A$4:$X$153,5,FALSE),0)</f>
        <v>0</v>
      </c>
      <c r="B2788" s="69" t="s">
        <v>13</v>
      </c>
      <c r="C2788" s="69" t="s">
        <v>14</v>
      </c>
      <c r="D2788" s="69" t="s">
        <v>15</v>
      </c>
    </row>
    <row r="2789" spans="1:5" x14ac:dyDescent="0.25">
      <c r="A2789" s="67" t="s">
        <v>16</v>
      </c>
      <c r="B2789" s="70">
        <f>_xlfn.IFNA(VLOOKUP(B2786,Saisie!$A$4:$X$153,3,FALSE),0)</f>
        <v>0</v>
      </c>
      <c r="C2789" s="71">
        <f>Témoin!$C$4</f>
        <v>55</v>
      </c>
      <c r="D2789" s="72">
        <f>C2789*B2789</f>
        <v>0</v>
      </c>
      <c r="E2789" s="117" t="str">
        <f>_xlfn.IFNA(VLOOKUP(B2786,Saisie!$A$4:$X$153,2,FALSE),"")</f>
        <v/>
      </c>
    </row>
    <row r="2790" spans="1:5" x14ac:dyDescent="0.25">
      <c r="A2790" s="67" t="s">
        <v>17</v>
      </c>
      <c r="B2790" s="73">
        <f>IF(A2788=1,1,)</f>
        <v>0</v>
      </c>
      <c r="C2790" s="74">
        <f>Témoin!$C$5</f>
        <v>24</v>
      </c>
      <c r="D2790" s="75">
        <f t="shared" ref="D2790:D2794" si="346">C2790*B2790</f>
        <v>0</v>
      </c>
      <c r="E2790" s="129" t="str">
        <f>_xlfn.IFNA(VLOOKUP(B2786,Saisie!$A$4:$X$153,4,FALSE),"")</f>
        <v/>
      </c>
    </row>
    <row r="2791" spans="1:5" x14ac:dyDescent="0.25">
      <c r="A2791" s="67" t="s">
        <v>18</v>
      </c>
      <c r="B2791" s="73">
        <f>IF(A2788=2,2,)</f>
        <v>0</v>
      </c>
      <c r="C2791" s="74">
        <f>Témoin!$C$6</f>
        <v>23</v>
      </c>
      <c r="D2791" s="75">
        <f t="shared" si="346"/>
        <v>0</v>
      </c>
      <c r="E2791" s="129"/>
    </row>
    <row r="2792" spans="1:5" x14ac:dyDescent="0.25">
      <c r="A2792" s="67" t="s">
        <v>19</v>
      </c>
      <c r="B2792" s="73">
        <f>IF(AND(A2788&gt;=3,A2788&lt;=5),A2788,0)</f>
        <v>0</v>
      </c>
      <c r="C2792" s="74">
        <f>Témoin!$C$7</f>
        <v>22</v>
      </c>
      <c r="D2792" s="75">
        <f t="shared" si="346"/>
        <v>0</v>
      </c>
      <c r="E2792" s="129"/>
    </row>
    <row r="2793" spans="1:5" x14ac:dyDescent="0.25">
      <c r="A2793" s="67" t="s">
        <v>20</v>
      </c>
      <c r="B2793" s="73">
        <f>IF(AND(A2788&gt;=6,A2788&lt;=10),A2788,0)</f>
        <v>0</v>
      </c>
      <c r="C2793" s="74">
        <f>Témoin!$C$8</f>
        <v>21</v>
      </c>
      <c r="D2793" s="75">
        <f t="shared" si="346"/>
        <v>0</v>
      </c>
      <c r="E2793" s="129"/>
    </row>
    <row r="2794" spans="1:5" x14ac:dyDescent="0.25">
      <c r="A2794" s="67" t="s">
        <v>21</v>
      </c>
      <c r="B2794" s="76">
        <f>IF(A2788&gt;10,A2788,0)</f>
        <v>0</v>
      </c>
      <c r="C2794" s="77">
        <f>Témoin!$C$9</f>
        <v>20</v>
      </c>
      <c r="D2794" s="78">
        <f t="shared" si="346"/>
        <v>0</v>
      </c>
      <c r="E2794" s="129"/>
    </row>
    <row r="2795" spans="1:5" x14ac:dyDescent="0.25">
      <c r="A2795" s="67"/>
      <c r="B2795" s="73"/>
      <c r="C2795" s="79"/>
      <c r="D2795" s="80"/>
      <c r="E2795" s="117"/>
    </row>
    <row r="2796" spans="1:5" x14ac:dyDescent="0.25">
      <c r="A2796" s="81" t="s">
        <v>22</v>
      </c>
      <c r="B2796" s="82">
        <f>_xlfn.IFNA(VLOOKUP(B2786,Saisie!$A$4:$X$153,7,FALSE),0)</f>
        <v>0</v>
      </c>
      <c r="C2796" s="83">
        <f>Témoin!$C$11</f>
        <v>95</v>
      </c>
      <c r="D2796" s="84">
        <f t="shared" ref="D2796:D2797" si="347">C2796*B2796</f>
        <v>0</v>
      </c>
      <c r="E2796" s="117" t="str">
        <f>_xlfn.IFNA(VLOOKUP(B2786,Saisie!$A$4:$X$153,6,FALSE),"")</f>
        <v/>
      </c>
    </row>
    <row r="2797" spans="1:5" ht="15.75" thickBot="1" x14ac:dyDescent="0.3">
      <c r="A2797" s="67" t="s">
        <v>23</v>
      </c>
      <c r="B2797" s="85">
        <f>_xlfn.IFNA(VLOOKUP(B2786,Saisie!$A$4:$X$153,9,FALSE),0)</f>
        <v>0</v>
      </c>
      <c r="C2797" s="86">
        <f>Témoin!$C$12</f>
        <v>70</v>
      </c>
      <c r="D2797" s="87">
        <f t="shared" si="347"/>
        <v>0</v>
      </c>
      <c r="E2797" s="117" t="str">
        <f>_xlfn.IFNA(VLOOKUP(B2786,Saisie!$A$4:$X$153,8,FALSE),"")</f>
        <v/>
      </c>
    </row>
    <row r="2798" spans="1:5" ht="15.75" thickBot="1" x14ac:dyDescent="0.3">
      <c r="A2798" s="88" t="s">
        <v>24</v>
      </c>
      <c r="B2798" s="89"/>
      <c r="C2798" s="89"/>
      <c r="D2798" s="90">
        <f>SUM(D2789:D2797)</f>
        <v>0</v>
      </c>
      <c r="E2798" s="117"/>
    </row>
    <row r="2799" spans="1:5" ht="15.75" thickBot="1" x14ac:dyDescent="0.3">
      <c r="A2799" s="67"/>
      <c r="B2799" s="89"/>
      <c r="C2799" s="89"/>
      <c r="D2799" s="91"/>
      <c r="E2799" s="117"/>
    </row>
    <row r="2800" spans="1:5" x14ac:dyDescent="0.25">
      <c r="A2800" s="67" t="s">
        <v>25</v>
      </c>
      <c r="B2800" s="70">
        <f>_xlfn.IFNA(VLOOKUP(B2786,Saisie!$A$4:$X$153,11,FALSE),0)</f>
        <v>0</v>
      </c>
      <c r="C2800" s="71">
        <f>Témoin!$C$15</f>
        <v>27</v>
      </c>
      <c r="D2800" s="72">
        <f t="shared" ref="D2800:D2807" si="348">C2800*B2800</f>
        <v>0</v>
      </c>
      <c r="E2800" s="117" t="str">
        <f>_xlfn.IFNA(VLOOKUP(B2786,Saisie!$A$4:$X$153,10,FALSE),"")</f>
        <v/>
      </c>
    </row>
    <row r="2801" spans="1:5" x14ac:dyDescent="0.25">
      <c r="A2801" s="67" t="s">
        <v>5</v>
      </c>
      <c r="B2801" s="73">
        <f>_xlfn.IFNA(VLOOKUP(B2786,Saisie!$A$4:$X$153,13,FALSE),0)</f>
        <v>0</v>
      </c>
      <c r="C2801" s="74">
        <f>Témoin!$C$16</f>
        <v>65</v>
      </c>
      <c r="D2801" s="75">
        <f t="shared" si="348"/>
        <v>0</v>
      </c>
      <c r="E2801" s="117" t="str">
        <f>_xlfn.IFNA(VLOOKUP(B2786,Saisie!$A$4:$X$153,12,FALSE),"")</f>
        <v/>
      </c>
    </row>
    <row r="2802" spans="1:5" x14ac:dyDescent="0.25">
      <c r="A2802" s="67" t="s">
        <v>6</v>
      </c>
      <c r="B2802" s="73">
        <f>_xlfn.IFNA(VLOOKUP(B2786,Saisie!$A$4:$X$153,15,FALSE),0)</f>
        <v>0</v>
      </c>
      <c r="C2802" s="74">
        <f>Témoin!$C$17</f>
        <v>60</v>
      </c>
      <c r="D2802" s="75">
        <f t="shared" si="348"/>
        <v>0</v>
      </c>
      <c r="E2802" s="117" t="str">
        <f>_xlfn.IFNA(VLOOKUP(B2786,Saisie!$A$4:$X$153,14,FALSE),"")</f>
        <v/>
      </c>
    </row>
    <row r="2803" spans="1:5" x14ac:dyDescent="0.25">
      <c r="A2803" s="67" t="s">
        <v>26</v>
      </c>
      <c r="B2803" s="73">
        <f>_xlfn.IFNA(VLOOKUP(B2786,Saisie!$A$4:$X$153,17,FALSE),0)</f>
        <v>0</v>
      </c>
      <c r="C2803" s="74">
        <f>Témoin!$C$18</f>
        <v>39</v>
      </c>
      <c r="D2803" s="75">
        <f t="shared" si="348"/>
        <v>0</v>
      </c>
      <c r="E2803" s="117" t="str">
        <f>_xlfn.IFNA(VLOOKUP(B2786,Saisie!$A$4:$X$153,16,FALSE),"")</f>
        <v/>
      </c>
    </row>
    <row r="2804" spans="1:5" x14ac:dyDescent="0.25">
      <c r="A2804" s="67" t="s">
        <v>27</v>
      </c>
      <c r="B2804" s="73">
        <f>_xlfn.IFNA(VLOOKUP(B2786,Saisie!$A$4:$X$153,19,FALSE),0)</f>
        <v>0</v>
      </c>
      <c r="C2804" s="74">
        <f>Témoin!$C$19</f>
        <v>20</v>
      </c>
      <c r="D2804" s="75">
        <f t="shared" si="348"/>
        <v>0</v>
      </c>
      <c r="E2804" s="117" t="str">
        <f>_xlfn.IFNA(VLOOKUP(B2786,Saisie!$A$4:$X$153,18,FALSE),"")</f>
        <v/>
      </c>
    </row>
    <row r="2805" spans="1:5" x14ac:dyDescent="0.25">
      <c r="A2805" s="67" t="s">
        <v>28</v>
      </c>
      <c r="B2805" s="73">
        <f>_xlfn.IFNA(VLOOKUP(B2786,Saisie!$A$4:$X$153,23,FALSE),0)</f>
        <v>0</v>
      </c>
      <c r="C2805" s="74">
        <f>Témoin!$C$20</f>
        <v>260</v>
      </c>
      <c r="D2805" s="75">
        <f t="shared" si="348"/>
        <v>0</v>
      </c>
      <c r="E2805" s="117" t="str">
        <f>_xlfn.IFNA(VLOOKUP(B2786,Saisie!$A$4:$X$153,22,FALSE),"")</f>
        <v/>
      </c>
    </row>
    <row r="2806" spans="1:5" x14ac:dyDescent="0.25">
      <c r="A2806" s="67" t="s">
        <v>29</v>
      </c>
      <c r="B2806" s="92"/>
      <c r="C2806" s="74">
        <f>Témoin!$C$21</f>
        <v>54</v>
      </c>
      <c r="D2806" s="75">
        <f t="shared" si="348"/>
        <v>0</v>
      </c>
      <c r="E2806" s="117"/>
    </row>
    <row r="2807" spans="1:5" x14ac:dyDescent="0.25">
      <c r="A2807" s="81" t="s">
        <v>30</v>
      </c>
      <c r="B2807" s="73">
        <f>_xlfn.IFNA(VLOOKUP(B2786,Saisie!$A$4:$X$153,21,FALSE),0)</f>
        <v>0</v>
      </c>
      <c r="C2807" s="74">
        <f>Témoin!$C$22</f>
        <v>135</v>
      </c>
      <c r="D2807" s="75">
        <f t="shared" si="348"/>
        <v>0</v>
      </c>
      <c r="E2807" s="117" t="str">
        <f>_xlfn.IFNA(VLOOKUP(B2786,Saisie!$A$4:$X$153,20,FALSE),"")</f>
        <v/>
      </c>
    </row>
    <row r="2808" spans="1:5" x14ac:dyDescent="0.25">
      <c r="A2808" s="93" t="s">
        <v>31</v>
      </c>
      <c r="B2808" s="92"/>
      <c r="C2808" s="94"/>
      <c r="D2808" s="95"/>
      <c r="E2808" s="129" t="str">
        <f>_xlfn.IFNA(VLOOKUP(B2786,Saisie!$A$4:$X$153,24,FALSE),"")</f>
        <v/>
      </c>
    </row>
    <row r="2809" spans="1:5" x14ac:dyDescent="0.25">
      <c r="A2809" s="96"/>
      <c r="B2809" s="97"/>
      <c r="C2809" s="98"/>
      <c r="D2809" s="75">
        <f t="shared" ref="D2809:D2813" si="349">C2809*B2809</f>
        <v>0</v>
      </c>
      <c r="E2809" s="129"/>
    </row>
    <row r="2810" spans="1:5" x14ac:dyDescent="0.25">
      <c r="A2810" s="96"/>
      <c r="B2810" s="92"/>
      <c r="C2810" s="98"/>
      <c r="D2810" s="75">
        <f t="shared" si="349"/>
        <v>0</v>
      </c>
      <c r="E2810" s="129"/>
    </row>
    <row r="2811" spans="1:5" x14ac:dyDescent="0.25">
      <c r="A2811" s="99"/>
      <c r="B2811" s="92"/>
      <c r="C2811" s="98"/>
      <c r="D2811" s="75">
        <f t="shared" si="349"/>
        <v>0</v>
      </c>
      <c r="E2811" s="129"/>
    </row>
    <row r="2812" spans="1:5" x14ac:dyDescent="0.25">
      <c r="A2812" s="67"/>
      <c r="B2812" s="92"/>
      <c r="C2812" s="98"/>
      <c r="D2812" s="75">
        <f t="shared" si="349"/>
        <v>0</v>
      </c>
      <c r="E2812" s="129"/>
    </row>
    <row r="2813" spans="1:5" ht="15.75" thickBot="1" x14ac:dyDescent="0.3">
      <c r="A2813" s="67"/>
      <c r="B2813" s="100"/>
      <c r="C2813" s="101"/>
      <c r="D2813" s="87">
        <f t="shared" si="349"/>
        <v>0</v>
      </c>
      <c r="E2813" s="129"/>
    </row>
    <row r="2814" spans="1:5" ht="15.75" thickBot="1" x14ac:dyDescent="0.3">
      <c r="A2814" s="88" t="s">
        <v>32</v>
      </c>
      <c r="B2814" s="89"/>
      <c r="C2814" s="89"/>
      <c r="D2814" s="90">
        <f>SUM(D2800:D2813)</f>
        <v>0</v>
      </c>
    </row>
    <row r="2815" spans="1:5" ht="15.75" thickBot="1" x14ac:dyDescent="0.3">
      <c r="A2815" s="67"/>
      <c r="B2815" s="69"/>
      <c r="C2815" s="69"/>
      <c r="D2815" s="91"/>
    </row>
    <row r="2816" spans="1:5" ht="21.75" thickTop="1" thickBot="1" x14ac:dyDescent="0.35">
      <c r="A2816" s="102" t="s">
        <v>33</v>
      </c>
      <c r="B2816" s="102"/>
      <c r="C2816" s="102"/>
      <c r="D2816" s="103">
        <f>D2814+D2798</f>
        <v>0</v>
      </c>
    </row>
    <row r="2817" spans="1:5" ht="16.5" thickTop="1" thickBot="1" x14ac:dyDescent="0.3"/>
    <row r="2818" spans="1:5" ht="16.5" thickBot="1" x14ac:dyDescent="0.3">
      <c r="A2818" s="67" t="s">
        <v>12</v>
      </c>
      <c r="B2818" s="128">
        <f>Saisie!A92</f>
        <v>0</v>
      </c>
      <c r="C2818" s="126"/>
      <c r="D2818" s="127"/>
    </row>
    <row r="2820" spans="1:5" ht="15.75" thickBot="1" x14ac:dyDescent="0.3">
      <c r="A2820" s="68">
        <f>_xlfn.IFNA(VLOOKUP(B2818,Saisie!$A$4:$X$153,5,FALSE),0)</f>
        <v>0</v>
      </c>
      <c r="B2820" s="69" t="s">
        <v>13</v>
      </c>
      <c r="C2820" s="69" t="s">
        <v>14</v>
      </c>
      <c r="D2820" s="69" t="s">
        <v>15</v>
      </c>
    </row>
    <row r="2821" spans="1:5" x14ac:dyDescent="0.25">
      <c r="A2821" s="67" t="s">
        <v>16</v>
      </c>
      <c r="B2821" s="70">
        <f>_xlfn.IFNA(VLOOKUP(B2818,Saisie!$A$4:$X$153,3,FALSE),0)</f>
        <v>0</v>
      </c>
      <c r="C2821" s="71">
        <f>Témoin!$C$4</f>
        <v>55</v>
      </c>
      <c r="D2821" s="72">
        <f>C2821*B2821</f>
        <v>0</v>
      </c>
      <c r="E2821" s="117" t="str">
        <f>_xlfn.IFNA(VLOOKUP(B2818,Saisie!$A$4:$X$153,2,FALSE),"")</f>
        <v/>
      </c>
    </row>
    <row r="2822" spans="1:5" x14ac:dyDescent="0.25">
      <c r="A2822" s="67" t="s">
        <v>17</v>
      </c>
      <c r="B2822" s="73">
        <f>IF(A2820=1,1,)</f>
        <v>0</v>
      </c>
      <c r="C2822" s="74">
        <f>Témoin!$C$5</f>
        <v>24</v>
      </c>
      <c r="D2822" s="75">
        <f t="shared" ref="D2822:D2826" si="350">C2822*B2822</f>
        <v>0</v>
      </c>
      <c r="E2822" s="129" t="str">
        <f>_xlfn.IFNA(VLOOKUP(B2818,Saisie!$A$4:$X$153,4,FALSE),"")</f>
        <v/>
      </c>
    </row>
    <row r="2823" spans="1:5" x14ac:dyDescent="0.25">
      <c r="A2823" s="67" t="s">
        <v>18</v>
      </c>
      <c r="B2823" s="73">
        <f>IF(A2820=2,2,)</f>
        <v>0</v>
      </c>
      <c r="C2823" s="74">
        <f>Témoin!$C$6</f>
        <v>23</v>
      </c>
      <c r="D2823" s="75">
        <f t="shared" si="350"/>
        <v>0</v>
      </c>
      <c r="E2823" s="129"/>
    </row>
    <row r="2824" spans="1:5" x14ac:dyDescent="0.25">
      <c r="A2824" s="67" t="s">
        <v>19</v>
      </c>
      <c r="B2824" s="73">
        <f>IF(AND(A2820&gt;=3,A2820&lt;=5),A2820,0)</f>
        <v>0</v>
      </c>
      <c r="C2824" s="74">
        <f>Témoin!$C$7</f>
        <v>22</v>
      </c>
      <c r="D2824" s="75">
        <f t="shared" si="350"/>
        <v>0</v>
      </c>
      <c r="E2824" s="129"/>
    </row>
    <row r="2825" spans="1:5" x14ac:dyDescent="0.25">
      <c r="A2825" s="67" t="s">
        <v>20</v>
      </c>
      <c r="B2825" s="73">
        <f>IF(AND(A2820&gt;=6,A2820&lt;=10),A2820,0)</f>
        <v>0</v>
      </c>
      <c r="C2825" s="74">
        <f>Témoin!$C$8</f>
        <v>21</v>
      </c>
      <c r="D2825" s="75">
        <f t="shared" si="350"/>
        <v>0</v>
      </c>
      <c r="E2825" s="129"/>
    </row>
    <row r="2826" spans="1:5" x14ac:dyDescent="0.25">
      <c r="A2826" s="67" t="s">
        <v>21</v>
      </c>
      <c r="B2826" s="76">
        <f>IF(A2820&gt;10,A2820,0)</f>
        <v>0</v>
      </c>
      <c r="C2826" s="77">
        <f>Témoin!$C$9</f>
        <v>20</v>
      </c>
      <c r="D2826" s="78">
        <f t="shared" si="350"/>
        <v>0</v>
      </c>
      <c r="E2826" s="129"/>
    </row>
    <row r="2827" spans="1:5" x14ac:dyDescent="0.25">
      <c r="A2827" s="67"/>
      <c r="B2827" s="73"/>
      <c r="C2827" s="79"/>
      <c r="D2827" s="80"/>
      <c r="E2827" s="117"/>
    </row>
    <row r="2828" spans="1:5" x14ac:dyDescent="0.25">
      <c r="A2828" s="81" t="s">
        <v>22</v>
      </c>
      <c r="B2828" s="82">
        <f>_xlfn.IFNA(VLOOKUP(B2818,Saisie!$A$4:$X$153,7,FALSE),0)</f>
        <v>0</v>
      </c>
      <c r="C2828" s="83">
        <f>Témoin!$C$11</f>
        <v>95</v>
      </c>
      <c r="D2828" s="84">
        <f t="shared" ref="D2828:D2829" si="351">C2828*B2828</f>
        <v>0</v>
      </c>
      <c r="E2828" s="117" t="str">
        <f>_xlfn.IFNA(VLOOKUP(B2818,Saisie!$A$4:$X$153,6,FALSE),"")</f>
        <v/>
      </c>
    </row>
    <row r="2829" spans="1:5" ht="15.75" thickBot="1" x14ac:dyDescent="0.3">
      <c r="A2829" s="67" t="s">
        <v>23</v>
      </c>
      <c r="B2829" s="85">
        <f>_xlfn.IFNA(VLOOKUP(B2818,Saisie!$A$4:$X$153,9,FALSE),0)</f>
        <v>0</v>
      </c>
      <c r="C2829" s="86">
        <f>Témoin!$C$12</f>
        <v>70</v>
      </c>
      <c r="D2829" s="87">
        <f t="shared" si="351"/>
        <v>0</v>
      </c>
      <c r="E2829" s="117" t="str">
        <f>_xlfn.IFNA(VLOOKUP(B2818,Saisie!$A$4:$X$153,8,FALSE),"")</f>
        <v/>
      </c>
    </row>
    <row r="2830" spans="1:5" ht="15.75" thickBot="1" x14ac:dyDescent="0.3">
      <c r="A2830" s="88" t="s">
        <v>24</v>
      </c>
      <c r="B2830" s="89"/>
      <c r="C2830" s="89"/>
      <c r="D2830" s="90">
        <f>SUM(D2821:D2829)</f>
        <v>0</v>
      </c>
      <c r="E2830" s="117"/>
    </row>
    <row r="2831" spans="1:5" ht="15.75" thickBot="1" x14ac:dyDescent="0.3">
      <c r="A2831" s="67"/>
      <c r="B2831" s="89"/>
      <c r="C2831" s="89"/>
      <c r="D2831" s="91"/>
      <c r="E2831" s="117"/>
    </row>
    <row r="2832" spans="1:5" x14ac:dyDescent="0.25">
      <c r="A2832" s="67" t="s">
        <v>25</v>
      </c>
      <c r="B2832" s="70">
        <f>_xlfn.IFNA(VLOOKUP(B2818,Saisie!$A$4:$X$153,11,FALSE),0)</f>
        <v>0</v>
      </c>
      <c r="C2832" s="71">
        <f>Témoin!$C$15</f>
        <v>27</v>
      </c>
      <c r="D2832" s="72">
        <f t="shared" ref="D2832:D2839" si="352">C2832*B2832</f>
        <v>0</v>
      </c>
      <c r="E2832" s="117" t="str">
        <f>_xlfn.IFNA(VLOOKUP(B2818,Saisie!$A$4:$X$153,10,FALSE),"")</f>
        <v/>
      </c>
    </row>
    <row r="2833" spans="1:5" x14ac:dyDescent="0.25">
      <c r="A2833" s="67" t="s">
        <v>5</v>
      </c>
      <c r="B2833" s="73">
        <f>_xlfn.IFNA(VLOOKUP(B2818,Saisie!$A$4:$X$153,13,FALSE),0)</f>
        <v>0</v>
      </c>
      <c r="C2833" s="74">
        <f>Témoin!$C$16</f>
        <v>65</v>
      </c>
      <c r="D2833" s="75">
        <f t="shared" si="352"/>
        <v>0</v>
      </c>
      <c r="E2833" s="117" t="str">
        <f>_xlfn.IFNA(VLOOKUP(B2818,Saisie!$A$4:$X$153,12,FALSE),"")</f>
        <v/>
      </c>
    </row>
    <row r="2834" spans="1:5" x14ac:dyDescent="0.25">
      <c r="A2834" s="67" t="s">
        <v>6</v>
      </c>
      <c r="B2834" s="73">
        <f>_xlfn.IFNA(VLOOKUP(B2818,Saisie!$A$4:$X$153,15,FALSE),0)</f>
        <v>0</v>
      </c>
      <c r="C2834" s="74">
        <f>Témoin!$C$17</f>
        <v>60</v>
      </c>
      <c r="D2834" s="75">
        <f t="shared" si="352"/>
        <v>0</v>
      </c>
      <c r="E2834" s="117" t="str">
        <f>_xlfn.IFNA(VLOOKUP(B2818,Saisie!$A$4:$X$153,14,FALSE),"")</f>
        <v/>
      </c>
    </row>
    <row r="2835" spans="1:5" x14ac:dyDescent="0.25">
      <c r="A2835" s="67" t="s">
        <v>26</v>
      </c>
      <c r="B2835" s="73">
        <f>_xlfn.IFNA(VLOOKUP(B2818,Saisie!$A$4:$X$153,17,FALSE),0)</f>
        <v>0</v>
      </c>
      <c r="C2835" s="74">
        <f>Témoin!$C$18</f>
        <v>39</v>
      </c>
      <c r="D2835" s="75">
        <f t="shared" si="352"/>
        <v>0</v>
      </c>
      <c r="E2835" s="117" t="str">
        <f>_xlfn.IFNA(VLOOKUP(B2818,Saisie!$A$4:$X$153,16,FALSE),"")</f>
        <v/>
      </c>
    </row>
    <row r="2836" spans="1:5" x14ac:dyDescent="0.25">
      <c r="A2836" s="67" t="s">
        <v>27</v>
      </c>
      <c r="B2836" s="73">
        <f>_xlfn.IFNA(VLOOKUP(B2818,Saisie!$A$4:$X$153,19,FALSE),0)</f>
        <v>0</v>
      </c>
      <c r="C2836" s="74">
        <f>Témoin!$C$19</f>
        <v>20</v>
      </c>
      <c r="D2836" s="75">
        <f t="shared" si="352"/>
        <v>0</v>
      </c>
      <c r="E2836" s="117" t="str">
        <f>_xlfn.IFNA(VLOOKUP(B2818,Saisie!$A$4:$X$153,18,FALSE),"")</f>
        <v/>
      </c>
    </row>
    <row r="2837" spans="1:5" x14ac:dyDescent="0.25">
      <c r="A2837" s="67" t="s">
        <v>28</v>
      </c>
      <c r="B2837" s="73">
        <f>_xlfn.IFNA(VLOOKUP(B2818,Saisie!$A$4:$X$153,23,FALSE),0)</f>
        <v>0</v>
      </c>
      <c r="C2837" s="74">
        <f>Témoin!$C$20</f>
        <v>260</v>
      </c>
      <c r="D2837" s="75">
        <f t="shared" si="352"/>
        <v>0</v>
      </c>
      <c r="E2837" s="117" t="str">
        <f>_xlfn.IFNA(VLOOKUP(B2818,Saisie!$A$4:$X$153,22,FALSE),"")</f>
        <v/>
      </c>
    </row>
    <row r="2838" spans="1:5" x14ac:dyDescent="0.25">
      <c r="A2838" s="67" t="s">
        <v>29</v>
      </c>
      <c r="B2838" s="92"/>
      <c r="C2838" s="74">
        <f>Témoin!$C$21</f>
        <v>54</v>
      </c>
      <c r="D2838" s="75">
        <f t="shared" si="352"/>
        <v>0</v>
      </c>
      <c r="E2838" s="117"/>
    </row>
    <row r="2839" spans="1:5" x14ac:dyDescent="0.25">
      <c r="A2839" s="81" t="s">
        <v>30</v>
      </c>
      <c r="B2839" s="73">
        <f>_xlfn.IFNA(VLOOKUP(B2818,Saisie!$A$4:$X$153,21,FALSE),0)</f>
        <v>0</v>
      </c>
      <c r="C2839" s="74">
        <f>Témoin!$C$22</f>
        <v>135</v>
      </c>
      <c r="D2839" s="75">
        <f t="shared" si="352"/>
        <v>0</v>
      </c>
      <c r="E2839" s="117" t="str">
        <f>_xlfn.IFNA(VLOOKUP(B2818,Saisie!$A$4:$X$153,20,FALSE),"")</f>
        <v/>
      </c>
    </row>
    <row r="2840" spans="1:5" x14ac:dyDescent="0.25">
      <c r="A2840" s="93" t="s">
        <v>31</v>
      </c>
      <c r="B2840" s="92"/>
      <c r="C2840" s="94"/>
      <c r="D2840" s="95"/>
      <c r="E2840" s="129" t="str">
        <f>_xlfn.IFNA(VLOOKUP(B2818,Saisie!$A$4:$X$153,24,FALSE),"")</f>
        <v/>
      </c>
    </row>
    <row r="2841" spans="1:5" x14ac:dyDescent="0.25">
      <c r="A2841" s="96"/>
      <c r="B2841" s="97"/>
      <c r="C2841" s="98"/>
      <c r="D2841" s="75">
        <f t="shared" ref="D2841:D2845" si="353">C2841*B2841</f>
        <v>0</v>
      </c>
      <c r="E2841" s="129"/>
    </row>
    <row r="2842" spans="1:5" x14ac:dyDescent="0.25">
      <c r="A2842" s="96"/>
      <c r="B2842" s="92"/>
      <c r="C2842" s="98"/>
      <c r="D2842" s="75">
        <f t="shared" si="353"/>
        <v>0</v>
      </c>
      <c r="E2842" s="129"/>
    </row>
    <row r="2843" spans="1:5" x14ac:dyDescent="0.25">
      <c r="A2843" s="99"/>
      <c r="B2843" s="92"/>
      <c r="C2843" s="98"/>
      <c r="D2843" s="75">
        <f t="shared" si="353"/>
        <v>0</v>
      </c>
      <c r="E2843" s="129"/>
    </row>
    <row r="2844" spans="1:5" x14ac:dyDescent="0.25">
      <c r="A2844" s="67"/>
      <c r="B2844" s="92"/>
      <c r="C2844" s="98"/>
      <c r="D2844" s="75">
        <f t="shared" si="353"/>
        <v>0</v>
      </c>
      <c r="E2844" s="129"/>
    </row>
    <row r="2845" spans="1:5" ht="15.75" thickBot="1" x14ac:dyDescent="0.3">
      <c r="A2845" s="67"/>
      <c r="B2845" s="100"/>
      <c r="C2845" s="101"/>
      <c r="D2845" s="87">
        <f t="shared" si="353"/>
        <v>0</v>
      </c>
      <c r="E2845" s="129"/>
    </row>
    <row r="2846" spans="1:5" ht="15.75" thickBot="1" x14ac:dyDescent="0.3">
      <c r="A2846" s="88" t="s">
        <v>32</v>
      </c>
      <c r="B2846" s="89"/>
      <c r="C2846" s="89"/>
      <c r="D2846" s="90">
        <f>SUM(D2832:D2845)</f>
        <v>0</v>
      </c>
    </row>
    <row r="2847" spans="1:5" ht="15.75" thickBot="1" x14ac:dyDescent="0.3">
      <c r="A2847" s="67"/>
      <c r="B2847" s="69"/>
      <c r="C2847" s="69"/>
      <c r="D2847" s="91"/>
    </row>
    <row r="2848" spans="1:5" ht="21.75" thickTop="1" thickBot="1" x14ac:dyDescent="0.35">
      <c r="A2848" s="102" t="s">
        <v>33</v>
      </c>
      <c r="B2848" s="102"/>
      <c r="C2848" s="102"/>
      <c r="D2848" s="103">
        <f>D2846+D2830</f>
        <v>0</v>
      </c>
    </row>
    <row r="2849" spans="1:5" ht="16.5" thickTop="1" thickBot="1" x14ac:dyDescent="0.3"/>
    <row r="2850" spans="1:5" ht="16.5" thickBot="1" x14ac:dyDescent="0.3">
      <c r="A2850" s="67" t="s">
        <v>12</v>
      </c>
      <c r="B2850" s="128">
        <f>Saisie!A93</f>
        <v>0</v>
      </c>
      <c r="C2850" s="126"/>
      <c r="D2850" s="127"/>
    </row>
    <row r="2852" spans="1:5" ht="15.75" thickBot="1" x14ac:dyDescent="0.3">
      <c r="A2852" s="68">
        <f>_xlfn.IFNA(VLOOKUP(B2850,Saisie!$A$4:$X$153,5,FALSE),0)</f>
        <v>0</v>
      </c>
      <c r="B2852" s="69" t="s">
        <v>13</v>
      </c>
      <c r="C2852" s="69" t="s">
        <v>14</v>
      </c>
      <c r="D2852" s="69" t="s">
        <v>15</v>
      </c>
    </row>
    <row r="2853" spans="1:5" x14ac:dyDescent="0.25">
      <c r="A2853" s="67" t="s">
        <v>16</v>
      </c>
      <c r="B2853" s="70">
        <f>_xlfn.IFNA(VLOOKUP(B2850,Saisie!$A$4:$X$153,3,FALSE),0)</f>
        <v>0</v>
      </c>
      <c r="C2853" s="71">
        <f>Témoin!$C$4</f>
        <v>55</v>
      </c>
      <c r="D2853" s="72">
        <f>C2853*B2853</f>
        <v>0</v>
      </c>
      <c r="E2853" s="117" t="str">
        <f>_xlfn.IFNA(VLOOKUP(B2850,Saisie!$A$4:$X$153,2,FALSE),"")</f>
        <v/>
      </c>
    </row>
    <row r="2854" spans="1:5" x14ac:dyDescent="0.25">
      <c r="A2854" s="67" t="s">
        <v>17</v>
      </c>
      <c r="B2854" s="73">
        <f>IF(A2852=1,1,)</f>
        <v>0</v>
      </c>
      <c r="C2854" s="74">
        <f>Témoin!$C$5</f>
        <v>24</v>
      </c>
      <c r="D2854" s="75">
        <f t="shared" ref="D2854:D2858" si="354">C2854*B2854</f>
        <v>0</v>
      </c>
      <c r="E2854" s="129" t="str">
        <f>_xlfn.IFNA(VLOOKUP(B2850,Saisie!$A$4:$X$153,4,FALSE),"")</f>
        <v/>
      </c>
    </row>
    <row r="2855" spans="1:5" x14ac:dyDescent="0.25">
      <c r="A2855" s="67" t="s">
        <v>18</v>
      </c>
      <c r="B2855" s="73">
        <f>IF(A2852=2,2,)</f>
        <v>0</v>
      </c>
      <c r="C2855" s="74">
        <f>Témoin!$C$6</f>
        <v>23</v>
      </c>
      <c r="D2855" s="75">
        <f t="shared" si="354"/>
        <v>0</v>
      </c>
      <c r="E2855" s="129"/>
    </row>
    <row r="2856" spans="1:5" x14ac:dyDescent="0.25">
      <c r="A2856" s="67" t="s">
        <v>19</v>
      </c>
      <c r="B2856" s="73">
        <f>IF(AND(A2852&gt;=3,A2852&lt;=5),A2852,0)</f>
        <v>0</v>
      </c>
      <c r="C2856" s="74">
        <f>Témoin!$C$7</f>
        <v>22</v>
      </c>
      <c r="D2856" s="75">
        <f t="shared" si="354"/>
        <v>0</v>
      </c>
      <c r="E2856" s="129"/>
    </row>
    <row r="2857" spans="1:5" x14ac:dyDescent="0.25">
      <c r="A2857" s="67" t="s">
        <v>20</v>
      </c>
      <c r="B2857" s="73">
        <f>IF(AND(A2852&gt;=6,A2852&lt;=10),A2852,0)</f>
        <v>0</v>
      </c>
      <c r="C2857" s="74">
        <f>Témoin!$C$8</f>
        <v>21</v>
      </c>
      <c r="D2857" s="75">
        <f t="shared" si="354"/>
        <v>0</v>
      </c>
      <c r="E2857" s="129"/>
    </row>
    <row r="2858" spans="1:5" x14ac:dyDescent="0.25">
      <c r="A2858" s="67" t="s">
        <v>21</v>
      </c>
      <c r="B2858" s="76">
        <f>IF(A2852&gt;10,A2852,0)</f>
        <v>0</v>
      </c>
      <c r="C2858" s="77">
        <f>Témoin!$C$9</f>
        <v>20</v>
      </c>
      <c r="D2858" s="78">
        <f t="shared" si="354"/>
        <v>0</v>
      </c>
      <c r="E2858" s="129"/>
    </row>
    <row r="2859" spans="1:5" x14ac:dyDescent="0.25">
      <c r="A2859" s="67"/>
      <c r="B2859" s="73"/>
      <c r="C2859" s="79"/>
      <c r="D2859" s="80"/>
      <c r="E2859" s="117"/>
    </row>
    <row r="2860" spans="1:5" x14ac:dyDescent="0.25">
      <c r="A2860" s="81" t="s">
        <v>22</v>
      </c>
      <c r="B2860" s="82">
        <f>_xlfn.IFNA(VLOOKUP(B2850,Saisie!$A$4:$X$153,7,FALSE),0)</f>
        <v>0</v>
      </c>
      <c r="C2860" s="83">
        <f>Témoin!$C$11</f>
        <v>95</v>
      </c>
      <c r="D2860" s="84">
        <f t="shared" ref="D2860:D2861" si="355">C2860*B2860</f>
        <v>0</v>
      </c>
      <c r="E2860" s="117" t="str">
        <f>_xlfn.IFNA(VLOOKUP(B2850,Saisie!$A$4:$X$153,6,FALSE),"")</f>
        <v/>
      </c>
    </row>
    <row r="2861" spans="1:5" ht="15.75" thickBot="1" x14ac:dyDescent="0.3">
      <c r="A2861" s="67" t="s">
        <v>23</v>
      </c>
      <c r="B2861" s="85">
        <f>_xlfn.IFNA(VLOOKUP(B2850,Saisie!$A$4:$X$153,9,FALSE),0)</f>
        <v>0</v>
      </c>
      <c r="C2861" s="86">
        <f>Témoin!$C$12</f>
        <v>70</v>
      </c>
      <c r="D2861" s="87">
        <f t="shared" si="355"/>
        <v>0</v>
      </c>
      <c r="E2861" s="117" t="str">
        <f>_xlfn.IFNA(VLOOKUP(B2850,Saisie!$A$4:$X$153,8,FALSE),"")</f>
        <v/>
      </c>
    </row>
    <row r="2862" spans="1:5" ht="15.75" thickBot="1" x14ac:dyDescent="0.3">
      <c r="A2862" s="88" t="s">
        <v>24</v>
      </c>
      <c r="B2862" s="89"/>
      <c r="C2862" s="89"/>
      <c r="D2862" s="90">
        <f>SUM(D2853:D2861)</f>
        <v>0</v>
      </c>
      <c r="E2862" s="117"/>
    </row>
    <row r="2863" spans="1:5" ht="15.75" thickBot="1" x14ac:dyDescent="0.3">
      <c r="A2863" s="67"/>
      <c r="B2863" s="89"/>
      <c r="C2863" s="89"/>
      <c r="D2863" s="91"/>
      <c r="E2863" s="117"/>
    </row>
    <row r="2864" spans="1:5" x14ac:dyDescent="0.25">
      <c r="A2864" s="67" t="s">
        <v>25</v>
      </c>
      <c r="B2864" s="70">
        <f>_xlfn.IFNA(VLOOKUP(B2850,Saisie!$A$4:$X$153,11,FALSE),0)</f>
        <v>0</v>
      </c>
      <c r="C2864" s="71">
        <f>Témoin!$C$15</f>
        <v>27</v>
      </c>
      <c r="D2864" s="72">
        <f t="shared" ref="D2864:D2871" si="356">C2864*B2864</f>
        <v>0</v>
      </c>
      <c r="E2864" s="117" t="str">
        <f>_xlfn.IFNA(VLOOKUP(B2850,Saisie!$A$4:$X$153,10,FALSE),"")</f>
        <v/>
      </c>
    </row>
    <row r="2865" spans="1:5" x14ac:dyDescent="0.25">
      <c r="A2865" s="67" t="s">
        <v>5</v>
      </c>
      <c r="B2865" s="73">
        <f>_xlfn.IFNA(VLOOKUP(B2850,Saisie!$A$4:$X$153,13,FALSE),0)</f>
        <v>0</v>
      </c>
      <c r="C2865" s="74">
        <f>Témoin!$C$16</f>
        <v>65</v>
      </c>
      <c r="D2865" s="75">
        <f t="shared" si="356"/>
        <v>0</v>
      </c>
      <c r="E2865" s="117" t="str">
        <f>_xlfn.IFNA(VLOOKUP(B2850,Saisie!$A$4:$X$153,12,FALSE),"")</f>
        <v/>
      </c>
    </row>
    <row r="2866" spans="1:5" x14ac:dyDescent="0.25">
      <c r="A2866" s="67" t="s">
        <v>6</v>
      </c>
      <c r="B2866" s="73">
        <f>_xlfn.IFNA(VLOOKUP(B2850,Saisie!$A$4:$X$153,15,FALSE),0)</f>
        <v>0</v>
      </c>
      <c r="C2866" s="74">
        <f>Témoin!$C$17</f>
        <v>60</v>
      </c>
      <c r="D2866" s="75">
        <f t="shared" si="356"/>
        <v>0</v>
      </c>
      <c r="E2866" s="117" t="str">
        <f>_xlfn.IFNA(VLOOKUP(B2850,Saisie!$A$4:$X$153,14,FALSE),"")</f>
        <v/>
      </c>
    </row>
    <row r="2867" spans="1:5" x14ac:dyDescent="0.25">
      <c r="A2867" s="67" t="s">
        <v>26</v>
      </c>
      <c r="B2867" s="73">
        <f>_xlfn.IFNA(VLOOKUP(B2850,Saisie!$A$4:$X$153,17,FALSE),0)</f>
        <v>0</v>
      </c>
      <c r="C2867" s="74">
        <f>Témoin!$C$18</f>
        <v>39</v>
      </c>
      <c r="D2867" s="75">
        <f t="shared" si="356"/>
        <v>0</v>
      </c>
      <c r="E2867" s="117" t="str">
        <f>_xlfn.IFNA(VLOOKUP(B2850,Saisie!$A$4:$X$153,16,FALSE),"")</f>
        <v/>
      </c>
    </row>
    <row r="2868" spans="1:5" x14ac:dyDescent="0.25">
      <c r="A2868" s="67" t="s">
        <v>27</v>
      </c>
      <c r="B2868" s="73">
        <f>_xlfn.IFNA(VLOOKUP(B2850,Saisie!$A$4:$X$153,19,FALSE),0)</f>
        <v>0</v>
      </c>
      <c r="C2868" s="74">
        <f>Témoin!$C$19</f>
        <v>20</v>
      </c>
      <c r="D2868" s="75">
        <f t="shared" si="356"/>
        <v>0</v>
      </c>
      <c r="E2868" s="117" t="str">
        <f>_xlfn.IFNA(VLOOKUP(B2850,Saisie!$A$4:$X$153,18,FALSE),"")</f>
        <v/>
      </c>
    </row>
    <row r="2869" spans="1:5" x14ac:dyDescent="0.25">
      <c r="A2869" s="67" t="s">
        <v>28</v>
      </c>
      <c r="B2869" s="73">
        <f>_xlfn.IFNA(VLOOKUP(B2850,Saisie!$A$4:$X$153,23,FALSE),0)</f>
        <v>0</v>
      </c>
      <c r="C2869" s="74">
        <f>Témoin!$C$20</f>
        <v>260</v>
      </c>
      <c r="D2869" s="75">
        <f t="shared" si="356"/>
        <v>0</v>
      </c>
      <c r="E2869" s="117" t="str">
        <f>_xlfn.IFNA(VLOOKUP(B2850,Saisie!$A$4:$X$153,22,FALSE),"")</f>
        <v/>
      </c>
    </row>
    <row r="2870" spans="1:5" x14ac:dyDescent="0.25">
      <c r="A2870" s="67" t="s">
        <v>29</v>
      </c>
      <c r="B2870" s="92"/>
      <c r="C2870" s="74">
        <f>Témoin!$C$21</f>
        <v>54</v>
      </c>
      <c r="D2870" s="75">
        <f t="shared" si="356"/>
        <v>0</v>
      </c>
      <c r="E2870" s="117"/>
    </row>
    <row r="2871" spans="1:5" x14ac:dyDescent="0.25">
      <c r="A2871" s="81" t="s">
        <v>30</v>
      </c>
      <c r="B2871" s="73">
        <f>_xlfn.IFNA(VLOOKUP(B2850,Saisie!$A$4:$X$153,21,FALSE),0)</f>
        <v>0</v>
      </c>
      <c r="C2871" s="74">
        <f>Témoin!$C$22</f>
        <v>135</v>
      </c>
      <c r="D2871" s="75">
        <f t="shared" si="356"/>
        <v>0</v>
      </c>
      <c r="E2871" s="117" t="str">
        <f>_xlfn.IFNA(VLOOKUP(B2850,Saisie!$A$4:$X$153,20,FALSE),"")</f>
        <v/>
      </c>
    </row>
    <row r="2872" spans="1:5" x14ac:dyDescent="0.25">
      <c r="A2872" s="93" t="s">
        <v>31</v>
      </c>
      <c r="B2872" s="92"/>
      <c r="C2872" s="94"/>
      <c r="D2872" s="95"/>
      <c r="E2872" s="129" t="str">
        <f>_xlfn.IFNA(VLOOKUP(B2850,Saisie!$A$4:$X$153,24,FALSE),"")</f>
        <v/>
      </c>
    </row>
    <row r="2873" spans="1:5" x14ac:dyDescent="0.25">
      <c r="A2873" s="96"/>
      <c r="B2873" s="97"/>
      <c r="C2873" s="98"/>
      <c r="D2873" s="75">
        <f t="shared" ref="D2873:D2877" si="357">C2873*B2873</f>
        <v>0</v>
      </c>
      <c r="E2873" s="129"/>
    </row>
    <row r="2874" spans="1:5" x14ac:dyDescent="0.25">
      <c r="A2874" s="96"/>
      <c r="B2874" s="92"/>
      <c r="C2874" s="98"/>
      <c r="D2874" s="75">
        <f t="shared" si="357"/>
        <v>0</v>
      </c>
      <c r="E2874" s="129"/>
    </row>
    <row r="2875" spans="1:5" x14ac:dyDescent="0.25">
      <c r="A2875" s="99"/>
      <c r="B2875" s="92"/>
      <c r="C2875" s="98"/>
      <c r="D2875" s="75">
        <f t="shared" si="357"/>
        <v>0</v>
      </c>
      <c r="E2875" s="129"/>
    </row>
    <row r="2876" spans="1:5" x14ac:dyDescent="0.25">
      <c r="A2876" s="67"/>
      <c r="B2876" s="92"/>
      <c r="C2876" s="98"/>
      <c r="D2876" s="75">
        <f t="shared" si="357"/>
        <v>0</v>
      </c>
      <c r="E2876" s="129"/>
    </row>
    <row r="2877" spans="1:5" ht="15.75" thickBot="1" x14ac:dyDescent="0.3">
      <c r="A2877" s="67"/>
      <c r="B2877" s="100"/>
      <c r="C2877" s="101"/>
      <c r="D2877" s="87">
        <f t="shared" si="357"/>
        <v>0</v>
      </c>
      <c r="E2877" s="129"/>
    </row>
    <row r="2878" spans="1:5" ht="15.75" thickBot="1" x14ac:dyDescent="0.3">
      <c r="A2878" s="88" t="s">
        <v>32</v>
      </c>
      <c r="B2878" s="89"/>
      <c r="C2878" s="89"/>
      <c r="D2878" s="90">
        <f>SUM(D2864:D2877)</f>
        <v>0</v>
      </c>
    </row>
    <row r="2879" spans="1:5" ht="15.75" thickBot="1" x14ac:dyDescent="0.3">
      <c r="A2879" s="67"/>
      <c r="B2879" s="69"/>
      <c r="C2879" s="69"/>
      <c r="D2879" s="91"/>
    </row>
    <row r="2880" spans="1:5" ht="21.75" thickTop="1" thickBot="1" x14ac:dyDescent="0.35">
      <c r="A2880" s="102" t="s">
        <v>33</v>
      </c>
      <c r="B2880" s="102"/>
      <c r="C2880" s="102"/>
      <c r="D2880" s="103">
        <f>D2878+D2862</f>
        <v>0</v>
      </c>
    </row>
    <row r="2881" spans="1:5" ht="16.5" thickTop="1" thickBot="1" x14ac:dyDescent="0.3"/>
    <row r="2882" spans="1:5" ht="16.5" thickBot="1" x14ac:dyDescent="0.3">
      <c r="A2882" s="67" t="s">
        <v>12</v>
      </c>
      <c r="B2882" s="128">
        <f>Saisie!A94</f>
        <v>0</v>
      </c>
      <c r="C2882" s="126"/>
      <c r="D2882" s="127"/>
    </row>
    <row r="2884" spans="1:5" ht="15.75" thickBot="1" x14ac:dyDescent="0.3">
      <c r="A2884" s="68">
        <f>_xlfn.IFNA(VLOOKUP(B2882,Saisie!$A$4:$X$153,5,FALSE),0)</f>
        <v>0</v>
      </c>
      <c r="B2884" s="69" t="s">
        <v>13</v>
      </c>
      <c r="C2884" s="69" t="s">
        <v>14</v>
      </c>
      <c r="D2884" s="69" t="s">
        <v>15</v>
      </c>
    </row>
    <row r="2885" spans="1:5" x14ac:dyDescent="0.25">
      <c r="A2885" s="67" t="s">
        <v>16</v>
      </c>
      <c r="B2885" s="70">
        <f>_xlfn.IFNA(VLOOKUP(B2882,Saisie!$A$4:$X$153,3,FALSE),0)</f>
        <v>0</v>
      </c>
      <c r="C2885" s="71">
        <f>Témoin!$C$4</f>
        <v>55</v>
      </c>
      <c r="D2885" s="72">
        <f>C2885*B2885</f>
        <v>0</v>
      </c>
      <c r="E2885" s="117" t="str">
        <f>_xlfn.IFNA(VLOOKUP(B2882,Saisie!$A$4:$X$153,2,FALSE),"")</f>
        <v/>
      </c>
    </row>
    <row r="2886" spans="1:5" x14ac:dyDescent="0.25">
      <c r="A2886" s="67" t="s">
        <v>17</v>
      </c>
      <c r="B2886" s="73">
        <f>IF(A2884=1,1,)</f>
        <v>0</v>
      </c>
      <c r="C2886" s="74">
        <f>Témoin!$C$5</f>
        <v>24</v>
      </c>
      <c r="D2886" s="75">
        <f t="shared" ref="D2886:D2890" si="358">C2886*B2886</f>
        <v>0</v>
      </c>
      <c r="E2886" s="129" t="str">
        <f>_xlfn.IFNA(VLOOKUP(B2882,Saisie!$A$4:$X$153,4,FALSE),"")</f>
        <v/>
      </c>
    </row>
    <row r="2887" spans="1:5" x14ac:dyDescent="0.25">
      <c r="A2887" s="67" t="s">
        <v>18</v>
      </c>
      <c r="B2887" s="73">
        <f>IF(A2884=2,2,)</f>
        <v>0</v>
      </c>
      <c r="C2887" s="74">
        <f>Témoin!$C$6</f>
        <v>23</v>
      </c>
      <c r="D2887" s="75">
        <f t="shared" si="358"/>
        <v>0</v>
      </c>
      <c r="E2887" s="129"/>
    </row>
    <row r="2888" spans="1:5" x14ac:dyDescent="0.25">
      <c r="A2888" s="67" t="s">
        <v>19</v>
      </c>
      <c r="B2888" s="73">
        <f>IF(AND(A2884&gt;=3,A2884&lt;=5),A2884,0)</f>
        <v>0</v>
      </c>
      <c r="C2888" s="74">
        <f>Témoin!$C$7</f>
        <v>22</v>
      </c>
      <c r="D2888" s="75">
        <f t="shared" si="358"/>
        <v>0</v>
      </c>
      <c r="E2888" s="129"/>
    </row>
    <row r="2889" spans="1:5" x14ac:dyDescent="0.25">
      <c r="A2889" s="67" t="s">
        <v>20</v>
      </c>
      <c r="B2889" s="73">
        <f>IF(AND(A2884&gt;=6,A2884&lt;=10),A2884,0)</f>
        <v>0</v>
      </c>
      <c r="C2889" s="74">
        <f>Témoin!$C$8</f>
        <v>21</v>
      </c>
      <c r="D2889" s="75">
        <f t="shared" si="358"/>
        <v>0</v>
      </c>
      <c r="E2889" s="129"/>
    </row>
    <row r="2890" spans="1:5" x14ac:dyDescent="0.25">
      <c r="A2890" s="67" t="s">
        <v>21</v>
      </c>
      <c r="B2890" s="76">
        <f>IF(A2884&gt;10,A2884,0)</f>
        <v>0</v>
      </c>
      <c r="C2890" s="77">
        <f>Témoin!$C$9</f>
        <v>20</v>
      </c>
      <c r="D2890" s="78">
        <f t="shared" si="358"/>
        <v>0</v>
      </c>
      <c r="E2890" s="129"/>
    </row>
    <row r="2891" spans="1:5" x14ac:dyDescent="0.25">
      <c r="A2891" s="67"/>
      <c r="B2891" s="73"/>
      <c r="C2891" s="79"/>
      <c r="D2891" s="80"/>
      <c r="E2891" s="117"/>
    </row>
    <row r="2892" spans="1:5" x14ac:dyDescent="0.25">
      <c r="A2892" s="81" t="s">
        <v>22</v>
      </c>
      <c r="B2892" s="82">
        <f>_xlfn.IFNA(VLOOKUP(B2882,Saisie!$A$4:$X$153,7,FALSE),0)</f>
        <v>0</v>
      </c>
      <c r="C2892" s="83">
        <f>Témoin!$C$11</f>
        <v>95</v>
      </c>
      <c r="D2892" s="84">
        <f t="shared" ref="D2892:D2893" si="359">C2892*B2892</f>
        <v>0</v>
      </c>
      <c r="E2892" s="117" t="str">
        <f>_xlfn.IFNA(VLOOKUP(B2882,Saisie!$A$4:$X$153,6,FALSE),"")</f>
        <v/>
      </c>
    </row>
    <row r="2893" spans="1:5" ht="15.75" thickBot="1" x14ac:dyDescent="0.3">
      <c r="A2893" s="67" t="s">
        <v>23</v>
      </c>
      <c r="B2893" s="85">
        <f>_xlfn.IFNA(VLOOKUP(B2882,Saisie!$A$4:$X$153,9,FALSE),0)</f>
        <v>0</v>
      </c>
      <c r="C2893" s="86">
        <f>Témoin!$C$12</f>
        <v>70</v>
      </c>
      <c r="D2893" s="87">
        <f t="shared" si="359"/>
        <v>0</v>
      </c>
      <c r="E2893" s="117" t="str">
        <f>_xlfn.IFNA(VLOOKUP(B2882,Saisie!$A$4:$X$153,8,FALSE),"")</f>
        <v/>
      </c>
    </row>
    <row r="2894" spans="1:5" ht="15.75" thickBot="1" x14ac:dyDescent="0.3">
      <c r="A2894" s="88" t="s">
        <v>24</v>
      </c>
      <c r="B2894" s="89"/>
      <c r="C2894" s="89"/>
      <c r="D2894" s="90">
        <f>SUM(D2885:D2893)</f>
        <v>0</v>
      </c>
      <c r="E2894" s="117"/>
    </row>
    <row r="2895" spans="1:5" ht="15.75" thickBot="1" x14ac:dyDescent="0.3">
      <c r="A2895" s="67"/>
      <c r="B2895" s="89"/>
      <c r="C2895" s="89"/>
      <c r="D2895" s="91"/>
      <c r="E2895" s="117"/>
    </row>
    <row r="2896" spans="1:5" x14ac:dyDescent="0.25">
      <c r="A2896" s="67" t="s">
        <v>25</v>
      </c>
      <c r="B2896" s="70">
        <f>_xlfn.IFNA(VLOOKUP(B2882,Saisie!$A$4:$X$153,11,FALSE),0)</f>
        <v>0</v>
      </c>
      <c r="C2896" s="71">
        <f>Témoin!$C$15</f>
        <v>27</v>
      </c>
      <c r="D2896" s="72">
        <f t="shared" ref="D2896:D2903" si="360">C2896*B2896</f>
        <v>0</v>
      </c>
      <c r="E2896" s="117" t="str">
        <f>_xlfn.IFNA(VLOOKUP(B2882,Saisie!$A$4:$X$153,10,FALSE),"")</f>
        <v/>
      </c>
    </row>
    <row r="2897" spans="1:5" x14ac:dyDescent="0.25">
      <c r="A2897" s="67" t="s">
        <v>5</v>
      </c>
      <c r="B2897" s="73">
        <f>_xlfn.IFNA(VLOOKUP(B2882,Saisie!$A$4:$X$153,13,FALSE),0)</f>
        <v>0</v>
      </c>
      <c r="C2897" s="74">
        <f>Témoin!$C$16</f>
        <v>65</v>
      </c>
      <c r="D2897" s="75">
        <f t="shared" si="360"/>
        <v>0</v>
      </c>
      <c r="E2897" s="117" t="str">
        <f>_xlfn.IFNA(VLOOKUP(B2882,Saisie!$A$4:$X$153,12,FALSE),"")</f>
        <v/>
      </c>
    </row>
    <row r="2898" spans="1:5" x14ac:dyDescent="0.25">
      <c r="A2898" s="67" t="s">
        <v>6</v>
      </c>
      <c r="B2898" s="73">
        <f>_xlfn.IFNA(VLOOKUP(B2882,Saisie!$A$4:$X$153,15,FALSE),0)</f>
        <v>0</v>
      </c>
      <c r="C2898" s="74">
        <f>Témoin!$C$17</f>
        <v>60</v>
      </c>
      <c r="D2898" s="75">
        <f t="shared" si="360"/>
        <v>0</v>
      </c>
      <c r="E2898" s="117" t="str">
        <f>_xlfn.IFNA(VLOOKUP(B2882,Saisie!$A$4:$X$153,14,FALSE),"")</f>
        <v/>
      </c>
    </row>
    <row r="2899" spans="1:5" x14ac:dyDescent="0.25">
      <c r="A2899" s="67" t="s">
        <v>26</v>
      </c>
      <c r="B2899" s="73">
        <f>_xlfn.IFNA(VLOOKUP(B2882,Saisie!$A$4:$X$153,17,FALSE),0)</f>
        <v>0</v>
      </c>
      <c r="C2899" s="74">
        <f>Témoin!$C$18</f>
        <v>39</v>
      </c>
      <c r="D2899" s="75">
        <f t="shared" si="360"/>
        <v>0</v>
      </c>
      <c r="E2899" s="117" t="str">
        <f>_xlfn.IFNA(VLOOKUP(B2882,Saisie!$A$4:$X$153,16,FALSE),"")</f>
        <v/>
      </c>
    </row>
    <row r="2900" spans="1:5" x14ac:dyDescent="0.25">
      <c r="A2900" s="67" t="s">
        <v>27</v>
      </c>
      <c r="B2900" s="73">
        <f>_xlfn.IFNA(VLOOKUP(B2882,Saisie!$A$4:$X$153,19,FALSE),0)</f>
        <v>0</v>
      </c>
      <c r="C2900" s="74">
        <f>Témoin!$C$19</f>
        <v>20</v>
      </c>
      <c r="D2900" s="75">
        <f t="shared" si="360"/>
        <v>0</v>
      </c>
      <c r="E2900" s="117" t="str">
        <f>_xlfn.IFNA(VLOOKUP(B2882,Saisie!$A$4:$X$153,18,FALSE),"")</f>
        <v/>
      </c>
    </row>
    <row r="2901" spans="1:5" x14ac:dyDescent="0.25">
      <c r="A2901" s="67" t="s">
        <v>28</v>
      </c>
      <c r="B2901" s="73">
        <f>_xlfn.IFNA(VLOOKUP(B2882,Saisie!$A$4:$X$153,23,FALSE),0)</f>
        <v>0</v>
      </c>
      <c r="C2901" s="74">
        <f>Témoin!$C$20</f>
        <v>260</v>
      </c>
      <c r="D2901" s="75">
        <f t="shared" si="360"/>
        <v>0</v>
      </c>
      <c r="E2901" s="117" t="str">
        <f>_xlfn.IFNA(VLOOKUP(B2882,Saisie!$A$4:$X$153,22,FALSE),"")</f>
        <v/>
      </c>
    </row>
    <row r="2902" spans="1:5" x14ac:dyDescent="0.25">
      <c r="A2902" s="67" t="s">
        <v>29</v>
      </c>
      <c r="B2902" s="92"/>
      <c r="C2902" s="74">
        <f>Témoin!$C$21</f>
        <v>54</v>
      </c>
      <c r="D2902" s="75">
        <f t="shared" si="360"/>
        <v>0</v>
      </c>
      <c r="E2902" s="117"/>
    </row>
    <row r="2903" spans="1:5" x14ac:dyDescent="0.25">
      <c r="A2903" s="81" t="s">
        <v>30</v>
      </c>
      <c r="B2903" s="73">
        <f>_xlfn.IFNA(VLOOKUP(B2882,Saisie!$A$4:$X$153,21,FALSE),0)</f>
        <v>0</v>
      </c>
      <c r="C2903" s="74">
        <f>Témoin!$C$22</f>
        <v>135</v>
      </c>
      <c r="D2903" s="75">
        <f t="shared" si="360"/>
        <v>0</v>
      </c>
      <c r="E2903" s="117" t="str">
        <f>_xlfn.IFNA(VLOOKUP(B2882,Saisie!$A$4:$X$153,20,FALSE),"")</f>
        <v/>
      </c>
    </row>
    <row r="2904" spans="1:5" x14ac:dyDescent="0.25">
      <c r="A2904" s="93" t="s">
        <v>31</v>
      </c>
      <c r="B2904" s="92"/>
      <c r="C2904" s="94"/>
      <c r="D2904" s="95"/>
      <c r="E2904" s="129" t="str">
        <f>_xlfn.IFNA(VLOOKUP(B2882,Saisie!$A$4:$X$153,24,FALSE),"")</f>
        <v/>
      </c>
    </row>
    <row r="2905" spans="1:5" x14ac:dyDescent="0.25">
      <c r="A2905" s="96"/>
      <c r="B2905" s="97"/>
      <c r="C2905" s="98"/>
      <c r="D2905" s="75">
        <f t="shared" ref="D2905:D2909" si="361">C2905*B2905</f>
        <v>0</v>
      </c>
      <c r="E2905" s="129"/>
    </row>
    <row r="2906" spans="1:5" x14ac:dyDescent="0.25">
      <c r="A2906" s="96"/>
      <c r="B2906" s="92"/>
      <c r="C2906" s="98"/>
      <c r="D2906" s="75">
        <f t="shared" si="361"/>
        <v>0</v>
      </c>
      <c r="E2906" s="129"/>
    </row>
    <row r="2907" spans="1:5" x14ac:dyDescent="0.25">
      <c r="A2907" s="99"/>
      <c r="B2907" s="92"/>
      <c r="C2907" s="98"/>
      <c r="D2907" s="75">
        <f t="shared" si="361"/>
        <v>0</v>
      </c>
      <c r="E2907" s="129"/>
    </row>
    <row r="2908" spans="1:5" x14ac:dyDescent="0.25">
      <c r="A2908" s="67"/>
      <c r="B2908" s="92"/>
      <c r="C2908" s="98"/>
      <c r="D2908" s="75">
        <f t="shared" si="361"/>
        <v>0</v>
      </c>
      <c r="E2908" s="129"/>
    </row>
    <row r="2909" spans="1:5" ht="15.75" thickBot="1" x14ac:dyDescent="0.3">
      <c r="A2909" s="67"/>
      <c r="B2909" s="100"/>
      <c r="C2909" s="101"/>
      <c r="D2909" s="87">
        <f t="shared" si="361"/>
        <v>0</v>
      </c>
      <c r="E2909" s="129"/>
    </row>
    <row r="2910" spans="1:5" ht="15.75" thickBot="1" x14ac:dyDescent="0.3">
      <c r="A2910" s="88" t="s">
        <v>32</v>
      </c>
      <c r="B2910" s="89"/>
      <c r="C2910" s="89"/>
      <c r="D2910" s="90">
        <f>SUM(D2896:D2909)</f>
        <v>0</v>
      </c>
    </row>
    <row r="2911" spans="1:5" ht="15.75" thickBot="1" x14ac:dyDescent="0.3">
      <c r="A2911" s="67"/>
      <c r="B2911" s="69"/>
      <c r="C2911" s="69"/>
      <c r="D2911" s="91"/>
    </row>
    <row r="2912" spans="1:5" ht="21.75" thickTop="1" thickBot="1" x14ac:dyDescent="0.35">
      <c r="A2912" s="102" t="s">
        <v>33</v>
      </c>
      <c r="B2912" s="102"/>
      <c r="C2912" s="102"/>
      <c r="D2912" s="103">
        <f>D2910+D2894</f>
        <v>0</v>
      </c>
    </row>
    <row r="2913" spans="1:5" ht="16.5" thickTop="1" thickBot="1" x14ac:dyDescent="0.3"/>
    <row r="2914" spans="1:5" ht="16.5" thickBot="1" x14ac:dyDescent="0.3">
      <c r="A2914" s="67" t="s">
        <v>12</v>
      </c>
      <c r="B2914" s="128">
        <f>Saisie!A95</f>
        <v>0</v>
      </c>
      <c r="C2914" s="126"/>
      <c r="D2914" s="127"/>
    </row>
    <row r="2916" spans="1:5" ht="15.75" thickBot="1" x14ac:dyDescent="0.3">
      <c r="A2916" s="68">
        <f>_xlfn.IFNA(VLOOKUP(B2914,Saisie!$A$4:$X$153,5,FALSE),0)</f>
        <v>0</v>
      </c>
      <c r="B2916" s="69" t="s">
        <v>13</v>
      </c>
      <c r="C2916" s="69" t="s">
        <v>14</v>
      </c>
      <c r="D2916" s="69" t="s">
        <v>15</v>
      </c>
    </row>
    <row r="2917" spans="1:5" x14ac:dyDescent="0.25">
      <c r="A2917" s="67" t="s">
        <v>16</v>
      </c>
      <c r="B2917" s="70">
        <f>_xlfn.IFNA(VLOOKUP(B2914,Saisie!$A$4:$X$153,3,FALSE),0)</f>
        <v>0</v>
      </c>
      <c r="C2917" s="71">
        <f>Témoin!$C$4</f>
        <v>55</v>
      </c>
      <c r="D2917" s="72">
        <f>C2917*B2917</f>
        <v>0</v>
      </c>
      <c r="E2917" s="117" t="str">
        <f>_xlfn.IFNA(VLOOKUP(B2914,Saisie!$A$4:$X$153,2,FALSE),"")</f>
        <v/>
      </c>
    </row>
    <row r="2918" spans="1:5" x14ac:dyDescent="0.25">
      <c r="A2918" s="67" t="s">
        <v>17</v>
      </c>
      <c r="B2918" s="73">
        <f>IF(A2916=1,1,)</f>
        <v>0</v>
      </c>
      <c r="C2918" s="74">
        <f>Témoin!$C$5</f>
        <v>24</v>
      </c>
      <c r="D2918" s="75">
        <f t="shared" ref="D2918:D2922" si="362">C2918*B2918</f>
        <v>0</v>
      </c>
      <c r="E2918" s="129" t="str">
        <f>_xlfn.IFNA(VLOOKUP(B2914,Saisie!$A$4:$X$153,4,FALSE),"")</f>
        <v/>
      </c>
    </row>
    <row r="2919" spans="1:5" x14ac:dyDescent="0.25">
      <c r="A2919" s="67" t="s">
        <v>18</v>
      </c>
      <c r="B2919" s="73">
        <f>IF(A2916=2,2,)</f>
        <v>0</v>
      </c>
      <c r="C2919" s="74">
        <f>Témoin!$C$6</f>
        <v>23</v>
      </c>
      <c r="D2919" s="75">
        <f t="shared" si="362"/>
        <v>0</v>
      </c>
      <c r="E2919" s="129"/>
    </row>
    <row r="2920" spans="1:5" x14ac:dyDescent="0.25">
      <c r="A2920" s="67" t="s">
        <v>19</v>
      </c>
      <c r="B2920" s="73">
        <f>IF(AND(A2916&gt;=3,A2916&lt;=5),A2916,0)</f>
        <v>0</v>
      </c>
      <c r="C2920" s="74">
        <f>Témoin!$C$7</f>
        <v>22</v>
      </c>
      <c r="D2920" s="75">
        <f t="shared" si="362"/>
        <v>0</v>
      </c>
      <c r="E2920" s="129"/>
    </row>
    <row r="2921" spans="1:5" x14ac:dyDescent="0.25">
      <c r="A2921" s="67" t="s">
        <v>20</v>
      </c>
      <c r="B2921" s="73">
        <f>IF(AND(A2916&gt;=6,A2916&lt;=10),A2916,0)</f>
        <v>0</v>
      </c>
      <c r="C2921" s="74">
        <f>Témoin!$C$8</f>
        <v>21</v>
      </c>
      <c r="D2921" s="75">
        <f t="shared" si="362"/>
        <v>0</v>
      </c>
      <c r="E2921" s="129"/>
    </row>
    <row r="2922" spans="1:5" x14ac:dyDescent="0.25">
      <c r="A2922" s="67" t="s">
        <v>21</v>
      </c>
      <c r="B2922" s="76">
        <f>IF(A2916&gt;10,A2916,0)</f>
        <v>0</v>
      </c>
      <c r="C2922" s="77">
        <f>Témoin!$C$9</f>
        <v>20</v>
      </c>
      <c r="D2922" s="78">
        <f t="shared" si="362"/>
        <v>0</v>
      </c>
      <c r="E2922" s="129"/>
    </row>
    <row r="2923" spans="1:5" x14ac:dyDescent="0.25">
      <c r="A2923" s="67"/>
      <c r="B2923" s="73"/>
      <c r="C2923" s="79"/>
      <c r="D2923" s="80"/>
      <c r="E2923" s="117"/>
    </row>
    <row r="2924" spans="1:5" x14ac:dyDescent="0.25">
      <c r="A2924" s="81" t="s">
        <v>22</v>
      </c>
      <c r="B2924" s="82">
        <f>_xlfn.IFNA(VLOOKUP(B2914,Saisie!$A$4:$X$153,7,FALSE),0)</f>
        <v>0</v>
      </c>
      <c r="C2924" s="83">
        <f>Témoin!$C$11</f>
        <v>95</v>
      </c>
      <c r="D2924" s="84">
        <f t="shared" ref="D2924:D2925" si="363">C2924*B2924</f>
        <v>0</v>
      </c>
      <c r="E2924" s="117" t="str">
        <f>_xlfn.IFNA(VLOOKUP(B2914,Saisie!$A$4:$X$153,6,FALSE),"")</f>
        <v/>
      </c>
    </row>
    <row r="2925" spans="1:5" ht="15.75" thickBot="1" x14ac:dyDescent="0.3">
      <c r="A2925" s="67" t="s">
        <v>23</v>
      </c>
      <c r="B2925" s="85">
        <f>_xlfn.IFNA(VLOOKUP(B2914,Saisie!$A$4:$X$153,9,FALSE),0)</f>
        <v>0</v>
      </c>
      <c r="C2925" s="86">
        <f>Témoin!$C$12</f>
        <v>70</v>
      </c>
      <c r="D2925" s="87">
        <f t="shared" si="363"/>
        <v>0</v>
      </c>
      <c r="E2925" s="117" t="str">
        <f>_xlfn.IFNA(VLOOKUP(B2914,Saisie!$A$4:$X$153,8,FALSE),"")</f>
        <v/>
      </c>
    </row>
    <row r="2926" spans="1:5" ht="15.75" thickBot="1" x14ac:dyDescent="0.3">
      <c r="A2926" s="88" t="s">
        <v>24</v>
      </c>
      <c r="B2926" s="89"/>
      <c r="C2926" s="89"/>
      <c r="D2926" s="90">
        <f>SUM(D2917:D2925)</f>
        <v>0</v>
      </c>
      <c r="E2926" s="117"/>
    </row>
    <row r="2927" spans="1:5" ht="15.75" thickBot="1" x14ac:dyDescent="0.3">
      <c r="A2927" s="67"/>
      <c r="B2927" s="89"/>
      <c r="C2927" s="89"/>
      <c r="D2927" s="91"/>
      <c r="E2927" s="117"/>
    </row>
    <row r="2928" spans="1:5" x14ac:dyDescent="0.25">
      <c r="A2928" s="67" t="s">
        <v>25</v>
      </c>
      <c r="B2928" s="70">
        <f>_xlfn.IFNA(VLOOKUP(B2914,Saisie!$A$4:$X$153,11,FALSE),0)</f>
        <v>0</v>
      </c>
      <c r="C2928" s="71">
        <f>Témoin!$C$15</f>
        <v>27</v>
      </c>
      <c r="D2928" s="72">
        <f t="shared" ref="D2928:D2935" si="364">C2928*B2928</f>
        <v>0</v>
      </c>
      <c r="E2928" s="117" t="str">
        <f>_xlfn.IFNA(VLOOKUP(B2914,Saisie!$A$4:$X$153,10,FALSE),"")</f>
        <v/>
      </c>
    </row>
    <row r="2929" spans="1:5" x14ac:dyDescent="0.25">
      <c r="A2929" s="67" t="s">
        <v>5</v>
      </c>
      <c r="B2929" s="73">
        <f>_xlfn.IFNA(VLOOKUP(B2914,Saisie!$A$4:$X$153,13,FALSE),0)</f>
        <v>0</v>
      </c>
      <c r="C2929" s="74">
        <f>Témoin!$C$16</f>
        <v>65</v>
      </c>
      <c r="D2929" s="75">
        <f t="shared" si="364"/>
        <v>0</v>
      </c>
      <c r="E2929" s="117" t="str">
        <f>_xlfn.IFNA(VLOOKUP(B2914,Saisie!$A$4:$X$153,12,FALSE),"")</f>
        <v/>
      </c>
    </row>
    <row r="2930" spans="1:5" x14ac:dyDescent="0.25">
      <c r="A2930" s="67" t="s">
        <v>6</v>
      </c>
      <c r="B2930" s="73">
        <f>_xlfn.IFNA(VLOOKUP(B2914,Saisie!$A$4:$X$153,15,FALSE),0)</f>
        <v>0</v>
      </c>
      <c r="C2930" s="74">
        <f>Témoin!$C$17</f>
        <v>60</v>
      </c>
      <c r="D2930" s="75">
        <f t="shared" si="364"/>
        <v>0</v>
      </c>
      <c r="E2930" s="117" t="str">
        <f>_xlfn.IFNA(VLOOKUP(B2914,Saisie!$A$4:$X$153,14,FALSE),"")</f>
        <v/>
      </c>
    </row>
    <row r="2931" spans="1:5" x14ac:dyDescent="0.25">
      <c r="A2931" s="67" t="s">
        <v>26</v>
      </c>
      <c r="B2931" s="73">
        <f>_xlfn.IFNA(VLOOKUP(B2914,Saisie!$A$4:$X$153,17,FALSE),0)</f>
        <v>0</v>
      </c>
      <c r="C2931" s="74">
        <f>Témoin!$C$18</f>
        <v>39</v>
      </c>
      <c r="D2931" s="75">
        <f t="shared" si="364"/>
        <v>0</v>
      </c>
      <c r="E2931" s="117" t="str">
        <f>_xlfn.IFNA(VLOOKUP(B2914,Saisie!$A$4:$X$153,16,FALSE),"")</f>
        <v/>
      </c>
    </row>
    <row r="2932" spans="1:5" x14ac:dyDescent="0.25">
      <c r="A2932" s="67" t="s">
        <v>27</v>
      </c>
      <c r="B2932" s="73">
        <f>_xlfn.IFNA(VLOOKUP(B2914,Saisie!$A$4:$X$153,19,FALSE),0)</f>
        <v>0</v>
      </c>
      <c r="C2932" s="74">
        <f>Témoin!$C$19</f>
        <v>20</v>
      </c>
      <c r="D2932" s="75">
        <f t="shared" si="364"/>
        <v>0</v>
      </c>
      <c r="E2932" s="117" t="str">
        <f>_xlfn.IFNA(VLOOKUP(B2914,Saisie!$A$4:$X$153,18,FALSE),"")</f>
        <v/>
      </c>
    </row>
    <row r="2933" spans="1:5" x14ac:dyDescent="0.25">
      <c r="A2933" s="67" t="s">
        <v>28</v>
      </c>
      <c r="B2933" s="73">
        <f>_xlfn.IFNA(VLOOKUP(B2914,Saisie!$A$4:$X$153,23,FALSE),0)</f>
        <v>0</v>
      </c>
      <c r="C2933" s="74">
        <f>Témoin!$C$20</f>
        <v>260</v>
      </c>
      <c r="D2933" s="75">
        <f t="shared" si="364"/>
        <v>0</v>
      </c>
      <c r="E2933" s="117" t="str">
        <f>_xlfn.IFNA(VLOOKUP(B2914,Saisie!$A$4:$X$153,22,FALSE),"")</f>
        <v/>
      </c>
    </row>
    <row r="2934" spans="1:5" x14ac:dyDescent="0.25">
      <c r="A2934" s="67" t="s">
        <v>29</v>
      </c>
      <c r="B2934" s="92"/>
      <c r="C2934" s="74">
        <f>Témoin!$C$21</f>
        <v>54</v>
      </c>
      <c r="D2934" s="75">
        <f t="shared" si="364"/>
        <v>0</v>
      </c>
      <c r="E2934" s="117"/>
    </row>
    <row r="2935" spans="1:5" x14ac:dyDescent="0.25">
      <c r="A2935" s="81" t="s">
        <v>30</v>
      </c>
      <c r="B2935" s="73">
        <f>_xlfn.IFNA(VLOOKUP(B2914,Saisie!$A$4:$X$153,21,FALSE),0)</f>
        <v>0</v>
      </c>
      <c r="C2935" s="74">
        <f>Témoin!$C$22</f>
        <v>135</v>
      </c>
      <c r="D2935" s="75">
        <f t="shared" si="364"/>
        <v>0</v>
      </c>
      <c r="E2935" s="117" t="str">
        <f>_xlfn.IFNA(VLOOKUP(B2914,Saisie!$A$4:$X$153,20,FALSE),"")</f>
        <v/>
      </c>
    </row>
    <row r="2936" spans="1:5" x14ac:dyDescent="0.25">
      <c r="A2936" s="93" t="s">
        <v>31</v>
      </c>
      <c r="B2936" s="92"/>
      <c r="C2936" s="94"/>
      <c r="D2936" s="95"/>
      <c r="E2936" s="129" t="str">
        <f>_xlfn.IFNA(VLOOKUP(B2914,Saisie!$A$4:$X$153,24,FALSE),"")</f>
        <v/>
      </c>
    </row>
    <row r="2937" spans="1:5" x14ac:dyDescent="0.25">
      <c r="A2937" s="96"/>
      <c r="B2937" s="97"/>
      <c r="C2937" s="98"/>
      <c r="D2937" s="75">
        <f t="shared" ref="D2937:D2941" si="365">C2937*B2937</f>
        <v>0</v>
      </c>
      <c r="E2937" s="129"/>
    </row>
    <row r="2938" spans="1:5" x14ac:dyDescent="0.25">
      <c r="A2938" s="96"/>
      <c r="B2938" s="92"/>
      <c r="C2938" s="98"/>
      <c r="D2938" s="75">
        <f t="shared" si="365"/>
        <v>0</v>
      </c>
      <c r="E2938" s="129"/>
    </row>
    <row r="2939" spans="1:5" x14ac:dyDescent="0.25">
      <c r="A2939" s="99"/>
      <c r="B2939" s="92"/>
      <c r="C2939" s="98"/>
      <c r="D2939" s="75">
        <f t="shared" si="365"/>
        <v>0</v>
      </c>
      <c r="E2939" s="129"/>
    </row>
    <row r="2940" spans="1:5" x14ac:dyDescent="0.25">
      <c r="A2940" s="67"/>
      <c r="B2940" s="92"/>
      <c r="C2940" s="98"/>
      <c r="D2940" s="75">
        <f t="shared" si="365"/>
        <v>0</v>
      </c>
      <c r="E2940" s="129"/>
    </row>
    <row r="2941" spans="1:5" ht="15.75" thickBot="1" x14ac:dyDescent="0.3">
      <c r="A2941" s="67"/>
      <c r="B2941" s="100"/>
      <c r="C2941" s="101"/>
      <c r="D2941" s="87">
        <f t="shared" si="365"/>
        <v>0</v>
      </c>
      <c r="E2941" s="129"/>
    </row>
    <row r="2942" spans="1:5" ht="15.75" thickBot="1" x14ac:dyDescent="0.3">
      <c r="A2942" s="88" t="s">
        <v>32</v>
      </c>
      <c r="B2942" s="89"/>
      <c r="C2942" s="89"/>
      <c r="D2942" s="90">
        <f>SUM(D2928:D2941)</f>
        <v>0</v>
      </c>
    </row>
    <row r="2943" spans="1:5" ht="15.75" thickBot="1" x14ac:dyDescent="0.3">
      <c r="A2943" s="67"/>
      <c r="B2943" s="69"/>
      <c r="C2943" s="69"/>
      <c r="D2943" s="91"/>
    </row>
    <row r="2944" spans="1:5" ht="21.75" thickTop="1" thickBot="1" x14ac:dyDescent="0.35">
      <c r="A2944" s="102" t="s">
        <v>33</v>
      </c>
      <c r="B2944" s="102"/>
      <c r="C2944" s="102"/>
      <c r="D2944" s="103">
        <f>D2942+D2926</f>
        <v>0</v>
      </c>
    </row>
    <row r="2945" spans="1:5" ht="16.5" thickTop="1" thickBot="1" x14ac:dyDescent="0.3"/>
    <row r="2946" spans="1:5" ht="16.5" thickBot="1" x14ac:dyDescent="0.3">
      <c r="A2946" s="67" t="s">
        <v>12</v>
      </c>
      <c r="B2946" s="128">
        <f>Saisie!A96</f>
        <v>0</v>
      </c>
      <c r="C2946" s="126"/>
      <c r="D2946" s="127"/>
    </row>
    <row r="2948" spans="1:5" ht="15.75" thickBot="1" x14ac:dyDescent="0.3">
      <c r="A2948" s="68">
        <f>_xlfn.IFNA(VLOOKUP(B2946,Saisie!$A$4:$X$153,5,FALSE),0)</f>
        <v>0</v>
      </c>
      <c r="B2948" s="69" t="s">
        <v>13</v>
      </c>
      <c r="C2948" s="69" t="s">
        <v>14</v>
      </c>
      <c r="D2948" s="69" t="s">
        <v>15</v>
      </c>
    </row>
    <row r="2949" spans="1:5" x14ac:dyDescent="0.25">
      <c r="A2949" s="67" t="s">
        <v>16</v>
      </c>
      <c r="B2949" s="70">
        <f>_xlfn.IFNA(VLOOKUP(B2946,Saisie!$A$4:$X$153,3,FALSE),0)</f>
        <v>0</v>
      </c>
      <c r="C2949" s="71">
        <f>Témoin!$C$4</f>
        <v>55</v>
      </c>
      <c r="D2949" s="72">
        <f>C2949*B2949</f>
        <v>0</v>
      </c>
      <c r="E2949" s="117" t="str">
        <f>_xlfn.IFNA(VLOOKUP(B2946,Saisie!$A$4:$X$153,2,FALSE),"")</f>
        <v/>
      </c>
    </row>
    <row r="2950" spans="1:5" x14ac:dyDescent="0.25">
      <c r="A2950" s="67" t="s">
        <v>17</v>
      </c>
      <c r="B2950" s="73">
        <f>IF(A2948=1,1,)</f>
        <v>0</v>
      </c>
      <c r="C2950" s="74">
        <f>Témoin!$C$5</f>
        <v>24</v>
      </c>
      <c r="D2950" s="75">
        <f t="shared" ref="D2950:D2954" si="366">C2950*B2950</f>
        <v>0</v>
      </c>
      <c r="E2950" s="129" t="str">
        <f>_xlfn.IFNA(VLOOKUP(B2946,Saisie!$A$4:$X$153,4,FALSE),"")</f>
        <v/>
      </c>
    </row>
    <row r="2951" spans="1:5" x14ac:dyDescent="0.25">
      <c r="A2951" s="67" t="s">
        <v>18</v>
      </c>
      <c r="B2951" s="73">
        <f>IF(A2948=2,2,)</f>
        <v>0</v>
      </c>
      <c r="C2951" s="74">
        <f>Témoin!$C$6</f>
        <v>23</v>
      </c>
      <c r="D2951" s="75">
        <f t="shared" si="366"/>
        <v>0</v>
      </c>
      <c r="E2951" s="129"/>
    </row>
    <row r="2952" spans="1:5" x14ac:dyDescent="0.25">
      <c r="A2952" s="67" t="s">
        <v>19</v>
      </c>
      <c r="B2952" s="73">
        <f>IF(AND(A2948&gt;=3,A2948&lt;=5),A2948,0)</f>
        <v>0</v>
      </c>
      <c r="C2952" s="74">
        <f>Témoin!$C$7</f>
        <v>22</v>
      </c>
      <c r="D2952" s="75">
        <f t="shared" si="366"/>
        <v>0</v>
      </c>
      <c r="E2952" s="129"/>
    </row>
    <row r="2953" spans="1:5" x14ac:dyDescent="0.25">
      <c r="A2953" s="67" t="s">
        <v>20</v>
      </c>
      <c r="B2953" s="73">
        <f>IF(AND(A2948&gt;=6,A2948&lt;=10),A2948,0)</f>
        <v>0</v>
      </c>
      <c r="C2953" s="74">
        <f>Témoin!$C$8</f>
        <v>21</v>
      </c>
      <c r="D2953" s="75">
        <f t="shared" si="366"/>
        <v>0</v>
      </c>
      <c r="E2953" s="129"/>
    </row>
    <row r="2954" spans="1:5" x14ac:dyDescent="0.25">
      <c r="A2954" s="67" t="s">
        <v>21</v>
      </c>
      <c r="B2954" s="76">
        <f>IF(A2948&gt;10,A2948,0)</f>
        <v>0</v>
      </c>
      <c r="C2954" s="77">
        <f>Témoin!$C$9</f>
        <v>20</v>
      </c>
      <c r="D2954" s="78">
        <f t="shared" si="366"/>
        <v>0</v>
      </c>
      <c r="E2954" s="129"/>
    </row>
    <row r="2955" spans="1:5" x14ac:dyDescent="0.25">
      <c r="A2955" s="67"/>
      <c r="B2955" s="73"/>
      <c r="C2955" s="79"/>
      <c r="D2955" s="80"/>
      <c r="E2955" s="117"/>
    </row>
    <row r="2956" spans="1:5" x14ac:dyDescent="0.25">
      <c r="A2956" s="81" t="s">
        <v>22</v>
      </c>
      <c r="B2956" s="82">
        <f>_xlfn.IFNA(VLOOKUP(B2946,Saisie!$A$4:$X$153,7,FALSE),0)</f>
        <v>0</v>
      </c>
      <c r="C2956" s="83">
        <f>Témoin!$C$11</f>
        <v>95</v>
      </c>
      <c r="D2956" s="84">
        <f t="shared" ref="D2956:D2957" si="367">C2956*B2956</f>
        <v>0</v>
      </c>
      <c r="E2956" s="117" t="str">
        <f>_xlfn.IFNA(VLOOKUP(B2946,Saisie!$A$4:$X$153,6,FALSE),"")</f>
        <v/>
      </c>
    </row>
    <row r="2957" spans="1:5" ht="15.75" thickBot="1" x14ac:dyDescent="0.3">
      <c r="A2957" s="67" t="s">
        <v>23</v>
      </c>
      <c r="B2957" s="85">
        <f>_xlfn.IFNA(VLOOKUP(B2946,Saisie!$A$4:$X$153,9,FALSE),0)</f>
        <v>0</v>
      </c>
      <c r="C2957" s="86">
        <f>Témoin!$C$12</f>
        <v>70</v>
      </c>
      <c r="D2957" s="87">
        <f t="shared" si="367"/>
        <v>0</v>
      </c>
      <c r="E2957" s="117" t="str">
        <f>_xlfn.IFNA(VLOOKUP(B2946,Saisie!$A$4:$X$153,8,FALSE),"")</f>
        <v/>
      </c>
    </row>
    <row r="2958" spans="1:5" ht="15.75" thickBot="1" x14ac:dyDescent="0.3">
      <c r="A2958" s="88" t="s">
        <v>24</v>
      </c>
      <c r="B2958" s="89"/>
      <c r="C2958" s="89"/>
      <c r="D2958" s="90">
        <f>SUM(D2949:D2957)</f>
        <v>0</v>
      </c>
      <c r="E2958" s="117"/>
    </row>
    <row r="2959" spans="1:5" ht="15.75" thickBot="1" x14ac:dyDescent="0.3">
      <c r="A2959" s="67"/>
      <c r="B2959" s="89"/>
      <c r="C2959" s="89"/>
      <c r="D2959" s="91"/>
      <c r="E2959" s="117"/>
    </row>
    <row r="2960" spans="1:5" x14ac:dyDescent="0.25">
      <c r="A2960" s="67" t="s">
        <v>25</v>
      </c>
      <c r="B2960" s="70">
        <f>_xlfn.IFNA(VLOOKUP(B2946,Saisie!$A$4:$X$153,11,FALSE),0)</f>
        <v>0</v>
      </c>
      <c r="C2960" s="71">
        <f>Témoin!$C$15</f>
        <v>27</v>
      </c>
      <c r="D2960" s="72">
        <f t="shared" ref="D2960:D2967" si="368">C2960*B2960</f>
        <v>0</v>
      </c>
      <c r="E2960" s="117" t="str">
        <f>_xlfn.IFNA(VLOOKUP(B2946,Saisie!$A$4:$X$153,10,FALSE),"")</f>
        <v/>
      </c>
    </row>
    <row r="2961" spans="1:5" x14ac:dyDescent="0.25">
      <c r="A2961" s="67" t="s">
        <v>5</v>
      </c>
      <c r="B2961" s="73">
        <f>_xlfn.IFNA(VLOOKUP(B2946,Saisie!$A$4:$X$153,13,FALSE),0)</f>
        <v>0</v>
      </c>
      <c r="C2961" s="74">
        <f>Témoin!$C$16</f>
        <v>65</v>
      </c>
      <c r="D2961" s="75">
        <f t="shared" si="368"/>
        <v>0</v>
      </c>
      <c r="E2961" s="117" t="str">
        <f>_xlfn.IFNA(VLOOKUP(B2946,Saisie!$A$4:$X$153,12,FALSE),"")</f>
        <v/>
      </c>
    </row>
    <row r="2962" spans="1:5" x14ac:dyDescent="0.25">
      <c r="A2962" s="67" t="s">
        <v>6</v>
      </c>
      <c r="B2962" s="73">
        <f>_xlfn.IFNA(VLOOKUP(B2946,Saisie!$A$4:$X$153,15,FALSE),0)</f>
        <v>0</v>
      </c>
      <c r="C2962" s="74">
        <f>Témoin!$C$17</f>
        <v>60</v>
      </c>
      <c r="D2962" s="75">
        <f t="shared" si="368"/>
        <v>0</v>
      </c>
      <c r="E2962" s="117" t="str">
        <f>_xlfn.IFNA(VLOOKUP(B2946,Saisie!$A$4:$X$153,14,FALSE),"")</f>
        <v/>
      </c>
    </row>
    <row r="2963" spans="1:5" x14ac:dyDescent="0.25">
      <c r="A2963" s="67" t="s">
        <v>26</v>
      </c>
      <c r="B2963" s="73">
        <f>_xlfn.IFNA(VLOOKUP(B2946,Saisie!$A$4:$X$153,17,FALSE),0)</f>
        <v>0</v>
      </c>
      <c r="C2963" s="74">
        <f>Témoin!$C$18</f>
        <v>39</v>
      </c>
      <c r="D2963" s="75">
        <f t="shared" si="368"/>
        <v>0</v>
      </c>
      <c r="E2963" s="117" t="str">
        <f>_xlfn.IFNA(VLOOKUP(B2946,Saisie!$A$4:$X$153,16,FALSE),"")</f>
        <v/>
      </c>
    </row>
    <row r="2964" spans="1:5" x14ac:dyDescent="0.25">
      <c r="A2964" s="67" t="s">
        <v>27</v>
      </c>
      <c r="B2964" s="73">
        <f>_xlfn.IFNA(VLOOKUP(B2946,Saisie!$A$4:$X$153,19,FALSE),0)</f>
        <v>0</v>
      </c>
      <c r="C2964" s="74">
        <f>Témoin!$C$19</f>
        <v>20</v>
      </c>
      <c r="D2964" s="75">
        <f t="shared" si="368"/>
        <v>0</v>
      </c>
      <c r="E2964" s="117" t="str">
        <f>_xlfn.IFNA(VLOOKUP(B2946,Saisie!$A$4:$X$153,18,FALSE),"")</f>
        <v/>
      </c>
    </row>
    <row r="2965" spans="1:5" x14ac:dyDescent="0.25">
      <c r="A2965" s="67" t="s">
        <v>28</v>
      </c>
      <c r="B2965" s="73">
        <f>_xlfn.IFNA(VLOOKUP(B2946,Saisie!$A$4:$X$153,23,FALSE),0)</f>
        <v>0</v>
      </c>
      <c r="C2965" s="74">
        <f>Témoin!$C$20</f>
        <v>260</v>
      </c>
      <c r="D2965" s="75">
        <f t="shared" si="368"/>
        <v>0</v>
      </c>
      <c r="E2965" s="117" t="str">
        <f>_xlfn.IFNA(VLOOKUP(B2946,Saisie!$A$4:$X$153,22,FALSE),"")</f>
        <v/>
      </c>
    </row>
    <row r="2966" spans="1:5" x14ac:dyDescent="0.25">
      <c r="A2966" s="67" t="s">
        <v>29</v>
      </c>
      <c r="B2966" s="92"/>
      <c r="C2966" s="74">
        <f>Témoin!$C$21</f>
        <v>54</v>
      </c>
      <c r="D2966" s="75">
        <f t="shared" si="368"/>
        <v>0</v>
      </c>
      <c r="E2966" s="117"/>
    </row>
    <row r="2967" spans="1:5" x14ac:dyDescent="0.25">
      <c r="A2967" s="81" t="s">
        <v>30</v>
      </c>
      <c r="B2967" s="73">
        <f>_xlfn.IFNA(VLOOKUP(B2946,Saisie!$A$4:$X$153,21,FALSE),0)</f>
        <v>0</v>
      </c>
      <c r="C2967" s="74">
        <f>Témoin!$C$22</f>
        <v>135</v>
      </c>
      <c r="D2967" s="75">
        <f t="shared" si="368"/>
        <v>0</v>
      </c>
      <c r="E2967" s="117" t="str">
        <f>_xlfn.IFNA(VLOOKUP(B2946,Saisie!$A$4:$X$153,20,FALSE),"")</f>
        <v/>
      </c>
    </row>
    <row r="2968" spans="1:5" x14ac:dyDescent="0.25">
      <c r="A2968" s="93" t="s">
        <v>31</v>
      </c>
      <c r="B2968" s="92"/>
      <c r="C2968" s="94"/>
      <c r="D2968" s="95"/>
      <c r="E2968" s="129" t="str">
        <f>_xlfn.IFNA(VLOOKUP(B2946,Saisie!$A$4:$X$153,24,FALSE),"")</f>
        <v/>
      </c>
    </row>
    <row r="2969" spans="1:5" x14ac:dyDescent="0.25">
      <c r="A2969" s="96"/>
      <c r="B2969" s="97"/>
      <c r="C2969" s="98"/>
      <c r="D2969" s="75">
        <f t="shared" ref="D2969:D2973" si="369">C2969*B2969</f>
        <v>0</v>
      </c>
      <c r="E2969" s="129"/>
    </row>
    <row r="2970" spans="1:5" x14ac:dyDescent="0.25">
      <c r="A2970" s="96"/>
      <c r="B2970" s="92"/>
      <c r="C2970" s="98"/>
      <c r="D2970" s="75">
        <f t="shared" si="369"/>
        <v>0</v>
      </c>
      <c r="E2970" s="129"/>
    </row>
    <row r="2971" spans="1:5" x14ac:dyDescent="0.25">
      <c r="A2971" s="99"/>
      <c r="B2971" s="92"/>
      <c r="C2971" s="98"/>
      <c r="D2971" s="75">
        <f t="shared" si="369"/>
        <v>0</v>
      </c>
      <c r="E2971" s="129"/>
    </row>
    <row r="2972" spans="1:5" x14ac:dyDescent="0.25">
      <c r="A2972" s="67"/>
      <c r="B2972" s="92"/>
      <c r="C2972" s="98"/>
      <c r="D2972" s="75">
        <f t="shared" si="369"/>
        <v>0</v>
      </c>
      <c r="E2972" s="129"/>
    </row>
    <row r="2973" spans="1:5" ht="15.75" thickBot="1" x14ac:dyDescent="0.3">
      <c r="A2973" s="67"/>
      <c r="B2973" s="100"/>
      <c r="C2973" s="101"/>
      <c r="D2973" s="87">
        <f t="shared" si="369"/>
        <v>0</v>
      </c>
      <c r="E2973" s="129"/>
    </row>
    <row r="2974" spans="1:5" ht="15.75" thickBot="1" x14ac:dyDescent="0.3">
      <c r="A2974" s="88" t="s">
        <v>32</v>
      </c>
      <c r="B2974" s="89"/>
      <c r="C2974" s="89"/>
      <c r="D2974" s="90">
        <f>SUM(D2960:D2973)</f>
        <v>0</v>
      </c>
    </row>
    <row r="2975" spans="1:5" ht="15.75" thickBot="1" x14ac:dyDescent="0.3">
      <c r="A2975" s="67"/>
      <c r="B2975" s="69"/>
      <c r="C2975" s="69"/>
      <c r="D2975" s="91"/>
    </row>
    <row r="2976" spans="1:5" ht="21.75" thickTop="1" thickBot="1" x14ac:dyDescent="0.35">
      <c r="A2976" s="102" t="s">
        <v>33</v>
      </c>
      <c r="B2976" s="102"/>
      <c r="C2976" s="102"/>
      <c r="D2976" s="103">
        <f>D2974+D2958</f>
        <v>0</v>
      </c>
    </row>
    <row r="2977" spans="1:5" ht="16.5" thickTop="1" thickBot="1" x14ac:dyDescent="0.3"/>
    <row r="2978" spans="1:5" ht="16.5" thickBot="1" x14ac:dyDescent="0.3">
      <c r="A2978" s="67" t="s">
        <v>12</v>
      </c>
      <c r="B2978" s="128">
        <f>Saisie!A97</f>
        <v>0</v>
      </c>
      <c r="C2978" s="126"/>
      <c r="D2978" s="127"/>
    </row>
    <row r="2980" spans="1:5" ht="15.75" thickBot="1" x14ac:dyDescent="0.3">
      <c r="A2980" s="68">
        <f>_xlfn.IFNA(VLOOKUP(B2978,Saisie!$A$4:$X$153,5,FALSE),0)</f>
        <v>0</v>
      </c>
      <c r="B2980" s="69" t="s">
        <v>13</v>
      </c>
      <c r="C2980" s="69" t="s">
        <v>14</v>
      </c>
      <c r="D2980" s="69" t="s">
        <v>15</v>
      </c>
    </row>
    <row r="2981" spans="1:5" x14ac:dyDescent="0.25">
      <c r="A2981" s="67" t="s">
        <v>16</v>
      </c>
      <c r="B2981" s="70">
        <f>_xlfn.IFNA(VLOOKUP(B2978,Saisie!$A$4:$X$153,3,FALSE),0)</f>
        <v>0</v>
      </c>
      <c r="C2981" s="71">
        <f>Témoin!$C$4</f>
        <v>55</v>
      </c>
      <c r="D2981" s="72">
        <f>C2981*B2981</f>
        <v>0</v>
      </c>
      <c r="E2981" s="117" t="str">
        <f>_xlfn.IFNA(VLOOKUP(B2978,Saisie!$A$4:$X$153,2,FALSE),"")</f>
        <v/>
      </c>
    </row>
    <row r="2982" spans="1:5" x14ac:dyDescent="0.25">
      <c r="A2982" s="67" t="s">
        <v>17</v>
      </c>
      <c r="B2982" s="73">
        <f>IF(A2980=1,1,)</f>
        <v>0</v>
      </c>
      <c r="C2982" s="74">
        <f>Témoin!$C$5</f>
        <v>24</v>
      </c>
      <c r="D2982" s="75">
        <f t="shared" ref="D2982:D2986" si="370">C2982*B2982</f>
        <v>0</v>
      </c>
      <c r="E2982" s="129" t="str">
        <f>_xlfn.IFNA(VLOOKUP(B2978,Saisie!$A$4:$X$153,4,FALSE),"")</f>
        <v/>
      </c>
    </row>
    <row r="2983" spans="1:5" x14ac:dyDescent="0.25">
      <c r="A2983" s="67" t="s">
        <v>18</v>
      </c>
      <c r="B2983" s="73">
        <f>IF(A2980=2,2,)</f>
        <v>0</v>
      </c>
      <c r="C2983" s="74">
        <f>Témoin!$C$6</f>
        <v>23</v>
      </c>
      <c r="D2983" s="75">
        <f t="shared" si="370"/>
        <v>0</v>
      </c>
      <c r="E2983" s="129"/>
    </row>
    <row r="2984" spans="1:5" x14ac:dyDescent="0.25">
      <c r="A2984" s="67" t="s">
        <v>19</v>
      </c>
      <c r="B2984" s="73">
        <f>IF(AND(A2980&gt;=3,A2980&lt;=5),A2980,0)</f>
        <v>0</v>
      </c>
      <c r="C2984" s="74">
        <f>Témoin!$C$7</f>
        <v>22</v>
      </c>
      <c r="D2984" s="75">
        <f t="shared" si="370"/>
        <v>0</v>
      </c>
      <c r="E2984" s="129"/>
    </row>
    <row r="2985" spans="1:5" x14ac:dyDescent="0.25">
      <c r="A2985" s="67" t="s">
        <v>20</v>
      </c>
      <c r="B2985" s="73">
        <f>IF(AND(A2980&gt;=6,A2980&lt;=10),A2980,0)</f>
        <v>0</v>
      </c>
      <c r="C2985" s="74">
        <f>Témoin!$C$8</f>
        <v>21</v>
      </c>
      <c r="D2985" s="75">
        <f t="shared" si="370"/>
        <v>0</v>
      </c>
      <c r="E2985" s="129"/>
    </row>
    <row r="2986" spans="1:5" x14ac:dyDescent="0.25">
      <c r="A2986" s="67" t="s">
        <v>21</v>
      </c>
      <c r="B2986" s="76">
        <f>IF(A2980&gt;10,A2980,0)</f>
        <v>0</v>
      </c>
      <c r="C2986" s="77">
        <f>Témoin!$C$9</f>
        <v>20</v>
      </c>
      <c r="D2986" s="78">
        <f t="shared" si="370"/>
        <v>0</v>
      </c>
      <c r="E2986" s="129"/>
    </row>
    <row r="2987" spans="1:5" x14ac:dyDescent="0.25">
      <c r="A2987" s="67"/>
      <c r="B2987" s="73"/>
      <c r="C2987" s="79"/>
      <c r="D2987" s="80"/>
      <c r="E2987" s="117"/>
    </row>
    <row r="2988" spans="1:5" x14ac:dyDescent="0.25">
      <c r="A2988" s="81" t="s">
        <v>22</v>
      </c>
      <c r="B2988" s="82">
        <f>_xlfn.IFNA(VLOOKUP(B2978,Saisie!$A$4:$X$153,7,FALSE),0)</f>
        <v>0</v>
      </c>
      <c r="C2988" s="83">
        <f>Témoin!$C$11</f>
        <v>95</v>
      </c>
      <c r="D2988" s="84">
        <f t="shared" ref="D2988:D2989" si="371">C2988*B2988</f>
        <v>0</v>
      </c>
      <c r="E2988" s="117" t="str">
        <f>_xlfn.IFNA(VLOOKUP(B2978,Saisie!$A$4:$X$153,6,FALSE),"")</f>
        <v/>
      </c>
    </row>
    <row r="2989" spans="1:5" ht="15.75" thickBot="1" x14ac:dyDescent="0.3">
      <c r="A2989" s="67" t="s">
        <v>23</v>
      </c>
      <c r="B2989" s="85">
        <f>_xlfn.IFNA(VLOOKUP(B2978,Saisie!$A$4:$X$153,9,FALSE),0)</f>
        <v>0</v>
      </c>
      <c r="C2989" s="86">
        <f>Témoin!$C$12</f>
        <v>70</v>
      </c>
      <c r="D2989" s="87">
        <f t="shared" si="371"/>
        <v>0</v>
      </c>
      <c r="E2989" s="117" t="str">
        <f>_xlfn.IFNA(VLOOKUP(B2978,Saisie!$A$4:$X$153,8,FALSE),"")</f>
        <v/>
      </c>
    </row>
    <row r="2990" spans="1:5" ht="15.75" thickBot="1" x14ac:dyDescent="0.3">
      <c r="A2990" s="88" t="s">
        <v>24</v>
      </c>
      <c r="B2990" s="89"/>
      <c r="C2990" s="89"/>
      <c r="D2990" s="90">
        <f>SUM(D2981:D2989)</f>
        <v>0</v>
      </c>
      <c r="E2990" s="117"/>
    </row>
    <row r="2991" spans="1:5" ht="15.75" thickBot="1" x14ac:dyDescent="0.3">
      <c r="A2991" s="67"/>
      <c r="B2991" s="89"/>
      <c r="C2991" s="89"/>
      <c r="D2991" s="91"/>
      <c r="E2991" s="117"/>
    </row>
    <row r="2992" spans="1:5" x14ac:dyDescent="0.25">
      <c r="A2992" s="67" t="s">
        <v>25</v>
      </c>
      <c r="B2992" s="70">
        <f>_xlfn.IFNA(VLOOKUP(B2978,Saisie!$A$4:$X$153,11,FALSE),0)</f>
        <v>0</v>
      </c>
      <c r="C2992" s="71">
        <f>Témoin!$C$15</f>
        <v>27</v>
      </c>
      <c r="D2992" s="72">
        <f t="shared" ref="D2992:D2999" si="372">C2992*B2992</f>
        <v>0</v>
      </c>
      <c r="E2992" s="117" t="str">
        <f>_xlfn.IFNA(VLOOKUP(B2978,Saisie!$A$4:$X$153,10,FALSE),"")</f>
        <v/>
      </c>
    </row>
    <row r="2993" spans="1:5" x14ac:dyDescent="0.25">
      <c r="A2993" s="67" t="s">
        <v>5</v>
      </c>
      <c r="B2993" s="73">
        <f>_xlfn.IFNA(VLOOKUP(B2978,Saisie!$A$4:$X$153,13,FALSE),0)</f>
        <v>0</v>
      </c>
      <c r="C2993" s="74">
        <f>Témoin!$C$16</f>
        <v>65</v>
      </c>
      <c r="D2993" s="75">
        <f t="shared" si="372"/>
        <v>0</v>
      </c>
      <c r="E2993" s="117" t="str">
        <f>_xlfn.IFNA(VLOOKUP(B2978,Saisie!$A$4:$X$153,12,FALSE),"")</f>
        <v/>
      </c>
    </row>
    <row r="2994" spans="1:5" x14ac:dyDescent="0.25">
      <c r="A2994" s="67" t="s">
        <v>6</v>
      </c>
      <c r="B2994" s="73">
        <f>_xlfn.IFNA(VLOOKUP(B2978,Saisie!$A$4:$X$153,15,FALSE),0)</f>
        <v>0</v>
      </c>
      <c r="C2994" s="74">
        <f>Témoin!$C$17</f>
        <v>60</v>
      </c>
      <c r="D2994" s="75">
        <f t="shared" si="372"/>
        <v>0</v>
      </c>
      <c r="E2994" s="117" t="str">
        <f>_xlfn.IFNA(VLOOKUP(B2978,Saisie!$A$4:$X$153,14,FALSE),"")</f>
        <v/>
      </c>
    </row>
    <row r="2995" spans="1:5" x14ac:dyDescent="0.25">
      <c r="A2995" s="67" t="s">
        <v>26</v>
      </c>
      <c r="B2995" s="73">
        <f>_xlfn.IFNA(VLOOKUP(B2978,Saisie!$A$4:$X$153,17,FALSE),0)</f>
        <v>0</v>
      </c>
      <c r="C2995" s="74">
        <f>Témoin!$C$18</f>
        <v>39</v>
      </c>
      <c r="D2995" s="75">
        <f t="shared" si="372"/>
        <v>0</v>
      </c>
      <c r="E2995" s="117" t="str">
        <f>_xlfn.IFNA(VLOOKUP(B2978,Saisie!$A$4:$X$153,16,FALSE),"")</f>
        <v/>
      </c>
    </row>
    <row r="2996" spans="1:5" x14ac:dyDescent="0.25">
      <c r="A2996" s="67" t="s">
        <v>27</v>
      </c>
      <c r="B2996" s="73">
        <f>_xlfn.IFNA(VLOOKUP(B2978,Saisie!$A$4:$X$153,19,FALSE),0)</f>
        <v>0</v>
      </c>
      <c r="C2996" s="74">
        <f>Témoin!$C$19</f>
        <v>20</v>
      </c>
      <c r="D2996" s="75">
        <f t="shared" si="372"/>
        <v>0</v>
      </c>
      <c r="E2996" s="117" t="str">
        <f>_xlfn.IFNA(VLOOKUP(B2978,Saisie!$A$4:$X$153,18,FALSE),"")</f>
        <v/>
      </c>
    </row>
    <row r="2997" spans="1:5" x14ac:dyDescent="0.25">
      <c r="A2997" s="67" t="s">
        <v>28</v>
      </c>
      <c r="B2997" s="73">
        <f>_xlfn.IFNA(VLOOKUP(B2978,Saisie!$A$4:$X$153,23,FALSE),0)</f>
        <v>0</v>
      </c>
      <c r="C2997" s="74">
        <f>Témoin!$C$20</f>
        <v>260</v>
      </c>
      <c r="D2997" s="75">
        <f t="shared" si="372"/>
        <v>0</v>
      </c>
      <c r="E2997" s="117" t="str">
        <f>_xlfn.IFNA(VLOOKUP(B2978,Saisie!$A$4:$X$153,22,FALSE),"")</f>
        <v/>
      </c>
    </row>
    <row r="2998" spans="1:5" x14ac:dyDescent="0.25">
      <c r="A2998" s="67" t="s">
        <v>29</v>
      </c>
      <c r="B2998" s="92"/>
      <c r="C2998" s="74">
        <f>Témoin!$C$21</f>
        <v>54</v>
      </c>
      <c r="D2998" s="75">
        <f t="shared" si="372"/>
        <v>0</v>
      </c>
      <c r="E2998" s="117"/>
    </row>
    <row r="2999" spans="1:5" x14ac:dyDescent="0.25">
      <c r="A2999" s="81" t="s">
        <v>30</v>
      </c>
      <c r="B2999" s="73">
        <f>_xlfn.IFNA(VLOOKUP(B2978,Saisie!$A$4:$X$153,21,FALSE),0)</f>
        <v>0</v>
      </c>
      <c r="C2999" s="74">
        <f>Témoin!$C$22</f>
        <v>135</v>
      </c>
      <c r="D2999" s="75">
        <f t="shared" si="372"/>
        <v>0</v>
      </c>
      <c r="E2999" s="117" t="str">
        <f>_xlfn.IFNA(VLOOKUP(B2978,Saisie!$A$4:$X$153,20,FALSE),"")</f>
        <v/>
      </c>
    </row>
    <row r="3000" spans="1:5" x14ac:dyDescent="0.25">
      <c r="A3000" s="93" t="s">
        <v>31</v>
      </c>
      <c r="B3000" s="92"/>
      <c r="C3000" s="94"/>
      <c r="D3000" s="95"/>
      <c r="E3000" s="129" t="str">
        <f>_xlfn.IFNA(VLOOKUP(B2978,Saisie!$A$4:$X$153,24,FALSE),"")</f>
        <v/>
      </c>
    </row>
    <row r="3001" spans="1:5" x14ac:dyDescent="0.25">
      <c r="A3001" s="96"/>
      <c r="B3001" s="97"/>
      <c r="C3001" s="98"/>
      <c r="D3001" s="75">
        <f t="shared" ref="D3001:D3005" si="373">C3001*B3001</f>
        <v>0</v>
      </c>
      <c r="E3001" s="129"/>
    </row>
    <row r="3002" spans="1:5" x14ac:dyDescent="0.25">
      <c r="A3002" s="96"/>
      <c r="B3002" s="92"/>
      <c r="C3002" s="98"/>
      <c r="D3002" s="75">
        <f t="shared" si="373"/>
        <v>0</v>
      </c>
      <c r="E3002" s="129"/>
    </row>
    <row r="3003" spans="1:5" x14ac:dyDescent="0.25">
      <c r="A3003" s="99"/>
      <c r="B3003" s="92"/>
      <c r="C3003" s="98"/>
      <c r="D3003" s="75">
        <f t="shared" si="373"/>
        <v>0</v>
      </c>
      <c r="E3003" s="129"/>
    </row>
    <row r="3004" spans="1:5" x14ac:dyDescent="0.25">
      <c r="A3004" s="67"/>
      <c r="B3004" s="92"/>
      <c r="C3004" s="98"/>
      <c r="D3004" s="75">
        <f t="shared" si="373"/>
        <v>0</v>
      </c>
      <c r="E3004" s="129"/>
    </row>
    <row r="3005" spans="1:5" ht="15.75" thickBot="1" x14ac:dyDescent="0.3">
      <c r="A3005" s="67"/>
      <c r="B3005" s="100"/>
      <c r="C3005" s="101"/>
      <c r="D3005" s="87">
        <f t="shared" si="373"/>
        <v>0</v>
      </c>
      <c r="E3005" s="129"/>
    </row>
    <row r="3006" spans="1:5" ht="15.75" thickBot="1" x14ac:dyDescent="0.3">
      <c r="A3006" s="88" t="s">
        <v>32</v>
      </c>
      <c r="B3006" s="89"/>
      <c r="C3006" s="89"/>
      <c r="D3006" s="90">
        <f>SUM(D2992:D3005)</f>
        <v>0</v>
      </c>
    </row>
    <row r="3007" spans="1:5" ht="15.75" thickBot="1" x14ac:dyDescent="0.3">
      <c r="A3007" s="67"/>
      <c r="B3007" s="69"/>
      <c r="C3007" s="69"/>
      <c r="D3007" s="91"/>
    </row>
    <row r="3008" spans="1:5" ht="21.75" thickTop="1" thickBot="1" x14ac:dyDescent="0.35">
      <c r="A3008" s="102" t="s">
        <v>33</v>
      </c>
      <c r="B3008" s="102"/>
      <c r="C3008" s="102"/>
      <c r="D3008" s="103">
        <f>D3006+D2990</f>
        <v>0</v>
      </c>
    </row>
    <row r="3009" spans="1:5" ht="16.5" thickTop="1" thickBot="1" x14ac:dyDescent="0.3"/>
    <row r="3010" spans="1:5" ht="16.5" thickBot="1" x14ac:dyDescent="0.3">
      <c r="A3010" s="67" t="s">
        <v>12</v>
      </c>
      <c r="B3010" s="128">
        <f>Saisie!A98</f>
        <v>0</v>
      </c>
      <c r="C3010" s="126"/>
      <c r="D3010" s="127"/>
    </row>
    <row r="3012" spans="1:5" ht="15.75" thickBot="1" x14ac:dyDescent="0.3">
      <c r="A3012" s="68">
        <f>_xlfn.IFNA(VLOOKUP(B3010,Saisie!$A$4:$X$153,5,FALSE),0)</f>
        <v>0</v>
      </c>
      <c r="B3012" s="69" t="s">
        <v>13</v>
      </c>
      <c r="C3012" s="69" t="s">
        <v>14</v>
      </c>
      <c r="D3012" s="69" t="s">
        <v>15</v>
      </c>
    </row>
    <row r="3013" spans="1:5" x14ac:dyDescent="0.25">
      <c r="A3013" s="67" t="s">
        <v>16</v>
      </c>
      <c r="B3013" s="70">
        <f>_xlfn.IFNA(VLOOKUP(B3010,Saisie!$A$4:$X$153,3,FALSE),0)</f>
        <v>0</v>
      </c>
      <c r="C3013" s="71">
        <f>Témoin!$C$4</f>
        <v>55</v>
      </c>
      <c r="D3013" s="72">
        <f>C3013*B3013</f>
        <v>0</v>
      </c>
      <c r="E3013" s="117" t="str">
        <f>_xlfn.IFNA(VLOOKUP(B3010,Saisie!$A$4:$X$153,2,FALSE),"")</f>
        <v/>
      </c>
    </row>
    <row r="3014" spans="1:5" x14ac:dyDescent="0.25">
      <c r="A3014" s="67" t="s">
        <v>17</v>
      </c>
      <c r="B3014" s="73">
        <f>IF(A3012=1,1,)</f>
        <v>0</v>
      </c>
      <c r="C3014" s="74">
        <f>Témoin!$C$5</f>
        <v>24</v>
      </c>
      <c r="D3014" s="75">
        <f t="shared" ref="D3014:D3018" si="374">C3014*B3014</f>
        <v>0</v>
      </c>
      <c r="E3014" s="129" t="str">
        <f>_xlfn.IFNA(VLOOKUP(B3010,Saisie!$A$4:$X$153,4,FALSE),"")</f>
        <v/>
      </c>
    </row>
    <row r="3015" spans="1:5" x14ac:dyDescent="0.25">
      <c r="A3015" s="67" t="s">
        <v>18</v>
      </c>
      <c r="B3015" s="73">
        <f>IF(A3012=2,2,)</f>
        <v>0</v>
      </c>
      <c r="C3015" s="74">
        <f>Témoin!$C$6</f>
        <v>23</v>
      </c>
      <c r="D3015" s="75">
        <f t="shared" si="374"/>
        <v>0</v>
      </c>
      <c r="E3015" s="129"/>
    </row>
    <row r="3016" spans="1:5" x14ac:dyDescent="0.25">
      <c r="A3016" s="67" t="s">
        <v>19</v>
      </c>
      <c r="B3016" s="73">
        <f>IF(AND(A3012&gt;=3,A3012&lt;=5),A3012,0)</f>
        <v>0</v>
      </c>
      <c r="C3016" s="74">
        <f>Témoin!$C$7</f>
        <v>22</v>
      </c>
      <c r="D3016" s="75">
        <f t="shared" si="374"/>
        <v>0</v>
      </c>
      <c r="E3016" s="129"/>
    </row>
    <row r="3017" spans="1:5" x14ac:dyDescent="0.25">
      <c r="A3017" s="67" t="s">
        <v>20</v>
      </c>
      <c r="B3017" s="73">
        <f>IF(AND(A3012&gt;=6,A3012&lt;=10),A3012,0)</f>
        <v>0</v>
      </c>
      <c r="C3017" s="74">
        <f>Témoin!$C$8</f>
        <v>21</v>
      </c>
      <c r="D3017" s="75">
        <f t="shared" si="374"/>
        <v>0</v>
      </c>
      <c r="E3017" s="129"/>
    </row>
    <row r="3018" spans="1:5" x14ac:dyDescent="0.25">
      <c r="A3018" s="67" t="s">
        <v>21</v>
      </c>
      <c r="B3018" s="76">
        <f>IF(A3012&gt;10,A3012,0)</f>
        <v>0</v>
      </c>
      <c r="C3018" s="77">
        <f>Témoin!$C$9</f>
        <v>20</v>
      </c>
      <c r="D3018" s="78">
        <f t="shared" si="374"/>
        <v>0</v>
      </c>
      <c r="E3018" s="129"/>
    </row>
    <row r="3019" spans="1:5" x14ac:dyDescent="0.25">
      <c r="A3019" s="67"/>
      <c r="B3019" s="73"/>
      <c r="C3019" s="79"/>
      <c r="D3019" s="80"/>
      <c r="E3019" s="117"/>
    </row>
    <row r="3020" spans="1:5" x14ac:dyDescent="0.25">
      <c r="A3020" s="81" t="s">
        <v>22</v>
      </c>
      <c r="B3020" s="82">
        <f>_xlfn.IFNA(VLOOKUP(B3010,Saisie!$A$4:$X$153,7,FALSE),0)</f>
        <v>0</v>
      </c>
      <c r="C3020" s="83">
        <f>Témoin!$C$11</f>
        <v>95</v>
      </c>
      <c r="D3020" s="84">
        <f t="shared" ref="D3020:D3021" si="375">C3020*B3020</f>
        <v>0</v>
      </c>
      <c r="E3020" s="117" t="str">
        <f>_xlfn.IFNA(VLOOKUP(B3010,Saisie!$A$4:$X$153,6,FALSE),"")</f>
        <v/>
      </c>
    </row>
    <row r="3021" spans="1:5" ht="15.75" thickBot="1" x14ac:dyDescent="0.3">
      <c r="A3021" s="67" t="s">
        <v>23</v>
      </c>
      <c r="B3021" s="85">
        <f>_xlfn.IFNA(VLOOKUP(B3010,Saisie!$A$4:$X$153,9,FALSE),0)</f>
        <v>0</v>
      </c>
      <c r="C3021" s="86">
        <f>Témoin!$C$12</f>
        <v>70</v>
      </c>
      <c r="D3021" s="87">
        <f t="shared" si="375"/>
        <v>0</v>
      </c>
      <c r="E3021" s="117" t="str">
        <f>_xlfn.IFNA(VLOOKUP(B3010,Saisie!$A$4:$X$153,8,FALSE),"")</f>
        <v/>
      </c>
    </row>
    <row r="3022" spans="1:5" ht="15.75" thickBot="1" x14ac:dyDescent="0.3">
      <c r="A3022" s="88" t="s">
        <v>24</v>
      </c>
      <c r="B3022" s="89"/>
      <c r="C3022" s="89"/>
      <c r="D3022" s="90">
        <f>SUM(D3013:D3021)</f>
        <v>0</v>
      </c>
      <c r="E3022" s="117"/>
    </row>
    <row r="3023" spans="1:5" ht="15.75" thickBot="1" x14ac:dyDescent="0.3">
      <c r="A3023" s="67"/>
      <c r="B3023" s="89"/>
      <c r="C3023" s="89"/>
      <c r="D3023" s="91"/>
      <c r="E3023" s="117"/>
    </row>
    <row r="3024" spans="1:5" x14ac:dyDescent="0.25">
      <c r="A3024" s="67" t="s">
        <v>25</v>
      </c>
      <c r="B3024" s="70">
        <f>_xlfn.IFNA(VLOOKUP(B3010,Saisie!$A$4:$X$153,11,FALSE),0)</f>
        <v>0</v>
      </c>
      <c r="C3024" s="71">
        <f>Témoin!$C$15</f>
        <v>27</v>
      </c>
      <c r="D3024" s="72">
        <f t="shared" ref="D3024:D3031" si="376">C3024*B3024</f>
        <v>0</v>
      </c>
      <c r="E3024" s="117" t="str">
        <f>_xlfn.IFNA(VLOOKUP(B3010,Saisie!$A$4:$X$153,10,FALSE),"")</f>
        <v/>
      </c>
    </row>
    <row r="3025" spans="1:5" x14ac:dyDescent="0.25">
      <c r="A3025" s="67" t="s">
        <v>5</v>
      </c>
      <c r="B3025" s="73">
        <f>_xlfn.IFNA(VLOOKUP(B3010,Saisie!$A$4:$X$153,13,FALSE),0)</f>
        <v>0</v>
      </c>
      <c r="C3025" s="74">
        <f>Témoin!$C$16</f>
        <v>65</v>
      </c>
      <c r="D3025" s="75">
        <f t="shared" si="376"/>
        <v>0</v>
      </c>
      <c r="E3025" s="117" t="str">
        <f>_xlfn.IFNA(VLOOKUP(B3010,Saisie!$A$4:$X$153,12,FALSE),"")</f>
        <v/>
      </c>
    </row>
    <row r="3026" spans="1:5" x14ac:dyDescent="0.25">
      <c r="A3026" s="67" t="s">
        <v>6</v>
      </c>
      <c r="B3026" s="73">
        <f>_xlfn.IFNA(VLOOKUP(B3010,Saisie!$A$4:$X$153,15,FALSE),0)</f>
        <v>0</v>
      </c>
      <c r="C3026" s="74">
        <f>Témoin!$C$17</f>
        <v>60</v>
      </c>
      <c r="D3026" s="75">
        <f t="shared" si="376"/>
        <v>0</v>
      </c>
      <c r="E3026" s="117" t="str">
        <f>_xlfn.IFNA(VLOOKUP(B3010,Saisie!$A$4:$X$153,14,FALSE),"")</f>
        <v/>
      </c>
    </row>
    <row r="3027" spans="1:5" x14ac:dyDescent="0.25">
      <c r="A3027" s="67" t="s">
        <v>26</v>
      </c>
      <c r="B3027" s="73">
        <f>_xlfn.IFNA(VLOOKUP(B3010,Saisie!$A$4:$X$153,17,FALSE),0)</f>
        <v>0</v>
      </c>
      <c r="C3027" s="74">
        <f>Témoin!$C$18</f>
        <v>39</v>
      </c>
      <c r="D3027" s="75">
        <f t="shared" si="376"/>
        <v>0</v>
      </c>
      <c r="E3027" s="117" t="str">
        <f>_xlfn.IFNA(VLOOKUP(B3010,Saisie!$A$4:$X$153,16,FALSE),"")</f>
        <v/>
      </c>
    </row>
    <row r="3028" spans="1:5" x14ac:dyDescent="0.25">
      <c r="A3028" s="67" t="s">
        <v>27</v>
      </c>
      <c r="B3028" s="73">
        <f>_xlfn.IFNA(VLOOKUP(B3010,Saisie!$A$4:$X$153,19,FALSE),0)</f>
        <v>0</v>
      </c>
      <c r="C3028" s="74">
        <f>Témoin!$C$19</f>
        <v>20</v>
      </c>
      <c r="D3028" s="75">
        <f t="shared" si="376"/>
        <v>0</v>
      </c>
      <c r="E3028" s="117" t="str">
        <f>_xlfn.IFNA(VLOOKUP(B3010,Saisie!$A$4:$X$153,18,FALSE),"")</f>
        <v/>
      </c>
    </row>
    <row r="3029" spans="1:5" x14ac:dyDescent="0.25">
      <c r="A3029" s="67" t="s">
        <v>28</v>
      </c>
      <c r="B3029" s="73">
        <f>_xlfn.IFNA(VLOOKUP(B3010,Saisie!$A$4:$X$153,23,FALSE),0)</f>
        <v>0</v>
      </c>
      <c r="C3029" s="74">
        <f>Témoin!$C$20</f>
        <v>260</v>
      </c>
      <c r="D3029" s="75">
        <f t="shared" si="376"/>
        <v>0</v>
      </c>
      <c r="E3029" s="117" t="str">
        <f>_xlfn.IFNA(VLOOKUP(B3010,Saisie!$A$4:$X$153,22,FALSE),"")</f>
        <v/>
      </c>
    </row>
    <row r="3030" spans="1:5" x14ac:dyDescent="0.25">
      <c r="A3030" s="67" t="s">
        <v>29</v>
      </c>
      <c r="B3030" s="92"/>
      <c r="C3030" s="74">
        <f>Témoin!$C$21</f>
        <v>54</v>
      </c>
      <c r="D3030" s="75">
        <f t="shared" si="376"/>
        <v>0</v>
      </c>
      <c r="E3030" s="117"/>
    </row>
    <row r="3031" spans="1:5" x14ac:dyDescent="0.25">
      <c r="A3031" s="81" t="s">
        <v>30</v>
      </c>
      <c r="B3031" s="73">
        <f>_xlfn.IFNA(VLOOKUP(B3010,Saisie!$A$4:$X$153,21,FALSE),0)</f>
        <v>0</v>
      </c>
      <c r="C3031" s="74">
        <f>Témoin!$C$22</f>
        <v>135</v>
      </c>
      <c r="D3031" s="75">
        <f t="shared" si="376"/>
        <v>0</v>
      </c>
      <c r="E3031" s="117" t="str">
        <f>_xlfn.IFNA(VLOOKUP(B3010,Saisie!$A$4:$X$153,20,FALSE),"")</f>
        <v/>
      </c>
    </row>
    <row r="3032" spans="1:5" x14ac:dyDescent="0.25">
      <c r="A3032" s="93" t="s">
        <v>31</v>
      </c>
      <c r="B3032" s="92"/>
      <c r="C3032" s="94"/>
      <c r="D3032" s="95"/>
      <c r="E3032" s="129" t="str">
        <f>_xlfn.IFNA(VLOOKUP(B3010,Saisie!$A$4:$X$153,24,FALSE),"")</f>
        <v/>
      </c>
    </row>
    <row r="3033" spans="1:5" x14ac:dyDescent="0.25">
      <c r="A3033" s="96"/>
      <c r="B3033" s="97"/>
      <c r="C3033" s="98"/>
      <c r="D3033" s="75">
        <f t="shared" ref="D3033:D3037" si="377">C3033*B3033</f>
        <v>0</v>
      </c>
      <c r="E3033" s="129"/>
    </row>
    <row r="3034" spans="1:5" x14ac:dyDescent="0.25">
      <c r="A3034" s="96"/>
      <c r="B3034" s="92"/>
      <c r="C3034" s="98"/>
      <c r="D3034" s="75">
        <f t="shared" si="377"/>
        <v>0</v>
      </c>
      <c r="E3034" s="129"/>
    </row>
    <row r="3035" spans="1:5" x14ac:dyDescent="0.25">
      <c r="A3035" s="99"/>
      <c r="B3035" s="92"/>
      <c r="C3035" s="98"/>
      <c r="D3035" s="75">
        <f t="shared" si="377"/>
        <v>0</v>
      </c>
      <c r="E3035" s="129"/>
    </row>
    <row r="3036" spans="1:5" x14ac:dyDescent="0.25">
      <c r="A3036" s="67"/>
      <c r="B3036" s="92"/>
      <c r="C3036" s="98"/>
      <c r="D3036" s="75">
        <f t="shared" si="377"/>
        <v>0</v>
      </c>
      <c r="E3036" s="129"/>
    </row>
    <row r="3037" spans="1:5" ht="15.75" thickBot="1" x14ac:dyDescent="0.3">
      <c r="A3037" s="67"/>
      <c r="B3037" s="100"/>
      <c r="C3037" s="101"/>
      <c r="D3037" s="87">
        <f t="shared" si="377"/>
        <v>0</v>
      </c>
      <c r="E3037" s="129"/>
    </row>
    <row r="3038" spans="1:5" ht="15.75" thickBot="1" x14ac:dyDescent="0.3">
      <c r="A3038" s="88" t="s">
        <v>32</v>
      </c>
      <c r="B3038" s="89"/>
      <c r="C3038" s="89"/>
      <c r="D3038" s="90">
        <f>SUM(D3024:D3037)</f>
        <v>0</v>
      </c>
    </row>
    <row r="3039" spans="1:5" ht="15.75" thickBot="1" x14ac:dyDescent="0.3">
      <c r="A3039" s="67"/>
      <c r="B3039" s="69"/>
      <c r="C3039" s="69"/>
      <c r="D3039" s="91"/>
    </row>
    <row r="3040" spans="1:5" ht="21.75" thickTop="1" thickBot="1" x14ac:dyDescent="0.35">
      <c r="A3040" s="102" t="s">
        <v>33</v>
      </c>
      <c r="B3040" s="102"/>
      <c r="C3040" s="102"/>
      <c r="D3040" s="103">
        <f>D3038+D3022</f>
        <v>0</v>
      </c>
    </row>
    <row r="3041" spans="1:5" ht="16.5" thickTop="1" thickBot="1" x14ac:dyDescent="0.3"/>
    <row r="3042" spans="1:5" ht="16.5" thickBot="1" x14ac:dyDescent="0.3">
      <c r="A3042" s="67" t="s">
        <v>12</v>
      </c>
      <c r="B3042" s="128">
        <f>Saisie!A99</f>
        <v>0</v>
      </c>
      <c r="C3042" s="126"/>
      <c r="D3042" s="127"/>
    </row>
    <row r="3044" spans="1:5" ht="15.75" thickBot="1" x14ac:dyDescent="0.3">
      <c r="A3044" s="68">
        <f>_xlfn.IFNA(VLOOKUP(B3042,Saisie!$A$4:$X$153,5,FALSE),0)</f>
        <v>0</v>
      </c>
      <c r="B3044" s="69" t="s">
        <v>13</v>
      </c>
      <c r="C3044" s="69" t="s">
        <v>14</v>
      </c>
      <c r="D3044" s="69" t="s">
        <v>15</v>
      </c>
    </row>
    <row r="3045" spans="1:5" x14ac:dyDescent="0.25">
      <c r="A3045" s="67" t="s">
        <v>16</v>
      </c>
      <c r="B3045" s="70">
        <f>_xlfn.IFNA(VLOOKUP(B3042,Saisie!$A$4:$X$153,3,FALSE),0)</f>
        <v>0</v>
      </c>
      <c r="C3045" s="71">
        <f>Témoin!$C$4</f>
        <v>55</v>
      </c>
      <c r="D3045" s="72">
        <f>C3045*B3045</f>
        <v>0</v>
      </c>
      <c r="E3045" s="117" t="str">
        <f>_xlfn.IFNA(VLOOKUP(B3042,Saisie!$A$4:$X$153,2,FALSE),"")</f>
        <v/>
      </c>
    </row>
    <row r="3046" spans="1:5" x14ac:dyDescent="0.25">
      <c r="A3046" s="67" t="s">
        <v>17</v>
      </c>
      <c r="B3046" s="73">
        <f>IF(A3044=1,1,)</f>
        <v>0</v>
      </c>
      <c r="C3046" s="74">
        <f>Témoin!$C$5</f>
        <v>24</v>
      </c>
      <c r="D3046" s="75">
        <f t="shared" ref="D3046:D3050" si="378">C3046*B3046</f>
        <v>0</v>
      </c>
      <c r="E3046" s="129" t="str">
        <f>_xlfn.IFNA(VLOOKUP(B3042,Saisie!$A$4:$X$153,4,FALSE),"")</f>
        <v/>
      </c>
    </row>
    <row r="3047" spans="1:5" x14ac:dyDescent="0.25">
      <c r="A3047" s="67" t="s">
        <v>18</v>
      </c>
      <c r="B3047" s="73">
        <f>IF(A3044=2,2,)</f>
        <v>0</v>
      </c>
      <c r="C3047" s="74">
        <f>Témoin!$C$6</f>
        <v>23</v>
      </c>
      <c r="D3047" s="75">
        <f t="shared" si="378"/>
        <v>0</v>
      </c>
      <c r="E3047" s="129"/>
    </row>
    <row r="3048" spans="1:5" x14ac:dyDescent="0.25">
      <c r="A3048" s="67" t="s">
        <v>19</v>
      </c>
      <c r="B3048" s="73">
        <f>IF(AND(A3044&gt;=3,A3044&lt;=5),A3044,0)</f>
        <v>0</v>
      </c>
      <c r="C3048" s="74">
        <f>Témoin!$C$7</f>
        <v>22</v>
      </c>
      <c r="D3048" s="75">
        <f t="shared" si="378"/>
        <v>0</v>
      </c>
      <c r="E3048" s="129"/>
    </row>
    <row r="3049" spans="1:5" x14ac:dyDescent="0.25">
      <c r="A3049" s="67" t="s">
        <v>20</v>
      </c>
      <c r="B3049" s="73">
        <f>IF(AND(A3044&gt;=6,A3044&lt;=10),A3044,0)</f>
        <v>0</v>
      </c>
      <c r="C3049" s="74">
        <f>Témoin!$C$8</f>
        <v>21</v>
      </c>
      <c r="D3049" s="75">
        <f t="shared" si="378"/>
        <v>0</v>
      </c>
      <c r="E3049" s="129"/>
    </row>
    <row r="3050" spans="1:5" x14ac:dyDescent="0.25">
      <c r="A3050" s="67" t="s">
        <v>21</v>
      </c>
      <c r="B3050" s="76">
        <f>IF(A3044&gt;10,A3044,0)</f>
        <v>0</v>
      </c>
      <c r="C3050" s="77">
        <f>Témoin!$C$9</f>
        <v>20</v>
      </c>
      <c r="D3050" s="78">
        <f t="shared" si="378"/>
        <v>0</v>
      </c>
      <c r="E3050" s="129"/>
    </row>
    <row r="3051" spans="1:5" x14ac:dyDescent="0.25">
      <c r="A3051" s="67"/>
      <c r="B3051" s="73"/>
      <c r="C3051" s="79"/>
      <c r="D3051" s="80"/>
      <c r="E3051" s="117"/>
    </row>
    <row r="3052" spans="1:5" x14ac:dyDescent="0.25">
      <c r="A3052" s="81" t="s">
        <v>22</v>
      </c>
      <c r="B3052" s="82">
        <f>_xlfn.IFNA(VLOOKUP(B3042,Saisie!$A$4:$X$153,7,FALSE),0)</f>
        <v>0</v>
      </c>
      <c r="C3052" s="83">
        <f>Témoin!$C$11</f>
        <v>95</v>
      </c>
      <c r="D3052" s="84">
        <f t="shared" ref="D3052:D3053" si="379">C3052*B3052</f>
        <v>0</v>
      </c>
      <c r="E3052" s="117" t="str">
        <f>_xlfn.IFNA(VLOOKUP(B3042,Saisie!$A$4:$X$153,6,FALSE),"")</f>
        <v/>
      </c>
    </row>
    <row r="3053" spans="1:5" ht="15.75" thickBot="1" x14ac:dyDescent="0.3">
      <c r="A3053" s="67" t="s">
        <v>23</v>
      </c>
      <c r="B3053" s="85">
        <f>_xlfn.IFNA(VLOOKUP(B3042,Saisie!$A$4:$X$153,9,FALSE),0)</f>
        <v>0</v>
      </c>
      <c r="C3053" s="86">
        <f>Témoin!$C$12</f>
        <v>70</v>
      </c>
      <c r="D3053" s="87">
        <f t="shared" si="379"/>
        <v>0</v>
      </c>
      <c r="E3053" s="117" t="str">
        <f>_xlfn.IFNA(VLOOKUP(B3042,Saisie!$A$4:$X$153,8,FALSE),"")</f>
        <v/>
      </c>
    </row>
    <row r="3054" spans="1:5" ht="15.75" thickBot="1" x14ac:dyDescent="0.3">
      <c r="A3054" s="88" t="s">
        <v>24</v>
      </c>
      <c r="B3054" s="89"/>
      <c r="C3054" s="89"/>
      <c r="D3054" s="90">
        <f>SUM(D3045:D3053)</f>
        <v>0</v>
      </c>
      <c r="E3054" s="117"/>
    </row>
    <row r="3055" spans="1:5" ht="15.75" thickBot="1" x14ac:dyDescent="0.3">
      <c r="A3055" s="67"/>
      <c r="B3055" s="89"/>
      <c r="C3055" s="89"/>
      <c r="D3055" s="91"/>
      <c r="E3055" s="117"/>
    </row>
    <row r="3056" spans="1:5" x14ac:dyDescent="0.25">
      <c r="A3056" s="67" t="s">
        <v>25</v>
      </c>
      <c r="B3056" s="70">
        <f>_xlfn.IFNA(VLOOKUP(B3042,Saisie!$A$4:$X$153,11,FALSE),0)</f>
        <v>0</v>
      </c>
      <c r="C3056" s="71">
        <f>Témoin!$C$15</f>
        <v>27</v>
      </c>
      <c r="D3056" s="72">
        <f t="shared" ref="D3056:D3063" si="380">C3056*B3056</f>
        <v>0</v>
      </c>
      <c r="E3056" s="117" t="str">
        <f>_xlfn.IFNA(VLOOKUP(B3042,Saisie!$A$4:$X$153,10,FALSE),"")</f>
        <v/>
      </c>
    </row>
    <row r="3057" spans="1:5" x14ac:dyDescent="0.25">
      <c r="A3057" s="67" t="s">
        <v>5</v>
      </c>
      <c r="B3057" s="73">
        <f>_xlfn.IFNA(VLOOKUP(B3042,Saisie!$A$4:$X$153,13,FALSE),0)</f>
        <v>0</v>
      </c>
      <c r="C3057" s="74">
        <f>Témoin!$C$16</f>
        <v>65</v>
      </c>
      <c r="D3057" s="75">
        <f t="shared" si="380"/>
        <v>0</v>
      </c>
      <c r="E3057" s="117" t="str">
        <f>_xlfn.IFNA(VLOOKUP(B3042,Saisie!$A$4:$X$153,12,FALSE),"")</f>
        <v/>
      </c>
    </row>
    <row r="3058" spans="1:5" x14ac:dyDescent="0.25">
      <c r="A3058" s="67" t="s">
        <v>6</v>
      </c>
      <c r="B3058" s="73">
        <f>_xlfn.IFNA(VLOOKUP(B3042,Saisie!$A$4:$X$153,15,FALSE),0)</f>
        <v>0</v>
      </c>
      <c r="C3058" s="74">
        <f>Témoin!$C$17</f>
        <v>60</v>
      </c>
      <c r="D3058" s="75">
        <f t="shared" si="380"/>
        <v>0</v>
      </c>
      <c r="E3058" s="117" t="str">
        <f>_xlfn.IFNA(VLOOKUP(B3042,Saisie!$A$4:$X$153,14,FALSE),"")</f>
        <v/>
      </c>
    </row>
    <row r="3059" spans="1:5" x14ac:dyDescent="0.25">
      <c r="A3059" s="67" t="s">
        <v>26</v>
      </c>
      <c r="B3059" s="73">
        <f>_xlfn.IFNA(VLOOKUP(B3042,Saisie!$A$4:$X$153,17,FALSE),0)</f>
        <v>0</v>
      </c>
      <c r="C3059" s="74">
        <f>Témoin!$C$18</f>
        <v>39</v>
      </c>
      <c r="D3059" s="75">
        <f t="shared" si="380"/>
        <v>0</v>
      </c>
      <c r="E3059" s="117" t="str">
        <f>_xlfn.IFNA(VLOOKUP(B3042,Saisie!$A$4:$X$153,16,FALSE),"")</f>
        <v/>
      </c>
    </row>
    <row r="3060" spans="1:5" x14ac:dyDescent="0.25">
      <c r="A3060" s="67" t="s">
        <v>27</v>
      </c>
      <c r="B3060" s="73">
        <f>_xlfn.IFNA(VLOOKUP(B3042,Saisie!$A$4:$X$153,19,FALSE),0)</f>
        <v>0</v>
      </c>
      <c r="C3060" s="74">
        <f>Témoin!$C$19</f>
        <v>20</v>
      </c>
      <c r="D3060" s="75">
        <f t="shared" si="380"/>
        <v>0</v>
      </c>
      <c r="E3060" s="117" t="str">
        <f>_xlfn.IFNA(VLOOKUP(B3042,Saisie!$A$4:$X$153,18,FALSE),"")</f>
        <v/>
      </c>
    </row>
    <row r="3061" spans="1:5" x14ac:dyDescent="0.25">
      <c r="A3061" s="67" t="s">
        <v>28</v>
      </c>
      <c r="B3061" s="73">
        <f>_xlfn.IFNA(VLOOKUP(B3042,Saisie!$A$4:$X$153,23,FALSE),0)</f>
        <v>0</v>
      </c>
      <c r="C3061" s="74">
        <f>Témoin!$C$20</f>
        <v>260</v>
      </c>
      <c r="D3061" s="75">
        <f t="shared" si="380"/>
        <v>0</v>
      </c>
      <c r="E3061" s="117" t="str">
        <f>_xlfn.IFNA(VLOOKUP(B3042,Saisie!$A$4:$X$153,22,FALSE),"")</f>
        <v/>
      </c>
    </row>
    <row r="3062" spans="1:5" x14ac:dyDescent="0.25">
      <c r="A3062" s="67" t="s">
        <v>29</v>
      </c>
      <c r="B3062" s="92"/>
      <c r="C3062" s="74">
        <f>Témoin!$C$21</f>
        <v>54</v>
      </c>
      <c r="D3062" s="75">
        <f t="shared" si="380"/>
        <v>0</v>
      </c>
      <c r="E3062" s="117"/>
    </row>
    <row r="3063" spans="1:5" x14ac:dyDescent="0.25">
      <c r="A3063" s="81" t="s">
        <v>30</v>
      </c>
      <c r="B3063" s="73">
        <f>_xlfn.IFNA(VLOOKUP(B3042,Saisie!$A$4:$X$153,21,FALSE),0)</f>
        <v>0</v>
      </c>
      <c r="C3063" s="74">
        <f>Témoin!$C$22</f>
        <v>135</v>
      </c>
      <c r="D3063" s="75">
        <f t="shared" si="380"/>
        <v>0</v>
      </c>
      <c r="E3063" s="117" t="str">
        <f>_xlfn.IFNA(VLOOKUP(B3042,Saisie!$A$4:$X$153,20,FALSE),"")</f>
        <v/>
      </c>
    </row>
    <row r="3064" spans="1:5" x14ac:dyDescent="0.25">
      <c r="A3064" s="93" t="s">
        <v>31</v>
      </c>
      <c r="B3064" s="92"/>
      <c r="C3064" s="94"/>
      <c r="D3064" s="95"/>
      <c r="E3064" s="129" t="str">
        <f>_xlfn.IFNA(VLOOKUP(B3042,Saisie!$A$4:$X$153,24,FALSE),"")</f>
        <v/>
      </c>
    </row>
    <row r="3065" spans="1:5" x14ac:dyDescent="0.25">
      <c r="A3065" s="96"/>
      <c r="B3065" s="97"/>
      <c r="C3065" s="98"/>
      <c r="D3065" s="75">
        <f t="shared" ref="D3065:D3069" si="381">C3065*B3065</f>
        <v>0</v>
      </c>
      <c r="E3065" s="129"/>
    </row>
    <row r="3066" spans="1:5" x14ac:dyDescent="0.25">
      <c r="A3066" s="96"/>
      <c r="B3066" s="92"/>
      <c r="C3066" s="98"/>
      <c r="D3066" s="75">
        <f t="shared" si="381"/>
        <v>0</v>
      </c>
      <c r="E3066" s="129"/>
    </row>
    <row r="3067" spans="1:5" x14ac:dyDescent="0.25">
      <c r="A3067" s="99"/>
      <c r="B3067" s="92"/>
      <c r="C3067" s="98"/>
      <c r="D3067" s="75">
        <f t="shared" si="381"/>
        <v>0</v>
      </c>
      <c r="E3067" s="129"/>
    </row>
    <row r="3068" spans="1:5" x14ac:dyDescent="0.25">
      <c r="A3068" s="67"/>
      <c r="B3068" s="92"/>
      <c r="C3068" s="98"/>
      <c r="D3068" s="75">
        <f t="shared" si="381"/>
        <v>0</v>
      </c>
      <c r="E3068" s="129"/>
    </row>
    <row r="3069" spans="1:5" ht="15.75" thickBot="1" x14ac:dyDescent="0.3">
      <c r="A3069" s="67"/>
      <c r="B3069" s="100"/>
      <c r="C3069" s="101"/>
      <c r="D3069" s="87">
        <f t="shared" si="381"/>
        <v>0</v>
      </c>
      <c r="E3069" s="129"/>
    </row>
    <row r="3070" spans="1:5" ht="15.75" thickBot="1" x14ac:dyDescent="0.3">
      <c r="A3070" s="88" t="s">
        <v>32</v>
      </c>
      <c r="B3070" s="89"/>
      <c r="C3070" s="89"/>
      <c r="D3070" s="90">
        <f>SUM(D3056:D3069)</f>
        <v>0</v>
      </c>
    </row>
    <row r="3071" spans="1:5" ht="15.75" thickBot="1" x14ac:dyDescent="0.3">
      <c r="A3071" s="67"/>
      <c r="B3071" s="69"/>
      <c r="C3071" s="69"/>
      <c r="D3071" s="91"/>
    </row>
    <row r="3072" spans="1:5" ht="21.75" thickTop="1" thickBot="1" x14ac:dyDescent="0.35">
      <c r="A3072" s="102" t="s">
        <v>33</v>
      </c>
      <c r="B3072" s="102"/>
      <c r="C3072" s="102"/>
      <c r="D3072" s="103">
        <f>D3070+D3054</f>
        <v>0</v>
      </c>
    </row>
    <row r="3073" spans="1:5" ht="16.5" thickTop="1" thickBot="1" x14ac:dyDescent="0.3"/>
    <row r="3074" spans="1:5" ht="16.5" thickBot="1" x14ac:dyDescent="0.3">
      <c r="A3074" s="67" t="s">
        <v>12</v>
      </c>
      <c r="B3074" s="128">
        <f>Saisie!A100</f>
        <v>0</v>
      </c>
      <c r="C3074" s="126"/>
      <c r="D3074" s="127"/>
    </row>
    <row r="3076" spans="1:5" ht="15.75" thickBot="1" x14ac:dyDescent="0.3">
      <c r="A3076" s="68">
        <f>_xlfn.IFNA(VLOOKUP(B3074,Saisie!$A$4:$X$153,5,FALSE),0)</f>
        <v>0</v>
      </c>
      <c r="B3076" s="69" t="s">
        <v>13</v>
      </c>
      <c r="C3076" s="69" t="s">
        <v>14</v>
      </c>
      <c r="D3076" s="69" t="s">
        <v>15</v>
      </c>
    </row>
    <row r="3077" spans="1:5" x14ac:dyDescent="0.25">
      <c r="A3077" s="67" t="s">
        <v>16</v>
      </c>
      <c r="B3077" s="70">
        <f>_xlfn.IFNA(VLOOKUP(B3074,Saisie!$A$4:$X$153,3,FALSE),0)</f>
        <v>0</v>
      </c>
      <c r="C3077" s="71">
        <f>Témoin!$C$4</f>
        <v>55</v>
      </c>
      <c r="D3077" s="72">
        <f>C3077*B3077</f>
        <v>0</v>
      </c>
      <c r="E3077" s="117" t="str">
        <f>_xlfn.IFNA(VLOOKUP(B3074,Saisie!$A$4:$X$153,2,FALSE),"")</f>
        <v/>
      </c>
    </row>
    <row r="3078" spans="1:5" x14ac:dyDescent="0.25">
      <c r="A3078" s="67" t="s">
        <v>17</v>
      </c>
      <c r="B3078" s="73">
        <f>IF(A3076=1,1,)</f>
        <v>0</v>
      </c>
      <c r="C3078" s="74">
        <f>Témoin!$C$5</f>
        <v>24</v>
      </c>
      <c r="D3078" s="75">
        <f t="shared" ref="D3078:D3082" si="382">C3078*B3078</f>
        <v>0</v>
      </c>
      <c r="E3078" s="129" t="str">
        <f>_xlfn.IFNA(VLOOKUP(B3074,Saisie!$A$4:$X$153,4,FALSE),"")</f>
        <v/>
      </c>
    </row>
    <row r="3079" spans="1:5" x14ac:dyDescent="0.25">
      <c r="A3079" s="67" t="s">
        <v>18</v>
      </c>
      <c r="B3079" s="73">
        <f>IF(A3076=2,2,)</f>
        <v>0</v>
      </c>
      <c r="C3079" s="74">
        <f>Témoin!$C$6</f>
        <v>23</v>
      </c>
      <c r="D3079" s="75">
        <f t="shared" si="382"/>
        <v>0</v>
      </c>
      <c r="E3079" s="129"/>
    </row>
    <row r="3080" spans="1:5" x14ac:dyDescent="0.25">
      <c r="A3080" s="67" t="s">
        <v>19</v>
      </c>
      <c r="B3080" s="73">
        <f>IF(AND(A3076&gt;=3,A3076&lt;=5),A3076,0)</f>
        <v>0</v>
      </c>
      <c r="C3080" s="74">
        <f>Témoin!$C$7</f>
        <v>22</v>
      </c>
      <c r="D3080" s="75">
        <f t="shared" si="382"/>
        <v>0</v>
      </c>
      <c r="E3080" s="129"/>
    </row>
    <row r="3081" spans="1:5" x14ac:dyDescent="0.25">
      <c r="A3081" s="67" t="s">
        <v>20</v>
      </c>
      <c r="B3081" s="73">
        <f>IF(AND(A3076&gt;=6,A3076&lt;=10),A3076,0)</f>
        <v>0</v>
      </c>
      <c r="C3081" s="74">
        <f>Témoin!$C$8</f>
        <v>21</v>
      </c>
      <c r="D3081" s="75">
        <f t="shared" si="382"/>
        <v>0</v>
      </c>
      <c r="E3081" s="129"/>
    </row>
    <row r="3082" spans="1:5" x14ac:dyDescent="0.25">
      <c r="A3082" s="67" t="s">
        <v>21</v>
      </c>
      <c r="B3082" s="76">
        <f>IF(A3076&gt;10,A3076,0)</f>
        <v>0</v>
      </c>
      <c r="C3082" s="77">
        <f>Témoin!$C$9</f>
        <v>20</v>
      </c>
      <c r="D3082" s="78">
        <f t="shared" si="382"/>
        <v>0</v>
      </c>
      <c r="E3082" s="129"/>
    </row>
    <row r="3083" spans="1:5" x14ac:dyDescent="0.25">
      <c r="A3083" s="67"/>
      <c r="B3083" s="73"/>
      <c r="C3083" s="79"/>
      <c r="D3083" s="80"/>
      <c r="E3083" s="117"/>
    </row>
    <row r="3084" spans="1:5" x14ac:dyDescent="0.25">
      <c r="A3084" s="81" t="s">
        <v>22</v>
      </c>
      <c r="B3084" s="82">
        <f>_xlfn.IFNA(VLOOKUP(B3074,Saisie!$A$4:$X$153,7,FALSE),0)</f>
        <v>0</v>
      </c>
      <c r="C3084" s="83">
        <f>Témoin!$C$11</f>
        <v>95</v>
      </c>
      <c r="D3084" s="84">
        <f t="shared" ref="D3084:D3085" si="383">C3084*B3084</f>
        <v>0</v>
      </c>
      <c r="E3084" s="117" t="str">
        <f>_xlfn.IFNA(VLOOKUP(B3074,Saisie!$A$4:$X$153,6,FALSE),"")</f>
        <v/>
      </c>
    </row>
    <row r="3085" spans="1:5" ht="15.75" thickBot="1" x14ac:dyDescent="0.3">
      <c r="A3085" s="67" t="s">
        <v>23</v>
      </c>
      <c r="B3085" s="85">
        <f>_xlfn.IFNA(VLOOKUP(B3074,Saisie!$A$4:$X$153,9,FALSE),0)</f>
        <v>0</v>
      </c>
      <c r="C3085" s="86">
        <f>Témoin!$C$12</f>
        <v>70</v>
      </c>
      <c r="D3085" s="87">
        <f t="shared" si="383"/>
        <v>0</v>
      </c>
      <c r="E3085" s="117" t="str">
        <f>_xlfn.IFNA(VLOOKUP(B3074,Saisie!$A$4:$X$153,8,FALSE),"")</f>
        <v/>
      </c>
    </row>
    <row r="3086" spans="1:5" ht="15.75" thickBot="1" x14ac:dyDescent="0.3">
      <c r="A3086" s="88" t="s">
        <v>24</v>
      </c>
      <c r="B3086" s="89"/>
      <c r="C3086" s="89"/>
      <c r="D3086" s="90">
        <f>SUM(D3077:D3085)</f>
        <v>0</v>
      </c>
      <c r="E3086" s="117"/>
    </row>
    <row r="3087" spans="1:5" ht="15.75" thickBot="1" x14ac:dyDescent="0.3">
      <c r="A3087" s="67"/>
      <c r="B3087" s="89"/>
      <c r="C3087" s="89"/>
      <c r="D3087" s="91"/>
      <c r="E3087" s="117"/>
    </row>
    <row r="3088" spans="1:5" x14ac:dyDescent="0.25">
      <c r="A3088" s="67" t="s">
        <v>25</v>
      </c>
      <c r="B3088" s="70">
        <f>_xlfn.IFNA(VLOOKUP(B3074,Saisie!$A$4:$X$153,11,FALSE),0)</f>
        <v>0</v>
      </c>
      <c r="C3088" s="71">
        <f>Témoin!$C$15</f>
        <v>27</v>
      </c>
      <c r="D3088" s="72">
        <f t="shared" ref="D3088:D3095" si="384">C3088*B3088</f>
        <v>0</v>
      </c>
      <c r="E3088" s="117" t="str">
        <f>_xlfn.IFNA(VLOOKUP(B3074,Saisie!$A$4:$X$153,10,FALSE),"")</f>
        <v/>
      </c>
    </row>
    <row r="3089" spans="1:5" x14ac:dyDescent="0.25">
      <c r="A3089" s="67" t="s">
        <v>5</v>
      </c>
      <c r="B3089" s="73">
        <f>_xlfn.IFNA(VLOOKUP(B3074,Saisie!$A$4:$X$153,13,FALSE),0)</f>
        <v>0</v>
      </c>
      <c r="C3089" s="74">
        <f>Témoin!$C$16</f>
        <v>65</v>
      </c>
      <c r="D3089" s="75">
        <f t="shared" si="384"/>
        <v>0</v>
      </c>
      <c r="E3089" s="117" t="str">
        <f>_xlfn.IFNA(VLOOKUP(B3074,Saisie!$A$4:$X$153,12,FALSE),"")</f>
        <v/>
      </c>
    </row>
    <row r="3090" spans="1:5" x14ac:dyDescent="0.25">
      <c r="A3090" s="67" t="s">
        <v>6</v>
      </c>
      <c r="B3090" s="73">
        <f>_xlfn.IFNA(VLOOKUP(B3074,Saisie!$A$4:$X$153,15,FALSE),0)</f>
        <v>0</v>
      </c>
      <c r="C3090" s="74">
        <f>Témoin!$C$17</f>
        <v>60</v>
      </c>
      <c r="D3090" s="75">
        <f t="shared" si="384"/>
        <v>0</v>
      </c>
      <c r="E3090" s="117" t="str">
        <f>_xlfn.IFNA(VLOOKUP(B3074,Saisie!$A$4:$X$153,14,FALSE),"")</f>
        <v/>
      </c>
    </row>
    <row r="3091" spans="1:5" x14ac:dyDescent="0.25">
      <c r="A3091" s="67" t="s">
        <v>26</v>
      </c>
      <c r="B3091" s="73">
        <f>_xlfn.IFNA(VLOOKUP(B3074,Saisie!$A$4:$X$153,17,FALSE),0)</f>
        <v>0</v>
      </c>
      <c r="C3091" s="74">
        <f>Témoin!$C$18</f>
        <v>39</v>
      </c>
      <c r="D3091" s="75">
        <f t="shared" si="384"/>
        <v>0</v>
      </c>
      <c r="E3091" s="117" t="str">
        <f>_xlfn.IFNA(VLOOKUP(B3074,Saisie!$A$4:$X$153,16,FALSE),"")</f>
        <v/>
      </c>
    </row>
    <row r="3092" spans="1:5" x14ac:dyDescent="0.25">
      <c r="A3092" s="67" t="s">
        <v>27</v>
      </c>
      <c r="B3092" s="73">
        <f>_xlfn.IFNA(VLOOKUP(B3074,Saisie!$A$4:$X$153,19,FALSE),0)</f>
        <v>0</v>
      </c>
      <c r="C3092" s="74">
        <f>Témoin!$C$19</f>
        <v>20</v>
      </c>
      <c r="D3092" s="75">
        <f t="shared" si="384"/>
        <v>0</v>
      </c>
      <c r="E3092" s="117" t="str">
        <f>_xlfn.IFNA(VLOOKUP(B3074,Saisie!$A$4:$X$153,18,FALSE),"")</f>
        <v/>
      </c>
    </row>
    <row r="3093" spans="1:5" x14ac:dyDescent="0.25">
      <c r="A3093" s="67" t="s">
        <v>28</v>
      </c>
      <c r="B3093" s="73">
        <f>_xlfn.IFNA(VLOOKUP(B3074,Saisie!$A$4:$X$153,23,FALSE),0)</f>
        <v>0</v>
      </c>
      <c r="C3093" s="74">
        <f>Témoin!$C$20</f>
        <v>260</v>
      </c>
      <c r="D3093" s="75">
        <f t="shared" si="384"/>
        <v>0</v>
      </c>
      <c r="E3093" s="117" t="str">
        <f>_xlfn.IFNA(VLOOKUP(B3074,Saisie!$A$4:$X$153,22,FALSE),"")</f>
        <v/>
      </c>
    </row>
    <row r="3094" spans="1:5" x14ac:dyDescent="0.25">
      <c r="A3094" s="67" t="s">
        <v>29</v>
      </c>
      <c r="B3094" s="92"/>
      <c r="C3094" s="74">
        <f>Témoin!$C$21</f>
        <v>54</v>
      </c>
      <c r="D3094" s="75">
        <f t="shared" si="384"/>
        <v>0</v>
      </c>
      <c r="E3094" s="117"/>
    </row>
    <row r="3095" spans="1:5" x14ac:dyDescent="0.25">
      <c r="A3095" s="81" t="s">
        <v>30</v>
      </c>
      <c r="B3095" s="73">
        <f>_xlfn.IFNA(VLOOKUP(B3074,Saisie!$A$4:$X$153,21,FALSE),0)</f>
        <v>0</v>
      </c>
      <c r="C3095" s="74">
        <f>Témoin!$C$22</f>
        <v>135</v>
      </c>
      <c r="D3095" s="75">
        <f t="shared" si="384"/>
        <v>0</v>
      </c>
      <c r="E3095" s="117" t="str">
        <f>_xlfn.IFNA(VLOOKUP(B3074,Saisie!$A$4:$X$153,20,FALSE),"")</f>
        <v/>
      </c>
    </row>
    <row r="3096" spans="1:5" x14ac:dyDescent="0.25">
      <c r="A3096" s="93" t="s">
        <v>31</v>
      </c>
      <c r="B3096" s="92"/>
      <c r="C3096" s="94"/>
      <c r="D3096" s="95"/>
      <c r="E3096" s="129" t="str">
        <f>_xlfn.IFNA(VLOOKUP(B3074,Saisie!$A$4:$X$153,24,FALSE),"")</f>
        <v/>
      </c>
    </row>
    <row r="3097" spans="1:5" x14ac:dyDescent="0.25">
      <c r="A3097" s="96"/>
      <c r="B3097" s="97"/>
      <c r="C3097" s="98"/>
      <c r="D3097" s="75">
        <f t="shared" ref="D3097:D3101" si="385">C3097*B3097</f>
        <v>0</v>
      </c>
      <c r="E3097" s="129"/>
    </row>
    <row r="3098" spans="1:5" x14ac:dyDescent="0.25">
      <c r="A3098" s="96"/>
      <c r="B3098" s="92"/>
      <c r="C3098" s="98"/>
      <c r="D3098" s="75">
        <f t="shared" si="385"/>
        <v>0</v>
      </c>
      <c r="E3098" s="129"/>
    </row>
    <row r="3099" spans="1:5" x14ac:dyDescent="0.25">
      <c r="A3099" s="99"/>
      <c r="B3099" s="92"/>
      <c r="C3099" s="98"/>
      <c r="D3099" s="75">
        <f t="shared" si="385"/>
        <v>0</v>
      </c>
      <c r="E3099" s="129"/>
    </row>
    <row r="3100" spans="1:5" x14ac:dyDescent="0.25">
      <c r="A3100" s="67"/>
      <c r="B3100" s="92"/>
      <c r="C3100" s="98"/>
      <c r="D3100" s="75">
        <f t="shared" si="385"/>
        <v>0</v>
      </c>
      <c r="E3100" s="129"/>
    </row>
    <row r="3101" spans="1:5" ht="15.75" thickBot="1" x14ac:dyDescent="0.3">
      <c r="A3101" s="67"/>
      <c r="B3101" s="100"/>
      <c r="C3101" s="101"/>
      <c r="D3101" s="87">
        <f t="shared" si="385"/>
        <v>0</v>
      </c>
      <c r="E3101" s="129"/>
    </row>
    <row r="3102" spans="1:5" ht="15.75" thickBot="1" x14ac:dyDescent="0.3">
      <c r="A3102" s="88" t="s">
        <v>32</v>
      </c>
      <c r="B3102" s="89"/>
      <c r="C3102" s="89"/>
      <c r="D3102" s="90">
        <f>SUM(D3088:D3101)</f>
        <v>0</v>
      </c>
    </row>
    <row r="3103" spans="1:5" ht="15.75" thickBot="1" x14ac:dyDescent="0.3">
      <c r="A3103" s="67"/>
      <c r="B3103" s="69"/>
      <c r="C3103" s="69"/>
      <c r="D3103" s="91"/>
    </row>
    <row r="3104" spans="1:5" ht="21.75" thickTop="1" thickBot="1" x14ac:dyDescent="0.35">
      <c r="A3104" s="102" t="s">
        <v>33</v>
      </c>
      <c r="B3104" s="102"/>
      <c r="C3104" s="102"/>
      <c r="D3104" s="103">
        <f>D3102+D3086</f>
        <v>0</v>
      </c>
    </row>
    <row r="3105" spans="1:5" ht="16.5" thickTop="1" thickBot="1" x14ac:dyDescent="0.3"/>
    <row r="3106" spans="1:5" ht="16.5" thickBot="1" x14ac:dyDescent="0.3">
      <c r="A3106" s="67" t="s">
        <v>12</v>
      </c>
      <c r="B3106" s="128">
        <f>Saisie!A101</f>
        <v>0</v>
      </c>
      <c r="C3106" s="126"/>
      <c r="D3106" s="127"/>
    </row>
    <row r="3108" spans="1:5" ht="15.75" thickBot="1" x14ac:dyDescent="0.3">
      <c r="A3108" s="68">
        <f>_xlfn.IFNA(VLOOKUP(B3106,Saisie!$A$4:$X$153,5,FALSE),0)</f>
        <v>0</v>
      </c>
      <c r="B3108" s="69" t="s">
        <v>13</v>
      </c>
      <c r="C3108" s="69" t="s">
        <v>14</v>
      </c>
      <c r="D3108" s="69" t="s">
        <v>15</v>
      </c>
    </row>
    <row r="3109" spans="1:5" x14ac:dyDescent="0.25">
      <c r="A3109" s="67" t="s">
        <v>16</v>
      </c>
      <c r="B3109" s="70">
        <f>_xlfn.IFNA(VLOOKUP(B3106,Saisie!$A$4:$X$153,3,FALSE),0)</f>
        <v>0</v>
      </c>
      <c r="C3109" s="71">
        <f>Témoin!$C$4</f>
        <v>55</v>
      </c>
      <c r="D3109" s="72">
        <f>C3109*B3109</f>
        <v>0</v>
      </c>
      <c r="E3109" s="117" t="str">
        <f>_xlfn.IFNA(VLOOKUP(B3106,Saisie!$A$4:$X$153,2,FALSE),"")</f>
        <v/>
      </c>
    </row>
    <row r="3110" spans="1:5" x14ac:dyDescent="0.25">
      <c r="A3110" s="67" t="s">
        <v>17</v>
      </c>
      <c r="B3110" s="73">
        <f>IF(A3108=1,1,)</f>
        <v>0</v>
      </c>
      <c r="C3110" s="74">
        <f>Témoin!$C$5</f>
        <v>24</v>
      </c>
      <c r="D3110" s="75">
        <f t="shared" ref="D3110:D3114" si="386">C3110*B3110</f>
        <v>0</v>
      </c>
      <c r="E3110" s="129" t="str">
        <f>_xlfn.IFNA(VLOOKUP(B3106,Saisie!$A$4:$X$153,4,FALSE),"")</f>
        <v/>
      </c>
    </row>
    <row r="3111" spans="1:5" x14ac:dyDescent="0.25">
      <c r="A3111" s="67" t="s">
        <v>18</v>
      </c>
      <c r="B3111" s="73">
        <f>IF(A3108=2,2,)</f>
        <v>0</v>
      </c>
      <c r="C3111" s="74">
        <f>Témoin!$C$6</f>
        <v>23</v>
      </c>
      <c r="D3111" s="75">
        <f t="shared" si="386"/>
        <v>0</v>
      </c>
      <c r="E3111" s="129"/>
    </row>
    <row r="3112" spans="1:5" x14ac:dyDescent="0.25">
      <c r="A3112" s="67" t="s">
        <v>19</v>
      </c>
      <c r="B3112" s="73">
        <f>IF(AND(A3108&gt;=3,A3108&lt;=5),A3108,0)</f>
        <v>0</v>
      </c>
      <c r="C3112" s="74">
        <f>Témoin!$C$7</f>
        <v>22</v>
      </c>
      <c r="D3112" s="75">
        <f t="shared" si="386"/>
        <v>0</v>
      </c>
      <c r="E3112" s="129"/>
    </row>
    <row r="3113" spans="1:5" x14ac:dyDescent="0.25">
      <c r="A3113" s="67" t="s">
        <v>20</v>
      </c>
      <c r="B3113" s="73">
        <f>IF(AND(A3108&gt;=6,A3108&lt;=10),A3108,0)</f>
        <v>0</v>
      </c>
      <c r="C3113" s="74">
        <f>Témoin!$C$8</f>
        <v>21</v>
      </c>
      <c r="D3113" s="75">
        <f t="shared" si="386"/>
        <v>0</v>
      </c>
      <c r="E3113" s="129"/>
    </row>
    <row r="3114" spans="1:5" x14ac:dyDescent="0.25">
      <c r="A3114" s="67" t="s">
        <v>21</v>
      </c>
      <c r="B3114" s="76">
        <f>IF(A3108&gt;10,A3108,0)</f>
        <v>0</v>
      </c>
      <c r="C3114" s="77">
        <f>Témoin!$C$9</f>
        <v>20</v>
      </c>
      <c r="D3114" s="78">
        <f t="shared" si="386"/>
        <v>0</v>
      </c>
      <c r="E3114" s="129"/>
    </row>
    <row r="3115" spans="1:5" x14ac:dyDescent="0.25">
      <c r="A3115" s="67"/>
      <c r="B3115" s="73"/>
      <c r="C3115" s="79"/>
      <c r="D3115" s="80"/>
      <c r="E3115" s="117"/>
    </row>
    <row r="3116" spans="1:5" x14ac:dyDescent="0.25">
      <c r="A3116" s="81" t="s">
        <v>22</v>
      </c>
      <c r="B3116" s="82">
        <f>_xlfn.IFNA(VLOOKUP(B3106,Saisie!$A$4:$X$153,7,FALSE),0)</f>
        <v>0</v>
      </c>
      <c r="C3116" s="83">
        <f>Témoin!$C$11</f>
        <v>95</v>
      </c>
      <c r="D3116" s="84">
        <f t="shared" ref="D3116:D3117" si="387">C3116*B3116</f>
        <v>0</v>
      </c>
      <c r="E3116" s="117" t="str">
        <f>_xlfn.IFNA(VLOOKUP(B3106,Saisie!$A$4:$X$153,6,FALSE),"")</f>
        <v/>
      </c>
    </row>
    <row r="3117" spans="1:5" ht="15.75" thickBot="1" x14ac:dyDescent="0.3">
      <c r="A3117" s="67" t="s">
        <v>23</v>
      </c>
      <c r="B3117" s="85">
        <f>_xlfn.IFNA(VLOOKUP(B3106,Saisie!$A$4:$X$153,9,FALSE),0)</f>
        <v>0</v>
      </c>
      <c r="C3117" s="86">
        <f>Témoin!$C$12</f>
        <v>70</v>
      </c>
      <c r="D3117" s="87">
        <f t="shared" si="387"/>
        <v>0</v>
      </c>
      <c r="E3117" s="117" t="str">
        <f>_xlfn.IFNA(VLOOKUP(B3106,Saisie!$A$4:$X$153,8,FALSE),"")</f>
        <v/>
      </c>
    </row>
    <row r="3118" spans="1:5" ht="15.75" thickBot="1" x14ac:dyDescent="0.3">
      <c r="A3118" s="88" t="s">
        <v>24</v>
      </c>
      <c r="B3118" s="89"/>
      <c r="C3118" s="89"/>
      <c r="D3118" s="90">
        <f>SUM(D3109:D3117)</f>
        <v>0</v>
      </c>
      <c r="E3118" s="117"/>
    </row>
    <row r="3119" spans="1:5" ht="15.75" thickBot="1" x14ac:dyDescent="0.3">
      <c r="A3119" s="67"/>
      <c r="B3119" s="89"/>
      <c r="C3119" s="89"/>
      <c r="D3119" s="91"/>
      <c r="E3119" s="117"/>
    </row>
    <row r="3120" spans="1:5" x14ac:dyDescent="0.25">
      <c r="A3120" s="67" t="s">
        <v>25</v>
      </c>
      <c r="B3120" s="70">
        <f>_xlfn.IFNA(VLOOKUP(B3106,Saisie!$A$4:$X$153,11,FALSE),0)</f>
        <v>0</v>
      </c>
      <c r="C3120" s="71">
        <f>Témoin!$C$15</f>
        <v>27</v>
      </c>
      <c r="D3120" s="72">
        <f t="shared" ref="D3120:D3127" si="388">C3120*B3120</f>
        <v>0</v>
      </c>
      <c r="E3120" s="117" t="str">
        <f>_xlfn.IFNA(VLOOKUP(B3106,Saisie!$A$4:$X$153,10,FALSE),"")</f>
        <v/>
      </c>
    </row>
    <row r="3121" spans="1:5" x14ac:dyDescent="0.25">
      <c r="A3121" s="67" t="s">
        <v>5</v>
      </c>
      <c r="B3121" s="73">
        <f>_xlfn.IFNA(VLOOKUP(B3106,Saisie!$A$4:$X$153,13,FALSE),0)</f>
        <v>0</v>
      </c>
      <c r="C3121" s="74">
        <f>Témoin!$C$16</f>
        <v>65</v>
      </c>
      <c r="D3121" s="75">
        <f t="shared" si="388"/>
        <v>0</v>
      </c>
      <c r="E3121" s="117" t="str">
        <f>_xlfn.IFNA(VLOOKUP(B3106,Saisie!$A$4:$X$153,12,FALSE),"")</f>
        <v/>
      </c>
    </row>
    <row r="3122" spans="1:5" x14ac:dyDescent="0.25">
      <c r="A3122" s="67" t="s">
        <v>6</v>
      </c>
      <c r="B3122" s="73">
        <f>_xlfn.IFNA(VLOOKUP(B3106,Saisie!$A$4:$X$153,15,FALSE),0)</f>
        <v>0</v>
      </c>
      <c r="C3122" s="74">
        <f>Témoin!$C$17</f>
        <v>60</v>
      </c>
      <c r="D3122" s="75">
        <f t="shared" si="388"/>
        <v>0</v>
      </c>
      <c r="E3122" s="117" t="str">
        <f>_xlfn.IFNA(VLOOKUP(B3106,Saisie!$A$4:$X$153,14,FALSE),"")</f>
        <v/>
      </c>
    </row>
    <row r="3123" spans="1:5" x14ac:dyDescent="0.25">
      <c r="A3123" s="67" t="s">
        <v>26</v>
      </c>
      <c r="B3123" s="73">
        <f>_xlfn.IFNA(VLOOKUP(B3106,Saisie!$A$4:$X$153,17,FALSE),0)</f>
        <v>0</v>
      </c>
      <c r="C3123" s="74">
        <f>Témoin!$C$18</f>
        <v>39</v>
      </c>
      <c r="D3123" s="75">
        <f t="shared" si="388"/>
        <v>0</v>
      </c>
      <c r="E3123" s="117" t="str">
        <f>_xlfn.IFNA(VLOOKUP(B3106,Saisie!$A$4:$X$153,16,FALSE),"")</f>
        <v/>
      </c>
    </row>
    <row r="3124" spans="1:5" x14ac:dyDescent="0.25">
      <c r="A3124" s="67" t="s">
        <v>27</v>
      </c>
      <c r="B3124" s="73">
        <f>_xlfn.IFNA(VLOOKUP(B3106,Saisie!$A$4:$X$153,19,FALSE),0)</f>
        <v>0</v>
      </c>
      <c r="C3124" s="74">
        <f>Témoin!$C$19</f>
        <v>20</v>
      </c>
      <c r="D3124" s="75">
        <f t="shared" si="388"/>
        <v>0</v>
      </c>
      <c r="E3124" s="117" t="str">
        <f>_xlfn.IFNA(VLOOKUP(B3106,Saisie!$A$4:$X$153,18,FALSE),"")</f>
        <v/>
      </c>
    </row>
    <row r="3125" spans="1:5" x14ac:dyDescent="0.25">
      <c r="A3125" s="67" t="s">
        <v>28</v>
      </c>
      <c r="B3125" s="73">
        <f>_xlfn.IFNA(VLOOKUP(B3106,Saisie!$A$4:$X$153,23,FALSE),0)</f>
        <v>0</v>
      </c>
      <c r="C3125" s="74">
        <f>Témoin!$C$20</f>
        <v>260</v>
      </c>
      <c r="D3125" s="75">
        <f t="shared" si="388"/>
        <v>0</v>
      </c>
      <c r="E3125" s="117" t="str">
        <f>_xlfn.IFNA(VLOOKUP(B3106,Saisie!$A$4:$X$153,22,FALSE),"")</f>
        <v/>
      </c>
    </row>
    <row r="3126" spans="1:5" x14ac:dyDescent="0.25">
      <c r="A3126" s="67" t="s">
        <v>29</v>
      </c>
      <c r="B3126" s="92"/>
      <c r="C3126" s="74">
        <f>Témoin!$C$21</f>
        <v>54</v>
      </c>
      <c r="D3126" s="75">
        <f t="shared" si="388"/>
        <v>0</v>
      </c>
      <c r="E3126" s="117"/>
    </row>
    <row r="3127" spans="1:5" x14ac:dyDescent="0.25">
      <c r="A3127" s="81" t="s">
        <v>30</v>
      </c>
      <c r="B3127" s="73">
        <f>_xlfn.IFNA(VLOOKUP(B3106,Saisie!$A$4:$X$153,21,FALSE),0)</f>
        <v>0</v>
      </c>
      <c r="C3127" s="74">
        <f>Témoin!$C$22</f>
        <v>135</v>
      </c>
      <c r="D3127" s="75">
        <f t="shared" si="388"/>
        <v>0</v>
      </c>
      <c r="E3127" s="117" t="str">
        <f>_xlfn.IFNA(VLOOKUP(B3106,Saisie!$A$4:$X$153,20,FALSE),"")</f>
        <v/>
      </c>
    </row>
    <row r="3128" spans="1:5" x14ac:dyDescent="0.25">
      <c r="A3128" s="93" t="s">
        <v>31</v>
      </c>
      <c r="B3128" s="92"/>
      <c r="C3128" s="94"/>
      <c r="D3128" s="95"/>
      <c r="E3128" s="129" t="str">
        <f>_xlfn.IFNA(VLOOKUP(B3106,Saisie!$A$4:$X$153,24,FALSE),"")</f>
        <v/>
      </c>
    </row>
    <row r="3129" spans="1:5" x14ac:dyDescent="0.25">
      <c r="A3129" s="96"/>
      <c r="B3129" s="97"/>
      <c r="C3129" s="98"/>
      <c r="D3129" s="75">
        <f t="shared" ref="D3129:D3133" si="389">C3129*B3129</f>
        <v>0</v>
      </c>
      <c r="E3129" s="129"/>
    </row>
    <row r="3130" spans="1:5" x14ac:dyDescent="0.25">
      <c r="A3130" s="96"/>
      <c r="B3130" s="92"/>
      <c r="C3130" s="98"/>
      <c r="D3130" s="75">
        <f t="shared" si="389"/>
        <v>0</v>
      </c>
      <c r="E3130" s="129"/>
    </row>
    <row r="3131" spans="1:5" x14ac:dyDescent="0.25">
      <c r="A3131" s="99"/>
      <c r="B3131" s="92"/>
      <c r="C3131" s="98"/>
      <c r="D3131" s="75">
        <f t="shared" si="389"/>
        <v>0</v>
      </c>
      <c r="E3131" s="129"/>
    </row>
    <row r="3132" spans="1:5" x14ac:dyDescent="0.25">
      <c r="A3132" s="67"/>
      <c r="B3132" s="92"/>
      <c r="C3132" s="98"/>
      <c r="D3132" s="75">
        <f t="shared" si="389"/>
        <v>0</v>
      </c>
      <c r="E3132" s="129"/>
    </row>
    <row r="3133" spans="1:5" ht="15.75" thickBot="1" x14ac:dyDescent="0.3">
      <c r="A3133" s="67"/>
      <c r="B3133" s="100"/>
      <c r="C3133" s="101"/>
      <c r="D3133" s="87">
        <f t="shared" si="389"/>
        <v>0</v>
      </c>
      <c r="E3133" s="129"/>
    </row>
    <row r="3134" spans="1:5" ht="15.75" thickBot="1" x14ac:dyDescent="0.3">
      <c r="A3134" s="88" t="s">
        <v>32</v>
      </c>
      <c r="B3134" s="89"/>
      <c r="C3134" s="89"/>
      <c r="D3134" s="90">
        <f>SUM(D3120:D3133)</f>
        <v>0</v>
      </c>
    </row>
    <row r="3135" spans="1:5" ht="15.75" thickBot="1" x14ac:dyDescent="0.3">
      <c r="A3135" s="67"/>
      <c r="B3135" s="69"/>
      <c r="C3135" s="69"/>
      <c r="D3135" s="91"/>
    </row>
    <row r="3136" spans="1:5" ht="21.75" thickTop="1" thickBot="1" x14ac:dyDescent="0.35">
      <c r="A3136" s="102" t="s">
        <v>33</v>
      </c>
      <c r="B3136" s="102"/>
      <c r="C3136" s="102"/>
      <c r="D3136" s="103">
        <f>D3134+D3118</f>
        <v>0</v>
      </c>
    </row>
    <row r="3137" spans="1:5" ht="16.5" thickTop="1" thickBot="1" x14ac:dyDescent="0.3"/>
    <row r="3138" spans="1:5" ht="16.5" thickBot="1" x14ac:dyDescent="0.3">
      <c r="A3138" s="67" t="s">
        <v>12</v>
      </c>
      <c r="B3138" s="128">
        <f>Saisie!A102</f>
        <v>0</v>
      </c>
      <c r="C3138" s="126"/>
      <c r="D3138" s="127"/>
    </row>
    <row r="3140" spans="1:5" ht="15.75" thickBot="1" x14ac:dyDescent="0.3">
      <c r="A3140" s="68">
        <f>_xlfn.IFNA(VLOOKUP(B3138,Saisie!$A$4:$X$153,5,FALSE),0)</f>
        <v>0</v>
      </c>
      <c r="B3140" s="69" t="s">
        <v>13</v>
      </c>
      <c r="C3140" s="69" t="s">
        <v>14</v>
      </c>
      <c r="D3140" s="69" t="s">
        <v>15</v>
      </c>
    </row>
    <row r="3141" spans="1:5" x14ac:dyDescent="0.25">
      <c r="A3141" s="67" t="s">
        <v>16</v>
      </c>
      <c r="B3141" s="70">
        <f>_xlfn.IFNA(VLOOKUP(B3138,Saisie!$A$4:$X$153,3,FALSE),0)</f>
        <v>0</v>
      </c>
      <c r="C3141" s="71">
        <f>Témoin!$C$4</f>
        <v>55</v>
      </c>
      <c r="D3141" s="72">
        <f>C3141*B3141</f>
        <v>0</v>
      </c>
      <c r="E3141" s="117" t="str">
        <f>_xlfn.IFNA(VLOOKUP(B3138,Saisie!$A$4:$X$153,2,FALSE),"")</f>
        <v/>
      </c>
    </row>
    <row r="3142" spans="1:5" x14ac:dyDescent="0.25">
      <c r="A3142" s="67" t="s">
        <v>17</v>
      </c>
      <c r="B3142" s="73">
        <f>IF(A3140=1,1,)</f>
        <v>0</v>
      </c>
      <c r="C3142" s="74">
        <f>Témoin!$C$5</f>
        <v>24</v>
      </c>
      <c r="D3142" s="75">
        <f t="shared" ref="D3142:D3146" si="390">C3142*B3142</f>
        <v>0</v>
      </c>
      <c r="E3142" s="129" t="str">
        <f>_xlfn.IFNA(VLOOKUP(B3138,Saisie!$A$4:$X$153,4,FALSE),"")</f>
        <v/>
      </c>
    </row>
    <row r="3143" spans="1:5" x14ac:dyDescent="0.25">
      <c r="A3143" s="67" t="s">
        <v>18</v>
      </c>
      <c r="B3143" s="73">
        <f>IF(A3140=2,2,)</f>
        <v>0</v>
      </c>
      <c r="C3143" s="74">
        <f>Témoin!$C$6</f>
        <v>23</v>
      </c>
      <c r="D3143" s="75">
        <f t="shared" si="390"/>
        <v>0</v>
      </c>
      <c r="E3143" s="129"/>
    </row>
    <row r="3144" spans="1:5" x14ac:dyDescent="0.25">
      <c r="A3144" s="67" t="s">
        <v>19</v>
      </c>
      <c r="B3144" s="73">
        <f>IF(AND(A3140&gt;=3,A3140&lt;=5),A3140,0)</f>
        <v>0</v>
      </c>
      <c r="C3144" s="74">
        <f>Témoin!$C$7</f>
        <v>22</v>
      </c>
      <c r="D3144" s="75">
        <f t="shared" si="390"/>
        <v>0</v>
      </c>
      <c r="E3144" s="129"/>
    </row>
    <row r="3145" spans="1:5" x14ac:dyDescent="0.25">
      <c r="A3145" s="67" t="s">
        <v>20</v>
      </c>
      <c r="B3145" s="73">
        <f>IF(AND(A3140&gt;=6,A3140&lt;=10),A3140,0)</f>
        <v>0</v>
      </c>
      <c r="C3145" s="74">
        <f>Témoin!$C$8</f>
        <v>21</v>
      </c>
      <c r="D3145" s="75">
        <f t="shared" si="390"/>
        <v>0</v>
      </c>
      <c r="E3145" s="129"/>
    </row>
    <row r="3146" spans="1:5" x14ac:dyDescent="0.25">
      <c r="A3146" s="67" t="s">
        <v>21</v>
      </c>
      <c r="B3146" s="76">
        <f>IF(A3140&gt;10,A3140,0)</f>
        <v>0</v>
      </c>
      <c r="C3146" s="77">
        <f>Témoin!$C$9</f>
        <v>20</v>
      </c>
      <c r="D3146" s="78">
        <f t="shared" si="390"/>
        <v>0</v>
      </c>
      <c r="E3146" s="129"/>
    </row>
    <row r="3147" spans="1:5" x14ac:dyDescent="0.25">
      <c r="A3147" s="67"/>
      <c r="B3147" s="73"/>
      <c r="C3147" s="79"/>
      <c r="D3147" s="80"/>
      <c r="E3147" s="117"/>
    </row>
    <row r="3148" spans="1:5" x14ac:dyDescent="0.25">
      <c r="A3148" s="81" t="s">
        <v>22</v>
      </c>
      <c r="B3148" s="82">
        <f>_xlfn.IFNA(VLOOKUP(B3138,Saisie!$A$4:$X$153,7,FALSE),0)</f>
        <v>0</v>
      </c>
      <c r="C3148" s="83">
        <f>Témoin!$C$11</f>
        <v>95</v>
      </c>
      <c r="D3148" s="84">
        <f t="shared" ref="D3148:D3149" si="391">C3148*B3148</f>
        <v>0</v>
      </c>
      <c r="E3148" s="117" t="str">
        <f>_xlfn.IFNA(VLOOKUP(B3138,Saisie!$A$4:$X$153,6,FALSE),"")</f>
        <v/>
      </c>
    </row>
    <row r="3149" spans="1:5" ht="15.75" thickBot="1" x14ac:dyDescent="0.3">
      <c r="A3149" s="67" t="s">
        <v>23</v>
      </c>
      <c r="B3149" s="85">
        <f>_xlfn.IFNA(VLOOKUP(B3138,Saisie!$A$4:$X$153,9,FALSE),0)</f>
        <v>0</v>
      </c>
      <c r="C3149" s="86">
        <f>Témoin!$C$12</f>
        <v>70</v>
      </c>
      <c r="D3149" s="87">
        <f t="shared" si="391"/>
        <v>0</v>
      </c>
      <c r="E3149" s="117" t="str">
        <f>_xlfn.IFNA(VLOOKUP(B3138,Saisie!$A$4:$X$153,8,FALSE),"")</f>
        <v/>
      </c>
    </row>
    <row r="3150" spans="1:5" ht="15.75" thickBot="1" x14ac:dyDescent="0.3">
      <c r="A3150" s="88" t="s">
        <v>24</v>
      </c>
      <c r="B3150" s="89"/>
      <c r="C3150" s="89"/>
      <c r="D3150" s="90">
        <f>SUM(D3141:D3149)</f>
        <v>0</v>
      </c>
      <c r="E3150" s="117"/>
    </row>
    <row r="3151" spans="1:5" ht="15.75" thickBot="1" x14ac:dyDescent="0.3">
      <c r="A3151" s="67"/>
      <c r="B3151" s="89"/>
      <c r="C3151" s="89"/>
      <c r="D3151" s="91"/>
      <c r="E3151" s="117"/>
    </row>
    <row r="3152" spans="1:5" x14ac:dyDescent="0.25">
      <c r="A3152" s="67" t="s">
        <v>25</v>
      </c>
      <c r="B3152" s="70">
        <f>_xlfn.IFNA(VLOOKUP(B3138,Saisie!$A$4:$X$153,11,FALSE),0)</f>
        <v>0</v>
      </c>
      <c r="C3152" s="71">
        <f>Témoin!$C$15</f>
        <v>27</v>
      </c>
      <c r="D3152" s="72">
        <f t="shared" ref="D3152:D3159" si="392">C3152*B3152</f>
        <v>0</v>
      </c>
      <c r="E3152" s="117" t="str">
        <f>_xlfn.IFNA(VLOOKUP(B3138,Saisie!$A$4:$X$153,10,FALSE),"")</f>
        <v/>
      </c>
    </row>
    <row r="3153" spans="1:5" x14ac:dyDescent="0.25">
      <c r="A3153" s="67" t="s">
        <v>5</v>
      </c>
      <c r="B3153" s="73">
        <f>_xlfn.IFNA(VLOOKUP(B3138,Saisie!$A$4:$X$153,13,FALSE),0)</f>
        <v>0</v>
      </c>
      <c r="C3153" s="74">
        <f>Témoin!$C$16</f>
        <v>65</v>
      </c>
      <c r="D3153" s="75">
        <f t="shared" si="392"/>
        <v>0</v>
      </c>
      <c r="E3153" s="117" t="str">
        <f>_xlfn.IFNA(VLOOKUP(B3138,Saisie!$A$4:$X$153,12,FALSE),"")</f>
        <v/>
      </c>
    </row>
    <row r="3154" spans="1:5" x14ac:dyDescent="0.25">
      <c r="A3154" s="67" t="s">
        <v>6</v>
      </c>
      <c r="B3154" s="73">
        <f>_xlfn.IFNA(VLOOKUP(B3138,Saisie!$A$4:$X$153,15,FALSE),0)</f>
        <v>0</v>
      </c>
      <c r="C3154" s="74">
        <f>Témoin!$C$17</f>
        <v>60</v>
      </c>
      <c r="D3154" s="75">
        <f t="shared" si="392"/>
        <v>0</v>
      </c>
      <c r="E3154" s="117" t="str">
        <f>_xlfn.IFNA(VLOOKUP(B3138,Saisie!$A$4:$X$153,14,FALSE),"")</f>
        <v/>
      </c>
    </row>
    <row r="3155" spans="1:5" x14ac:dyDescent="0.25">
      <c r="A3155" s="67" t="s">
        <v>26</v>
      </c>
      <c r="B3155" s="73">
        <f>_xlfn.IFNA(VLOOKUP(B3138,Saisie!$A$4:$X$153,17,FALSE),0)</f>
        <v>0</v>
      </c>
      <c r="C3155" s="74">
        <f>Témoin!$C$18</f>
        <v>39</v>
      </c>
      <c r="D3155" s="75">
        <f t="shared" si="392"/>
        <v>0</v>
      </c>
      <c r="E3155" s="117" t="str">
        <f>_xlfn.IFNA(VLOOKUP(B3138,Saisie!$A$4:$X$153,16,FALSE),"")</f>
        <v/>
      </c>
    </row>
    <row r="3156" spans="1:5" x14ac:dyDescent="0.25">
      <c r="A3156" s="67" t="s">
        <v>27</v>
      </c>
      <c r="B3156" s="73">
        <f>_xlfn.IFNA(VLOOKUP(B3138,Saisie!$A$4:$X$153,19,FALSE),0)</f>
        <v>0</v>
      </c>
      <c r="C3156" s="74">
        <f>Témoin!$C$19</f>
        <v>20</v>
      </c>
      <c r="D3156" s="75">
        <f t="shared" si="392"/>
        <v>0</v>
      </c>
      <c r="E3156" s="117" t="str">
        <f>_xlfn.IFNA(VLOOKUP(B3138,Saisie!$A$4:$X$153,18,FALSE),"")</f>
        <v/>
      </c>
    </row>
    <row r="3157" spans="1:5" x14ac:dyDescent="0.25">
      <c r="A3157" s="67" t="s">
        <v>28</v>
      </c>
      <c r="B3157" s="73">
        <f>_xlfn.IFNA(VLOOKUP(B3138,Saisie!$A$4:$X$153,23,FALSE),0)</f>
        <v>0</v>
      </c>
      <c r="C3157" s="74">
        <f>Témoin!$C$20</f>
        <v>260</v>
      </c>
      <c r="D3157" s="75">
        <f t="shared" si="392"/>
        <v>0</v>
      </c>
      <c r="E3157" s="117" t="str">
        <f>_xlfn.IFNA(VLOOKUP(B3138,Saisie!$A$4:$X$153,22,FALSE),"")</f>
        <v/>
      </c>
    </row>
    <row r="3158" spans="1:5" x14ac:dyDescent="0.25">
      <c r="A3158" s="67" t="s">
        <v>29</v>
      </c>
      <c r="B3158" s="92"/>
      <c r="C3158" s="74">
        <f>Témoin!$C$21</f>
        <v>54</v>
      </c>
      <c r="D3158" s="75">
        <f t="shared" si="392"/>
        <v>0</v>
      </c>
      <c r="E3158" s="117"/>
    </row>
    <row r="3159" spans="1:5" x14ac:dyDescent="0.25">
      <c r="A3159" s="81" t="s">
        <v>30</v>
      </c>
      <c r="B3159" s="73">
        <f>_xlfn.IFNA(VLOOKUP(B3138,Saisie!$A$4:$X$153,21,FALSE),0)</f>
        <v>0</v>
      </c>
      <c r="C3159" s="74">
        <f>Témoin!$C$22</f>
        <v>135</v>
      </c>
      <c r="D3159" s="75">
        <f t="shared" si="392"/>
        <v>0</v>
      </c>
      <c r="E3159" s="117" t="str">
        <f>_xlfn.IFNA(VLOOKUP(B3138,Saisie!$A$4:$X$153,20,FALSE),"")</f>
        <v/>
      </c>
    </row>
    <row r="3160" spans="1:5" x14ac:dyDescent="0.25">
      <c r="A3160" s="93" t="s">
        <v>31</v>
      </c>
      <c r="B3160" s="92"/>
      <c r="C3160" s="94"/>
      <c r="D3160" s="95"/>
      <c r="E3160" s="129" t="str">
        <f>_xlfn.IFNA(VLOOKUP(B3138,Saisie!$A$4:$X$153,24,FALSE),"")</f>
        <v/>
      </c>
    </row>
    <row r="3161" spans="1:5" x14ac:dyDescent="0.25">
      <c r="A3161" s="96"/>
      <c r="B3161" s="97"/>
      <c r="C3161" s="98"/>
      <c r="D3161" s="75">
        <f t="shared" ref="D3161:D3165" si="393">C3161*B3161</f>
        <v>0</v>
      </c>
      <c r="E3161" s="129"/>
    </row>
    <row r="3162" spans="1:5" x14ac:dyDescent="0.25">
      <c r="A3162" s="96"/>
      <c r="B3162" s="92"/>
      <c r="C3162" s="98"/>
      <c r="D3162" s="75">
        <f t="shared" si="393"/>
        <v>0</v>
      </c>
      <c r="E3162" s="129"/>
    </row>
    <row r="3163" spans="1:5" x14ac:dyDescent="0.25">
      <c r="A3163" s="99"/>
      <c r="B3163" s="92"/>
      <c r="C3163" s="98"/>
      <c r="D3163" s="75">
        <f t="shared" si="393"/>
        <v>0</v>
      </c>
      <c r="E3163" s="129"/>
    </row>
    <row r="3164" spans="1:5" x14ac:dyDescent="0.25">
      <c r="A3164" s="67"/>
      <c r="B3164" s="92"/>
      <c r="C3164" s="98"/>
      <c r="D3164" s="75">
        <f t="shared" si="393"/>
        <v>0</v>
      </c>
      <c r="E3164" s="129"/>
    </row>
    <row r="3165" spans="1:5" ht="15.75" thickBot="1" x14ac:dyDescent="0.3">
      <c r="A3165" s="67"/>
      <c r="B3165" s="100"/>
      <c r="C3165" s="101"/>
      <c r="D3165" s="87">
        <f t="shared" si="393"/>
        <v>0</v>
      </c>
      <c r="E3165" s="129"/>
    </row>
    <row r="3166" spans="1:5" ht="15.75" thickBot="1" x14ac:dyDescent="0.3">
      <c r="A3166" s="88" t="s">
        <v>32</v>
      </c>
      <c r="B3166" s="89"/>
      <c r="C3166" s="89"/>
      <c r="D3166" s="90">
        <f>SUM(D3152:D3165)</f>
        <v>0</v>
      </c>
    </row>
    <row r="3167" spans="1:5" ht="15.75" thickBot="1" x14ac:dyDescent="0.3">
      <c r="A3167" s="67"/>
      <c r="B3167" s="69"/>
      <c r="C3167" s="69"/>
      <c r="D3167" s="91"/>
    </row>
    <row r="3168" spans="1:5" ht="21.75" thickTop="1" thickBot="1" x14ac:dyDescent="0.35">
      <c r="A3168" s="102" t="s">
        <v>33</v>
      </c>
      <c r="B3168" s="102"/>
      <c r="C3168" s="102"/>
      <c r="D3168" s="103">
        <f>D3166+D3150</f>
        <v>0</v>
      </c>
    </row>
    <row r="3169" spans="1:5" ht="16.5" thickTop="1" thickBot="1" x14ac:dyDescent="0.3"/>
    <row r="3170" spans="1:5" ht="16.5" thickBot="1" x14ac:dyDescent="0.3">
      <c r="A3170" s="67" t="s">
        <v>12</v>
      </c>
      <c r="B3170" s="128">
        <f>Saisie!A103</f>
        <v>0</v>
      </c>
      <c r="C3170" s="126"/>
      <c r="D3170" s="127"/>
    </row>
    <row r="3172" spans="1:5" ht="15.75" thickBot="1" x14ac:dyDescent="0.3">
      <c r="A3172" s="68">
        <f>_xlfn.IFNA(VLOOKUP(B3170,Saisie!$A$4:$X$153,5,FALSE),0)</f>
        <v>0</v>
      </c>
      <c r="B3172" s="69" t="s">
        <v>13</v>
      </c>
      <c r="C3172" s="69" t="s">
        <v>14</v>
      </c>
      <c r="D3172" s="69" t="s">
        <v>15</v>
      </c>
    </row>
    <row r="3173" spans="1:5" x14ac:dyDescent="0.25">
      <c r="A3173" s="67" t="s">
        <v>16</v>
      </c>
      <c r="B3173" s="70">
        <f>_xlfn.IFNA(VLOOKUP(B3170,Saisie!$A$4:$X$153,3,FALSE),0)</f>
        <v>0</v>
      </c>
      <c r="C3173" s="71">
        <f>Témoin!$C$4</f>
        <v>55</v>
      </c>
      <c r="D3173" s="72">
        <f>C3173*B3173</f>
        <v>0</v>
      </c>
      <c r="E3173" s="117" t="str">
        <f>_xlfn.IFNA(VLOOKUP(B3170,Saisie!$A$4:$X$153,2,FALSE),"")</f>
        <v/>
      </c>
    </row>
    <row r="3174" spans="1:5" x14ac:dyDescent="0.25">
      <c r="A3174" s="67" t="s">
        <v>17</v>
      </c>
      <c r="B3174" s="73">
        <f>IF(A3172=1,1,)</f>
        <v>0</v>
      </c>
      <c r="C3174" s="74">
        <f>Témoin!$C$5</f>
        <v>24</v>
      </c>
      <c r="D3174" s="75">
        <f t="shared" ref="D3174:D3178" si="394">C3174*B3174</f>
        <v>0</v>
      </c>
      <c r="E3174" s="129" t="str">
        <f>_xlfn.IFNA(VLOOKUP(B3170,Saisie!$A$4:$X$153,4,FALSE),"")</f>
        <v/>
      </c>
    </row>
    <row r="3175" spans="1:5" x14ac:dyDescent="0.25">
      <c r="A3175" s="67" t="s">
        <v>18</v>
      </c>
      <c r="B3175" s="73">
        <f>IF(A3172=2,2,)</f>
        <v>0</v>
      </c>
      <c r="C3175" s="74">
        <f>Témoin!$C$6</f>
        <v>23</v>
      </c>
      <c r="D3175" s="75">
        <f t="shared" si="394"/>
        <v>0</v>
      </c>
      <c r="E3175" s="129"/>
    </row>
    <row r="3176" spans="1:5" x14ac:dyDescent="0.25">
      <c r="A3176" s="67" t="s">
        <v>19</v>
      </c>
      <c r="B3176" s="73">
        <f>IF(AND(A3172&gt;=3,A3172&lt;=5),A3172,0)</f>
        <v>0</v>
      </c>
      <c r="C3176" s="74">
        <f>Témoin!$C$7</f>
        <v>22</v>
      </c>
      <c r="D3176" s="75">
        <f t="shared" si="394"/>
        <v>0</v>
      </c>
      <c r="E3176" s="129"/>
    </row>
    <row r="3177" spans="1:5" x14ac:dyDescent="0.25">
      <c r="A3177" s="67" t="s">
        <v>20</v>
      </c>
      <c r="B3177" s="73">
        <f>IF(AND(A3172&gt;=6,A3172&lt;=10),A3172,0)</f>
        <v>0</v>
      </c>
      <c r="C3177" s="74">
        <f>Témoin!$C$8</f>
        <v>21</v>
      </c>
      <c r="D3177" s="75">
        <f t="shared" si="394"/>
        <v>0</v>
      </c>
      <c r="E3177" s="129"/>
    </row>
    <row r="3178" spans="1:5" x14ac:dyDescent="0.25">
      <c r="A3178" s="67" t="s">
        <v>21</v>
      </c>
      <c r="B3178" s="76">
        <f>IF(A3172&gt;10,A3172,0)</f>
        <v>0</v>
      </c>
      <c r="C3178" s="77">
        <f>Témoin!$C$9</f>
        <v>20</v>
      </c>
      <c r="D3178" s="78">
        <f t="shared" si="394"/>
        <v>0</v>
      </c>
      <c r="E3178" s="129"/>
    </row>
    <row r="3179" spans="1:5" x14ac:dyDescent="0.25">
      <c r="A3179" s="67"/>
      <c r="B3179" s="73"/>
      <c r="C3179" s="79"/>
      <c r="D3179" s="80"/>
      <c r="E3179" s="117"/>
    </row>
    <row r="3180" spans="1:5" x14ac:dyDescent="0.25">
      <c r="A3180" s="81" t="s">
        <v>22</v>
      </c>
      <c r="B3180" s="82">
        <f>_xlfn.IFNA(VLOOKUP(B3170,Saisie!$A$4:$X$153,7,FALSE),0)</f>
        <v>0</v>
      </c>
      <c r="C3180" s="83">
        <f>Témoin!$C$11</f>
        <v>95</v>
      </c>
      <c r="D3180" s="84">
        <f t="shared" ref="D3180:D3181" si="395">C3180*B3180</f>
        <v>0</v>
      </c>
      <c r="E3180" s="117" t="str">
        <f>_xlfn.IFNA(VLOOKUP(B3170,Saisie!$A$4:$X$153,6,FALSE),"")</f>
        <v/>
      </c>
    </row>
    <row r="3181" spans="1:5" ht="15.75" thickBot="1" x14ac:dyDescent="0.3">
      <c r="A3181" s="67" t="s">
        <v>23</v>
      </c>
      <c r="B3181" s="85">
        <f>_xlfn.IFNA(VLOOKUP(B3170,Saisie!$A$4:$X$153,9,FALSE),0)</f>
        <v>0</v>
      </c>
      <c r="C3181" s="86">
        <f>Témoin!$C$12</f>
        <v>70</v>
      </c>
      <c r="D3181" s="87">
        <f t="shared" si="395"/>
        <v>0</v>
      </c>
      <c r="E3181" s="117" t="str">
        <f>_xlfn.IFNA(VLOOKUP(B3170,Saisie!$A$4:$X$153,8,FALSE),"")</f>
        <v/>
      </c>
    </row>
    <row r="3182" spans="1:5" ht="15.75" thickBot="1" x14ac:dyDescent="0.3">
      <c r="A3182" s="88" t="s">
        <v>24</v>
      </c>
      <c r="B3182" s="89"/>
      <c r="C3182" s="89"/>
      <c r="D3182" s="90">
        <f>SUM(D3173:D3181)</f>
        <v>0</v>
      </c>
      <c r="E3182" s="117"/>
    </row>
    <row r="3183" spans="1:5" ht="15.75" thickBot="1" x14ac:dyDescent="0.3">
      <c r="A3183" s="67"/>
      <c r="B3183" s="89"/>
      <c r="C3183" s="89"/>
      <c r="D3183" s="91"/>
      <c r="E3183" s="117"/>
    </row>
    <row r="3184" spans="1:5" x14ac:dyDescent="0.25">
      <c r="A3184" s="67" t="s">
        <v>25</v>
      </c>
      <c r="B3184" s="70">
        <f>_xlfn.IFNA(VLOOKUP(B3170,Saisie!$A$4:$X$153,11,FALSE),0)</f>
        <v>0</v>
      </c>
      <c r="C3184" s="71">
        <f>Témoin!$C$15</f>
        <v>27</v>
      </c>
      <c r="D3184" s="72">
        <f t="shared" ref="D3184:D3191" si="396">C3184*B3184</f>
        <v>0</v>
      </c>
      <c r="E3184" s="117" t="str">
        <f>_xlfn.IFNA(VLOOKUP(B3170,Saisie!$A$4:$X$153,10,FALSE),"")</f>
        <v/>
      </c>
    </row>
    <row r="3185" spans="1:5" x14ac:dyDescent="0.25">
      <c r="A3185" s="67" t="s">
        <v>5</v>
      </c>
      <c r="B3185" s="73">
        <f>_xlfn.IFNA(VLOOKUP(B3170,Saisie!$A$4:$X$153,13,FALSE),0)</f>
        <v>0</v>
      </c>
      <c r="C3185" s="74">
        <f>Témoin!$C$16</f>
        <v>65</v>
      </c>
      <c r="D3185" s="75">
        <f t="shared" si="396"/>
        <v>0</v>
      </c>
      <c r="E3185" s="117" t="str">
        <f>_xlfn.IFNA(VLOOKUP(B3170,Saisie!$A$4:$X$153,12,FALSE),"")</f>
        <v/>
      </c>
    </row>
    <row r="3186" spans="1:5" x14ac:dyDescent="0.25">
      <c r="A3186" s="67" t="s">
        <v>6</v>
      </c>
      <c r="B3186" s="73">
        <f>_xlfn.IFNA(VLOOKUP(B3170,Saisie!$A$4:$X$153,15,FALSE),0)</f>
        <v>0</v>
      </c>
      <c r="C3186" s="74">
        <f>Témoin!$C$17</f>
        <v>60</v>
      </c>
      <c r="D3186" s="75">
        <f t="shared" si="396"/>
        <v>0</v>
      </c>
      <c r="E3186" s="117" t="str">
        <f>_xlfn.IFNA(VLOOKUP(B3170,Saisie!$A$4:$X$153,14,FALSE),"")</f>
        <v/>
      </c>
    </row>
    <row r="3187" spans="1:5" x14ac:dyDescent="0.25">
      <c r="A3187" s="67" t="s">
        <v>26</v>
      </c>
      <c r="B3187" s="73">
        <f>_xlfn.IFNA(VLOOKUP(B3170,Saisie!$A$4:$X$153,17,FALSE),0)</f>
        <v>0</v>
      </c>
      <c r="C3187" s="74">
        <f>Témoin!$C$18</f>
        <v>39</v>
      </c>
      <c r="D3187" s="75">
        <f t="shared" si="396"/>
        <v>0</v>
      </c>
      <c r="E3187" s="117" t="str">
        <f>_xlfn.IFNA(VLOOKUP(B3170,Saisie!$A$4:$X$153,16,FALSE),"")</f>
        <v/>
      </c>
    </row>
    <row r="3188" spans="1:5" x14ac:dyDescent="0.25">
      <c r="A3188" s="67" t="s">
        <v>27</v>
      </c>
      <c r="B3188" s="73">
        <f>_xlfn.IFNA(VLOOKUP(B3170,Saisie!$A$4:$X$153,19,FALSE),0)</f>
        <v>0</v>
      </c>
      <c r="C3188" s="74">
        <f>Témoin!$C$19</f>
        <v>20</v>
      </c>
      <c r="D3188" s="75">
        <f t="shared" si="396"/>
        <v>0</v>
      </c>
      <c r="E3188" s="117" t="str">
        <f>_xlfn.IFNA(VLOOKUP(B3170,Saisie!$A$4:$X$153,18,FALSE),"")</f>
        <v/>
      </c>
    </row>
    <row r="3189" spans="1:5" x14ac:dyDescent="0.25">
      <c r="A3189" s="67" t="s">
        <v>28</v>
      </c>
      <c r="B3189" s="73">
        <f>_xlfn.IFNA(VLOOKUP(B3170,Saisie!$A$4:$X$153,23,FALSE),0)</f>
        <v>0</v>
      </c>
      <c r="C3189" s="74">
        <f>Témoin!$C$20</f>
        <v>260</v>
      </c>
      <c r="D3189" s="75">
        <f t="shared" si="396"/>
        <v>0</v>
      </c>
      <c r="E3189" s="117" t="str">
        <f>_xlfn.IFNA(VLOOKUP(B3170,Saisie!$A$4:$X$153,22,FALSE),"")</f>
        <v/>
      </c>
    </row>
    <row r="3190" spans="1:5" x14ac:dyDescent="0.25">
      <c r="A3190" s="67" t="s">
        <v>29</v>
      </c>
      <c r="B3190" s="92"/>
      <c r="C3190" s="74">
        <f>Témoin!$C$21</f>
        <v>54</v>
      </c>
      <c r="D3190" s="75">
        <f t="shared" si="396"/>
        <v>0</v>
      </c>
      <c r="E3190" s="117"/>
    </row>
    <row r="3191" spans="1:5" x14ac:dyDescent="0.25">
      <c r="A3191" s="81" t="s">
        <v>30</v>
      </c>
      <c r="B3191" s="73">
        <f>_xlfn.IFNA(VLOOKUP(B3170,Saisie!$A$4:$X$153,21,FALSE),0)</f>
        <v>0</v>
      </c>
      <c r="C3191" s="74">
        <f>Témoin!$C$22</f>
        <v>135</v>
      </c>
      <c r="D3191" s="75">
        <f t="shared" si="396"/>
        <v>0</v>
      </c>
      <c r="E3191" s="117" t="str">
        <f>_xlfn.IFNA(VLOOKUP(B3170,Saisie!$A$4:$X$153,20,FALSE),"")</f>
        <v/>
      </c>
    </row>
    <row r="3192" spans="1:5" x14ac:dyDescent="0.25">
      <c r="A3192" s="93" t="s">
        <v>31</v>
      </c>
      <c r="B3192" s="92"/>
      <c r="C3192" s="94"/>
      <c r="D3192" s="95"/>
      <c r="E3192" s="129" t="str">
        <f>_xlfn.IFNA(VLOOKUP(B3170,Saisie!$A$4:$X$153,24,FALSE),"")</f>
        <v/>
      </c>
    </row>
    <row r="3193" spans="1:5" x14ac:dyDescent="0.25">
      <c r="A3193" s="96"/>
      <c r="B3193" s="97"/>
      <c r="C3193" s="98"/>
      <c r="D3193" s="75">
        <f t="shared" ref="D3193:D3197" si="397">C3193*B3193</f>
        <v>0</v>
      </c>
      <c r="E3193" s="129"/>
    </row>
    <row r="3194" spans="1:5" x14ac:dyDescent="0.25">
      <c r="A3194" s="96"/>
      <c r="B3194" s="92"/>
      <c r="C3194" s="98"/>
      <c r="D3194" s="75">
        <f t="shared" si="397"/>
        <v>0</v>
      </c>
      <c r="E3194" s="129"/>
    </row>
    <row r="3195" spans="1:5" x14ac:dyDescent="0.25">
      <c r="A3195" s="99"/>
      <c r="B3195" s="92"/>
      <c r="C3195" s="98"/>
      <c r="D3195" s="75">
        <f t="shared" si="397"/>
        <v>0</v>
      </c>
      <c r="E3195" s="129"/>
    </row>
    <row r="3196" spans="1:5" x14ac:dyDescent="0.25">
      <c r="A3196" s="67"/>
      <c r="B3196" s="92"/>
      <c r="C3196" s="98"/>
      <c r="D3196" s="75">
        <f t="shared" si="397"/>
        <v>0</v>
      </c>
      <c r="E3196" s="129"/>
    </row>
    <row r="3197" spans="1:5" ht="15.75" thickBot="1" x14ac:dyDescent="0.3">
      <c r="A3197" s="67"/>
      <c r="B3197" s="100"/>
      <c r="C3197" s="101"/>
      <c r="D3197" s="87">
        <f t="shared" si="397"/>
        <v>0</v>
      </c>
      <c r="E3197" s="129"/>
    </row>
    <row r="3198" spans="1:5" ht="15.75" thickBot="1" x14ac:dyDescent="0.3">
      <c r="A3198" s="88" t="s">
        <v>32</v>
      </c>
      <c r="B3198" s="89"/>
      <c r="C3198" s="89"/>
      <c r="D3198" s="90">
        <f>SUM(D3184:D3197)</f>
        <v>0</v>
      </c>
    </row>
    <row r="3199" spans="1:5" ht="15.75" thickBot="1" x14ac:dyDescent="0.3">
      <c r="A3199" s="67"/>
      <c r="B3199" s="69"/>
      <c r="C3199" s="69"/>
      <c r="D3199" s="91"/>
    </row>
    <row r="3200" spans="1:5" ht="21.75" thickTop="1" thickBot="1" x14ac:dyDescent="0.35">
      <c r="A3200" s="102" t="s">
        <v>33</v>
      </c>
      <c r="B3200" s="102"/>
      <c r="C3200" s="102"/>
      <c r="D3200" s="103">
        <f>D3198+D3182</f>
        <v>0</v>
      </c>
    </row>
    <row r="3201" spans="1:5" ht="16.5" thickTop="1" thickBot="1" x14ac:dyDescent="0.3"/>
    <row r="3202" spans="1:5" ht="16.5" thickBot="1" x14ac:dyDescent="0.3">
      <c r="A3202" s="67" t="s">
        <v>12</v>
      </c>
      <c r="B3202" s="128">
        <f>Saisie!A104</f>
        <v>0</v>
      </c>
      <c r="C3202" s="126"/>
      <c r="D3202" s="127"/>
    </row>
    <row r="3204" spans="1:5" ht="15.75" thickBot="1" x14ac:dyDescent="0.3">
      <c r="A3204" s="68">
        <f>_xlfn.IFNA(VLOOKUP(B3202,Saisie!$A$4:$X$153,5,FALSE),0)</f>
        <v>0</v>
      </c>
      <c r="B3204" s="69" t="s">
        <v>13</v>
      </c>
      <c r="C3204" s="69" t="s">
        <v>14</v>
      </c>
      <c r="D3204" s="69" t="s">
        <v>15</v>
      </c>
    </row>
    <row r="3205" spans="1:5" x14ac:dyDescent="0.25">
      <c r="A3205" s="67" t="s">
        <v>16</v>
      </c>
      <c r="B3205" s="70">
        <f>_xlfn.IFNA(VLOOKUP(B3202,Saisie!$A$4:$X$153,3,FALSE),0)</f>
        <v>0</v>
      </c>
      <c r="C3205" s="71">
        <f>Témoin!$C$4</f>
        <v>55</v>
      </c>
      <c r="D3205" s="72">
        <f>C3205*B3205</f>
        <v>0</v>
      </c>
      <c r="E3205" s="117" t="str">
        <f>_xlfn.IFNA(VLOOKUP(B3202,Saisie!$A$4:$X$153,2,FALSE),"")</f>
        <v/>
      </c>
    </row>
    <row r="3206" spans="1:5" x14ac:dyDescent="0.25">
      <c r="A3206" s="67" t="s">
        <v>17</v>
      </c>
      <c r="B3206" s="73">
        <f>IF(A3204=1,1,)</f>
        <v>0</v>
      </c>
      <c r="C3206" s="74">
        <f>Témoin!$C$5</f>
        <v>24</v>
      </c>
      <c r="D3206" s="75">
        <f t="shared" ref="D3206:D3210" si="398">C3206*B3206</f>
        <v>0</v>
      </c>
      <c r="E3206" s="129" t="str">
        <f>_xlfn.IFNA(VLOOKUP(B3202,Saisie!$A$4:$X$153,4,FALSE),"")</f>
        <v/>
      </c>
    </row>
    <row r="3207" spans="1:5" x14ac:dyDescent="0.25">
      <c r="A3207" s="67" t="s">
        <v>18</v>
      </c>
      <c r="B3207" s="73">
        <f>IF(A3204=2,2,)</f>
        <v>0</v>
      </c>
      <c r="C3207" s="74">
        <f>Témoin!$C$6</f>
        <v>23</v>
      </c>
      <c r="D3207" s="75">
        <f t="shared" si="398"/>
        <v>0</v>
      </c>
      <c r="E3207" s="129"/>
    </row>
    <row r="3208" spans="1:5" x14ac:dyDescent="0.25">
      <c r="A3208" s="67" t="s">
        <v>19</v>
      </c>
      <c r="B3208" s="73">
        <f>IF(AND(A3204&gt;=3,A3204&lt;=5),A3204,0)</f>
        <v>0</v>
      </c>
      <c r="C3208" s="74">
        <f>Témoin!$C$7</f>
        <v>22</v>
      </c>
      <c r="D3208" s="75">
        <f t="shared" si="398"/>
        <v>0</v>
      </c>
      <c r="E3208" s="129"/>
    </row>
    <row r="3209" spans="1:5" x14ac:dyDescent="0.25">
      <c r="A3209" s="67" t="s">
        <v>20</v>
      </c>
      <c r="B3209" s="73">
        <f>IF(AND(A3204&gt;=6,A3204&lt;=10),A3204,0)</f>
        <v>0</v>
      </c>
      <c r="C3209" s="74">
        <f>Témoin!$C$8</f>
        <v>21</v>
      </c>
      <c r="D3209" s="75">
        <f t="shared" si="398"/>
        <v>0</v>
      </c>
      <c r="E3209" s="129"/>
    </row>
    <row r="3210" spans="1:5" x14ac:dyDescent="0.25">
      <c r="A3210" s="67" t="s">
        <v>21</v>
      </c>
      <c r="B3210" s="76">
        <f>IF(A3204&gt;10,A3204,0)</f>
        <v>0</v>
      </c>
      <c r="C3210" s="77">
        <f>Témoin!$C$9</f>
        <v>20</v>
      </c>
      <c r="D3210" s="78">
        <f t="shared" si="398"/>
        <v>0</v>
      </c>
      <c r="E3210" s="129"/>
    </row>
    <row r="3211" spans="1:5" x14ac:dyDescent="0.25">
      <c r="A3211" s="67"/>
      <c r="B3211" s="73"/>
      <c r="C3211" s="79"/>
      <c r="D3211" s="80"/>
      <c r="E3211" s="117"/>
    </row>
    <row r="3212" spans="1:5" x14ac:dyDescent="0.25">
      <c r="A3212" s="81" t="s">
        <v>22</v>
      </c>
      <c r="B3212" s="82">
        <f>_xlfn.IFNA(VLOOKUP(B3202,Saisie!$A$4:$X$153,7,FALSE),0)</f>
        <v>0</v>
      </c>
      <c r="C3212" s="83">
        <f>Témoin!$C$11</f>
        <v>95</v>
      </c>
      <c r="D3212" s="84">
        <f t="shared" ref="D3212:D3213" si="399">C3212*B3212</f>
        <v>0</v>
      </c>
      <c r="E3212" s="117" t="str">
        <f>_xlfn.IFNA(VLOOKUP(B3202,Saisie!$A$4:$X$153,6,FALSE),"")</f>
        <v/>
      </c>
    </row>
    <row r="3213" spans="1:5" ht="15.75" thickBot="1" x14ac:dyDescent="0.3">
      <c r="A3213" s="67" t="s">
        <v>23</v>
      </c>
      <c r="B3213" s="85">
        <f>_xlfn.IFNA(VLOOKUP(B3202,Saisie!$A$4:$X$153,9,FALSE),0)</f>
        <v>0</v>
      </c>
      <c r="C3213" s="86">
        <f>Témoin!$C$12</f>
        <v>70</v>
      </c>
      <c r="D3213" s="87">
        <f t="shared" si="399"/>
        <v>0</v>
      </c>
      <c r="E3213" s="117" t="str">
        <f>_xlfn.IFNA(VLOOKUP(B3202,Saisie!$A$4:$X$153,8,FALSE),"")</f>
        <v/>
      </c>
    </row>
    <row r="3214" spans="1:5" ht="15.75" thickBot="1" x14ac:dyDescent="0.3">
      <c r="A3214" s="88" t="s">
        <v>24</v>
      </c>
      <c r="B3214" s="89"/>
      <c r="C3214" s="89"/>
      <c r="D3214" s="90">
        <f>SUM(D3205:D3213)</f>
        <v>0</v>
      </c>
      <c r="E3214" s="117"/>
    </row>
    <row r="3215" spans="1:5" ht="15.75" thickBot="1" x14ac:dyDescent="0.3">
      <c r="A3215" s="67"/>
      <c r="B3215" s="89"/>
      <c r="C3215" s="89"/>
      <c r="D3215" s="91"/>
      <c r="E3215" s="117"/>
    </row>
    <row r="3216" spans="1:5" x14ac:dyDescent="0.25">
      <c r="A3216" s="67" t="s">
        <v>25</v>
      </c>
      <c r="B3216" s="70">
        <f>_xlfn.IFNA(VLOOKUP(B3202,Saisie!$A$4:$X$153,11,FALSE),0)</f>
        <v>0</v>
      </c>
      <c r="C3216" s="71">
        <f>Témoin!$C$15</f>
        <v>27</v>
      </c>
      <c r="D3216" s="72">
        <f t="shared" ref="D3216:D3223" si="400">C3216*B3216</f>
        <v>0</v>
      </c>
      <c r="E3216" s="117" t="str">
        <f>_xlfn.IFNA(VLOOKUP(B3202,Saisie!$A$4:$X$153,10,FALSE),"")</f>
        <v/>
      </c>
    </row>
    <row r="3217" spans="1:5" x14ac:dyDescent="0.25">
      <c r="A3217" s="67" t="s">
        <v>5</v>
      </c>
      <c r="B3217" s="73">
        <f>_xlfn.IFNA(VLOOKUP(B3202,Saisie!$A$4:$X$153,13,FALSE),0)</f>
        <v>0</v>
      </c>
      <c r="C3217" s="74">
        <f>Témoin!$C$16</f>
        <v>65</v>
      </c>
      <c r="D3217" s="75">
        <f t="shared" si="400"/>
        <v>0</v>
      </c>
      <c r="E3217" s="117" t="str">
        <f>_xlfn.IFNA(VLOOKUP(B3202,Saisie!$A$4:$X$153,12,FALSE),"")</f>
        <v/>
      </c>
    </row>
    <row r="3218" spans="1:5" x14ac:dyDescent="0.25">
      <c r="A3218" s="67" t="s">
        <v>6</v>
      </c>
      <c r="B3218" s="73">
        <f>_xlfn.IFNA(VLOOKUP(B3202,Saisie!$A$4:$X$153,15,FALSE),0)</f>
        <v>0</v>
      </c>
      <c r="C3218" s="74">
        <f>Témoin!$C$17</f>
        <v>60</v>
      </c>
      <c r="D3218" s="75">
        <f t="shared" si="400"/>
        <v>0</v>
      </c>
      <c r="E3218" s="117" t="str">
        <f>_xlfn.IFNA(VLOOKUP(B3202,Saisie!$A$4:$X$153,14,FALSE),"")</f>
        <v/>
      </c>
    </row>
    <row r="3219" spans="1:5" x14ac:dyDescent="0.25">
      <c r="A3219" s="67" t="s">
        <v>26</v>
      </c>
      <c r="B3219" s="73">
        <f>_xlfn.IFNA(VLOOKUP(B3202,Saisie!$A$4:$X$153,17,FALSE),0)</f>
        <v>0</v>
      </c>
      <c r="C3219" s="74">
        <f>Témoin!$C$18</f>
        <v>39</v>
      </c>
      <c r="D3219" s="75">
        <f t="shared" si="400"/>
        <v>0</v>
      </c>
      <c r="E3219" s="117" t="str">
        <f>_xlfn.IFNA(VLOOKUP(B3202,Saisie!$A$4:$X$153,16,FALSE),"")</f>
        <v/>
      </c>
    </row>
    <row r="3220" spans="1:5" x14ac:dyDescent="0.25">
      <c r="A3220" s="67" t="s">
        <v>27</v>
      </c>
      <c r="B3220" s="73">
        <f>_xlfn.IFNA(VLOOKUP(B3202,Saisie!$A$4:$X$153,19,FALSE),0)</f>
        <v>0</v>
      </c>
      <c r="C3220" s="74">
        <f>Témoin!$C$19</f>
        <v>20</v>
      </c>
      <c r="D3220" s="75">
        <f t="shared" si="400"/>
        <v>0</v>
      </c>
      <c r="E3220" s="117" t="str">
        <f>_xlfn.IFNA(VLOOKUP(B3202,Saisie!$A$4:$X$153,18,FALSE),"")</f>
        <v/>
      </c>
    </row>
    <row r="3221" spans="1:5" x14ac:dyDescent="0.25">
      <c r="A3221" s="67" t="s">
        <v>28</v>
      </c>
      <c r="B3221" s="73">
        <f>_xlfn.IFNA(VLOOKUP(B3202,Saisie!$A$4:$X$153,23,FALSE),0)</f>
        <v>0</v>
      </c>
      <c r="C3221" s="74">
        <f>Témoin!$C$20</f>
        <v>260</v>
      </c>
      <c r="D3221" s="75">
        <f t="shared" si="400"/>
        <v>0</v>
      </c>
      <c r="E3221" s="117" t="str">
        <f>_xlfn.IFNA(VLOOKUP(B3202,Saisie!$A$4:$X$153,22,FALSE),"")</f>
        <v/>
      </c>
    </row>
    <row r="3222" spans="1:5" x14ac:dyDescent="0.25">
      <c r="A3222" s="67" t="s">
        <v>29</v>
      </c>
      <c r="B3222" s="92"/>
      <c r="C3222" s="74">
        <f>Témoin!$C$21</f>
        <v>54</v>
      </c>
      <c r="D3222" s="75">
        <f t="shared" si="400"/>
        <v>0</v>
      </c>
      <c r="E3222" s="117"/>
    </row>
    <row r="3223" spans="1:5" x14ac:dyDescent="0.25">
      <c r="A3223" s="81" t="s">
        <v>30</v>
      </c>
      <c r="B3223" s="73">
        <f>_xlfn.IFNA(VLOOKUP(B3202,Saisie!$A$4:$X$153,21,FALSE),0)</f>
        <v>0</v>
      </c>
      <c r="C3223" s="74">
        <f>Témoin!$C$22</f>
        <v>135</v>
      </c>
      <c r="D3223" s="75">
        <f t="shared" si="400"/>
        <v>0</v>
      </c>
      <c r="E3223" s="117" t="str">
        <f>_xlfn.IFNA(VLOOKUP(B3202,Saisie!$A$4:$X$153,20,FALSE),"")</f>
        <v/>
      </c>
    </row>
    <row r="3224" spans="1:5" x14ac:dyDescent="0.25">
      <c r="A3224" s="93" t="s">
        <v>31</v>
      </c>
      <c r="B3224" s="92"/>
      <c r="C3224" s="94"/>
      <c r="D3224" s="95"/>
      <c r="E3224" s="129" t="str">
        <f>_xlfn.IFNA(VLOOKUP(B3202,Saisie!$A$4:$X$153,24,FALSE),"")</f>
        <v/>
      </c>
    </row>
    <row r="3225" spans="1:5" x14ac:dyDescent="0.25">
      <c r="A3225" s="96"/>
      <c r="B3225" s="97"/>
      <c r="C3225" s="98"/>
      <c r="D3225" s="75">
        <f t="shared" ref="D3225:D3229" si="401">C3225*B3225</f>
        <v>0</v>
      </c>
      <c r="E3225" s="129"/>
    </row>
    <row r="3226" spans="1:5" x14ac:dyDescent="0.25">
      <c r="A3226" s="96"/>
      <c r="B3226" s="92"/>
      <c r="C3226" s="98"/>
      <c r="D3226" s="75">
        <f t="shared" si="401"/>
        <v>0</v>
      </c>
      <c r="E3226" s="129"/>
    </row>
    <row r="3227" spans="1:5" x14ac:dyDescent="0.25">
      <c r="A3227" s="99"/>
      <c r="B3227" s="92"/>
      <c r="C3227" s="98"/>
      <c r="D3227" s="75">
        <f t="shared" si="401"/>
        <v>0</v>
      </c>
      <c r="E3227" s="129"/>
    </row>
    <row r="3228" spans="1:5" x14ac:dyDescent="0.25">
      <c r="A3228" s="67"/>
      <c r="B3228" s="92"/>
      <c r="C3228" s="98"/>
      <c r="D3228" s="75">
        <f t="shared" si="401"/>
        <v>0</v>
      </c>
      <c r="E3228" s="129"/>
    </row>
    <row r="3229" spans="1:5" ht="15.75" thickBot="1" x14ac:dyDescent="0.3">
      <c r="A3229" s="67"/>
      <c r="B3229" s="100"/>
      <c r="C3229" s="101"/>
      <c r="D3229" s="87">
        <f t="shared" si="401"/>
        <v>0</v>
      </c>
      <c r="E3229" s="129"/>
    </row>
    <row r="3230" spans="1:5" ht="15.75" thickBot="1" x14ac:dyDescent="0.3">
      <c r="A3230" s="88" t="s">
        <v>32</v>
      </c>
      <c r="B3230" s="89"/>
      <c r="C3230" s="89"/>
      <c r="D3230" s="90">
        <f>SUM(D3216:D3229)</f>
        <v>0</v>
      </c>
    </row>
    <row r="3231" spans="1:5" ht="15.75" thickBot="1" x14ac:dyDescent="0.3">
      <c r="A3231" s="67"/>
      <c r="B3231" s="69"/>
      <c r="C3231" s="69"/>
      <c r="D3231" s="91"/>
    </row>
    <row r="3232" spans="1:5" ht="21.75" thickTop="1" thickBot="1" x14ac:dyDescent="0.35">
      <c r="A3232" s="102" t="s">
        <v>33</v>
      </c>
      <c r="B3232" s="102"/>
      <c r="C3232" s="102"/>
      <c r="D3232" s="103">
        <f>D3230+D3214</f>
        <v>0</v>
      </c>
    </row>
    <row r="3233" spans="1:5" ht="16.5" thickTop="1" thickBot="1" x14ac:dyDescent="0.3"/>
    <row r="3234" spans="1:5" ht="16.5" thickBot="1" x14ac:dyDescent="0.3">
      <c r="A3234" s="67" t="s">
        <v>12</v>
      </c>
      <c r="B3234" s="128">
        <f>Saisie!A105</f>
        <v>0</v>
      </c>
      <c r="C3234" s="126"/>
      <c r="D3234" s="127"/>
    </row>
    <row r="3236" spans="1:5" ht="15.75" thickBot="1" x14ac:dyDescent="0.3">
      <c r="A3236" s="68">
        <f>_xlfn.IFNA(VLOOKUP(B3234,Saisie!$A$4:$X$153,5,FALSE),0)</f>
        <v>0</v>
      </c>
      <c r="B3236" s="69" t="s">
        <v>13</v>
      </c>
      <c r="C3236" s="69" t="s">
        <v>14</v>
      </c>
      <c r="D3236" s="69" t="s">
        <v>15</v>
      </c>
    </row>
    <row r="3237" spans="1:5" x14ac:dyDescent="0.25">
      <c r="A3237" s="67" t="s">
        <v>16</v>
      </c>
      <c r="B3237" s="70">
        <f>_xlfn.IFNA(VLOOKUP(B3234,Saisie!$A$4:$X$153,3,FALSE),0)</f>
        <v>0</v>
      </c>
      <c r="C3237" s="71">
        <f>Témoin!$C$4</f>
        <v>55</v>
      </c>
      <c r="D3237" s="72">
        <f>C3237*B3237</f>
        <v>0</v>
      </c>
      <c r="E3237" s="117" t="str">
        <f>_xlfn.IFNA(VLOOKUP(B3234,Saisie!$A$4:$X$153,2,FALSE),"")</f>
        <v/>
      </c>
    </row>
    <row r="3238" spans="1:5" x14ac:dyDescent="0.25">
      <c r="A3238" s="67" t="s">
        <v>17</v>
      </c>
      <c r="B3238" s="73">
        <f>IF(A3236=1,1,)</f>
        <v>0</v>
      </c>
      <c r="C3238" s="74">
        <f>Témoin!$C$5</f>
        <v>24</v>
      </c>
      <c r="D3238" s="75">
        <f t="shared" ref="D3238:D3242" si="402">C3238*B3238</f>
        <v>0</v>
      </c>
      <c r="E3238" s="129" t="str">
        <f>_xlfn.IFNA(VLOOKUP(B3234,Saisie!$A$4:$X$153,4,FALSE),"")</f>
        <v/>
      </c>
    </row>
    <row r="3239" spans="1:5" x14ac:dyDescent="0.25">
      <c r="A3239" s="67" t="s">
        <v>18</v>
      </c>
      <c r="B3239" s="73">
        <f>IF(A3236=2,2,)</f>
        <v>0</v>
      </c>
      <c r="C3239" s="74">
        <f>Témoin!$C$6</f>
        <v>23</v>
      </c>
      <c r="D3239" s="75">
        <f t="shared" si="402"/>
        <v>0</v>
      </c>
      <c r="E3239" s="129"/>
    </row>
    <row r="3240" spans="1:5" x14ac:dyDescent="0.25">
      <c r="A3240" s="67" t="s">
        <v>19</v>
      </c>
      <c r="B3240" s="73">
        <f>IF(AND(A3236&gt;=3,A3236&lt;=5),A3236,0)</f>
        <v>0</v>
      </c>
      <c r="C3240" s="74">
        <f>Témoin!$C$7</f>
        <v>22</v>
      </c>
      <c r="D3240" s="75">
        <f t="shared" si="402"/>
        <v>0</v>
      </c>
      <c r="E3240" s="129"/>
    </row>
    <row r="3241" spans="1:5" x14ac:dyDescent="0.25">
      <c r="A3241" s="67" t="s">
        <v>20</v>
      </c>
      <c r="B3241" s="73">
        <f>IF(AND(A3236&gt;=6,A3236&lt;=10),A3236,0)</f>
        <v>0</v>
      </c>
      <c r="C3241" s="74">
        <f>Témoin!$C$8</f>
        <v>21</v>
      </c>
      <c r="D3241" s="75">
        <f t="shared" si="402"/>
        <v>0</v>
      </c>
      <c r="E3241" s="129"/>
    </row>
    <row r="3242" spans="1:5" x14ac:dyDescent="0.25">
      <c r="A3242" s="67" t="s">
        <v>21</v>
      </c>
      <c r="B3242" s="76">
        <f>IF(A3236&gt;10,A3236,0)</f>
        <v>0</v>
      </c>
      <c r="C3242" s="77">
        <f>Témoin!$C$9</f>
        <v>20</v>
      </c>
      <c r="D3242" s="78">
        <f t="shared" si="402"/>
        <v>0</v>
      </c>
      <c r="E3242" s="129"/>
    </row>
    <row r="3243" spans="1:5" x14ac:dyDescent="0.25">
      <c r="A3243" s="67"/>
      <c r="B3243" s="73"/>
      <c r="C3243" s="79"/>
      <c r="D3243" s="80"/>
      <c r="E3243" s="117"/>
    </row>
    <row r="3244" spans="1:5" x14ac:dyDescent="0.25">
      <c r="A3244" s="81" t="s">
        <v>22</v>
      </c>
      <c r="B3244" s="82">
        <f>_xlfn.IFNA(VLOOKUP(B3234,Saisie!$A$4:$X$153,7,FALSE),0)</f>
        <v>0</v>
      </c>
      <c r="C3244" s="83">
        <f>Témoin!$C$11</f>
        <v>95</v>
      </c>
      <c r="D3244" s="84">
        <f t="shared" ref="D3244:D3245" si="403">C3244*B3244</f>
        <v>0</v>
      </c>
      <c r="E3244" s="117" t="str">
        <f>_xlfn.IFNA(VLOOKUP(B3234,Saisie!$A$4:$X$153,6,FALSE),"")</f>
        <v/>
      </c>
    </row>
    <row r="3245" spans="1:5" ht="15.75" thickBot="1" x14ac:dyDescent="0.3">
      <c r="A3245" s="67" t="s">
        <v>23</v>
      </c>
      <c r="B3245" s="85">
        <f>_xlfn.IFNA(VLOOKUP(B3234,Saisie!$A$4:$X$153,9,FALSE),0)</f>
        <v>0</v>
      </c>
      <c r="C3245" s="86">
        <f>Témoin!$C$12</f>
        <v>70</v>
      </c>
      <c r="D3245" s="87">
        <f t="shared" si="403"/>
        <v>0</v>
      </c>
      <c r="E3245" s="117" t="str">
        <f>_xlfn.IFNA(VLOOKUP(B3234,Saisie!$A$4:$X$153,8,FALSE),"")</f>
        <v/>
      </c>
    </row>
    <row r="3246" spans="1:5" ht="15.75" thickBot="1" x14ac:dyDescent="0.3">
      <c r="A3246" s="88" t="s">
        <v>24</v>
      </c>
      <c r="B3246" s="89"/>
      <c r="C3246" s="89"/>
      <c r="D3246" s="90">
        <f>SUM(D3237:D3245)</f>
        <v>0</v>
      </c>
      <c r="E3246" s="117"/>
    </row>
    <row r="3247" spans="1:5" ht="15.75" thickBot="1" x14ac:dyDescent="0.3">
      <c r="A3247" s="67"/>
      <c r="B3247" s="89"/>
      <c r="C3247" s="89"/>
      <c r="D3247" s="91"/>
      <c r="E3247" s="117"/>
    </row>
    <row r="3248" spans="1:5" x14ac:dyDescent="0.25">
      <c r="A3248" s="67" t="s">
        <v>25</v>
      </c>
      <c r="B3248" s="70">
        <f>_xlfn.IFNA(VLOOKUP(B3234,Saisie!$A$4:$X$153,11,FALSE),0)</f>
        <v>0</v>
      </c>
      <c r="C3248" s="71">
        <f>Témoin!$C$15</f>
        <v>27</v>
      </c>
      <c r="D3248" s="72">
        <f t="shared" ref="D3248:D3255" si="404">C3248*B3248</f>
        <v>0</v>
      </c>
      <c r="E3248" s="117" t="str">
        <f>_xlfn.IFNA(VLOOKUP(B3234,Saisie!$A$4:$X$153,10,FALSE),"")</f>
        <v/>
      </c>
    </row>
    <row r="3249" spans="1:5" x14ac:dyDescent="0.25">
      <c r="A3249" s="67" t="s">
        <v>5</v>
      </c>
      <c r="B3249" s="73">
        <f>_xlfn.IFNA(VLOOKUP(B3234,Saisie!$A$4:$X$153,13,FALSE),0)</f>
        <v>0</v>
      </c>
      <c r="C3249" s="74">
        <f>Témoin!$C$16</f>
        <v>65</v>
      </c>
      <c r="D3249" s="75">
        <f t="shared" si="404"/>
        <v>0</v>
      </c>
      <c r="E3249" s="117" t="str">
        <f>_xlfn.IFNA(VLOOKUP(B3234,Saisie!$A$4:$X$153,12,FALSE),"")</f>
        <v/>
      </c>
    </row>
    <row r="3250" spans="1:5" x14ac:dyDescent="0.25">
      <c r="A3250" s="67" t="s">
        <v>6</v>
      </c>
      <c r="B3250" s="73">
        <f>_xlfn.IFNA(VLOOKUP(B3234,Saisie!$A$4:$X$153,15,FALSE),0)</f>
        <v>0</v>
      </c>
      <c r="C3250" s="74">
        <f>Témoin!$C$17</f>
        <v>60</v>
      </c>
      <c r="D3250" s="75">
        <f t="shared" si="404"/>
        <v>0</v>
      </c>
      <c r="E3250" s="117" t="str">
        <f>_xlfn.IFNA(VLOOKUP(B3234,Saisie!$A$4:$X$153,14,FALSE),"")</f>
        <v/>
      </c>
    </row>
    <row r="3251" spans="1:5" x14ac:dyDescent="0.25">
      <c r="A3251" s="67" t="s">
        <v>26</v>
      </c>
      <c r="B3251" s="73">
        <f>_xlfn.IFNA(VLOOKUP(B3234,Saisie!$A$4:$X$153,17,FALSE),0)</f>
        <v>0</v>
      </c>
      <c r="C3251" s="74">
        <f>Témoin!$C$18</f>
        <v>39</v>
      </c>
      <c r="D3251" s="75">
        <f t="shared" si="404"/>
        <v>0</v>
      </c>
      <c r="E3251" s="117" t="str">
        <f>_xlfn.IFNA(VLOOKUP(B3234,Saisie!$A$4:$X$153,16,FALSE),"")</f>
        <v/>
      </c>
    </row>
    <row r="3252" spans="1:5" x14ac:dyDescent="0.25">
      <c r="A3252" s="67" t="s">
        <v>27</v>
      </c>
      <c r="B3252" s="73">
        <f>_xlfn.IFNA(VLOOKUP(B3234,Saisie!$A$4:$X$153,19,FALSE),0)</f>
        <v>0</v>
      </c>
      <c r="C3252" s="74">
        <f>Témoin!$C$19</f>
        <v>20</v>
      </c>
      <c r="D3252" s="75">
        <f t="shared" si="404"/>
        <v>0</v>
      </c>
      <c r="E3252" s="117" t="str">
        <f>_xlfn.IFNA(VLOOKUP(B3234,Saisie!$A$4:$X$153,18,FALSE),"")</f>
        <v/>
      </c>
    </row>
    <row r="3253" spans="1:5" x14ac:dyDescent="0.25">
      <c r="A3253" s="67" t="s">
        <v>28</v>
      </c>
      <c r="B3253" s="73">
        <f>_xlfn.IFNA(VLOOKUP(B3234,Saisie!$A$4:$X$153,23,FALSE),0)</f>
        <v>0</v>
      </c>
      <c r="C3253" s="74">
        <f>Témoin!$C$20</f>
        <v>260</v>
      </c>
      <c r="D3253" s="75">
        <f t="shared" si="404"/>
        <v>0</v>
      </c>
      <c r="E3253" s="117" t="str">
        <f>_xlfn.IFNA(VLOOKUP(B3234,Saisie!$A$4:$X$153,22,FALSE),"")</f>
        <v/>
      </c>
    </row>
    <row r="3254" spans="1:5" x14ac:dyDescent="0.25">
      <c r="A3254" s="67" t="s">
        <v>29</v>
      </c>
      <c r="B3254" s="92"/>
      <c r="C3254" s="74">
        <f>Témoin!$C$21</f>
        <v>54</v>
      </c>
      <c r="D3254" s="75">
        <f t="shared" si="404"/>
        <v>0</v>
      </c>
      <c r="E3254" s="117"/>
    </row>
    <row r="3255" spans="1:5" x14ac:dyDescent="0.25">
      <c r="A3255" s="81" t="s">
        <v>30</v>
      </c>
      <c r="B3255" s="73">
        <f>_xlfn.IFNA(VLOOKUP(B3234,Saisie!$A$4:$X$153,21,FALSE),0)</f>
        <v>0</v>
      </c>
      <c r="C3255" s="74">
        <f>Témoin!$C$22</f>
        <v>135</v>
      </c>
      <c r="D3255" s="75">
        <f t="shared" si="404"/>
        <v>0</v>
      </c>
      <c r="E3255" s="117" t="str">
        <f>_xlfn.IFNA(VLOOKUP(B3234,Saisie!$A$4:$X$153,20,FALSE),"")</f>
        <v/>
      </c>
    </row>
    <row r="3256" spans="1:5" x14ac:dyDescent="0.25">
      <c r="A3256" s="93" t="s">
        <v>31</v>
      </c>
      <c r="B3256" s="92"/>
      <c r="C3256" s="94"/>
      <c r="D3256" s="95"/>
      <c r="E3256" s="129" t="str">
        <f>_xlfn.IFNA(VLOOKUP(B3234,Saisie!$A$4:$X$153,24,FALSE),"")</f>
        <v/>
      </c>
    </row>
    <row r="3257" spans="1:5" x14ac:dyDescent="0.25">
      <c r="A3257" s="96"/>
      <c r="B3257" s="97"/>
      <c r="C3257" s="98"/>
      <c r="D3257" s="75">
        <f t="shared" ref="D3257:D3261" si="405">C3257*B3257</f>
        <v>0</v>
      </c>
      <c r="E3257" s="129"/>
    </row>
    <row r="3258" spans="1:5" x14ac:dyDescent="0.25">
      <c r="A3258" s="96"/>
      <c r="B3258" s="92"/>
      <c r="C3258" s="98"/>
      <c r="D3258" s="75">
        <f t="shared" si="405"/>
        <v>0</v>
      </c>
      <c r="E3258" s="129"/>
    </row>
    <row r="3259" spans="1:5" x14ac:dyDescent="0.25">
      <c r="A3259" s="99"/>
      <c r="B3259" s="92"/>
      <c r="C3259" s="98"/>
      <c r="D3259" s="75">
        <f t="shared" si="405"/>
        <v>0</v>
      </c>
      <c r="E3259" s="129"/>
    </row>
    <row r="3260" spans="1:5" x14ac:dyDescent="0.25">
      <c r="A3260" s="67"/>
      <c r="B3260" s="92"/>
      <c r="C3260" s="98"/>
      <c r="D3260" s="75">
        <f t="shared" si="405"/>
        <v>0</v>
      </c>
      <c r="E3260" s="129"/>
    </row>
    <row r="3261" spans="1:5" ht="15.75" thickBot="1" x14ac:dyDescent="0.3">
      <c r="A3261" s="67"/>
      <c r="B3261" s="100"/>
      <c r="C3261" s="101"/>
      <c r="D3261" s="87">
        <f t="shared" si="405"/>
        <v>0</v>
      </c>
      <c r="E3261" s="129"/>
    </row>
    <row r="3262" spans="1:5" ht="15.75" thickBot="1" x14ac:dyDescent="0.3">
      <c r="A3262" s="88" t="s">
        <v>32</v>
      </c>
      <c r="B3262" s="89"/>
      <c r="C3262" s="89"/>
      <c r="D3262" s="90">
        <f>SUM(D3248:D3261)</f>
        <v>0</v>
      </c>
    </row>
    <row r="3263" spans="1:5" ht="15.75" thickBot="1" x14ac:dyDescent="0.3">
      <c r="A3263" s="67"/>
      <c r="B3263" s="69"/>
      <c r="C3263" s="69"/>
      <c r="D3263" s="91"/>
    </row>
    <row r="3264" spans="1:5" ht="21.75" thickTop="1" thickBot="1" x14ac:dyDescent="0.35">
      <c r="A3264" s="102" t="s">
        <v>33</v>
      </c>
      <c r="B3264" s="102"/>
      <c r="C3264" s="102"/>
      <c r="D3264" s="103">
        <f>D3262+D3246</f>
        <v>0</v>
      </c>
    </row>
    <row r="3265" spans="1:5" ht="16.5" thickTop="1" thickBot="1" x14ac:dyDescent="0.3"/>
    <row r="3266" spans="1:5" ht="16.5" thickBot="1" x14ac:dyDescent="0.3">
      <c r="A3266" s="67" t="s">
        <v>12</v>
      </c>
      <c r="B3266" s="128">
        <f>Saisie!A106</f>
        <v>0</v>
      </c>
      <c r="C3266" s="126"/>
      <c r="D3266" s="127"/>
    </row>
    <row r="3268" spans="1:5" ht="15.75" thickBot="1" x14ac:dyDescent="0.3">
      <c r="A3268" s="68">
        <f>_xlfn.IFNA(VLOOKUP(B3266,Saisie!$A$4:$X$153,5,FALSE),0)</f>
        <v>0</v>
      </c>
      <c r="B3268" s="69" t="s">
        <v>13</v>
      </c>
      <c r="C3268" s="69" t="s">
        <v>14</v>
      </c>
      <c r="D3268" s="69" t="s">
        <v>15</v>
      </c>
    </row>
    <row r="3269" spans="1:5" x14ac:dyDescent="0.25">
      <c r="A3269" s="67" t="s">
        <v>16</v>
      </c>
      <c r="B3269" s="70">
        <f>_xlfn.IFNA(VLOOKUP(B3266,Saisie!$A$4:$X$153,3,FALSE),0)</f>
        <v>0</v>
      </c>
      <c r="C3269" s="71">
        <f>Témoin!$C$4</f>
        <v>55</v>
      </c>
      <c r="D3269" s="72">
        <f>C3269*B3269</f>
        <v>0</v>
      </c>
      <c r="E3269" s="117" t="str">
        <f>_xlfn.IFNA(VLOOKUP(B3266,Saisie!$A$4:$X$153,2,FALSE),"")</f>
        <v/>
      </c>
    </row>
    <row r="3270" spans="1:5" x14ac:dyDescent="0.25">
      <c r="A3270" s="67" t="s">
        <v>17</v>
      </c>
      <c r="B3270" s="73">
        <f>IF(A3268=1,1,)</f>
        <v>0</v>
      </c>
      <c r="C3270" s="74">
        <f>Témoin!$C$5</f>
        <v>24</v>
      </c>
      <c r="D3270" s="75">
        <f t="shared" ref="D3270:D3274" si="406">C3270*B3270</f>
        <v>0</v>
      </c>
      <c r="E3270" s="129" t="str">
        <f>_xlfn.IFNA(VLOOKUP(B3266,Saisie!$A$4:$X$153,4,FALSE),"")</f>
        <v/>
      </c>
    </row>
    <row r="3271" spans="1:5" x14ac:dyDescent="0.25">
      <c r="A3271" s="67" t="s">
        <v>18</v>
      </c>
      <c r="B3271" s="73">
        <f>IF(A3268=2,2,)</f>
        <v>0</v>
      </c>
      <c r="C3271" s="74">
        <f>Témoin!$C$6</f>
        <v>23</v>
      </c>
      <c r="D3271" s="75">
        <f t="shared" si="406"/>
        <v>0</v>
      </c>
      <c r="E3271" s="129"/>
    </row>
    <row r="3272" spans="1:5" x14ac:dyDescent="0.25">
      <c r="A3272" s="67" t="s">
        <v>19</v>
      </c>
      <c r="B3272" s="73">
        <f>IF(AND(A3268&gt;=3,A3268&lt;=5),A3268,0)</f>
        <v>0</v>
      </c>
      <c r="C3272" s="74">
        <f>Témoin!$C$7</f>
        <v>22</v>
      </c>
      <c r="D3272" s="75">
        <f t="shared" si="406"/>
        <v>0</v>
      </c>
      <c r="E3272" s="129"/>
    </row>
    <row r="3273" spans="1:5" x14ac:dyDescent="0.25">
      <c r="A3273" s="67" t="s">
        <v>20</v>
      </c>
      <c r="B3273" s="73">
        <f>IF(AND(A3268&gt;=6,A3268&lt;=10),A3268,0)</f>
        <v>0</v>
      </c>
      <c r="C3273" s="74">
        <f>Témoin!$C$8</f>
        <v>21</v>
      </c>
      <c r="D3273" s="75">
        <f t="shared" si="406"/>
        <v>0</v>
      </c>
      <c r="E3273" s="129"/>
    </row>
    <row r="3274" spans="1:5" x14ac:dyDescent="0.25">
      <c r="A3274" s="67" t="s">
        <v>21</v>
      </c>
      <c r="B3274" s="76">
        <f>IF(A3268&gt;10,A3268,0)</f>
        <v>0</v>
      </c>
      <c r="C3274" s="77">
        <f>Témoin!$C$9</f>
        <v>20</v>
      </c>
      <c r="D3274" s="78">
        <f t="shared" si="406"/>
        <v>0</v>
      </c>
      <c r="E3274" s="129"/>
    </row>
    <row r="3275" spans="1:5" x14ac:dyDescent="0.25">
      <c r="A3275" s="67"/>
      <c r="B3275" s="73"/>
      <c r="C3275" s="79"/>
      <c r="D3275" s="80"/>
      <c r="E3275" s="117"/>
    </row>
    <row r="3276" spans="1:5" x14ac:dyDescent="0.25">
      <c r="A3276" s="81" t="s">
        <v>22</v>
      </c>
      <c r="B3276" s="82">
        <f>_xlfn.IFNA(VLOOKUP(B3266,Saisie!$A$4:$X$153,7,FALSE),0)</f>
        <v>0</v>
      </c>
      <c r="C3276" s="83">
        <f>Témoin!$C$11</f>
        <v>95</v>
      </c>
      <c r="D3276" s="84">
        <f t="shared" ref="D3276:D3277" si="407">C3276*B3276</f>
        <v>0</v>
      </c>
      <c r="E3276" s="117" t="str">
        <f>_xlfn.IFNA(VLOOKUP(B3266,Saisie!$A$4:$X$153,6,FALSE),"")</f>
        <v/>
      </c>
    </row>
    <row r="3277" spans="1:5" ht="15.75" thickBot="1" x14ac:dyDescent="0.3">
      <c r="A3277" s="67" t="s">
        <v>23</v>
      </c>
      <c r="B3277" s="85">
        <f>_xlfn.IFNA(VLOOKUP(B3266,Saisie!$A$4:$X$153,9,FALSE),0)</f>
        <v>0</v>
      </c>
      <c r="C3277" s="86">
        <f>Témoin!$C$12</f>
        <v>70</v>
      </c>
      <c r="D3277" s="87">
        <f t="shared" si="407"/>
        <v>0</v>
      </c>
      <c r="E3277" s="117" t="str">
        <f>_xlfn.IFNA(VLOOKUP(B3266,Saisie!$A$4:$X$153,8,FALSE),"")</f>
        <v/>
      </c>
    </row>
    <row r="3278" spans="1:5" ht="15.75" thickBot="1" x14ac:dyDescent="0.3">
      <c r="A3278" s="88" t="s">
        <v>24</v>
      </c>
      <c r="B3278" s="89"/>
      <c r="C3278" s="89"/>
      <c r="D3278" s="90">
        <f>SUM(D3269:D3277)</f>
        <v>0</v>
      </c>
      <c r="E3278" s="117"/>
    </row>
    <row r="3279" spans="1:5" ht="15.75" thickBot="1" x14ac:dyDescent="0.3">
      <c r="A3279" s="67"/>
      <c r="B3279" s="89"/>
      <c r="C3279" s="89"/>
      <c r="D3279" s="91"/>
      <c r="E3279" s="117"/>
    </row>
    <row r="3280" spans="1:5" x14ac:dyDescent="0.25">
      <c r="A3280" s="67" t="s">
        <v>25</v>
      </c>
      <c r="B3280" s="70">
        <f>_xlfn.IFNA(VLOOKUP(B3266,Saisie!$A$4:$X$153,11,FALSE),0)</f>
        <v>0</v>
      </c>
      <c r="C3280" s="71">
        <f>Témoin!$C$15</f>
        <v>27</v>
      </c>
      <c r="D3280" s="72">
        <f t="shared" ref="D3280:D3287" si="408">C3280*B3280</f>
        <v>0</v>
      </c>
      <c r="E3280" s="117" t="str">
        <f>_xlfn.IFNA(VLOOKUP(B3266,Saisie!$A$4:$X$153,10,FALSE),"")</f>
        <v/>
      </c>
    </row>
    <row r="3281" spans="1:5" x14ac:dyDescent="0.25">
      <c r="A3281" s="67" t="s">
        <v>5</v>
      </c>
      <c r="B3281" s="73">
        <f>_xlfn.IFNA(VLOOKUP(B3266,Saisie!$A$4:$X$153,13,FALSE),0)</f>
        <v>0</v>
      </c>
      <c r="C3281" s="74">
        <f>Témoin!$C$16</f>
        <v>65</v>
      </c>
      <c r="D3281" s="75">
        <f t="shared" si="408"/>
        <v>0</v>
      </c>
      <c r="E3281" s="117" t="str">
        <f>_xlfn.IFNA(VLOOKUP(B3266,Saisie!$A$4:$X$153,12,FALSE),"")</f>
        <v/>
      </c>
    </row>
    <row r="3282" spans="1:5" x14ac:dyDescent="0.25">
      <c r="A3282" s="67" t="s">
        <v>6</v>
      </c>
      <c r="B3282" s="73">
        <f>_xlfn.IFNA(VLOOKUP(B3266,Saisie!$A$4:$X$153,15,FALSE),0)</f>
        <v>0</v>
      </c>
      <c r="C3282" s="74">
        <f>Témoin!$C$17</f>
        <v>60</v>
      </c>
      <c r="D3282" s="75">
        <f t="shared" si="408"/>
        <v>0</v>
      </c>
      <c r="E3282" s="117" t="str">
        <f>_xlfn.IFNA(VLOOKUP(B3266,Saisie!$A$4:$X$153,14,FALSE),"")</f>
        <v/>
      </c>
    </row>
    <row r="3283" spans="1:5" x14ac:dyDescent="0.25">
      <c r="A3283" s="67" t="s">
        <v>26</v>
      </c>
      <c r="B3283" s="73">
        <f>_xlfn.IFNA(VLOOKUP(B3266,Saisie!$A$4:$X$153,17,FALSE),0)</f>
        <v>0</v>
      </c>
      <c r="C3283" s="74">
        <f>Témoin!$C$18</f>
        <v>39</v>
      </c>
      <c r="D3283" s="75">
        <f t="shared" si="408"/>
        <v>0</v>
      </c>
      <c r="E3283" s="117" t="str">
        <f>_xlfn.IFNA(VLOOKUP(B3266,Saisie!$A$4:$X$153,16,FALSE),"")</f>
        <v/>
      </c>
    </row>
    <row r="3284" spans="1:5" x14ac:dyDescent="0.25">
      <c r="A3284" s="67" t="s">
        <v>27</v>
      </c>
      <c r="B3284" s="73">
        <f>_xlfn.IFNA(VLOOKUP(B3266,Saisie!$A$4:$X$153,19,FALSE),0)</f>
        <v>0</v>
      </c>
      <c r="C3284" s="74">
        <f>Témoin!$C$19</f>
        <v>20</v>
      </c>
      <c r="D3284" s="75">
        <f t="shared" si="408"/>
        <v>0</v>
      </c>
      <c r="E3284" s="117" t="str">
        <f>_xlfn.IFNA(VLOOKUP(B3266,Saisie!$A$4:$X$153,18,FALSE),"")</f>
        <v/>
      </c>
    </row>
    <row r="3285" spans="1:5" x14ac:dyDescent="0.25">
      <c r="A3285" s="67" t="s">
        <v>28</v>
      </c>
      <c r="B3285" s="73">
        <f>_xlfn.IFNA(VLOOKUP(B3266,Saisie!$A$4:$X$153,23,FALSE),0)</f>
        <v>0</v>
      </c>
      <c r="C3285" s="74">
        <f>Témoin!$C$20</f>
        <v>260</v>
      </c>
      <c r="D3285" s="75">
        <f t="shared" si="408"/>
        <v>0</v>
      </c>
      <c r="E3285" s="117" t="str">
        <f>_xlfn.IFNA(VLOOKUP(B3266,Saisie!$A$4:$X$153,22,FALSE),"")</f>
        <v/>
      </c>
    </row>
    <row r="3286" spans="1:5" x14ac:dyDescent="0.25">
      <c r="A3286" s="67" t="s">
        <v>29</v>
      </c>
      <c r="B3286" s="92"/>
      <c r="C3286" s="74">
        <f>Témoin!$C$21</f>
        <v>54</v>
      </c>
      <c r="D3286" s="75">
        <f t="shared" si="408"/>
        <v>0</v>
      </c>
      <c r="E3286" s="117"/>
    </row>
    <row r="3287" spans="1:5" x14ac:dyDescent="0.25">
      <c r="A3287" s="81" t="s">
        <v>30</v>
      </c>
      <c r="B3287" s="73">
        <f>_xlfn.IFNA(VLOOKUP(B3266,Saisie!$A$4:$X$153,21,FALSE),0)</f>
        <v>0</v>
      </c>
      <c r="C3287" s="74">
        <f>Témoin!$C$22</f>
        <v>135</v>
      </c>
      <c r="D3287" s="75">
        <f t="shared" si="408"/>
        <v>0</v>
      </c>
      <c r="E3287" s="117" t="str">
        <f>_xlfn.IFNA(VLOOKUP(B3266,Saisie!$A$4:$X$153,20,FALSE),"")</f>
        <v/>
      </c>
    </row>
    <row r="3288" spans="1:5" x14ac:dyDescent="0.25">
      <c r="A3288" s="93" t="s">
        <v>31</v>
      </c>
      <c r="B3288" s="92"/>
      <c r="C3288" s="94"/>
      <c r="D3288" s="95"/>
      <c r="E3288" s="129" t="str">
        <f>_xlfn.IFNA(VLOOKUP(B3266,Saisie!$A$4:$X$153,24,FALSE),"")</f>
        <v/>
      </c>
    </row>
    <row r="3289" spans="1:5" x14ac:dyDescent="0.25">
      <c r="A3289" s="96"/>
      <c r="B3289" s="97"/>
      <c r="C3289" s="98"/>
      <c r="D3289" s="75">
        <f t="shared" ref="D3289:D3293" si="409">C3289*B3289</f>
        <v>0</v>
      </c>
      <c r="E3289" s="129"/>
    </row>
    <row r="3290" spans="1:5" x14ac:dyDescent="0.25">
      <c r="A3290" s="96"/>
      <c r="B3290" s="92"/>
      <c r="C3290" s="98"/>
      <c r="D3290" s="75">
        <f t="shared" si="409"/>
        <v>0</v>
      </c>
      <c r="E3290" s="129"/>
    </row>
    <row r="3291" spans="1:5" x14ac:dyDescent="0.25">
      <c r="A3291" s="99"/>
      <c r="B3291" s="92"/>
      <c r="C3291" s="98"/>
      <c r="D3291" s="75">
        <f t="shared" si="409"/>
        <v>0</v>
      </c>
      <c r="E3291" s="129"/>
    </row>
    <row r="3292" spans="1:5" x14ac:dyDescent="0.25">
      <c r="A3292" s="67"/>
      <c r="B3292" s="92"/>
      <c r="C3292" s="98"/>
      <c r="D3292" s="75">
        <f t="shared" si="409"/>
        <v>0</v>
      </c>
      <c r="E3292" s="129"/>
    </row>
    <row r="3293" spans="1:5" ht="15.75" thickBot="1" x14ac:dyDescent="0.3">
      <c r="A3293" s="67"/>
      <c r="B3293" s="100"/>
      <c r="C3293" s="101"/>
      <c r="D3293" s="87">
        <f t="shared" si="409"/>
        <v>0</v>
      </c>
      <c r="E3293" s="129"/>
    </row>
    <row r="3294" spans="1:5" ht="15.75" thickBot="1" x14ac:dyDescent="0.3">
      <c r="A3294" s="88" t="s">
        <v>32</v>
      </c>
      <c r="B3294" s="89"/>
      <c r="C3294" s="89"/>
      <c r="D3294" s="90">
        <f>SUM(D3280:D3293)</f>
        <v>0</v>
      </c>
    </row>
    <row r="3295" spans="1:5" ht="15.75" thickBot="1" x14ac:dyDescent="0.3">
      <c r="A3295" s="67"/>
      <c r="B3295" s="69"/>
      <c r="C3295" s="69"/>
      <c r="D3295" s="91"/>
    </row>
    <row r="3296" spans="1:5" ht="21.75" thickTop="1" thickBot="1" x14ac:dyDescent="0.35">
      <c r="A3296" s="102" t="s">
        <v>33</v>
      </c>
      <c r="B3296" s="102"/>
      <c r="C3296" s="102"/>
      <c r="D3296" s="103">
        <f>D3294+D3278</f>
        <v>0</v>
      </c>
    </row>
    <row r="3297" spans="1:5" ht="16.5" thickTop="1" thickBot="1" x14ac:dyDescent="0.3"/>
    <row r="3298" spans="1:5" ht="16.5" thickBot="1" x14ac:dyDescent="0.3">
      <c r="A3298" s="67" t="s">
        <v>12</v>
      </c>
      <c r="B3298" s="128">
        <f>Saisie!A107</f>
        <v>0</v>
      </c>
      <c r="C3298" s="126"/>
      <c r="D3298" s="127"/>
    </row>
    <row r="3300" spans="1:5" ht="15.75" thickBot="1" x14ac:dyDescent="0.3">
      <c r="A3300" s="68">
        <f>_xlfn.IFNA(VLOOKUP(B3298,Saisie!$A$4:$X$153,5,FALSE),0)</f>
        <v>0</v>
      </c>
      <c r="B3300" s="69" t="s">
        <v>13</v>
      </c>
      <c r="C3300" s="69" t="s">
        <v>14</v>
      </c>
      <c r="D3300" s="69" t="s">
        <v>15</v>
      </c>
    </row>
    <row r="3301" spans="1:5" x14ac:dyDescent="0.25">
      <c r="A3301" s="67" t="s">
        <v>16</v>
      </c>
      <c r="B3301" s="70">
        <f>_xlfn.IFNA(VLOOKUP(B3298,Saisie!$A$4:$X$153,3,FALSE),0)</f>
        <v>0</v>
      </c>
      <c r="C3301" s="71">
        <f>Témoin!$C$4</f>
        <v>55</v>
      </c>
      <c r="D3301" s="72">
        <f>C3301*B3301</f>
        <v>0</v>
      </c>
      <c r="E3301" s="117" t="str">
        <f>_xlfn.IFNA(VLOOKUP(B3298,Saisie!$A$4:$X$153,2,FALSE),"")</f>
        <v/>
      </c>
    </row>
    <row r="3302" spans="1:5" x14ac:dyDescent="0.25">
      <c r="A3302" s="67" t="s">
        <v>17</v>
      </c>
      <c r="B3302" s="73">
        <f>IF(A3300=1,1,)</f>
        <v>0</v>
      </c>
      <c r="C3302" s="74">
        <f>Témoin!$C$5</f>
        <v>24</v>
      </c>
      <c r="D3302" s="75">
        <f t="shared" ref="D3302:D3306" si="410">C3302*B3302</f>
        <v>0</v>
      </c>
      <c r="E3302" s="129" t="str">
        <f>_xlfn.IFNA(VLOOKUP(B3298,Saisie!$A$4:$X$153,4,FALSE),"")</f>
        <v/>
      </c>
    </row>
    <row r="3303" spans="1:5" x14ac:dyDescent="0.25">
      <c r="A3303" s="67" t="s">
        <v>18</v>
      </c>
      <c r="B3303" s="73">
        <f>IF(A3300=2,2,)</f>
        <v>0</v>
      </c>
      <c r="C3303" s="74">
        <f>Témoin!$C$6</f>
        <v>23</v>
      </c>
      <c r="D3303" s="75">
        <f t="shared" si="410"/>
        <v>0</v>
      </c>
      <c r="E3303" s="129"/>
    </row>
    <row r="3304" spans="1:5" x14ac:dyDescent="0.25">
      <c r="A3304" s="67" t="s">
        <v>19</v>
      </c>
      <c r="B3304" s="73">
        <f>IF(AND(A3300&gt;=3,A3300&lt;=5),A3300,0)</f>
        <v>0</v>
      </c>
      <c r="C3304" s="74">
        <f>Témoin!$C$7</f>
        <v>22</v>
      </c>
      <c r="D3304" s="75">
        <f t="shared" si="410"/>
        <v>0</v>
      </c>
      <c r="E3304" s="129"/>
    </row>
    <row r="3305" spans="1:5" x14ac:dyDescent="0.25">
      <c r="A3305" s="67" t="s">
        <v>20</v>
      </c>
      <c r="B3305" s="73">
        <f>IF(AND(A3300&gt;=6,A3300&lt;=10),A3300,0)</f>
        <v>0</v>
      </c>
      <c r="C3305" s="74">
        <f>Témoin!$C$8</f>
        <v>21</v>
      </c>
      <c r="D3305" s="75">
        <f t="shared" si="410"/>
        <v>0</v>
      </c>
      <c r="E3305" s="129"/>
    </row>
    <row r="3306" spans="1:5" x14ac:dyDescent="0.25">
      <c r="A3306" s="67" t="s">
        <v>21</v>
      </c>
      <c r="B3306" s="76">
        <f>IF(A3300&gt;10,A3300,0)</f>
        <v>0</v>
      </c>
      <c r="C3306" s="77">
        <f>Témoin!$C$9</f>
        <v>20</v>
      </c>
      <c r="D3306" s="78">
        <f t="shared" si="410"/>
        <v>0</v>
      </c>
      <c r="E3306" s="129"/>
    </row>
    <row r="3307" spans="1:5" x14ac:dyDescent="0.25">
      <c r="A3307" s="67"/>
      <c r="B3307" s="73"/>
      <c r="C3307" s="79"/>
      <c r="D3307" s="80"/>
      <c r="E3307" s="117"/>
    </row>
    <row r="3308" spans="1:5" x14ac:dyDescent="0.25">
      <c r="A3308" s="81" t="s">
        <v>22</v>
      </c>
      <c r="B3308" s="82">
        <f>_xlfn.IFNA(VLOOKUP(B3298,Saisie!$A$4:$X$153,7,FALSE),0)</f>
        <v>0</v>
      </c>
      <c r="C3308" s="83">
        <f>Témoin!$C$11</f>
        <v>95</v>
      </c>
      <c r="D3308" s="84">
        <f t="shared" ref="D3308:D3309" si="411">C3308*B3308</f>
        <v>0</v>
      </c>
      <c r="E3308" s="117" t="str">
        <f>_xlfn.IFNA(VLOOKUP(B3298,Saisie!$A$4:$X$153,6,FALSE),"")</f>
        <v/>
      </c>
    </row>
    <row r="3309" spans="1:5" ht="15.75" thickBot="1" x14ac:dyDescent="0.3">
      <c r="A3309" s="67" t="s">
        <v>23</v>
      </c>
      <c r="B3309" s="85">
        <f>_xlfn.IFNA(VLOOKUP(B3298,Saisie!$A$4:$X$153,9,FALSE),0)</f>
        <v>0</v>
      </c>
      <c r="C3309" s="86">
        <f>Témoin!$C$12</f>
        <v>70</v>
      </c>
      <c r="D3309" s="87">
        <f t="shared" si="411"/>
        <v>0</v>
      </c>
      <c r="E3309" s="117" t="str">
        <f>_xlfn.IFNA(VLOOKUP(B3298,Saisie!$A$4:$X$153,8,FALSE),"")</f>
        <v/>
      </c>
    </row>
    <row r="3310" spans="1:5" ht="15.75" thickBot="1" x14ac:dyDescent="0.3">
      <c r="A3310" s="88" t="s">
        <v>24</v>
      </c>
      <c r="B3310" s="89"/>
      <c r="C3310" s="89"/>
      <c r="D3310" s="90">
        <f>SUM(D3301:D3309)</f>
        <v>0</v>
      </c>
      <c r="E3310" s="117"/>
    </row>
    <row r="3311" spans="1:5" ht="15.75" thickBot="1" x14ac:dyDescent="0.3">
      <c r="A3311" s="67"/>
      <c r="B3311" s="89"/>
      <c r="C3311" s="89"/>
      <c r="D3311" s="91"/>
      <c r="E3311" s="117"/>
    </row>
    <row r="3312" spans="1:5" x14ac:dyDescent="0.25">
      <c r="A3312" s="67" t="s">
        <v>25</v>
      </c>
      <c r="B3312" s="70">
        <f>_xlfn.IFNA(VLOOKUP(B3298,Saisie!$A$4:$X$153,11,FALSE),0)</f>
        <v>0</v>
      </c>
      <c r="C3312" s="71">
        <f>Témoin!$C$15</f>
        <v>27</v>
      </c>
      <c r="D3312" s="72">
        <f t="shared" ref="D3312:D3319" si="412">C3312*B3312</f>
        <v>0</v>
      </c>
      <c r="E3312" s="117" t="str">
        <f>_xlfn.IFNA(VLOOKUP(B3298,Saisie!$A$4:$X$153,10,FALSE),"")</f>
        <v/>
      </c>
    </row>
    <row r="3313" spans="1:5" x14ac:dyDescent="0.25">
      <c r="A3313" s="67" t="s">
        <v>5</v>
      </c>
      <c r="B3313" s="73">
        <f>_xlfn.IFNA(VLOOKUP(B3298,Saisie!$A$4:$X$153,13,FALSE),0)</f>
        <v>0</v>
      </c>
      <c r="C3313" s="74">
        <f>Témoin!$C$16</f>
        <v>65</v>
      </c>
      <c r="D3313" s="75">
        <f t="shared" si="412"/>
        <v>0</v>
      </c>
      <c r="E3313" s="117" t="str">
        <f>_xlfn.IFNA(VLOOKUP(B3298,Saisie!$A$4:$X$153,12,FALSE),"")</f>
        <v/>
      </c>
    </row>
    <row r="3314" spans="1:5" x14ac:dyDescent="0.25">
      <c r="A3314" s="67" t="s">
        <v>6</v>
      </c>
      <c r="B3314" s="73">
        <f>_xlfn.IFNA(VLOOKUP(B3298,Saisie!$A$4:$X$153,15,FALSE),0)</f>
        <v>0</v>
      </c>
      <c r="C3314" s="74">
        <f>Témoin!$C$17</f>
        <v>60</v>
      </c>
      <c r="D3314" s="75">
        <f t="shared" si="412"/>
        <v>0</v>
      </c>
      <c r="E3314" s="117" t="str">
        <f>_xlfn.IFNA(VLOOKUP(B3298,Saisie!$A$4:$X$153,14,FALSE),"")</f>
        <v/>
      </c>
    </row>
    <row r="3315" spans="1:5" x14ac:dyDescent="0.25">
      <c r="A3315" s="67" t="s">
        <v>26</v>
      </c>
      <c r="B3315" s="73">
        <f>_xlfn.IFNA(VLOOKUP(B3298,Saisie!$A$4:$X$153,17,FALSE),0)</f>
        <v>0</v>
      </c>
      <c r="C3315" s="74">
        <f>Témoin!$C$18</f>
        <v>39</v>
      </c>
      <c r="D3315" s="75">
        <f t="shared" si="412"/>
        <v>0</v>
      </c>
      <c r="E3315" s="117" t="str">
        <f>_xlfn.IFNA(VLOOKUP(B3298,Saisie!$A$4:$X$153,16,FALSE),"")</f>
        <v/>
      </c>
    </row>
    <row r="3316" spans="1:5" x14ac:dyDescent="0.25">
      <c r="A3316" s="67" t="s">
        <v>27</v>
      </c>
      <c r="B3316" s="73">
        <f>_xlfn.IFNA(VLOOKUP(B3298,Saisie!$A$4:$X$153,19,FALSE),0)</f>
        <v>0</v>
      </c>
      <c r="C3316" s="74">
        <f>Témoin!$C$19</f>
        <v>20</v>
      </c>
      <c r="D3316" s="75">
        <f t="shared" si="412"/>
        <v>0</v>
      </c>
      <c r="E3316" s="117" t="str">
        <f>_xlfn.IFNA(VLOOKUP(B3298,Saisie!$A$4:$X$153,18,FALSE),"")</f>
        <v/>
      </c>
    </row>
    <row r="3317" spans="1:5" x14ac:dyDescent="0.25">
      <c r="A3317" s="67" t="s">
        <v>28</v>
      </c>
      <c r="B3317" s="73">
        <f>_xlfn.IFNA(VLOOKUP(B3298,Saisie!$A$4:$X$153,23,FALSE),0)</f>
        <v>0</v>
      </c>
      <c r="C3317" s="74">
        <f>Témoin!$C$20</f>
        <v>260</v>
      </c>
      <c r="D3317" s="75">
        <f t="shared" si="412"/>
        <v>0</v>
      </c>
      <c r="E3317" s="117" t="str">
        <f>_xlfn.IFNA(VLOOKUP(B3298,Saisie!$A$4:$X$153,22,FALSE),"")</f>
        <v/>
      </c>
    </row>
    <row r="3318" spans="1:5" x14ac:dyDescent="0.25">
      <c r="A3318" s="67" t="s">
        <v>29</v>
      </c>
      <c r="B3318" s="92"/>
      <c r="C3318" s="74">
        <f>Témoin!$C$21</f>
        <v>54</v>
      </c>
      <c r="D3318" s="75">
        <f t="shared" si="412"/>
        <v>0</v>
      </c>
      <c r="E3318" s="117"/>
    </row>
    <row r="3319" spans="1:5" x14ac:dyDescent="0.25">
      <c r="A3319" s="81" t="s">
        <v>30</v>
      </c>
      <c r="B3319" s="73">
        <f>_xlfn.IFNA(VLOOKUP(B3298,Saisie!$A$4:$X$153,21,FALSE),0)</f>
        <v>0</v>
      </c>
      <c r="C3319" s="74">
        <f>Témoin!$C$22</f>
        <v>135</v>
      </c>
      <c r="D3319" s="75">
        <f t="shared" si="412"/>
        <v>0</v>
      </c>
      <c r="E3319" s="117" t="str">
        <f>_xlfn.IFNA(VLOOKUP(B3298,Saisie!$A$4:$X$153,20,FALSE),"")</f>
        <v/>
      </c>
    </row>
    <row r="3320" spans="1:5" x14ac:dyDescent="0.25">
      <c r="A3320" s="93" t="s">
        <v>31</v>
      </c>
      <c r="B3320" s="92"/>
      <c r="C3320" s="94"/>
      <c r="D3320" s="95"/>
      <c r="E3320" s="129" t="str">
        <f>_xlfn.IFNA(VLOOKUP(B3298,Saisie!$A$4:$X$153,24,FALSE),"")</f>
        <v/>
      </c>
    </row>
    <row r="3321" spans="1:5" x14ac:dyDescent="0.25">
      <c r="A3321" s="96"/>
      <c r="B3321" s="97"/>
      <c r="C3321" s="98"/>
      <c r="D3321" s="75">
        <f t="shared" ref="D3321:D3325" si="413">C3321*B3321</f>
        <v>0</v>
      </c>
      <c r="E3321" s="129"/>
    </row>
    <row r="3322" spans="1:5" x14ac:dyDescent="0.25">
      <c r="A3322" s="96"/>
      <c r="B3322" s="92"/>
      <c r="C3322" s="98"/>
      <c r="D3322" s="75">
        <f t="shared" si="413"/>
        <v>0</v>
      </c>
      <c r="E3322" s="129"/>
    </row>
    <row r="3323" spans="1:5" x14ac:dyDescent="0.25">
      <c r="A3323" s="99"/>
      <c r="B3323" s="92"/>
      <c r="C3323" s="98"/>
      <c r="D3323" s="75">
        <f t="shared" si="413"/>
        <v>0</v>
      </c>
      <c r="E3323" s="129"/>
    </row>
    <row r="3324" spans="1:5" x14ac:dyDescent="0.25">
      <c r="A3324" s="67"/>
      <c r="B3324" s="92"/>
      <c r="C3324" s="98"/>
      <c r="D3324" s="75">
        <f t="shared" si="413"/>
        <v>0</v>
      </c>
      <c r="E3324" s="129"/>
    </row>
    <row r="3325" spans="1:5" ht="15.75" thickBot="1" x14ac:dyDescent="0.3">
      <c r="A3325" s="67"/>
      <c r="B3325" s="100"/>
      <c r="C3325" s="101"/>
      <c r="D3325" s="87">
        <f t="shared" si="413"/>
        <v>0</v>
      </c>
      <c r="E3325" s="129"/>
    </row>
    <row r="3326" spans="1:5" ht="15.75" thickBot="1" x14ac:dyDescent="0.3">
      <c r="A3326" s="88" t="s">
        <v>32</v>
      </c>
      <c r="B3326" s="89"/>
      <c r="C3326" s="89"/>
      <c r="D3326" s="90">
        <f>SUM(D3312:D3325)</f>
        <v>0</v>
      </c>
    </row>
    <row r="3327" spans="1:5" ht="15.75" thickBot="1" x14ac:dyDescent="0.3">
      <c r="A3327" s="67"/>
      <c r="B3327" s="69"/>
      <c r="C3327" s="69"/>
      <c r="D3327" s="91"/>
    </row>
    <row r="3328" spans="1:5" ht="21.75" thickTop="1" thickBot="1" x14ac:dyDescent="0.35">
      <c r="A3328" s="102" t="s">
        <v>33</v>
      </c>
      <c r="B3328" s="102"/>
      <c r="C3328" s="102"/>
      <c r="D3328" s="103">
        <f>D3326+D3310</f>
        <v>0</v>
      </c>
    </row>
    <row r="3329" spans="1:5" ht="16.5" thickTop="1" thickBot="1" x14ac:dyDescent="0.3"/>
    <row r="3330" spans="1:5" ht="16.5" thickBot="1" x14ac:dyDescent="0.3">
      <c r="A3330" s="67" t="s">
        <v>12</v>
      </c>
      <c r="B3330" s="128">
        <f>Saisie!A108</f>
        <v>0</v>
      </c>
      <c r="C3330" s="126"/>
      <c r="D3330" s="127"/>
    </row>
    <row r="3332" spans="1:5" ht="15.75" thickBot="1" x14ac:dyDescent="0.3">
      <c r="A3332" s="68">
        <f>_xlfn.IFNA(VLOOKUP(B3330,Saisie!$A$4:$X$153,5,FALSE),0)</f>
        <v>0</v>
      </c>
      <c r="B3332" s="69" t="s">
        <v>13</v>
      </c>
      <c r="C3332" s="69" t="s">
        <v>14</v>
      </c>
      <c r="D3332" s="69" t="s">
        <v>15</v>
      </c>
    </row>
    <row r="3333" spans="1:5" x14ac:dyDescent="0.25">
      <c r="A3333" s="67" t="s">
        <v>16</v>
      </c>
      <c r="B3333" s="70">
        <f>_xlfn.IFNA(VLOOKUP(B3330,Saisie!$A$4:$X$153,3,FALSE),0)</f>
        <v>0</v>
      </c>
      <c r="C3333" s="71">
        <f>Témoin!$C$4</f>
        <v>55</v>
      </c>
      <c r="D3333" s="72">
        <f>C3333*B3333</f>
        <v>0</v>
      </c>
      <c r="E3333" s="117" t="str">
        <f>_xlfn.IFNA(VLOOKUP(B3330,Saisie!$A$4:$X$153,2,FALSE),"")</f>
        <v/>
      </c>
    </row>
    <row r="3334" spans="1:5" x14ac:dyDescent="0.25">
      <c r="A3334" s="67" t="s">
        <v>17</v>
      </c>
      <c r="B3334" s="73">
        <f>IF(A3332=1,1,)</f>
        <v>0</v>
      </c>
      <c r="C3334" s="74">
        <f>Témoin!$C$5</f>
        <v>24</v>
      </c>
      <c r="D3334" s="75">
        <f t="shared" ref="D3334:D3338" si="414">C3334*B3334</f>
        <v>0</v>
      </c>
      <c r="E3334" s="129" t="str">
        <f>_xlfn.IFNA(VLOOKUP(B3330,Saisie!$A$4:$X$153,4,FALSE),"")</f>
        <v/>
      </c>
    </row>
    <row r="3335" spans="1:5" x14ac:dyDescent="0.25">
      <c r="A3335" s="67" t="s">
        <v>18</v>
      </c>
      <c r="B3335" s="73">
        <f>IF(A3332=2,2,)</f>
        <v>0</v>
      </c>
      <c r="C3335" s="74">
        <f>Témoin!$C$6</f>
        <v>23</v>
      </c>
      <c r="D3335" s="75">
        <f t="shared" si="414"/>
        <v>0</v>
      </c>
      <c r="E3335" s="129"/>
    </row>
    <row r="3336" spans="1:5" x14ac:dyDescent="0.25">
      <c r="A3336" s="67" t="s">
        <v>19</v>
      </c>
      <c r="B3336" s="73">
        <f>IF(AND(A3332&gt;=3,A3332&lt;=5),A3332,0)</f>
        <v>0</v>
      </c>
      <c r="C3336" s="74">
        <f>Témoin!$C$7</f>
        <v>22</v>
      </c>
      <c r="D3336" s="75">
        <f t="shared" si="414"/>
        <v>0</v>
      </c>
      <c r="E3336" s="129"/>
    </row>
    <row r="3337" spans="1:5" x14ac:dyDescent="0.25">
      <c r="A3337" s="67" t="s">
        <v>20</v>
      </c>
      <c r="B3337" s="73">
        <f>IF(AND(A3332&gt;=6,A3332&lt;=10),A3332,0)</f>
        <v>0</v>
      </c>
      <c r="C3337" s="74">
        <f>Témoin!$C$8</f>
        <v>21</v>
      </c>
      <c r="D3337" s="75">
        <f t="shared" si="414"/>
        <v>0</v>
      </c>
      <c r="E3337" s="129"/>
    </row>
    <row r="3338" spans="1:5" x14ac:dyDescent="0.25">
      <c r="A3338" s="67" t="s">
        <v>21</v>
      </c>
      <c r="B3338" s="76">
        <f>IF(A3332&gt;10,A3332,0)</f>
        <v>0</v>
      </c>
      <c r="C3338" s="77">
        <f>Témoin!$C$9</f>
        <v>20</v>
      </c>
      <c r="D3338" s="78">
        <f t="shared" si="414"/>
        <v>0</v>
      </c>
      <c r="E3338" s="129"/>
    </row>
    <row r="3339" spans="1:5" x14ac:dyDescent="0.25">
      <c r="A3339" s="67"/>
      <c r="B3339" s="73"/>
      <c r="C3339" s="79"/>
      <c r="D3339" s="80"/>
      <c r="E3339" s="117"/>
    </row>
    <row r="3340" spans="1:5" x14ac:dyDescent="0.25">
      <c r="A3340" s="81" t="s">
        <v>22</v>
      </c>
      <c r="B3340" s="82">
        <f>_xlfn.IFNA(VLOOKUP(B3330,Saisie!$A$4:$X$153,7,FALSE),0)</f>
        <v>0</v>
      </c>
      <c r="C3340" s="83">
        <f>Témoin!$C$11</f>
        <v>95</v>
      </c>
      <c r="D3340" s="84">
        <f t="shared" ref="D3340:D3341" si="415">C3340*B3340</f>
        <v>0</v>
      </c>
      <c r="E3340" s="117" t="str">
        <f>_xlfn.IFNA(VLOOKUP(B3330,Saisie!$A$4:$X$153,6,FALSE),"")</f>
        <v/>
      </c>
    </row>
    <row r="3341" spans="1:5" ht="15.75" thickBot="1" x14ac:dyDescent="0.3">
      <c r="A3341" s="67" t="s">
        <v>23</v>
      </c>
      <c r="B3341" s="85">
        <f>_xlfn.IFNA(VLOOKUP(B3330,Saisie!$A$4:$X$153,9,FALSE),0)</f>
        <v>0</v>
      </c>
      <c r="C3341" s="86">
        <f>Témoin!$C$12</f>
        <v>70</v>
      </c>
      <c r="D3341" s="87">
        <f t="shared" si="415"/>
        <v>0</v>
      </c>
      <c r="E3341" s="117" t="str">
        <f>_xlfn.IFNA(VLOOKUP(B3330,Saisie!$A$4:$X$153,8,FALSE),"")</f>
        <v/>
      </c>
    </row>
    <row r="3342" spans="1:5" ht="15.75" thickBot="1" x14ac:dyDescent="0.3">
      <c r="A3342" s="88" t="s">
        <v>24</v>
      </c>
      <c r="B3342" s="89"/>
      <c r="C3342" s="89"/>
      <c r="D3342" s="90">
        <f>SUM(D3333:D3341)</f>
        <v>0</v>
      </c>
      <c r="E3342" s="117"/>
    </row>
    <row r="3343" spans="1:5" ht="15.75" thickBot="1" x14ac:dyDescent="0.3">
      <c r="A3343" s="67"/>
      <c r="B3343" s="89"/>
      <c r="C3343" s="89"/>
      <c r="D3343" s="91"/>
      <c r="E3343" s="117"/>
    </row>
    <row r="3344" spans="1:5" x14ac:dyDescent="0.25">
      <c r="A3344" s="67" t="s">
        <v>25</v>
      </c>
      <c r="B3344" s="70">
        <f>_xlfn.IFNA(VLOOKUP(B3330,Saisie!$A$4:$X$153,11,FALSE),0)</f>
        <v>0</v>
      </c>
      <c r="C3344" s="71">
        <f>Témoin!$C$15</f>
        <v>27</v>
      </c>
      <c r="D3344" s="72">
        <f t="shared" ref="D3344:D3351" si="416">C3344*B3344</f>
        <v>0</v>
      </c>
      <c r="E3344" s="117" t="str">
        <f>_xlfn.IFNA(VLOOKUP(B3330,Saisie!$A$4:$X$153,10,FALSE),"")</f>
        <v/>
      </c>
    </row>
    <row r="3345" spans="1:5" x14ac:dyDescent="0.25">
      <c r="A3345" s="67" t="s">
        <v>5</v>
      </c>
      <c r="B3345" s="73">
        <f>_xlfn.IFNA(VLOOKUP(B3330,Saisie!$A$4:$X$153,13,FALSE),0)</f>
        <v>0</v>
      </c>
      <c r="C3345" s="74">
        <f>Témoin!$C$16</f>
        <v>65</v>
      </c>
      <c r="D3345" s="75">
        <f t="shared" si="416"/>
        <v>0</v>
      </c>
      <c r="E3345" s="117" t="str">
        <f>_xlfn.IFNA(VLOOKUP(B3330,Saisie!$A$4:$X$153,12,FALSE),"")</f>
        <v/>
      </c>
    </row>
    <row r="3346" spans="1:5" x14ac:dyDescent="0.25">
      <c r="A3346" s="67" t="s">
        <v>6</v>
      </c>
      <c r="B3346" s="73">
        <f>_xlfn.IFNA(VLOOKUP(B3330,Saisie!$A$4:$X$153,15,FALSE),0)</f>
        <v>0</v>
      </c>
      <c r="C3346" s="74">
        <f>Témoin!$C$17</f>
        <v>60</v>
      </c>
      <c r="D3346" s="75">
        <f t="shared" si="416"/>
        <v>0</v>
      </c>
      <c r="E3346" s="117" t="str">
        <f>_xlfn.IFNA(VLOOKUP(B3330,Saisie!$A$4:$X$153,14,FALSE),"")</f>
        <v/>
      </c>
    </row>
    <row r="3347" spans="1:5" x14ac:dyDescent="0.25">
      <c r="A3347" s="67" t="s">
        <v>26</v>
      </c>
      <c r="B3347" s="73">
        <f>_xlfn.IFNA(VLOOKUP(B3330,Saisie!$A$4:$X$153,17,FALSE),0)</f>
        <v>0</v>
      </c>
      <c r="C3347" s="74">
        <f>Témoin!$C$18</f>
        <v>39</v>
      </c>
      <c r="D3347" s="75">
        <f t="shared" si="416"/>
        <v>0</v>
      </c>
      <c r="E3347" s="117" t="str">
        <f>_xlfn.IFNA(VLOOKUP(B3330,Saisie!$A$4:$X$153,16,FALSE),"")</f>
        <v/>
      </c>
    </row>
    <row r="3348" spans="1:5" x14ac:dyDescent="0.25">
      <c r="A3348" s="67" t="s">
        <v>27</v>
      </c>
      <c r="B3348" s="73">
        <f>_xlfn.IFNA(VLOOKUP(B3330,Saisie!$A$4:$X$153,19,FALSE),0)</f>
        <v>0</v>
      </c>
      <c r="C3348" s="74">
        <f>Témoin!$C$19</f>
        <v>20</v>
      </c>
      <c r="D3348" s="75">
        <f t="shared" si="416"/>
        <v>0</v>
      </c>
      <c r="E3348" s="117" t="str">
        <f>_xlfn.IFNA(VLOOKUP(B3330,Saisie!$A$4:$X$153,18,FALSE),"")</f>
        <v/>
      </c>
    </row>
    <row r="3349" spans="1:5" x14ac:dyDescent="0.25">
      <c r="A3349" s="67" t="s">
        <v>28</v>
      </c>
      <c r="B3349" s="73">
        <f>_xlfn.IFNA(VLOOKUP(B3330,Saisie!$A$4:$X$153,23,FALSE),0)</f>
        <v>0</v>
      </c>
      <c r="C3349" s="74">
        <f>Témoin!$C$20</f>
        <v>260</v>
      </c>
      <c r="D3349" s="75">
        <f t="shared" si="416"/>
        <v>0</v>
      </c>
      <c r="E3349" s="117" t="str">
        <f>_xlfn.IFNA(VLOOKUP(B3330,Saisie!$A$4:$X$153,22,FALSE),"")</f>
        <v/>
      </c>
    </row>
    <row r="3350" spans="1:5" x14ac:dyDescent="0.25">
      <c r="A3350" s="67" t="s">
        <v>29</v>
      </c>
      <c r="B3350" s="92"/>
      <c r="C3350" s="74">
        <f>Témoin!$C$21</f>
        <v>54</v>
      </c>
      <c r="D3350" s="75">
        <f t="shared" si="416"/>
        <v>0</v>
      </c>
      <c r="E3350" s="117"/>
    </row>
    <row r="3351" spans="1:5" x14ac:dyDescent="0.25">
      <c r="A3351" s="81" t="s">
        <v>30</v>
      </c>
      <c r="B3351" s="73">
        <f>_xlfn.IFNA(VLOOKUP(B3330,Saisie!$A$4:$X$153,21,FALSE),0)</f>
        <v>0</v>
      </c>
      <c r="C3351" s="74">
        <f>Témoin!$C$22</f>
        <v>135</v>
      </c>
      <c r="D3351" s="75">
        <f t="shared" si="416"/>
        <v>0</v>
      </c>
      <c r="E3351" s="117" t="str">
        <f>_xlfn.IFNA(VLOOKUP(B3330,Saisie!$A$4:$X$153,20,FALSE),"")</f>
        <v/>
      </c>
    </row>
    <row r="3352" spans="1:5" x14ac:dyDescent="0.25">
      <c r="A3352" s="93" t="s">
        <v>31</v>
      </c>
      <c r="B3352" s="92"/>
      <c r="C3352" s="94"/>
      <c r="D3352" s="95"/>
      <c r="E3352" s="129" t="str">
        <f>_xlfn.IFNA(VLOOKUP(B3330,Saisie!$A$4:$X$153,24,FALSE),"")</f>
        <v/>
      </c>
    </row>
    <row r="3353" spans="1:5" x14ac:dyDescent="0.25">
      <c r="A3353" s="96"/>
      <c r="B3353" s="97"/>
      <c r="C3353" s="98"/>
      <c r="D3353" s="75">
        <f t="shared" ref="D3353:D3357" si="417">C3353*B3353</f>
        <v>0</v>
      </c>
      <c r="E3353" s="129"/>
    </row>
    <row r="3354" spans="1:5" x14ac:dyDescent="0.25">
      <c r="A3354" s="96"/>
      <c r="B3354" s="92"/>
      <c r="C3354" s="98"/>
      <c r="D3354" s="75">
        <f t="shared" si="417"/>
        <v>0</v>
      </c>
      <c r="E3354" s="129"/>
    </row>
    <row r="3355" spans="1:5" x14ac:dyDescent="0.25">
      <c r="A3355" s="99"/>
      <c r="B3355" s="92"/>
      <c r="C3355" s="98"/>
      <c r="D3355" s="75">
        <f t="shared" si="417"/>
        <v>0</v>
      </c>
      <c r="E3355" s="129"/>
    </row>
    <row r="3356" spans="1:5" x14ac:dyDescent="0.25">
      <c r="A3356" s="67"/>
      <c r="B3356" s="92"/>
      <c r="C3356" s="98"/>
      <c r="D3356" s="75">
        <f t="shared" si="417"/>
        <v>0</v>
      </c>
      <c r="E3356" s="129"/>
    </row>
    <row r="3357" spans="1:5" ht="15.75" thickBot="1" x14ac:dyDescent="0.3">
      <c r="A3357" s="67"/>
      <c r="B3357" s="100"/>
      <c r="C3357" s="101"/>
      <c r="D3357" s="87">
        <f t="shared" si="417"/>
        <v>0</v>
      </c>
      <c r="E3357" s="129"/>
    </row>
    <row r="3358" spans="1:5" ht="15.75" thickBot="1" x14ac:dyDescent="0.3">
      <c r="A3358" s="88" t="s">
        <v>32</v>
      </c>
      <c r="B3358" s="89"/>
      <c r="C3358" s="89"/>
      <c r="D3358" s="90">
        <f>SUM(D3344:D3357)</f>
        <v>0</v>
      </c>
    </row>
    <row r="3359" spans="1:5" ht="15.75" thickBot="1" x14ac:dyDescent="0.3">
      <c r="A3359" s="67"/>
      <c r="B3359" s="69"/>
      <c r="C3359" s="69"/>
      <c r="D3359" s="91"/>
    </row>
    <row r="3360" spans="1:5" ht="21.75" thickTop="1" thickBot="1" x14ac:dyDescent="0.35">
      <c r="A3360" s="102" t="s">
        <v>33</v>
      </c>
      <c r="B3360" s="102"/>
      <c r="C3360" s="102"/>
      <c r="D3360" s="103">
        <f>D3358+D3342</f>
        <v>0</v>
      </c>
    </row>
    <row r="3361" spans="1:5" ht="16.5" thickTop="1" thickBot="1" x14ac:dyDescent="0.3"/>
    <row r="3362" spans="1:5" ht="16.5" thickBot="1" x14ac:dyDescent="0.3">
      <c r="A3362" s="67" t="s">
        <v>12</v>
      </c>
      <c r="B3362" s="128">
        <f>Saisie!A109</f>
        <v>0</v>
      </c>
      <c r="C3362" s="126"/>
      <c r="D3362" s="127"/>
    </row>
    <row r="3364" spans="1:5" ht="15.75" thickBot="1" x14ac:dyDescent="0.3">
      <c r="A3364" s="68">
        <f>_xlfn.IFNA(VLOOKUP(B3362,Saisie!$A$4:$X$153,5,FALSE),0)</f>
        <v>0</v>
      </c>
      <c r="B3364" s="69" t="s">
        <v>13</v>
      </c>
      <c r="C3364" s="69" t="s">
        <v>14</v>
      </c>
      <c r="D3364" s="69" t="s">
        <v>15</v>
      </c>
    </row>
    <row r="3365" spans="1:5" x14ac:dyDescent="0.25">
      <c r="A3365" s="67" t="s">
        <v>16</v>
      </c>
      <c r="B3365" s="70">
        <f>_xlfn.IFNA(VLOOKUP(B3362,Saisie!$A$4:$X$153,3,FALSE),0)</f>
        <v>0</v>
      </c>
      <c r="C3365" s="71">
        <f>Témoin!$C$4</f>
        <v>55</v>
      </c>
      <c r="D3365" s="72">
        <f>C3365*B3365</f>
        <v>0</v>
      </c>
      <c r="E3365" s="117" t="str">
        <f>_xlfn.IFNA(VLOOKUP(B3362,Saisie!$A$4:$X$153,2,FALSE),"")</f>
        <v/>
      </c>
    </row>
    <row r="3366" spans="1:5" x14ac:dyDescent="0.25">
      <c r="A3366" s="67" t="s">
        <v>17</v>
      </c>
      <c r="B3366" s="73">
        <f>IF(A3364=1,1,)</f>
        <v>0</v>
      </c>
      <c r="C3366" s="74">
        <f>Témoin!$C$5</f>
        <v>24</v>
      </c>
      <c r="D3366" s="75">
        <f t="shared" ref="D3366:D3370" si="418">C3366*B3366</f>
        <v>0</v>
      </c>
      <c r="E3366" s="129" t="str">
        <f>_xlfn.IFNA(VLOOKUP(B3362,Saisie!$A$4:$X$153,4,FALSE),"")</f>
        <v/>
      </c>
    </row>
    <row r="3367" spans="1:5" x14ac:dyDescent="0.25">
      <c r="A3367" s="67" t="s">
        <v>18</v>
      </c>
      <c r="B3367" s="73">
        <f>IF(A3364=2,2,)</f>
        <v>0</v>
      </c>
      <c r="C3367" s="74">
        <f>Témoin!$C$6</f>
        <v>23</v>
      </c>
      <c r="D3367" s="75">
        <f t="shared" si="418"/>
        <v>0</v>
      </c>
      <c r="E3367" s="129"/>
    </row>
    <row r="3368" spans="1:5" x14ac:dyDescent="0.25">
      <c r="A3368" s="67" t="s">
        <v>19</v>
      </c>
      <c r="B3368" s="73">
        <f>IF(AND(A3364&gt;=3,A3364&lt;=5),A3364,0)</f>
        <v>0</v>
      </c>
      <c r="C3368" s="74">
        <f>Témoin!$C$7</f>
        <v>22</v>
      </c>
      <c r="D3368" s="75">
        <f t="shared" si="418"/>
        <v>0</v>
      </c>
      <c r="E3368" s="129"/>
    </row>
    <row r="3369" spans="1:5" x14ac:dyDescent="0.25">
      <c r="A3369" s="67" t="s">
        <v>20</v>
      </c>
      <c r="B3369" s="73">
        <f>IF(AND(A3364&gt;=6,A3364&lt;=10),A3364,0)</f>
        <v>0</v>
      </c>
      <c r="C3369" s="74">
        <f>Témoin!$C$8</f>
        <v>21</v>
      </c>
      <c r="D3369" s="75">
        <f t="shared" si="418"/>
        <v>0</v>
      </c>
      <c r="E3369" s="129"/>
    </row>
    <row r="3370" spans="1:5" x14ac:dyDescent="0.25">
      <c r="A3370" s="67" t="s">
        <v>21</v>
      </c>
      <c r="B3370" s="76">
        <f>IF(A3364&gt;10,A3364,0)</f>
        <v>0</v>
      </c>
      <c r="C3370" s="77">
        <f>Témoin!$C$9</f>
        <v>20</v>
      </c>
      <c r="D3370" s="78">
        <f t="shared" si="418"/>
        <v>0</v>
      </c>
      <c r="E3370" s="129"/>
    </row>
    <row r="3371" spans="1:5" x14ac:dyDescent="0.25">
      <c r="A3371" s="67"/>
      <c r="B3371" s="73"/>
      <c r="C3371" s="79"/>
      <c r="D3371" s="80"/>
      <c r="E3371" s="117"/>
    </row>
    <row r="3372" spans="1:5" x14ac:dyDescent="0.25">
      <c r="A3372" s="81" t="s">
        <v>22</v>
      </c>
      <c r="B3372" s="82">
        <f>_xlfn.IFNA(VLOOKUP(B3362,Saisie!$A$4:$X$153,7,FALSE),0)</f>
        <v>0</v>
      </c>
      <c r="C3372" s="83">
        <f>Témoin!$C$11</f>
        <v>95</v>
      </c>
      <c r="D3372" s="84">
        <f t="shared" ref="D3372:D3373" si="419">C3372*B3372</f>
        <v>0</v>
      </c>
      <c r="E3372" s="117" t="str">
        <f>_xlfn.IFNA(VLOOKUP(B3362,Saisie!$A$4:$X$153,6,FALSE),"")</f>
        <v/>
      </c>
    </row>
    <row r="3373" spans="1:5" ht="15.75" thickBot="1" x14ac:dyDescent="0.3">
      <c r="A3373" s="67" t="s">
        <v>23</v>
      </c>
      <c r="B3373" s="85">
        <f>_xlfn.IFNA(VLOOKUP(B3362,Saisie!$A$4:$X$153,9,FALSE),0)</f>
        <v>0</v>
      </c>
      <c r="C3373" s="86">
        <f>Témoin!$C$12</f>
        <v>70</v>
      </c>
      <c r="D3373" s="87">
        <f t="shared" si="419"/>
        <v>0</v>
      </c>
      <c r="E3373" s="117" t="str">
        <f>_xlfn.IFNA(VLOOKUP(B3362,Saisie!$A$4:$X$153,8,FALSE),"")</f>
        <v/>
      </c>
    </row>
    <row r="3374" spans="1:5" ht="15.75" thickBot="1" x14ac:dyDescent="0.3">
      <c r="A3374" s="88" t="s">
        <v>24</v>
      </c>
      <c r="B3374" s="89"/>
      <c r="C3374" s="89"/>
      <c r="D3374" s="90">
        <f>SUM(D3365:D3373)</f>
        <v>0</v>
      </c>
      <c r="E3374" s="117"/>
    </row>
    <row r="3375" spans="1:5" ht="15.75" thickBot="1" x14ac:dyDescent="0.3">
      <c r="A3375" s="67"/>
      <c r="B3375" s="89"/>
      <c r="C3375" s="89"/>
      <c r="D3375" s="91"/>
      <c r="E3375" s="117"/>
    </row>
    <row r="3376" spans="1:5" x14ac:dyDescent="0.25">
      <c r="A3376" s="67" t="s">
        <v>25</v>
      </c>
      <c r="B3376" s="70">
        <f>_xlfn.IFNA(VLOOKUP(B3362,Saisie!$A$4:$X$153,11,FALSE),0)</f>
        <v>0</v>
      </c>
      <c r="C3376" s="71">
        <f>Témoin!$C$15</f>
        <v>27</v>
      </c>
      <c r="D3376" s="72">
        <f t="shared" ref="D3376:D3383" si="420">C3376*B3376</f>
        <v>0</v>
      </c>
      <c r="E3376" s="117" t="str">
        <f>_xlfn.IFNA(VLOOKUP(B3362,Saisie!$A$4:$X$153,10,FALSE),"")</f>
        <v/>
      </c>
    </row>
    <row r="3377" spans="1:5" x14ac:dyDescent="0.25">
      <c r="A3377" s="67" t="s">
        <v>5</v>
      </c>
      <c r="B3377" s="73">
        <f>_xlfn.IFNA(VLOOKUP(B3362,Saisie!$A$4:$X$153,13,FALSE),0)</f>
        <v>0</v>
      </c>
      <c r="C3377" s="74">
        <f>Témoin!$C$16</f>
        <v>65</v>
      </c>
      <c r="D3377" s="75">
        <f t="shared" si="420"/>
        <v>0</v>
      </c>
      <c r="E3377" s="117" t="str">
        <f>_xlfn.IFNA(VLOOKUP(B3362,Saisie!$A$4:$X$153,12,FALSE),"")</f>
        <v/>
      </c>
    </row>
    <row r="3378" spans="1:5" x14ac:dyDescent="0.25">
      <c r="A3378" s="67" t="s">
        <v>6</v>
      </c>
      <c r="B3378" s="73">
        <f>_xlfn.IFNA(VLOOKUP(B3362,Saisie!$A$4:$X$153,15,FALSE),0)</f>
        <v>0</v>
      </c>
      <c r="C3378" s="74">
        <f>Témoin!$C$17</f>
        <v>60</v>
      </c>
      <c r="D3378" s="75">
        <f t="shared" si="420"/>
        <v>0</v>
      </c>
      <c r="E3378" s="117" t="str">
        <f>_xlfn.IFNA(VLOOKUP(B3362,Saisie!$A$4:$X$153,14,FALSE),"")</f>
        <v/>
      </c>
    </row>
    <row r="3379" spans="1:5" x14ac:dyDescent="0.25">
      <c r="A3379" s="67" t="s">
        <v>26</v>
      </c>
      <c r="B3379" s="73">
        <f>_xlfn.IFNA(VLOOKUP(B3362,Saisie!$A$4:$X$153,17,FALSE),0)</f>
        <v>0</v>
      </c>
      <c r="C3379" s="74">
        <f>Témoin!$C$18</f>
        <v>39</v>
      </c>
      <c r="D3379" s="75">
        <f t="shared" si="420"/>
        <v>0</v>
      </c>
      <c r="E3379" s="117" t="str">
        <f>_xlfn.IFNA(VLOOKUP(B3362,Saisie!$A$4:$X$153,16,FALSE),"")</f>
        <v/>
      </c>
    </row>
    <row r="3380" spans="1:5" x14ac:dyDescent="0.25">
      <c r="A3380" s="67" t="s">
        <v>27</v>
      </c>
      <c r="B3380" s="73">
        <f>_xlfn.IFNA(VLOOKUP(B3362,Saisie!$A$4:$X$153,19,FALSE),0)</f>
        <v>0</v>
      </c>
      <c r="C3380" s="74">
        <f>Témoin!$C$19</f>
        <v>20</v>
      </c>
      <c r="D3380" s="75">
        <f t="shared" si="420"/>
        <v>0</v>
      </c>
      <c r="E3380" s="117" t="str">
        <f>_xlfn.IFNA(VLOOKUP(B3362,Saisie!$A$4:$X$153,18,FALSE),"")</f>
        <v/>
      </c>
    </row>
    <row r="3381" spans="1:5" x14ac:dyDescent="0.25">
      <c r="A3381" s="67" t="s">
        <v>28</v>
      </c>
      <c r="B3381" s="73">
        <f>_xlfn.IFNA(VLOOKUP(B3362,Saisie!$A$4:$X$153,23,FALSE),0)</f>
        <v>0</v>
      </c>
      <c r="C3381" s="74">
        <f>Témoin!$C$20</f>
        <v>260</v>
      </c>
      <c r="D3381" s="75">
        <f t="shared" si="420"/>
        <v>0</v>
      </c>
      <c r="E3381" s="117" t="str">
        <f>_xlfn.IFNA(VLOOKUP(B3362,Saisie!$A$4:$X$153,22,FALSE),"")</f>
        <v/>
      </c>
    </row>
    <row r="3382" spans="1:5" x14ac:dyDescent="0.25">
      <c r="A3382" s="67" t="s">
        <v>29</v>
      </c>
      <c r="B3382" s="92"/>
      <c r="C3382" s="74">
        <f>Témoin!$C$21</f>
        <v>54</v>
      </c>
      <c r="D3382" s="75">
        <f t="shared" si="420"/>
        <v>0</v>
      </c>
      <c r="E3382" s="117"/>
    </row>
    <row r="3383" spans="1:5" x14ac:dyDescent="0.25">
      <c r="A3383" s="81" t="s">
        <v>30</v>
      </c>
      <c r="B3383" s="73">
        <f>_xlfn.IFNA(VLOOKUP(B3362,Saisie!$A$4:$X$153,21,FALSE),0)</f>
        <v>0</v>
      </c>
      <c r="C3383" s="74">
        <f>Témoin!$C$22</f>
        <v>135</v>
      </c>
      <c r="D3383" s="75">
        <f t="shared" si="420"/>
        <v>0</v>
      </c>
      <c r="E3383" s="117" t="str">
        <f>_xlfn.IFNA(VLOOKUP(B3362,Saisie!$A$4:$X$153,20,FALSE),"")</f>
        <v/>
      </c>
    </row>
    <row r="3384" spans="1:5" x14ac:dyDescent="0.25">
      <c r="A3384" s="93" t="s">
        <v>31</v>
      </c>
      <c r="B3384" s="92"/>
      <c r="C3384" s="94"/>
      <c r="D3384" s="95"/>
      <c r="E3384" s="129" t="str">
        <f>_xlfn.IFNA(VLOOKUP(B3362,Saisie!$A$4:$X$153,24,FALSE),"")</f>
        <v/>
      </c>
    </row>
    <row r="3385" spans="1:5" x14ac:dyDescent="0.25">
      <c r="A3385" s="96"/>
      <c r="B3385" s="97"/>
      <c r="C3385" s="98"/>
      <c r="D3385" s="75">
        <f t="shared" ref="D3385:D3389" si="421">C3385*B3385</f>
        <v>0</v>
      </c>
      <c r="E3385" s="129"/>
    </row>
    <row r="3386" spans="1:5" x14ac:dyDescent="0.25">
      <c r="A3386" s="96"/>
      <c r="B3386" s="92"/>
      <c r="C3386" s="98"/>
      <c r="D3386" s="75">
        <f t="shared" si="421"/>
        <v>0</v>
      </c>
      <c r="E3386" s="129"/>
    </row>
    <row r="3387" spans="1:5" x14ac:dyDescent="0.25">
      <c r="A3387" s="99"/>
      <c r="B3387" s="92"/>
      <c r="C3387" s="98"/>
      <c r="D3387" s="75">
        <f t="shared" si="421"/>
        <v>0</v>
      </c>
      <c r="E3387" s="129"/>
    </row>
    <row r="3388" spans="1:5" x14ac:dyDescent="0.25">
      <c r="A3388" s="67"/>
      <c r="B3388" s="92"/>
      <c r="C3388" s="98"/>
      <c r="D3388" s="75">
        <f t="shared" si="421"/>
        <v>0</v>
      </c>
      <c r="E3388" s="129"/>
    </row>
    <row r="3389" spans="1:5" ht="15.75" thickBot="1" x14ac:dyDescent="0.3">
      <c r="A3389" s="67"/>
      <c r="B3389" s="100"/>
      <c r="C3389" s="101"/>
      <c r="D3389" s="87">
        <f t="shared" si="421"/>
        <v>0</v>
      </c>
      <c r="E3389" s="129"/>
    </row>
    <row r="3390" spans="1:5" ht="15.75" thickBot="1" x14ac:dyDescent="0.3">
      <c r="A3390" s="88" t="s">
        <v>32</v>
      </c>
      <c r="B3390" s="89"/>
      <c r="C3390" s="89"/>
      <c r="D3390" s="90">
        <f>SUM(D3376:D3389)</f>
        <v>0</v>
      </c>
    </row>
    <row r="3391" spans="1:5" ht="15.75" thickBot="1" x14ac:dyDescent="0.3">
      <c r="A3391" s="67"/>
      <c r="B3391" s="69"/>
      <c r="C3391" s="69"/>
      <c r="D3391" s="91"/>
    </row>
    <row r="3392" spans="1:5" ht="21.75" thickTop="1" thickBot="1" x14ac:dyDescent="0.35">
      <c r="A3392" s="102" t="s">
        <v>33</v>
      </c>
      <c r="B3392" s="102"/>
      <c r="C3392" s="102"/>
      <c r="D3392" s="103">
        <f>D3390+D3374</f>
        <v>0</v>
      </c>
    </row>
    <row r="3393" spans="1:5" ht="16.5" thickTop="1" thickBot="1" x14ac:dyDescent="0.3"/>
    <row r="3394" spans="1:5" ht="16.5" thickBot="1" x14ac:dyDescent="0.3">
      <c r="A3394" s="67" t="s">
        <v>12</v>
      </c>
      <c r="B3394" s="128">
        <f>Saisie!A110</f>
        <v>0</v>
      </c>
      <c r="C3394" s="126"/>
      <c r="D3394" s="127"/>
    </row>
    <row r="3396" spans="1:5" ht="15.75" thickBot="1" x14ac:dyDescent="0.3">
      <c r="A3396" s="68">
        <f>_xlfn.IFNA(VLOOKUP(B3394,Saisie!$A$4:$X$153,5,FALSE),0)</f>
        <v>0</v>
      </c>
      <c r="B3396" s="69" t="s">
        <v>13</v>
      </c>
      <c r="C3396" s="69" t="s">
        <v>14</v>
      </c>
      <c r="D3396" s="69" t="s">
        <v>15</v>
      </c>
    </row>
    <row r="3397" spans="1:5" x14ac:dyDescent="0.25">
      <c r="A3397" s="67" t="s">
        <v>16</v>
      </c>
      <c r="B3397" s="70">
        <f>_xlfn.IFNA(VLOOKUP(B3394,Saisie!$A$4:$X$153,3,FALSE),0)</f>
        <v>0</v>
      </c>
      <c r="C3397" s="71">
        <f>Témoin!$C$4</f>
        <v>55</v>
      </c>
      <c r="D3397" s="72">
        <f>C3397*B3397</f>
        <v>0</v>
      </c>
      <c r="E3397" s="117" t="str">
        <f>_xlfn.IFNA(VLOOKUP(B3394,Saisie!$A$4:$X$153,2,FALSE),"")</f>
        <v/>
      </c>
    </row>
    <row r="3398" spans="1:5" x14ac:dyDescent="0.25">
      <c r="A3398" s="67" t="s">
        <v>17</v>
      </c>
      <c r="B3398" s="73">
        <f>IF(A3396=1,1,)</f>
        <v>0</v>
      </c>
      <c r="C3398" s="74">
        <f>Témoin!$C$5</f>
        <v>24</v>
      </c>
      <c r="D3398" s="75">
        <f t="shared" ref="D3398:D3402" si="422">C3398*B3398</f>
        <v>0</v>
      </c>
      <c r="E3398" s="129" t="str">
        <f>_xlfn.IFNA(VLOOKUP(B3394,Saisie!$A$4:$X$153,4,FALSE),"")</f>
        <v/>
      </c>
    </row>
    <row r="3399" spans="1:5" x14ac:dyDescent="0.25">
      <c r="A3399" s="67" t="s">
        <v>18</v>
      </c>
      <c r="B3399" s="73">
        <f>IF(A3396=2,2,)</f>
        <v>0</v>
      </c>
      <c r="C3399" s="74">
        <f>Témoin!$C$6</f>
        <v>23</v>
      </c>
      <c r="D3399" s="75">
        <f t="shared" si="422"/>
        <v>0</v>
      </c>
      <c r="E3399" s="129"/>
    </row>
    <row r="3400" spans="1:5" x14ac:dyDescent="0.25">
      <c r="A3400" s="67" t="s">
        <v>19</v>
      </c>
      <c r="B3400" s="73">
        <f>IF(AND(A3396&gt;=3,A3396&lt;=5),A3396,0)</f>
        <v>0</v>
      </c>
      <c r="C3400" s="74">
        <f>Témoin!$C$7</f>
        <v>22</v>
      </c>
      <c r="D3400" s="75">
        <f t="shared" si="422"/>
        <v>0</v>
      </c>
      <c r="E3400" s="129"/>
    </row>
    <row r="3401" spans="1:5" x14ac:dyDescent="0.25">
      <c r="A3401" s="67" t="s">
        <v>20</v>
      </c>
      <c r="B3401" s="73">
        <f>IF(AND(A3396&gt;=6,A3396&lt;=10),A3396,0)</f>
        <v>0</v>
      </c>
      <c r="C3401" s="74">
        <f>Témoin!$C$8</f>
        <v>21</v>
      </c>
      <c r="D3401" s="75">
        <f t="shared" si="422"/>
        <v>0</v>
      </c>
      <c r="E3401" s="129"/>
    </row>
    <row r="3402" spans="1:5" x14ac:dyDescent="0.25">
      <c r="A3402" s="67" t="s">
        <v>21</v>
      </c>
      <c r="B3402" s="76">
        <f>IF(A3396&gt;10,A3396,0)</f>
        <v>0</v>
      </c>
      <c r="C3402" s="77">
        <f>Témoin!$C$9</f>
        <v>20</v>
      </c>
      <c r="D3402" s="78">
        <f t="shared" si="422"/>
        <v>0</v>
      </c>
      <c r="E3402" s="129"/>
    </row>
    <row r="3403" spans="1:5" x14ac:dyDescent="0.25">
      <c r="A3403" s="67"/>
      <c r="B3403" s="73"/>
      <c r="C3403" s="79"/>
      <c r="D3403" s="80"/>
      <c r="E3403" s="117"/>
    </row>
    <row r="3404" spans="1:5" x14ac:dyDescent="0.25">
      <c r="A3404" s="81" t="s">
        <v>22</v>
      </c>
      <c r="B3404" s="82">
        <f>_xlfn.IFNA(VLOOKUP(B3394,Saisie!$A$4:$X$153,7,FALSE),0)</f>
        <v>0</v>
      </c>
      <c r="C3404" s="83">
        <f>Témoin!$C$11</f>
        <v>95</v>
      </c>
      <c r="D3404" s="84">
        <f t="shared" ref="D3404:D3405" si="423">C3404*B3404</f>
        <v>0</v>
      </c>
      <c r="E3404" s="117" t="str">
        <f>_xlfn.IFNA(VLOOKUP(B3394,Saisie!$A$4:$X$153,6,FALSE),"")</f>
        <v/>
      </c>
    </row>
    <row r="3405" spans="1:5" ht="15.75" thickBot="1" x14ac:dyDescent="0.3">
      <c r="A3405" s="67" t="s">
        <v>23</v>
      </c>
      <c r="B3405" s="85">
        <f>_xlfn.IFNA(VLOOKUP(B3394,Saisie!$A$4:$X$153,9,FALSE),0)</f>
        <v>0</v>
      </c>
      <c r="C3405" s="86">
        <f>Témoin!$C$12</f>
        <v>70</v>
      </c>
      <c r="D3405" s="87">
        <f t="shared" si="423"/>
        <v>0</v>
      </c>
      <c r="E3405" s="117" t="str">
        <f>_xlfn.IFNA(VLOOKUP(B3394,Saisie!$A$4:$X$153,8,FALSE),"")</f>
        <v/>
      </c>
    </row>
    <row r="3406" spans="1:5" ht="15.75" thickBot="1" x14ac:dyDescent="0.3">
      <c r="A3406" s="88" t="s">
        <v>24</v>
      </c>
      <c r="B3406" s="89"/>
      <c r="C3406" s="89"/>
      <c r="D3406" s="90">
        <f>SUM(D3397:D3405)</f>
        <v>0</v>
      </c>
      <c r="E3406" s="117"/>
    </row>
    <row r="3407" spans="1:5" ht="15.75" thickBot="1" x14ac:dyDescent="0.3">
      <c r="A3407" s="67"/>
      <c r="B3407" s="89"/>
      <c r="C3407" s="89"/>
      <c r="D3407" s="91"/>
      <c r="E3407" s="117"/>
    </row>
    <row r="3408" spans="1:5" x14ac:dyDescent="0.25">
      <c r="A3408" s="67" t="s">
        <v>25</v>
      </c>
      <c r="B3408" s="70">
        <f>_xlfn.IFNA(VLOOKUP(B3394,Saisie!$A$4:$X$153,11,FALSE),0)</f>
        <v>0</v>
      </c>
      <c r="C3408" s="71">
        <f>Témoin!$C$15</f>
        <v>27</v>
      </c>
      <c r="D3408" s="72">
        <f t="shared" ref="D3408:D3415" si="424">C3408*B3408</f>
        <v>0</v>
      </c>
      <c r="E3408" s="117" t="str">
        <f>_xlfn.IFNA(VLOOKUP(B3394,Saisie!$A$4:$X$153,10,FALSE),"")</f>
        <v/>
      </c>
    </row>
    <row r="3409" spans="1:5" x14ac:dyDescent="0.25">
      <c r="A3409" s="67" t="s">
        <v>5</v>
      </c>
      <c r="B3409" s="73">
        <f>_xlfn.IFNA(VLOOKUP(B3394,Saisie!$A$4:$X$153,13,FALSE),0)</f>
        <v>0</v>
      </c>
      <c r="C3409" s="74">
        <f>Témoin!$C$16</f>
        <v>65</v>
      </c>
      <c r="D3409" s="75">
        <f t="shared" si="424"/>
        <v>0</v>
      </c>
      <c r="E3409" s="117" t="str">
        <f>_xlfn.IFNA(VLOOKUP(B3394,Saisie!$A$4:$X$153,12,FALSE),"")</f>
        <v/>
      </c>
    </row>
    <row r="3410" spans="1:5" x14ac:dyDescent="0.25">
      <c r="A3410" s="67" t="s">
        <v>6</v>
      </c>
      <c r="B3410" s="73">
        <f>_xlfn.IFNA(VLOOKUP(B3394,Saisie!$A$4:$X$153,15,FALSE),0)</f>
        <v>0</v>
      </c>
      <c r="C3410" s="74">
        <f>Témoin!$C$17</f>
        <v>60</v>
      </c>
      <c r="D3410" s="75">
        <f t="shared" si="424"/>
        <v>0</v>
      </c>
      <c r="E3410" s="117" t="str">
        <f>_xlfn.IFNA(VLOOKUP(B3394,Saisie!$A$4:$X$153,14,FALSE),"")</f>
        <v/>
      </c>
    </row>
    <row r="3411" spans="1:5" x14ac:dyDescent="0.25">
      <c r="A3411" s="67" t="s">
        <v>26</v>
      </c>
      <c r="B3411" s="73">
        <f>_xlfn.IFNA(VLOOKUP(B3394,Saisie!$A$4:$X$153,17,FALSE),0)</f>
        <v>0</v>
      </c>
      <c r="C3411" s="74">
        <f>Témoin!$C$18</f>
        <v>39</v>
      </c>
      <c r="D3411" s="75">
        <f t="shared" si="424"/>
        <v>0</v>
      </c>
      <c r="E3411" s="117" t="str">
        <f>_xlfn.IFNA(VLOOKUP(B3394,Saisie!$A$4:$X$153,16,FALSE),"")</f>
        <v/>
      </c>
    </row>
    <row r="3412" spans="1:5" x14ac:dyDescent="0.25">
      <c r="A3412" s="67" t="s">
        <v>27</v>
      </c>
      <c r="B3412" s="73">
        <f>_xlfn.IFNA(VLOOKUP(B3394,Saisie!$A$4:$X$153,19,FALSE),0)</f>
        <v>0</v>
      </c>
      <c r="C3412" s="74">
        <f>Témoin!$C$19</f>
        <v>20</v>
      </c>
      <c r="D3412" s="75">
        <f t="shared" si="424"/>
        <v>0</v>
      </c>
      <c r="E3412" s="117" t="str">
        <f>_xlfn.IFNA(VLOOKUP(B3394,Saisie!$A$4:$X$153,18,FALSE),"")</f>
        <v/>
      </c>
    </row>
    <row r="3413" spans="1:5" x14ac:dyDescent="0.25">
      <c r="A3413" s="67" t="s">
        <v>28</v>
      </c>
      <c r="B3413" s="73">
        <f>_xlfn.IFNA(VLOOKUP(B3394,Saisie!$A$4:$X$153,23,FALSE),0)</f>
        <v>0</v>
      </c>
      <c r="C3413" s="74">
        <f>Témoin!$C$20</f>
        <v>260</v>
      </c>
      <c r="D3413" s="75">
        <f t="shared" si="424"/>
        <v>0</v>
      </c>
      <c r="E3413" s="117" t="str">
        <f>_xlfn.IFNA(VLOOKUP(B3394,Saisie!$A$4:$X$153,22,FALSE),"")</f>
        <v/>
      </c>
    </row>
    <row r="3414" spans="1:5" x14ac:dyDescent="0.25">
      <c r="A3414" s="67" t="s">
        <v>29</v>
      </c>
      <c r="B3414" s="92"/>
      <c r="C3414" s="74">
        <f>Témoin!$C$21</f>
        <v>54</v>
      </c>
      <c r="D3414" s="75">
        <f t="shared" si="424"/>
        <v>0</v>
      </c>
      <c r="E3414" s="117"/>
    </row>
    <row r="3415" spans="1:5" x14ac:dyDescent="0.25">
      <c r="A3415" s="81" t="s">
        <v>30</v>
      </c>
      <c r="B3415" s="73">
        <f>_xlfn.IFNA(VLOOKUP(B3394,Saisie!$A$4:$X$153,21,FALSE),0)</f>
        <v>0</v>
      </c>
      <c r="C3415" s="74">
        <f>Témoin!$C$22</f>
        <v>135</v>
      </c>
      <c r="D3415" s="75">
        <f t="shared" si="424"/>
        <v>0</v>
      </c>
      <c r="E3415" s="117" t="str">
        <f>_xlfn.IFNA(VLOOKUP(B3394,Saisie!$A$4:$X$153,20,FALSE),"")</f>
        <v/>
      </c>
    </row>
    <row r="3416" spans="1:5" x14ac:dyDescent="0.25">
      <c r="A3416" s="93" t="s">
        <v>31</v>
      </c>
      <c r="B3416" s="92"/>
      <c r="C3416" s="94"/>
      <c r="D3416" s="95"/>
      <c r="E3416" s="129" t="str">
        <f>_xlfn.IFNA(VLOOKUP(B3394,Saisie!$A$4:$X$153,24,FALSE),"")</f>
        <v/>
      </c>
    </row>
    <row r="3417" spans="1:5" x14ac:dyDescent="0.25">
      <c r="A3417" s="96"/>
      <c r="B3417" s="97"/>
      <c r="C3417" s="98"/>
      <c r="D3417" s="75">
        <f t="shared" ref="D3417:D3421" si="425">C3417*B3417</f>
        <v>0</v>
      </c>
      <c r="E3417" s="129"/>
    </row>
    <row r="3418" spans="1:5" x14ac:dyDescent="0.25">
      <c r="A3418" s="96"/>
      <c r="B3418" s="92"/>
      <c r="C3418" s="98"/>
      <c r="D3418" s="75">
        <f t="shared" si="425"/>
        <v>0</v>
      </c>
      <c r="E3418" s="129"/>
    </row>
    <row r="3419" spans="1:5" x14ac:dyDescent="0.25">
      <c r="A3419" s="99"/>
      <c r="B3419" s="92"/>
      <c r="C3419" s="98"/>
      <c r="D3419" s="75">
        <f t="shared" si="425"/>
        <v>0</v>
      </c>
      <c r="E3419" s="129"/>
    </row>
    <row r="3420" spans="1:5" x14ac:dyDescent="0.25">
      <c r="A3420" s="67"/>
      <c r="B3420" s="92"/>
      <c r="C3420" s="98"/>
      <c r="D3420" s="75">
        <f t="shared" si="425"/>
        <v>0</v>
      </c>
      <c r="E3420" s="129"/>
    </row>
    <row r="3421" spans="1:5" ht="15.75" thickBot="1" x14ac:dyDescent="0.3">
      <c r="A3421" s="67"/>
      <c r="B3421" s="100"/>
      <c r="C3421" s="101"/>
      <c r="D3421" s="87">
        <f t="shared" si="425"/>
        <v>0</v>
      </c>
      <c r="E3421" s="129"/>
    </row>
    <row r="3422" spans="1:5" ht="15.75" thickBot="1" x14ac:dyDescent="0.3">
      <c r="A3422" s="88" t="s">
        <v>32</v>
      </c>
      <c r="B3422" s="89"/>
      <c r="C3422" s="89"/>
      <c r="D3422" s="90">
        <f>SUM(D3408:D3421)</f>
        <v>0</v>
      </c>
    </row>
    <row r="3423" spans="1:5" ht="15.75" thickBot="1" x14ac:dyDescent="0.3">
      <c r="A3423" s="67"/>
      <c r="B3423" s="69"/>
      <c r="C3423" s="69"/>
      <c r="D3423" s="91"/>
    </row>
    <row r="3424" spans="1:5" ht="21.75" thickTop="1" thickBot="1" x14ac:dyDescent="0.35">
      <c r="A3424" s="102" t="s">
        <v>33</v>
      </c>
      <c r="B3424" s="102"/>
      <c r="C3424" s="102"/>
      <c r="D3424" s="103">
        <f>D3422+D3406</f>
        <v>0</v>
      </c>
    </row>
    <row r="3425" spans="1:5" ht="16.5" thickTop="1" thickBot="1" x14ac:dyDescent="0.3"/>
    <row r="3426" spans="1:5" ht="16.5" thickBot="1" x14ac:dyDescent="0.3">
      <c r="A3426" s="67" t="s">
        <v>12</v>
      </c>
      <c r="B3426" s="128">
        <f>Saisie!A111</f>
        <v>0</v>
      </c>
      <c r="C3426" s="126"/>
      <c r="D3426" s="127"/>
    </row>
    <row r="3428" spans="1:5" ht="15.75" thickBot="1" x14ac:dyDescent="0.3">
      <c r="A3428" s="68">
        <f>_xlfn.IFNA(VLOOKUP(B3426,Saisie!$A$4:$X$153,5,FALSE),0)</f>
        <v>0</v>
      </c>
      <c r="B3428" s="69" t="s">
        <v>13</v>
      </c>
      <c r="C3428" s="69" t="s">
        <v>14</v>
      </c>
      <c r="D3428" s="69" t="s">
        <v>15</v>
      </c>
    </row>
    <row r="3429" spans="1:5" x14ac:dyDescent="0.25">
      <c r="A3429" s="67" t="s">
        <v>16</v>
      </c>
      <c r="B3429" s="70">
        <f>_xlfn.IFNA(VLOOKUP(B3426,Saisie!$A$4:$X$153,3,FALSE),0)</f>
        <v>0</v>
      </c>
      <c r="C3429" s="71">
        <f>Témoin!$C$4</f>
        <v>55</v>
      </c>
      <c r="D3429" s="72">
        <f>C3429*B3429</f>
        <v>0</v>
      </c>
      <c r="E3429" s="117" t="str">
        <f>_xlfn.IFNA(VLOOKUP(B3426,Saisie!$A$4:$X$153,2,FALSE),"")</f>
        <v/>
      </c>
    </row>
    <row r="3430" spans="1:5" x14ac:dyDescent="0.25">
      <c r="A3430" s="67" t="s">
        <v>17</v>
      </c>
      <c r="B3430" s="73">
        <f>IF(A3428=1,1,)</f>
        <v>0</v>
      </c>
      <c r="C3430" s="74">
        <f>Témoin!$C$5</f>
        <v>24</v>
      </c>
      <c r="D3430" s="75">
        <f t="shared" ref="D3430:D3434" si="426">C3430*B3430</f>
        <v>0</v>
      </c>
      <c r="E3430" s="129" t="str">
        <f>_xlfn.IFNA(VLOOKUP(B3426,Saisie!$A$4:$X$153,4,FALSE),"")</f>
        <v/>
      </c>
    </row>
    <row r="3431" spans="1:5" x14ac:dyDescent="0.25">
      <c r="A3431" s="67" t="s">
        <v>18</v>
      </c>
      <c r="B3431" s="73">
        <f>IF(A3428=2,2,)</f>
        <v>0</v>
      </c>
      <c r="C3431" s="74">
        <f>Témoin!$C$6</f>
        <v>23</v>
      </c>
      <c r="D3431" s="75">
        <f t="shared" si="426"/>
        <v>0</v>
      </c>
      <c r="E3431" s="129"/>
    </row>
    <row r="3432" spans="1:5" x14ac:dyDescent="0.25">
      <c r="A3432" s="67" t="s">
        <v>19</v>
      </c>
      <c r="B3432" s="73">
        <f>IF(AND(A3428&gt;=3,A3428&lt;=5),A3428,0)</f>
        <v>0</v>
      </c>
      <c r="C3432" s="74">
        <f>Témoin!$C$7</f>
        <v>22</v>
      </c>
      <c r="D3432" s="75">
        <f t="shared" si="426"/>
        <v>0</v>
      </c>
      <c r="E3432" s="129"/>
    </row>
    <row r="3433" spans="1:5" x14ac:dyDescent="0.25">
      <c r="A3433" s="67" t="s">
        <v>20</v>
      </c>
      <c r="B3433" s="73">
        <f>IF(AND(A3428&gt;=6,A3428&lt;=10),A3428,0)</f>
        <v>0</v>
      </c>
      <c r="C3433" s="74">
        <f>Témoin!$C$8</f>
        <v>21</v>
      </c>
      <c r="D3433" s="75">
        <f t="shared" si="426"/>
        <v>0</v>
      </c>
      <c r="E3433" s="129"/>
    </row>
    <row r="3434" spans="1:5" x14ac:dyDescent="0.25">
      <c r="A3434" s="67" t="s">
        <v>21</v>
      </c>
      <c r="B3434" s="76">
        <f>IF(A3428&gt;10,A3428,0)</f>
        <v>0</v>
      </c>
      <c r="C3434" s="77">
        <f>Témoin!$C$9</f>
        <v>20</v>
      </c>
      <c r="D3434" s="78">
        <f t="shared" si="426"/>
        <v>0</v>
      </c>
      <c r="E3434" s="129"/>
    </row>
    <row r="3435" spans="1:5" x14ac:dyDescent="0.25">
      <c r="A3435" s="67"/>
      <c r="B3435" s="73"/>
      <c r="C3435" s="79"/>
      <c r="D3435" s="80"/>
      <c r="E3435" s="117"/>
    </row>
    <row r="3436" spans="1:5" x14ac:dyDescent="0.25">
      <c r="A3436" s="81" t="s">
        <v>22</v>
      </c>
      <c r="B3436" s="82">
        <f>_xlfn.IFNA(VLOOKUP(B3426,Saisie!$A$4:$X$153,7,FALSE),0)</f>
        <v>0</v>
      </c>
      <c r="C3436" s="83">
        <f>Témoin!$C$11</f>
        <v>95</v>
      </c>
      <c r="D3436" s="84">
        <f t="shared" ref="D3436:D3437" si="427">C3436*B3436</f>
        <v>0</v>
      </c>
      <c r="E3436" s="117" t="str">
        <f>_xlfn.IFNA(VLOOKUP(B3426,Saisie!$A$4:$X$153,6,FALSE),"")</f>
        <v/>
      </c>
    </row>
    <row r="3437" spans="1:5" ht="15.75" thickBot="1" x14ac:dyDescent="0.3">
      <c r="A3437" s="67" t="s">
        <v>23</v>
      </c>
      <c r="B3437" s="85">
        <f>_xlfn.IFNA(VLOOKUP(B3426,Saisie!$A$4:$X$153,9,FALSE),0)</f>
        <v>0</v>
      </c>
      <c r="C3437" s="86">
        <f>Témoin!$C$12</f>
        <v>70</v>
      </c>
      <c r="D3437" s="87">
        <f t="shared" si="427"/>
        <v>0</v>
      </c>
      <c r="E3437" s="117" t="str">
        <f>_xlfn.IFNA(VLOOKUP(B3426,Saisie!$A$4:$X$153,8,FALSE),"")</f>
        <v/>
      </c>
    </row>
    <row r="3438" spans="1:5" ht="15.75" thickBot="1" x14ac:dyDescent="0.3">
      <c r="A3438" s="88" t="s">
        <v>24</v>
      </c>
      <c r="B3438" s="89"/>
      <c r="C3438" s="89"/>
      <c r="D3438" s="90">
        <f>SUM(D3429:D3437)</f>
        <v>0</v>
      </c>
      <c r="E3438" s="117"/>
    </row>
    <row r="3439" spans="1:5" ht="15.75" thickBot="1" x14ac:dyDescent="0.3">
      <c r="A3439" s="67"/>
      <c r="B3439" s="89"/>
      <c r="C3439" s="89"/>
      <c r="D3439" s="91"/>
      <c r="E3439" s="117"/>
    </row>
    <row r="3440" spans="1:5" x14ac:dyDescent="0.25">
      <c r="A3440" s="67" t="s">
        <v>25</v>
      </c>
      <c r="B3440" s="70">
        <f>_xlfn.IFNA(VLOOKUP(B3426,Saisie!$A$4:$X$153,11,FALSE),0)</f>
        <v>0</v>
      </c>
      <c r="C3440" s="71">
        <f>Témoin!$C$15</f>
        <v>27</v>
      </c>
      <c r="D3440" s="72">
        <f t="shared" ref="D3440:D3447" si="428">C3440*B3440</f>
        <v>0</v>
      </c>
      <c r="E3440" s="117" t="str">
        <f>_xlfn.IFNA(VLOOKUP(B3426,Saisie!$A$4:$X$153,10,FALSE),"")</f>
        <v/>
      </c>
    </row>
    <row r="3441" spans="1:5" x14ac:dyDescent="0.25">
      <c r="A3441" s="67" t="s">
        <v>5</v>
      </c>
      <c r="B3441" s="73">
        <f>_xlfn.IFNA(VLOOKUP(B3426,Saisie!$A$4:$X$153,13,FALSE),0)</f>
        <v>0</v>
      </c>
      <c r="C3441" s="74">
        <f>Témoin!$C$16</f>
        <v>65</v>
      </c>
      <c r="D3441" s="75">
        <f t="shared" si="428"/>
        <v>0</v>
      </c>
      <c r="E3441" s="117" t="str">
        <f>_xlfn.IFNA(VLOOKUP(B3426,Saisie!$A$4:$X$153,12,FALSE),"")</f>
        <v/>
      </c>
    </row>
    <row r="3442" spans="1:5" x14ac:dyDescent="0.25">
      <c r="A3442" s="67" t="s">
        <v>6</v>
      </c>
      <c r="B3442" s="73">
        <f>_xlfn.IFNA(VLOOKUP(B3426,Saisie!$A$4:$X$153,15,FALSE),0)</f>
        <v>0</v>
      </c>
      <c r="C3442" s="74">
        <f>Témoin!$C$17</f>
        <v>60</v>
      </c>
      <c r="D3442" s="75">
        <f t="shared" si="428"/>
        <v>0</v>
      </c>
      <c r="E3442" s="117" t="str">
        <f>_xlfn.IFNA(VLOOKUP(B3426,Saisie!$A$4:$X$153,14,FALSE),"")</f>
        <v/>
      </c>
    </row>
    <row r="3443" spans="1:5" x14ac:dyDescent="0.25">
      <c r="A3443" s="67" t="s">
        <v>26</v>
      </c>
      <c r="B3443" s="73">
        <f>_xlfn.IFNA(VLOOKUP(B3426,Saisie!$A$4:$X$153,17,FALSE),0)</f>
        <v>0</v>
      </c>
      <c r="C3443" s="74">
        <f>Témoin!$C$18</f>
        <v>39</v>
      </c>
      <c r="D3443" s="75">
        <f t="shared" si="428"/>
        <v>0</v>
      </c>
      <c r="E3443" s="117" t="str">
        <f>_xlfn.IFNA(VLOOKUP(B3426,Saisie!$A$4:$X$153,16,FALSE),"")</f>
        <v/>
      </c>
    </row>
    <row r="3444" spans="1:5" x14ac:dyDescent="0.25">
      <c r="A3444" s="67" t="s">
        <v>27</v>
      </c>
      <c r="B3444" s="73">
        <f>_xlfn.IFNA(VLOOKUP(B3426,Saisie!$A$4:$X$153,19,FALSE),0)</f>
        <v>0</v>
      </c>
      <c r="C3444" s="74">
        <f>Témoin!$C$19</f>
        <v>20</v>
      </c>
      <c r="D3444" s="75">
        <f t="shared" si="428"/>
        <v>0</v>
      </c>
      <c r="E3444" s="117" t="str">
        <f>_xlfn.IFNA(VLOOKUP(B3426,Saisie!$A$4:$X$153,18,FALSE),"")</f>
        <v/>
      </c>
    </row>
    <row r="3445" spans="1:5" x14ac:dyDescent="0.25">
      <c r="A3445" s="67" t="s">
        <v>28</v>
      </c>
      <c r="B3445" s="73">
        <f>_xlfn.IFNA(VLOOKUP(B3426,Saisie!$A$4:$X$153,23,FALSE),0)</f>
        <v>0</v>
      </c>
      <c r="C3445" s="74">
        <f>Témoin!$C$20</f>
        <v>260</v>
      </c>
      <c r="D3445" s="75">
        <f t="shared" si="428"/>
        <v>0</v>
      </c>
      <c r="E3445" s="117" t="str">
        <f>_xlfn.IFNA(VLOOKUP(B3426,Saisie!$A$4:$X$153,22,FALSE),"")</f>
        <v/>
      </c>
    </row>
    <row r="3446" spans="1:5" x14ac:dyDescent="0.25">
      <c r="A3446" s="67" t="s">
        <v>29</v>
      </c>
      <c r="B3446" s="92"/>
      <c r="C3446" s="74">
        <f>Témoin!$C$21</f>
        <v>54</v>
      </c>
      <c r="D3446" s="75">
        <f t="shared" si="428"/>
        <v>0</v>
      </c>
      <c r="E3446" s="117"/>
    </row>
    <row r="3447" spans="1:5" x14ac:dyDescent="0.25">
      <c r="A3447" s="81" t="s">
        <v>30</v>
      </c>
      <c r="B3447" s="73">
        <f>_xlfn.IFNA(VLOOKUP(B3426,Saisie!$A$4:$X$153,21,FALSE),0)</f>
        <v>0</v>
      </c>
      <c r="C3447" s="74">
        <f>Témoin!$C$22</f>
        <v>135</v>
      </c>
      <c r="D3447" s="75">
        <f t="shared" si="428"/>
        <v>0</v>
      </c>
      <c r="E3447" s="117" t="str">
        <f>_xlfn.IFNA(VLOOKUP(B3426,Saisie!$A$4:$X$153,20,FALSE),"")</f>
        <v/>
      </c>
    </row>
    <row r="3448" spans="1:5" x14ac:dyDescent="0.25">
      <c r="A3448" s="93" t="s">
        <v>31</v>
      </c>
      <c r="B3448" s="92"/>
      <c r="C3448" s="94"/>
      <c r="D3448" s="95"/>
      <c r="E3448" s="129" t="str">
        <f>_xlfn.IFNA(VLOOKUP(B3426,Saisie!$A$4:$X$153,24,FALSE),"")</f>
        <v/>
      </c>
    </row>
    <row r="3449" spans="1:5" x14ac:dyDescent="0.25">
      <c r="A3449" s="96"/>
      <c r="B3449" s="97"/>
      <c r="C3449" s="98"/>
      <c r="D3449" s="75">
        <f t="shared" ref="D3449:D3453" si="429">C3449*B3449</f>
        <v>0</v>
      </c>
      <c r="E3449" s="129"/>
    </row>
    <row r="3450" spans="1:5" x14ac:dyDescent="0.25">
      <c r="A3450" s="96"/>
      <c r="B3450" s="92"/>
      <c r="C3450" s="98"/>
      <c r="D3450" s="75">
        <f t="shared" si="429"/>
        <v>0</v>
      </c>
      <c r="E3450" s="129"/>
    </row>
    <row r="3451" spans="1:5" x14ac:dyDescent="0.25">
      <c r="A3451" s="99"/>
      <c r="B3451" s="92"/>
      <c r="C3451" s="98"/>
      <c r="D3451" s="75">
        <f t="shared" si="429"/>
        <v>0</v>
      </c>
      <c r="E3451" s="129"/>
    </row>
    <row r="3452" spans="1:5" x14ac:dyDescent="0.25">
      <c r="A3452" s="67"/>
      <c r="B3452" s="92"/>
      <c r="C3452" s="98"/>
      <c r="D3452" s="75">
        <f t="shared" si="429"/>
        <v>0</v>
      </c>
      <c r="E3452" s="129"/>
    </row>
    <row r="3453" spans="1:5" ht="15.75" thickBot="1" x14ac:dyDescent="0.3">
      <c r="A3453" s="67"/>
      <c r="B3453" s="100"/>
      <c r="C3453" s="101"/>
      <c r="D3453" s="87">
        <f t="shared" si="429"/>
        <v>0</v>
      </c>
      <c r="E3453" s="129"/>
    </row>
    <row r="3454" spans="1:5" ht="15.75" thickBot="1" x14ac:dyDescent="0.3">
      <c r="A3454" s="88" t="s">
        <v>32</v>
      </c>
      <c r="B3454" s="89"/>
      <c r="C3454" s="89"/>
      <c r="D3454" s="90">
        <f>SUM(D3440:D3453)</f>
        <v>0</v>
      </c>
    </row>
    <row r="3455" spans="1:5" ht="15.75" thickBot="1" x14ac:dyDescent="0.3">
      <c r="A3455" s="67"/>
      <c r="B3455" s="69"/>
      <c r="C3455" s="69"/>
      <c r="D3455" s="91"/>
    </row>
    <row r="3456" spans="1:5" ht="21.75" thickTop="1" thickBot="1" x14ac:dyDescent="0.35">
      <c r="A3456" s="102" t="s">
        <v>33</v>
      </c>
      <c r="B3456" s="102"/>
      <c r="C3456" s="102"/>
      <c r="D3456" s="103">
        <f>D3454+D3438</f>
        <v>0</v>
      </c>
    </row>
    <row r="3457" spans="1:5" ht="16.5" thickTop="1" thickBot="1" x14ac:dyDescent="0.3"/>
    <row r="3458" spans="1:5" ht="16.5" thickBot="1" x14ac:dyDescent="0.3">
      <c r="A3458" s="67" t="s">
        <v>12</v>
      </c>
      <c r="B3458" s="128">
        <f>Saisie!A112</f>
        <v>0</v>
      </c>
      <c r="C3458" s="126"/>
      <c r="D3458" s="127"/>
    </row>
    <row r="3460" spans="1:5" ht="15.75" thickBot="1" x14ac:dyDescent="0.3">
      <c r="A3460" s="68">
        <f>_xlfn.IFNA(VLOOKUP(B3458,Saisie!$A$4:$X$153,5,FALSE),0)</f>
        <v>0</v>
      </c>
      <c r="B3460" s="69" t="s">
        <v>13</v>
      </c>
      <c r="C3460" s="69" t="s">
        <v>14</v>
      </c>
      <c r="D3460" s="69" t="s">
        <v>15</v>
      </c>
    </row>
    <row r="3461" spans="1:5" x14ac:dyDescent="0.25">
      <c r="A3461" s="67" t="s">
        <v>16</v>
      </c>
      <c r="B3461" s="70">
        <f>_xlfn.IFNA(VLOOKUP(B3458,Saisie!$A$4:$X$153,3,FALSE),0)</f>
        <v>0</v>
      </c>
      <c r="C3461" s="71">
        <f>Témoin!$C$4</f>
        <v>55</v>
      </c>
      <c r="D3461" s="72">
        <f>C3461*B3461</f>
        <v>0</v>
      </c>
      <c r="E3461" s="117" t="str">
        <f>_xlfn.IFNA(VLOOKUP(B3458,Saisie!$A$4:$X$153,2,FALSE),"")</f>
        <v/>
      </c>
    </row>
    <row r="3462" spans="1:5" x14ac:dyDescent="0.25">
      <c r="A3462" s="67" t="s">
        <v>17</v>
      </c>
      <c r="B3462" s="73">
        <f>IF(A3460=1,1,)</f>
        <v>0</v>
      </c>
      <c r="C3462" s="74">
        <f>Témoin!$C$5</f>
        <v>24</v>
      </c>
      <c r="D3462" s="75">
        <f t="shared" ref="D3462:D3466" si="430">C3462*B3462</f>
        <v>0</v>
      </c>
      <c r="E3462" s="129" t="str">
        <f>_xlfn.IFNA(VLOOKUP(B3458,Saisie!$A$4:$X$153,4,FALSE),"")</f>
        <v/>
      </c>
    </row>
    <row r="3463" spans="1:5" x14ac:dyDescent="0.25">
      <c r="A3463" s="67" t="s">
        <v>18</v>
      </c>
      <c r="B3463" s="73">
        <f>IF(A3460=2,2,)</f>
        <v>0</v>
      </c>
      <c r="C3463" s="74">
        <f>Témoin!$C$6</f>
        <v>23</v>
      </c>
      <c r="D3463" s="75">
        <f t="shared" si="430"/>
        <v>0</v>
      </c>
      <c r="E3463" s="129"/>
    </row>
    <row r="3464" spans="1:5" x14ac:dyDescent="0.25">
      <c r="A3464" s="67" t="s">
        <v>19</v>
      </c>
      <c r="B3464" s="73">
        <f>IF(AND(A3460&gt;=3,A3460&lt;=5),A3460,0)</f>
        <v>0</v>
      </c>
      <c r="C3464" s="74">
        <f>Témoin!$C$7</f>
        <v>22</v>
      </c>
      <c r="D3464" s="75">
        <f t="shared" si="430"/>
        <v>0</v>
      </c>
      <c r="E3464" s="129"/>
    </row>
    <row r="3465" spans="1:5" x14ac:dyDescent="0.25">
      <c r="A3465" s="67" t="s">
        <v>20</v>
      </c>
      <c r="B3465" s="73">
        <f>IF(AND(A3460&gt;=6,A3460&lt;=10),A3460,0)</f>
        <v>0</v>
      </c>
      <c r="C3465" s="74">
        <f>Témoin!$C$8</f>
        <v>21</v>
      </c>
      <c r="D3465" s="75">
        <f t="shared" si="430"/>
        <v>0</v>
      </c>
      <c r="E3465" s="129"/>
    </row>
    <row r="3466" spans="1:5" x14ac:dyDescent="0.25">
      <c r="A3466" s="67" t="s">
        <v>21</v>
      </c>
      <c r="B3466" s="76">
        <f>IF(A3460&gt;10,A3460,0)</f>
        <v>0</v>
      </c>
      <c r="C3466" s="77">
        <f>Témoin!$C$9</f>
        <v>20</v>
      </c>
      <c r="D3466" s="78">
        <f t="shared" si="430"/>
        <v>0</v>
      </c>
      <c r="E3466" s="129"/>
    </row>
    <row r="3467" spans="1:5" x14ac:dyDescent="0.25">
      <c r="A3467" s="67"/>
      <c r="B3467" s="73"/>
      <c r="C3467" s="79"/>
      <c r="D3467" s="80"/>
      <c r="E3467" s="117"/>
    </row>
    <row r="3468" spans="1:5" x14ac:dyDescent="0.25">
      <c r="A3468" s="81" t="s">
        <v>22</v>
      </c>
      <c r="B3468" s="82">
        <f>_xlfn.IFNA(VLOOKUP(B3458,Saisie!$A$4:$X$153,7,FALSE),0)</f>
        <v>0</v>
      </c>
      <c r="C3468" s="83">
        <f>Témoin!$C$11</f>
        <v>95</v>
      </c>
      <c r="D3468" s="84">
        <f t="shared" ref="D3468:D3469" si="431">C3468*B3468</f>
        <v>0</v>
      </c>
      <c r="E3468" s="117" t="str">
        <f>_xlfn.IFNA(VLOOKUP(B3458,Saisie!$A$4:$X$153,6,FALSE),"")</f>
        <v/>
      </c>
    </row>
    <row r="3469" spans="1:5" ht="15.75" thickBot="1" x14ac:dyDescent="0.3">
      <c r="A3469" s="67" t="s">
        <v>23</v>
      </c>
      <c r="B3469" s="85">
        <f>_xlfn.IFNA(VLOOKUP(B3458,Saisie!$A$4:$X$153,9,FALSE),0)</f>
        <v>0</v>
      </c>
      <c r="C3469" s="86">
        <f>Témoin!$C$12</f>
        <v>70</v>
      </c>
      <c r="D3469" s="87">
        <f t="shared" si="431"/>
        <v>0</v>
      </c>
      <c r="E3469" s="117" t="str">
        <f>_xlfn.IFNA(VLOOKUP(B3458,Saisie!$A$4:$X$153,8,FALSE),"")</f>
        <v/>
      </c>
    </row>
    <row r="3470" spans="1:5" ht="15.75" thickBot="1" x14ac:dyDescent="0.3">
      <c r="A3470" s="88" t="s">
        <v>24</v>
      </c>
      <c r="B3470" s="89"/>
      <c r="C3470" s="89"/>
      <c r="D3470" s="90">
        <f>SUM(D3461:D3469)</f>
        <v>0</v>
      </c>
      <c r="E3470" s="117"/>
    </row>
    <row r="3471" spans="1:5" ht="15.75" thickBot="1" x14ac:dyDescent="0.3">
      <c r="A3471" s="67"/>
      <c r="B3471" s="89"/>
      <c r="C3471" s="89"/>
      <c r="D3471" s="91"/>
      <c r="E3471" s="117"/>
    </row>
    <row r="3472" spans="1:5" x14ac:dyDescent="0.25">
      <c r="A3472" s="67" t="s">
        <v>25</v>
      </c>
      <c r="B3472" s="70">
        <f>_xlfn.IFNA(VLOOKUP(B3458,Saisie!$A$4:$X$153,11,FALSE),0)</f>
        <v>0</v>
      </c>
      <c r="C3472" s="71">
        <f>Témoin!$C$15</f>
        <v>27</v>
      </c>
      <c r="D3472" s="72">
        <f t="shared" ref="D3472:D3479" si="432">C3472*B3472</f>
        <v>0</v>
      </c>
      <c r="E3472" s="117" t="str">
        <f>_xlfn.IFNA(VLOOKUP(B3458,Saisie!$A$4:$X$153,10,FALSE),"")</f>
        <v/>
      </c>
    </row>
    <row r="3473" spans="1:5" x14ac:dyDescent="0.25">
      <c r="A3473" s="67" t="s">
        <v>5</v>
      </c>
      <c r="B3473" s="73">
        <f>_xlfn.IFNA(VLOOKUP(B3458,Saisie!$A$4:$X$153,13,FALSE),0)</f>
        <v>0</v>
      </c>
      <c r="C3473" s="74">
        <f>Témoin!$C$16</f>
        <v>65</v>
      </c>
      <c r="D3473" s="75">
        <f t="shared" si="432"/>
        <v>0</v>
      </c>
      <c r="E3473" s="117" t="str">
        <f>_xlfn.IFNA(VLOOKUP(B3458,Saisie!$A$4:$X$153,12,FALSE),"")</f>
        <v/>
      </c>
    </row>
    <row r="3474" spans="1:5" x14ac:dyDescent="0.25">
      <c r="A3474" s="67" t="s">
        <v>6</v>
      </c>
      <c r="B3474" s="73">
        <f>_xlfn.IFNA(VLOOKUP(B3458,Saisie!$A$4:$X$153,15,FALSE),0)</f>
        <v>0</v>
      </c>
      <c r="C3474" s="74">
        <f>Témoin!$C$17</f>
        <v>60</v>
      </c>
      <c r="D3474" s="75">
        <f t="shared" si="432"/>
        <v>0</v>
      </c>
      <c r="E3474" s="117" t="str">
        <f>_xlfn.IFNA(VLOOKUP(B3458,Saisie!$A$4:$X$153,14,FALSE),"")</f>
        <v/>
      </c>
    </row>
    <row r="3475" spans="1:5" x14ac:dyDescent="0.25">
      <c r="A3475" s="67" t="s">
        <v>26</v>
      </c>
      <c r="B3475" s="73">
        <f>_xlfn.IFNA(VLOOKUP(B3458,Saisie!$A$4:$X$153,17,FALSE),0)</f>
        <v>0</v>
      </c>
      <c r="C3475" s="74">
        <f>Témoin!$C$18</f>
        <v>39</v>
      </c>
      <c r="D3475" s="75">
        <f t="shared" si="432"/>
        <v>0</v>
      </c>
      <c r="E3475" s="117" t="str">
        <f>_xlfn.IFNA(VLOOKUP(B3458,Saisie!$A$4:$X$153,16,FALSE),"")</f>
        <v/>
      </c>
    </row>
    <row r="3476" spans="1:5" x14ac:dyDescent="0.25">
      <c r="A3476" s="67" t="s">
        <v>27</v>
      </c>
      <c r="B3476" s="73">
        <f>_xlfn.IFNA(VLOOKUP(B3458,Saisie!$A$4:$X$153,19,FALSE),0)</f>
        <v>0</v>
      </c>
      <c r="C3476" s="74">
        <f>Témoin!$C$19</f>
        <v>20</v>
      </c>
      <c r="D3476" s="75">
        <f t="shared" si="432"/>
        <v>0</v>
      </c>
      <c r="E3476" s="117" t="str">
        <f>_xlfn.IFNA(VLOOKUP(B3458,Saisie!$A$4:$X$153,18,FALSE),"")</f>
        <v/>
      </c>
    </row>
    <row r="3477" spans="1:5" x14ac:dyDescent="0.25">
      <c r="A3477" s="67" t="s">
        <v>28</v>
      </c>
      <c r="B3477" s="73">
        <f>_xlfn.IFNA(VLOOKUP(B3458,Saisie!$A$4:$X$153,23,FALSE),0)</f>
        <v>0</v>
      </c>
      <c r="C3477" s="74">
        <f>Témoin!$C$20</f>
        <v>260</v>
      </c>
      <c r="D3477" s="75">
        <f t="shared" si="432"/>
        <v>0</v>
      </c>
      <c r="E3477" s="117" t="str">
        <f>_xlfn.IFNA(VLOOKUP(B3458,Saisie!$A$4:$X$153,22,FALSE),"")</f>
        <v/>
      </c>
    </row>
    <row r="3478" spans="1:5" x14ac:dyDescent="0.25">
      <c r="A3478" s="67" t="s">
        <v>29</v>
      </c>
      <c r="B3478" s="92"/>
      <c r="C3478" s="74">
        <f>Témoin!$C$21</f>
        <v>54</v>
      </c>
      <c r="D3478" s="75">
        <f t="shared" si="432"/>
        <v>0</v>
      </c>
      <c r="E3478" s="117"/>
    </row>
    <row r="3479" spans="1:5" x14ac:dyDescent="0.25">
      <c r="A3479" s="81" t="s">
        <v>30</v>
      </c>
      <c r="B3479" s="73">
        <f>_xlfn.IFNA(VLOOKUP(B3458,Saisie!$A$4:$X$153,21,FALSE),0)</f>
        <v>0</v>
      </c>
      <c r="C3479" s="74">
        <f>Témoin!$C$22</f>
        <v>135</v>
      </c>
      <c r="D3479" s="75">
        <f t="shared" si="432"/>
        <v>0</v>
      </c>
      <c r="E3479" s="117" t="str">
        <f>_xlfn.IFNA(VLOOKUP(B3458,Saisie!$A$4:$X$153,20,FALSE),"")</f>
        <v/>
      </c>
    </row>
    <row r="3480" spans="1:5" x14ac:dyDescent="0.25">
      <c r="A3480" s="93" t="s">
        <v>31</v>
      </c>
      <c r="B3480" s="92"/>
      <c r="C3480" s="94"/>
      <c r="D3480" s="95"/>
      <c r="E3480" s="129" t="str">
        <f>_xlfn.IFNA(VLOOKUP(B3458,Saisie!$A$4:$X$153,24,FALSE),"")</f>
        <v/>
      </c>
    </row>
    <row r="3481" spans="1:5" x14ac:dyDescent="0.25">
      <c r="A3481" s="96"/>
      <c r="B3481" s="97"/>
      <c r="C3481" s="98"/>
      <c r="D3481" s="75">
        <f t="shared" ref="D3481:D3485" si="433">C3481*B3481</f>
        <v>0</v>
      </c>
      <c r="E3481" s="129"/>
    </row>
    <row r="3482" spans="1:5" x14ac:dyDescent="0.25">
      <c r="A3482" s="96"/>
      <c r="B3482" s="92"/>
      <c r="C3482" s="98"/>
      <c r="D3482" s="75">
        <f t="shared" si="433"/>
        <v>0</v>
      </c>
      <c r="E3482" s="129"/>
    </row>
    <row r="3483" spans="1:5" x14ac:dyDescent="0.25">
      <c r="A3483" s="99"/>
      <c r="B3483" s="92"/>
      <c r="C3483" s="98"/>
      <c r="D3483" s="75">
        <f t="shared" si="433"/>
        <v>0</v>
      </c>
      <c r="E3483" s="129"/>
    </row>
    <row r="3484" spans="1:5" x14ac:dyDescent="0.25">
      <c r="A3484" s="67"/>
      <c r="B3484" s="92"/>
      <c r="C3484" s="98"/>
      <c r="D3484" s="75">
        <f t="shared" si="433"/>
        <v>0</v>
      </c>
      <c r="E3484" s="129"/>
    </row>
    <row r="3485" spans="1:5" ht="15.75" thickBot="1" x14ac:dyDescent="0.3">
      <c r="A3485" s="67"/>
      <c r="B3485" s="100"/>
      <c r="C3485" s="101"/>
      <c r="D3485" s="87">
        <f t="shared" si="433"/>
        <v>0</v>
      </c>
      <c r="E3485" s="129"/>
    </row>
    <row r="3486" spans="1:5" ht="15.75" thickBot="1" x14ac:dyDescent="0.3">
      <c r="A3486" s="88" t="s">
        <v>32</v>
      </c>
      <c r="B3486" s="89"/>
      <c r="C3486" s="89"/>
      <c r="D3486" s="90">
        <f>SUM(D3472:D3485)</f>
        <v>0</v>
      </c>
    </row>
    <row r="3487" spans="1:5" ht="15.75" thickBot="1" x14ac:dyDescent="0.3">
      <c r="A3487" s="67"/>
      <c r="B3487" s="69"/>
      <c r="C3487" s="69"/>
      <c r="D3487" s="91"/>
    </row>
    <row r="3488" spans="1:5" ht="21.75" thickTop="1" thickBot="1" x14ac:dyDescent="0.35">
      <c r="A3488" s="102" t="s">
        <v>33</v>
      </c>
      <c r="B3488" s="102"/>
      <c r="C3488" s="102"/>
      <c r="D3488" s="103">
        <f>D3486+D3470</f>
        <v>0</v>
      </c>
    </row>
    <row r="3489" spans="1:5" ht="16.5" thickTop="1" thickBot="1" x14ac:dyDescent="0.3"/>
    <row r="3490" spans="1:5" ht="16.5" thickBot="1" x14ac:dyDescent="0.3">
      <c r="A3490" s="67" t="s">
        <v>12</v>
      </c>
      <c r="B3490" s="128">
        <f>Saisie!A113</f>
        <v>0</v>
      </c>
      <c r="C3490" s="126"/>
      <c r="D3490" s="127"/>
    </row>
    <row r="3492" spans="1:5" ht="15.75" thickBot="1" x14ac:dyDescent="0.3">
      <c r="A3492" s="68">
        <f>_xlfn.IFNA(VLOOKUP(B3490,Saisie!$A$4:$X$153,5,FALSE),0)</f>
        <v>0</v>
      </c>
      <c r="B3492" s="69" t="s">
        <v>13</v>
      </c>
      <c r="C3492" s="69" t="s">
        <v>14</v>
      </c>
      <c r="D3492" s="69" t="s">
        <v>15</v>
      </c>
    </row>
    <row r="3493" spans="1:5" x14ac:dyDescent="0.25">
      <c r="A3493" s="67" t="s">
        <v>16</v>
      </c>
      <c r="B3493" s="70">
        <f>_xlfn.IFNA(VLOOKUP(B3490,Saisie!$A$4:$X$153,3,FALSE),0)</f>
        <v>0</v>
      </c>
      <c r="C3493" s="71">
        <f>Témoin!$C$4</f>
        <v>55</v>
      </c>
      <c r="D3493" s="72">
        <f>C3493*B3493</f>
        <v>0</v>
      </c>
      <c r="E3493" s="117" t="str">
        <f>_xlfn.IFNA(VLOOKUP(B3490,Saisie!$A$4:$X$153,2,FALSE),"")</f>
        <v/>
      </c>
    </row>
    <row r="3494" spans="1:5" x14ac:dyDescent="0.25">
      <c r="A3494" s="67" t="s">
        <v>17</v>
      </c>
      <c r="B3494" s="73">
        <f>IF(A3492=1,1,)</f>
        <v>0</v>
      </c>
      <c r="C3494" s="74">
        <f>Témoin!$C$5</f>
        <v>24</v>
      </c>
      <c r="D3494" s="75">
        <f t="shared" ref="D3494:D3498" si="434">C3494*B3494</f>
        <v>0</v>
      </c>
      <c r="E3494" s="129" t="str">
        <f>_xlfn.IFNA(VLOOKUP(B3490,Saisie!$A$4:$X$153,4,FALSE),"")</f>
        <v/>
      </c>
    </row>
    <row r="3495" spans="1:5" x14ac:dyDescent="0.25">
      <c r="A3495" s="67" t="s">
        <v>18</v>
      </c>
      <c r="B3495" s="73">
        <f>IF(A3492=2,2,)</f>
        <v>0</v>
      </c>
      <c r="C3495" s="74">
        <f>Témoin!$C$6</f>
        <v>23</v>
      </c>
      <c r="D3495" s="75">
        <f t="shared" si="434"/>
        <v>0</v>
      </c>
      <c r="E3495" s="129"/>
    </row>
    <row r="3496" spans="1:5" x14ac:dyDescent="0.25">
      <c r="A3496" s="67" t="s">
        <v>19</v>
      </c>
      <c r="B3496" s="73">
        <f>IF(AND(A3492&gt;=3,A3492&lt;=5),A3492,0)</f>
        <v>0</v>
      </c>
      <c r="C3496" s="74">
        <f>Témoin!$C$7</f>
        <v>22</v>
      </c>
      <c r="D3496" s="75">
        <f t="shared" si="434"/>
        <v>0</v>
      </c>
      <c r="E3496" s="129"/>
    </row>
    <row r="3497" spans="1:5" x14ac:dyDescent="0.25">
      <c r="A3497" s="67" t="s">
        <v>20</v>
      </c>
      <c r="B3497" s="73">
        <f>IF(AND(A3492&gt;=6,A3492&lt;=10),A3492,0)</f>
        <v>0</v>
      </c>
      <c r="C3497" s="74">
        <f>Témoin!$C$8</f>
        <v>21</v>
      </c>
      <c r="D3497" s="75">
        <f t="shared" si="434"/>
        <v>0</v>
      </c>
      <c r="E3497" s="129"/>
    </row>
    <row r="3498" spans="1:5" x14ac:dyDescent="0.25">
      <c r="A3498" s="67" t="s">
        <v>21</v>
      </c>
      <c r="B3498" s="76">
        <f>IF(A3492&gt;10,A3492,0)</f>
        <v>0</v>
      </c>
      <c r="C3498" s="77">
        <f>Témoin!$C$9</f>
        <v>20</v>
      </c>
      <c r="D3498" s="78">
        <f t="shared" si="434"/>
        <v>0</v>
      </c>
      <c r="E3498" s="129"/>
    </row>
    <row r="3499" spans="1:5" x14ac:dyDescent="0.25">
      <c r="A3499" s="67"/>
      <c r="B3499" s="73"/>
      <c r="C3499" s="79"/>
      <c r="D3499" s="80"/>
      <c r="E3499" s="117"/>
    </row>
    <row r="3500" spans="1:5" x14ac:dyDescent="0.25">
      <c r="A3500" s="81" t="s">
        <v>22</v>
      </c>
      <c r="B3500" s="82">
        <f>_xlfn.IFNA(VLOOKUP(B3490,Saisie!$A$4:$X$153,7,FALSE),0)</f>
        <v>0</v>
      </c>
      <c r="C3500" s="83">
        <f>Témoin!$C$11</f>
        <v>95</v>
      </c>
      <c r="D3500" s="84">
        <f t="shared" ref="D3500:D3501" si="435">C3500*B3500</f>
        <v>0</v>
      </c>
      <c r="E3500" s="117" t="str">
        <f>_xlfn.IFNA(VLOOKUP(B3490,Saisie!$A$4:$X$153,6,FALSE),"")</f>
        <v/>
      </c>
    </row>
    <row r="3501" spans="1:5" ht="15.75" thickBot="1" x14ac:dyDescent="0.3">
      <c r="A3501" s="67" t="s">
        <v>23</v>
      </c>
      <c r="B3501" s="85">
        <f>_xlfn.IFNA(VLOOKUP(B3490,Saisie!$A$4:$X$153,9,FALSE),0)</f>
        <v>0</v>
      </c>
      <c r="C3501" s="86">
        <f>Témoin!$C$12</f>
        <v>70</v>
      </c>
      <c r="D3501" s="87">
        <f t="shared" si="435"/>
        <v>0</v>
      </c>
      <c r="E3501" s="117" t="str">
        <f>_xlfn.IFNA(VLOOKUP(B3490,Saisie!$A$4:$X$153,8,FALSE),"")</f>
        <v/>
      </c>
    </row>
    <row r="3502" spans="1:5" ht="15.75" thickBot="1" x14ac:dyDescent="0.3">
      <c r="A3502" s="88" t="s">
        <v>24</v>
      </c>
      <c r="B3502" s="89"/>
      <c r="C3502" s="89"/>
      <c r="D3502" s="90">
        <f>SUM(D3493:D3501)</f>
        <v>0</v>
      </c>
      <c r="E3502" s="117"/>
    </row>
    <row r="3503" spans="1:5" ht="15.75" thickBot="1" x14ac:dyDescent="0.3">
      <c r="A3503" s="67"/>
      <c r="B3503" s="89"/>
      <c r="C3503" s="89"/>
      <c r="D3503" s="91"/>
      <c r="E3503" s="117"/>
    </row>
    <row r="3504" spans="1:5" x14ac:dyDescent="0.25">
      <c r="A3504" s="67" t="s">
        <v>25</v>
      </c>
      <c r="B3504" s="70">
        <f>_xlfn.IFNA(VLOOKUP(B3490,Saisie!$A$4:$X$153,11,FALSE),0)</f>
        <v>0</v>
      </c>
      <c r="C3504" s="71">
        <f>Témoin!$C$15</f>
        <v>27</v>
      </c>
      <c r="D3504" s="72">
        <f t="shared" ref="D3504:D3511" si="436">C3504*B3504</f>
        <v>0</v>
      </c>
      <c r="E3504" s="117" t="str">
        <f>_xlfn.IFNA(VLOOKUP(B3490,Saisie!$A$4:$X$153,10,FALSE),"")</f>
        <v/>
      </c>
    </row>
    <row r="3505" spans="1:5" x14ac:dyDescent="0.25">
      <c r="A3505" s="67" t="s">
        <v>5</v>
      </c>
      <c r="B3505" s="73">
        <f>_xlfn.IFNA(VLOOKUP(B3490,Saisie!$A$4:$X$153,13,FALSE),0)</f>
        <v>0</v>
      </c>
      <c r="C3505" s="74">
        <f>Témoin!$C$16</f>
        <v>65</v>
      </c>
      <c r="D3505" s="75">
        <f t="shared" si="436"/>
        <v>0</v>
      </c>
      <c r="E3505" s="117" t="str">
        <f>_xlfn.IFNA(VLOOKUP(B3490,Saisie!$A$4:$X$153,12,FALSE),"")</f>
        <v/>
      </c>
    </row>
    <row r="3506" spans="1:5" x14ac:dyDescent="0.25">
      <c r="A3506" s="67" t="s">
        <v>6</v>
      </c>
      <c r="B3506" s="73">
        <f>_xlfn.IFNA(VLOOKUP(B3490,Saisie!$A$4:$X$153,15,FALSE),0)</f>
        <v>0</v>
      </c>
      <c r="C3506" s="74">
        <f>Témoin!$C$17</f>
        <v>60</v>
      </c>
      <c r="D3506" s="75">
        <f t="shared" si="436"/>
        <v>0</v>
      </c>
      <c r="E3506" s="117" t="str">
        <f>_xlfn.IFNA(VLOOKUP(B3490,Saisie!$A$4:$X$153,14,FALSE),"")</f>
        <v/>
      </c>
    </row>
    <row r="3507" spans="1:5" x14ac:dyDescent="0.25">
      <c r="A3507" s="67" t="s">
        <v>26</v>
      </c>
      <c r="B3507" s="73">
        <f>_xlfn.IFNA(VLOOKUP(B3490,Saisie!$A$4:$X$153,17,FALSE),0)</f>
        <v>0</v>
      </c>
      <c r="C3507" s="74">
        <f>Témoin!$C$18</f>
        <v>39</v>
      </c>
      <c r="D3507" s="75">
        <f t="shared" si="436"/>
        <v>0</v>
      </c>
      <c r="E3507" s="117" t="str">
        <f>_xlfn.IFNA(VLOOKUP(B3490,Saisie!$A$4:$X$153,16,FALSE),"")</f>
        <v/>
      </c>
    </row>
    <row r="3508" spans="1:5" x14ac:dyDescent="0.25">
      <c r="A3508" s="67" t="s">
        <v>27</v>
      </c>
      <c r="B3508" s="73">
        <f>_xlfn.IFNA(VLOOKUP(B3490,Saisie!$A$4:$X$153,19,FALSE),0)</f>
        <v>0</v>
      </c>
      <c r="C3508" s="74">
        <f>Témoin!$C$19</f>
        <v>20</v>
      </c>
      <c r="D3508" s="75">
        <f t="shared" si="436"/>
        <v>0</v>
      </c>
      <c r="E3508" s="117" t="str">
        <f>_xlfn.IFNA(VLOOKUP(B3490,Saisie!$A$4:$X$153,18,FALSE),"")</f>
        <v/>
      </c>
    </row>
    <row r="3509" spans="1:5" x14ac:dyDescent="0.25">
      <c r="A3509" s="67" t="s">
        <v>28</v>
      </c>
      <c r="B3509" s="73">
        <f>_xlfn.IFNA(VLOOKUP(B3490,Saisie!$A$4:$X$153,23,FALSE),0)</f>
        <v>0</v>
      </c>
      <c r="C3509" s="74">
        <f>Témoin!$C$20</f>
        <v>260</v>
      </c>
      <c r="D3509" s="75">
        <f t="shared" si="436"/>
        <v>0</v>
      </c>
      <c r="E3509" s="117" t="str">
        <f>_xlfn.IFNA(VLOOKUP(B3490,Saisie!$A$4:$X$153,22,FALSE),"")</f>
        <v/>
      </c>
    </row>
    <row r="3510" spans="1:5" x14ac:dyDescent="0.25">
      <c r="A3510" s="67" t="s">
        <v>29</v>
      </c>
      <c r="B3510" s="92"/>
      <c r="C3510" s="74">
        <f>Témoin!$C$21</f>
        <v>54</v>
      </c>
      <c r="D3510" s="75">
        <f t="shared" si="436"/>
        <v>0</v>
      </c>
      <c r="E3510" s="117"/>
    </row>
    <row r="3511" spans="1:5" x14ac:dyDescent="0.25">
      <c r="A3511" s="81" t="s">
        <v>30</v>
      </c>
      <c r="B3511" s="73">
        <f>_xlfn.IFNA(VLOOKUP(B3490,Saisie!$A$4:$X$153,21,FALSE),0)</f>
        <v>0</v>
      </c>
      <c r="C3511" s="74">
        <f>Témoin!$C$22</f>
        <v>135</v>
      </c>
      <c r="D3511" s="75">
        <f t="shared" si="436"/>
        <v>0</v>
      </c>
      <c r="E3511" s="117" t="str">
        <f>_xlfn.IFNA(VLOOKUP(B3490,Saisie!$A$4:$X$153,20,FALSE),"")</f>
        <v/>
      </c>
    </row>
    <row r="3512" spans="1:5" x14ac:dyDescent="0.25">
      <c r="A3512" s="93" t="s">
        <v>31</v>
      </c>
      <c r="B3512" s="92"/>
      <c r="C3512" s="94"/>
      <c r="D3512" s="95"/>
      <c r="E3512" s="129" t="str">
        <f>_xlfn.IFNA(VLOOKUP(B3490,Saisie!$A$4:$X$153,24,FALSE),"")</f>
        <v/>
      </c>
    </row>
    <row r="3513" spans="1:5" x14ac:dyDescent="0.25">
      <c r="A3513" s="96"/>
      <c r="B3513" s="97"/>
      <c r="C3513" s="98"/>
      <c r="D3513" s="75">
        <f t="shared" ref="D3513:D3517" si="437">C3513*B3513</f>
        <v>0</v>
      </c>
      <c r="E3513" s="129"/>
    </row>
    <row r="3514" spans="1:5" x14ac:dyDescent="0.25">
      <c r="A3514" s="96"/>
      <c r="B3514" s="92"/>
      <c r="C3514" s="98"/>
      <c r="D3514" s="75">
        <f t="shared" si="437"/>
        <v>0</v>
      </c>
      <c r="E3514" s="129"/>
    </row>
    <row r="3515" spans="1:5" x14ac:dyDescent="0.25">
      <c r="A3515" s="99"/>
      <c r="B3515" s="92"/>
      <c r="C3515" s="98"/>
      <c r="D3515" s="75">
        <f t="shared" si="437"/>
        <v>0</v>
      </c>
      <c r="E3515" s="129"/>
    </row>
    <row r="3516" spans="1:5" x14ac:dyDescent="0.25">
      <c r="A3516" s="67"/>
      <c r="B3516" s="92"/>
      <c r="C3516" s="98"/>
      <c r="D3516" s="75">
        <f t="shared" si="437"/>
        <v>0</v>
      </c>
      <c r="E3516" s="129"/>
    </row>
    <row r="3517" spans="1:5" ht="15.75" thickBot="1" x14ac:dyDescent="0.3">
      <c r="A3517" s="67"/>
      <c r="B3517" s="100"/>
      <c r="C3517" s="101"/>
      <c r="D3517" s="87">
        <f t="shared" si="437"/>
        <v>0</v>
      </c>
      <c r="E3517" s="129"/>
    </row>
    <row r="3518" spans="1:5" ht="15.75" thickBot="1" x14ac:dyDescent="0.3">
      <c r="A3518" s="88" t="s">
        <v>32</v>
      </c>
      <c r="B3518" s="89"/>
      <c r="C3518" s="89"/>
      <c r="D3518" s="90">
        <f>SUM(D3504:D3517)</f>
        <v>0</v>
      </c>
    </row>
    <row r="3519" spans="1:5" ht="15.75" thickBot="1" x14ac:dyDescent="0.3">
      <c r="A3519" s="67"/>
      <c r="B3519" s="69"/>
      <c r="C3519" s="69"/>
      <c r="D3519" s="91"/>
    </row>
    <row r="3520" spans="1:5" ht="21.75" thickTop="1" thickBot="1" x14ac:dyDescent="0.35">
      <c r="A3520" s="102" t="s">
        <v>33</v>
      </c>
      <c r="B3520" s="102"/>
      <c r="C3520" s="102"/>
      <c r="D3520" s="103">
        <f>D3518+D3502</f>
        <v>0</v>
      </c>
    </row>
    <row r="3521" spans="1:5" ht="16.5" thickTop="1" thickBot="1" x14ac:dyDescent="0.3"/>
    <row r="3522" spans="1:5" ht="16.5" thickBot="1" x14ac:dyDescent="0.3">
      <c r="A3522" s="67" t="s">
        <v>12</v>
      </c>
      <c r="B3522" s="128">
        <f>Saisie!A114</f>
        <v>0</v>
      </c>
      <c r="C3522" s="126"/>
      <c r="D3522" s="127"/>
    </row>
    <row r="3524" spans="1:5" ht="15.75" thickBot="1" x14ac:dyDescent="0.3">
      <c r="A3524" s="68">
        <f>_xlfn.IFNA(VLOOKUP(B3522,Saisie!$A$4:$X$153,5,FALSE),0)</f>
        <v>0</v>
      </c>
      <c r="B3524" s="69" t="s">
        <v>13</v>
      </c>
      <c r="C3524" s="69" t="s">
        <v>14</v>
      </c>
      <c r="D3524" s="69" t="s">
        <v>15</v>
      </c>
    </row>
    <row r="3525" spans="1:5" x14ac:dyDescent="0.25">
      <c r="A3525" s="67" t="s">
        <v>16</v>
      </c>
      <c r="B3525" s="70">
        <f>_xlfn.IFNA(VLOOKUP(B3522,Saisie!$A$4:$X$153,3,FALSE),0)</f>
        <v>0</v>
      </c>
      <c r="C3525" s="71">
        <f>Témoin!$C$4</f>
        <v>55</v>
      </c>
      <c r="D3525" s="72">
        <f>C3525*B3525</f>
        <v>0</v>
      </c>
      <c r="E3525" s="117" t="str">
        <f>_xlfn.IFNA(VLOOKUP(B3522,Saisie!$A$4:$X$153,2,FALSE),"")</f>
        <v/>
      </c>
    </row>
    <row r="3526" spans="1:5" x14ac:dyDescent="0.25">
      <c r="A3526" s="67" t="s">
        <v>17</v>
      </c>
      <c r="B3526" s="73">
        <f>IF(A3524=1,1,)</f>
        <v>0</v>
      </c>
      <c r="C3526" s="74">
        <f>Témoin!$C$5</f>
        <v>24</v>
      </c>
      <c r="D3526" s="75">
        <f t="shared" ref="D3526:D3530" si="438">C3526*B3526</f>
        <v>0</v>
      </c>
      <c r="E3526" s="129" t="str">
        <f>_xlfn.IFNA(VLOOKUP(B3522,Saisie!$A$4:$X$153,4,FALSE),"")</f>
        <v/>
      </c>
    </row>
    <row r="3527" spans="1:5" x14ac:dyDescent="0.25">
      <c r="A3527" s="67" t="s">
        <v>18</v>
      </c>
      <c r="B3527" s="73">
        <f>IF(A3524=2,2,)</f>
        <v>0</v>
      </c>
      <c r="C3527" s="74">
        <f>Témoin!$C$6</f>
        <v>23</v>
      </c>
      <c r="D3527" s="75">
        <f t="shared" si="438"/>
        <v>0</v>
      </c>
      <c r="E3527" s="129"/>
    </row>
    <row r="3528" spans="1:5" x14ac:dyDescent="0.25">
      <c r="A3528" s="67" t="s">
        <v>19</v>
      </c>
      <c r="B3528" s="73">
        <f>IF(AND(A3524&gt;=3,A3524&lt;=5),A3524,0)</f>
        <v>0</v>
      </c>
      <c r="C3528" s="74">
        <f>Témoin!$C$7</f>
        <v>22</v>
      </c>
      <c r="D3528" s="75">
        <f t="shared" si="438"/>
        <v>0</v>
      </c>
      <c r="E3528" s="129"/>
    </row>
    <row r="3529" spans="1:5" x14ac:dyDescent="0.25">
      <c r="A3529" s="67" t="s">
        <v>20</v>
      </c>
      <c r="B3529" s="73">
        <f>IF(AND(A3524&gt;=6,A3524&lt;=10),A3524,0)</f>
        <v>0</v>
      </c>
      <c r="C3529" s="74">
        <f>Témoin!$C$8</f>
        <v>21</v>
      </c>
      <c r="D3529" s="75">
        <f t="shared" si="438"/>
        <v>0</v>
      </c>
      <c r="E3529" s="129"/>
    </row>
    <row r="3530" spans="1:5" x14ac:dyDescent="0.25">
      <c r="A3530" s="67" t="s">
        <v>21</v>
      </c>
      <c r="B3530" s="76">
        <f>IF(A3524&gt;10,A3524,0)</f>
        <v>0</v>
      </c>
      <c r="C3530" s="77">
        <f>Témoin!$C$9</f>
        <v>20</v>
      </c>
      <c r="D3530" s="78">
        <f t="shared" si="438"/>
        <v>0</v>
      </c>
      <c r="E3530" s="129"/>
    </row>
    <row r="3531" spans="1:5" x14ac:dyDescent="0.25">
      <c r="A3531" s="67"/>
      <c r="B3531" s="73"/>
      <c r="C3531" s="79"/>
      <c r="D3531" s="80"/>
      <c r="E3531" s="117"/>
    </row>
    <row r="3532" spans="1:5" x14ac:dyDescent="0.25">
      <c r="A3532" s="81" t="s">
        <v>22</v>
      </c>
      <c r="B3532" s="82">
        <f>_xlfn.IFNA(VLOOKUP(B3522,Saisie!$A$4:$X$153,7,FALSE),0)</f>
        <v>0</v>
      </c>
      <c r="C3532" s="83">
        <f>Témoin!$C$11</f>
        <v>95</v>
      </c>
      <c r="D3532" s="84">
        <f t="shared" ref="D3532:D3533" si="439">C3532*B3532</f>
        <v>0</v>
      </c>
      <c r="E3532" s="117" t="str">
        <f>_xlfn.IFNA(VLOOKUP(B3522,Saisie!$A$4:$X$153,6,FALSE),"")</f>
        <v/>
      </c>
    </row>
    <row r="3533" spans="1:5" ht="15.75" thickBot="1" x14ac:dyDescent="0.3">
      <c r="A3533" s="67" t="s">
        <v>23</v>
      </c>
      <c r="B3533" s="85">
        <f>_xlfn.IFNA(VLOOKUP(B3522,Saisie!$A$4:$X$153,9,FALSE),0)</f>
        <v>0</v>
      </c>
      <c r="C3533" s="86">
        <f>Témoin!$C$12</f>
        <v>70</v>
      </c>
      <c r="D3533" s="87">
        <f t="shared" si="439"/>
        <v>0</v>
      </c>
      <c r="E3533" s="117" t="str">
        <f>_xlfn.IFNA(VLOOKUP(B3522,Saisie!$A$4:$X$153,8,FALSE),"")</f>
        <v/>
      </c>
    </row>
    <row r="3534" spans="1:5" ht="15.75" thickBot="1" x14ac:dyDescent="0.3">
      <c r="A3534" s="88" t="s">
        <v>24</v>
      </c>
      <c r="B3534" s="89"/>
      <c r="C3534" s="89"/>
      <c r="D3534" s="90">
        <f>SUM(D3525:D3533)</f>
        <v>0</v>
      </c>
      <c r="E3534" s="117"/>
    </row>
    <row r="3535" spans="1:5" ht="15.75" thickBot="1" x14ac:dyDescent="0.3">
      <c r="A3535" s="67"/>
      <c r="B3535" s="89"/>
      <c r="C3535" s="89"/>
      <c r="D3535" s="91"/>
      <c r="E3535" s="117"/>
    </row>
    <row r="3536" spans="1:5" x14ac:dyDescent="0.25">
      <c r="A3536" s="67" t="s">
        <v>25</v>
      </c>
      <c r="B3536" s="70">
        <f>_xlfn.IFNA(VLOOKUP(B3522,Saisie!$A$4:$X$153,11,FALSE),0)</f>
        <v>0</v>
      </c>
      <c r="C3536" s="71">
        <f>Témoin!$C$15</f>
        <v>27</v>
      </c>
      <c r="D3536" s="72">
        <f t="shared" ref="D3536:D3543" si="440">C3536*B3536</f>
        <v>0</v>
      </c>
      <c r="E3536" s="117" t="str">
        <f>_xlfn.IFNA(VLOOKUP(B3522,Saisie!$A$4:$X$153,10,FALSE),"")</f>
        <v/>
      </c>
    </row>
    <row r="3537" spans="1:5" x14ac:dyDescent="0.25">
      <c r="A3537" s="67" t="s">
        <v>5</v>
      </c>
      <c r="B3537" s="73">
        <f>_xlfn.IFNA(VLOOKUP(B3522,Saisie!$A$4:$X$153,13,FALSE),0)</f>
        <v>0</v>
      </c>
      <c r="C3537" s="74">
        <f>Témoin!$C$16</f>
        <v>65</v>
      </c>
      <c r="D3537" s="75">
        <f t="shared" si="440"/>
        <v>0</v>
      </c>
      <c r="E3537" s="117" t="str">
        <f>_xlfn.IFNA(VLOOKUP(B3522,Saisie!$A$4:$X$153,12,FALSE),"")</f>
        <v/>
      </c>
    </row>
    <row r="3538" spans="1:5" x14ac:dyDescent="0.25">
      <c r="A3538" s="67" t="s">
        <v>6</v>
      </c>
      <c r="B3538" s="73">
        <f>_xlfn.IFNA(VLOOKUP(B3522,Saisie!$A$4:$X$153,15,FALSE),0)</f>
        <v>0</v>
      </c>
      <c r="C3538" s="74">
        <f>Témoin!$C$17</f>
        <v>60</v>
      </c>
      <c r="D3538" s="75">
        <f t="shared" si="440"/>
        <v>0</v>
      </c>
      <c r="E3538" s="117" t="str">
        <f>_xlfn.IFNA(VLOOKUP(B3522,Saisie!$A$4:$X$153,14,FALSE),"")</f>
        <v/>
      </c>
    </row>
    <row r="3539" spans="1:5" x14ac:dyDescent="0.25">
      <c r="A3539" s="67" t="s">
        <v>26</v>
      </c>
      <c r="B3539" s="73">
        <f>_xlfn.IFNA(VLOOKUP(B3522,Saisie!$A$4:$X$153,17,FALSE),0)</f>
        <v>0</v>
      </c>
      <c r="C3539" s="74">
        <f>Témoin!$C$18</f>
        <v>39</v>
      </c>
      <c r="D3539" s="75">
        <f t="shared" si="440"/>
        <v>0</v>
      </c>
      <c r="E3539" s="117" t="str">
        <f>_xlfn.IFNA(VLOOKUP(B3522,Saisie!$A$4:$X$153,16,FALSE),"")</f>
        <v/>
      </c>
    </row>
    <row r="3540" spans="1:5" x14ac:dyDescent="0.25">
      <c r="A3540" s="67" t="s">
        <v>27</v>
      </c>
      <c r="B3540" s="73">
        <f>_xlfn.IFNA(VLOOKUP(B3522,Saisie!$A$4:$X$153,19,FALSE),0)</f>
        <v>0</v>
      </c>
      <c r="C3540" s="74">
        <f>Témoin!$C$19</f>
        <v>20</v>
      </c>
      <c r="D3540" s="75">
        <f t="shared" si="440"/>
        <v>0</v>
      </c>
      <c r="E3540" s="117" t="str">
        <f>_xlfn.IFNA(VLOOKUP(B3522,Saisie!$A$4:$X$153,18,FALSE),"")</f>
        <v/>
      </c>
    </row>
    <row r="3541" spans="1:5" x14ac:dyDescent="0.25">
      <c r="A3541" s="67" t="s">
        <v>28</v>
      </c>
      <c r="B3541" s="73">
        <f>_xlfn.IFNA(VLOOKUP(B3522,Saisie!$A$4:$X$153,23,FALSE),0)</f>
        <v>0</v>
      </c>
      <c r="C3541" s="74">
        <f>Témoin!$C$20</f>
        <v>260</v>
      </c>
      <c r="D3541" s="75">
        <f t="shared" si="440"/>
        <v>0</v>
      </c>
      <c r="E3541" s="117" t="str">
        <f>_xlfn.IFNA(VLOOKUP(B3522,Saisie!$A$4:$X$153,22,FALSE),"")</f>
        <v/>
      </c>
    </row>
    <row r="3542" spans="1:5" x14ac:dyDescent="0.25">
      <c r="A3542" s="67" t="s">
        <v>29</v>
      </c>
      <c r="B3542" s="92"/>
      <c r="C3542" s="74">
        <f>Témoin!$C$21</f>
        <v>54</v>
      </c>
      <c r="D3542" s="75">
        <f t="shared" si="440"/>
        <v>0</v>
      </c>
      <c r="E3542" s="117"/>
    </row>
    <row r="3543" spans="1:5" x14ac:dyDescent="0.25">
      <c r="A3543" s="81" t="s">
        <v>30</v>
      </c>
      <c r="B3543" s="73">
        <f>_xlfn.IFNA(VLOOKUP(B3522,Saisie!$A$4:$X$153,21,FALSE),0)</f>
        <v>0</v>
      </c>
      <c r="C3543" s="74">
        <f>Témoin!$C$22</f>
        <v>135</v>
      </c>
      <c r="D3543" s="75">
        <f t="shared" si="440"/>
        <v>0</v>
      </c>
      <c r="E3543" s="117" t="str">
        <f>_xlfn.IFNA(VLOOKUP(B3522,Saisie!$A$4:$X$153,20,FALSE),"")</f>
        <v/>
      </c>
    </row>
    <row r="3544" spans="1:5" x14ac:dyDescent="0.25">
      <c r="A3544" s="93" t="s">
        <v>31</v>
      </c>
      <c r="B3544" s="92"/>
      <c r="C3544" s="94"/>
      <c r="D3544" s="95"/>
      <c r="E3544" s="129" t="str">
        <f>_xlfn.IFNA(VLOOKUP(B3522,Saisie!$A$4:$X$153,24,FALSE),"")</f>
        <v/>
      </c>
    </row>
    <row r="3545" spans="1:5" x14ac:dyDescent="0.25">
      <c r="A3545" s="96"/>
      <c r="B3545" s="97"/>
      <c r="C3545" s="98"/>
      <c r="D3545" s="75">
        <f t="shared" ref="D3545:D3549" si="441">C3545*B3545</f>
        <v>0</v>
      </c>
      <c r="E3545" s="129"/>
    </row>
    <row r="3546" spans="1:5" x14ac:dyDescent="0.25">
      <c r="A3546" s="96"/>
      <c r="B3546" s="92"/>
      <c r="C3546" s="98"/>
      <c r="D3546" s="75">
        <f t="shared" si="441"/>
        <v>0</v>
      </c>
      <c r="E3546" s="129"/>
    </row>
    <row r="3547" spans="1:5" x14ac:dyDescent="0.25">
      <c r="A3547" s="99"/>
      <c r="B3547" s="92"/>
      <c r="C3547" s="98"/>
      <c r="D3547" s="75">
        <f t="shared" si="441"/>
        <v>0</v>
      </c>
      <c r="E3547" s="129"/>
    </row>
    <row r="3548" spans="1:5" x14ac:dyDescent="0.25">
      <c r="A3548" s="67"/>
      <c r="B3548" s="92"/>
      <c r="C3548" s="98"/>
      <c r="D3548" s="75">
        <f t="shared" si="441"/>
        <v>0</v>
      </c>
      <c r="E3548" s="129"/>
    </row>
    <row r="3549" spans="1:5" ht="15.75" thickBot="1" x14ac:dyDescent="0.3">
      <c r="A3549" s="67"/>
      <c r="B3549" s="100"/>
      <c r="C3549" s="101"/>
      <c r="D3549" s="87">
        <f t="shared" si="441"/>
        <v>0</v>
      </c>
      <c r="E3549" s="129"/>
    </row>
    <row r="3550" spans="1:5" ht="15.75" thickBot="1" x14ac:dyDescent="0.3">
      <c r="A3550" s="88" t="s">
        <v>32</v>
      </c>
      <c r="B3550" s="89"/>
      <c r="C3550" s="89"/>
      <c r="D3550" s="90">
        <f>SUM(D3536:D3549)</f>
        <v>0</v>
      </c>
    </row>
    <row r="3551" spans="1:5" ht="15.75" thickBot="1" x14ac:dyDescent="0.3">
      <c r="A3551" s="67"/>
      <c r="B3551" s="69"/>
      <c r="C3551" s="69"/>
      <c r="D3551" s="91"/>
    </row>
    <row r="3552" spans="1:5" ht="21.75" thickTop="1" thickBot="1" x14ac:dyDescent="0.35">
      <c r="A3552" s="102" t="s">
        <v>33</v>
      </c>
      <c r="B3552" s="102"/>
      <c r="C3552" s="102"/>
      <c r="D3552" s="103">
        <f>D3550+D3534</f>
        <v>0</v>
      </c>
    </row>
    <row r="3553" spans="1:5" ht="16.5" thickTop="1" thickBot="1" x14ac:dyDescent="0.3"/>
    <row r="3554" spans="1:5" ht="16.5" thickBot="1" x14ac:dyDescent="0.3">
      <c r="A3554" s="67" t="s">
        <v>12</v>
      </c>
      <c r="B3554" s="128">
        <f>Saisie!A115</f>
        <v>0</v>
      </c>
      <c r="C3554" s="126"/>
      <c r="D3554" s="127"/>
    </row>
    <row r="3556" spans="1:5" ht="15.75" thickBot="1" x14ac:dyDescent="0.3">
      <c r="A3556" s="68">
        <f>_xlfn.IFNA(VLOOKUP(B3554,Saisie!$A$4:$X$153,5,FALSE),0)</f>
        <v>0</v>
      </c>
      <c r="B3556" s="69" t="s">
        <v>13</v>
      </c>
      <c r="C3556" s="69" t="s">
        <v>14</v>
      </c>
      <c r="D3556" s="69" t="s">
        <v>15</v>
      </c>
    </row>
    <row r="3557" spans="1:5" x14ac:dyDescent="0.25">
      <c r="A3557" s="67" t="s">
        <v>16</v>
      </c>
      <c r="B3557" s="70">
        <f>_xlfn.IFNA(VLOOKUP(B3554,Saisie!$A$4:$X$153,3,FALSE),0)</f>
        <v>0</v>
      </c>
      <c r="C3557" s="71">
        <f>Témoin!$C$4</f>
        <v>55</v>
      </c>
      <c r="D3557" s="72">
        <f>C3557*B3557</f>
        <v>0</v>
      </c>
      <c r="E3557" s="117" t="str">
        <f>_xlfn.IFNA(VLOOKUP(B3554,Saisie!$A$4:$X$153,2,FALSE),"")</f>
        <v/>
      </c>
    </row>
    <row r="3558" spans="1:5" x14ac:dyDescent="0.25">
      <c r="A3558" s="67" t="s">
        <v>17</v>
      </c>
      <c r="B3558" s="73">
        <f>IF(A3556=1,1,)</f>
        <v>0</v>
      </c>
      <c r="C3558" s="74">
        <f>Témoin!$C$5</f>
        <v>24</v>
      </c>
      <c r="D3558" s="75">
        <f t="shared" ref="D3558:D3562" si="442">C3558*B3558</f>
        <v>0</v>
      </c>
      <c r="E3558" s="129" t="str">
        <f>_xlfn.IFNA(VLOOKUP(B3554,Saisie!$A$4:$X$153,4,FALSE),"")</f>
        <v/>
      </c>
    </row>
    <row r="3559" spans="1:5" x14ac:dyDescent="0.25">
      <c r="A3559" s="67" t="s">
        <v>18</v>
      </c>
      <c r="B3559" s="73">
        <f>IF(A3556=2,2,)</f>
        <v>0</v>
      </c>
      <c r="C3559" s="74">
        <f>Témoin!$C$6</f>
        <v>23</v>
      </c>
      <c r="D3559" s="75">
        <f t="shared" si="442"/>
        <v>0</v>
      </c>
      <c r="E3559" s="129"/>
    </row>
    <row r="3560" spans="1:5" x14ac:dyDescent="0.25">
      <c r="A3560" s="67" t="s">
        <v>19</v>
      </c>
      <c r="B3560" s="73">
        <f>IF(AND(A3556&gt;=3,A3556&lt;=5),A3556,0)</f>
        <v>0</v>
      </c>
      <c r="C3560" s="74">
        <f>Témoin!$C$7</f>
        <v>22</v>
      </c>
      <c r="D3560" s="75">
        <f t="shared" si="442"/>
        <v>0</v>
      </c>
      <c r="E3560" s="129"/>
    </row>
    <row r="3561" spans="1:5" x14ac:dyDescent="0.25">
      <c r="A3561" s="67" t="s">
        <v>20</v>
      </c>
      <c r="B3561" s="73">
        <f>IF(AND(A3556&gt;=6,A3556&lt;=10),A3556,0)</f>
        <v>0</v>
      </c>
      <c r="C3561" s="74">
        <f>Témoin!$C$8</f>
        <v>21</v>
      </c>
      <c r="D3561" s="75">
        <f t="shared" si="442"/>
        <v>0</v>
      </c>
      <c r="E3561" s="129"/>
    </row>
    <row r="3562" spans="1:5" x14ac:dyDescent="0.25">
      <c r="A3562" s="67" t="s">
        <v>21</v>
      </c>
      <c r="B3562" s="76">
        <f>IF(A3556&gt;10,A3556,0)</f>
        <v>0</v>
      </c>
      <c r="C3562" s="77">
        <f>Témoin!$C$9</f>
        <v>20</v>
      </c>
      <c r="D3562" s="78">
        <f t="shared" si="442"/>
        <v>0</v>
      </c>
      <c r="E3562" s="129"/>
    </row>
    <row r="3563" spans="1:5" x14ac:dyDescent="0.25">
      <c r="A3563" s="67"/>
      <c r="B3563" s="73"/>
      <c r="C3563" s="79"/>
      <c r="D3563" s="80"/>
      <c r="E3563" s="117"/>
    </row>
    <row r="3564" spans="1:5" x14ac:dyDescent="0.25">
      <c r="A3564" s="81" t="s">
        <v>22</v>
      </c>
      <c r="B3564" s="82">
        <f>_xlfn.IFNA(VLOOKUP(B3554,Saisie!$A$4:$X$153,7,FALSE),0)</f>
        <v>0</v>
      </c>
      <c r="C3564" s="83">
        <f>Témoin!$C$11</f>
        <v>95</v>
      </c>
      <c r="D3564" s="84">
        <f t="shared" ref="D3564:D3565" si="443">C3564*B3564</f>
        <v>0</v>
      </c>
      <c r="E3564" s="117" t="str">
        <f>_xlfn.IFNA(VLOOKUP(B3554,Saisie!$A$4:$X$153,6,FALSE),"")</f>
        <v/>
      </c>
    </row>
    <row r="3565" spans="1:5" ht="15.75" thickBot="1" x14ac:dyDescent="0.3">
      <c r="A3565" s="67" t="s">
        <v>23</v>
      </c>
      <c r="B3565" s="85">
        <f>_xlfn.IFNA(VLOOKUP(B3554,Saisie!$A$4:$X$153,9,FALSE),0)</f>
        <v>0</v>
      </c>
      <c r="C3565" s="86">
        <f>Témoin!$C$12</f>
        <v>70</v>
      </c>
      <c r="D3565" s="87">
        <f t="shared" si="443"/>
        <v>0</v>
      </c>
      <c r="E3565" s="117" t="str">
        <f>_xlfn.IFNA(VLOOKUP(B3554,Saisie!$A$4:$X$153,8,FALSE),"")</f>
        <v/>
      </c>
    </row>
    <row r="3566" spans="1:5" ht="15.75" thickBot="1" x14ac:dyDescent="0.3">
      <c r="A3566" s="88" t="s">
        <v>24</v>
      </c>
      <c r="B3566" s="89"/>
      <c r="C3566" s="89"/>
      <c r="D3566" s="90">
        <f>SUM(D3557:D3565)</f>
        <v>0</v>
      </c>
      <c r="E3566" s="117"/>
    </row>
    <row r="3567" spans="1:5" ht="15.75" thickBot="1" x14ac:dyDescent="0.3">
      <c r="A3567" s="67"/>
      <c r="B3567" s="89"/>
      <c r="C3567" s="89"/>
      <c r="D3567" s="91"/>
      <c r="E3567" s="117"/>
    </row>
    <row r="3568" spans="1:5" x14ac:dyDescent="0.25">
      <c r="A3568" s="67" t="s">
        <v>25</v>
      </c>
      <c r="B3568" s="70">
        <f>_xlfn.IFNA(VLOOKUP(B3554,Saisie!$A$4:$X$153,11,FALSE),0)</f>
        <v>0</v>
      </c>
      <c r="C3568" s="71">
        <f>Témoin!$C$15</f>
        <v>27</v>
      </c>
      <c r="D3568" s="72">
        <f t="shared" ref="D3568:D3575" si="444">C3568*B3568</f>
        <v>0</v>
      </c>
      <c r="E3568" s="117" t="str">
        <f>_xlfn.IFNA(VLOOKUP(B3554,Saisie!$A$4:$X$153,10,FALSE),"")</f>
        <v/>
      </c>
    </row>
    <row r="3569" spans="1:5" x14ac:dyDescent="0.25">
      <c r="A3569" s="67" t="s">
        <v>5</v>
      </c>
      <c r="B3569" s="73">
        <f>_xlfn.IFNA(VLOOKUP(B3554,Saisie!$A$4:$X$153,13,FALSE),0)</f>
        <v>0</v>
      </c>
      <c r="C3569" s="74">
        <f>Témoin!$C$16</f>
        <v>65</v>
      </c>
      <c r="D3569" s="75">
        <f t="shared" si="444"/>
        <v>0</v>
      </c>
      <c r="E3569" s="117" t="str">
        <f>_xlfn.IFNA(VLOOKUP(B3554,Saisie!$A$4:$X$153,12,FALSE),"")</f>
        <v/>
      </c>
    </row>
    <row r="3570" spans="1:5" x14ac:dyDescent="0.25">
      <c r="A3570" s="67" t="s">
        <v>6</v>
      </c>
      <c r="B3570" s="73">
        <f>_xlfn.IFNA(VLOOKUP(B3554,Saisie!$A$4:$X$153,15,FALSE),0)</f>
        <v>0</v>
      </c>
      <c r="C3570" s="74">
        <f>Témoin!$C$17</f>
        <v>60</v>
      </c>
      <c r="D3570" s="75">
        <f t="shared" si="444"/>
        <v>0</v>
      </c>
      <c r="E3570" s="117" t="str">
        <f>_xlfn.IFNA(VLOOKUP(B3554,Saisie!$A$4:$X$153,14,FALSE),"")</f>
        <v/>
      </c>
    </row>
    <row r="3571" spans="1:5" x14ac:dyDescent="0.25">
      <c r="A3571" s="67" t="s">
        <v>26</v>
      </c>
      <c r="B3571" s="73">
        <f>_xlfn.IFNA(VLOOKUP(B3554,Saisie!$A$4:$X$153,17,FALSE),0)</f>
        <v>0</v>
      </c>
      <c r="C3571" s="74">
        <f>Témoin!$C$18</f>
        <v>39</v>
      </c>
      <c r="D3571" s="75">
        <f t="shared" si="444"/>
        <v>0</v>
      </c>
      <c r="E3571" s="117" t="str">
        <f>_xlfn.IFNA(VLOOKUP(B3554,Saisie!$A$4:$X$153,16,FALSE),"")</f>
        <v/>
      </c>
    </row>
    <row r="3572" spans="1:5" x14ac:dyDescent="0.25">
      <c r="A3572" s="67" t="s">
        <v>27</v>
      </c>
      <c r="B3572" s="73">
        <f>_xlfn.IFNA(VLOOKUP(B3554,Saisie!$A$4:$X$153,19,FALSE),0)</f>
        <v>0</v>
      </c>
      <c r="C3572" s="74">
        <f>Témoin!$C$19</f>
        <v>20</v>
      </c>
      <c r="D3572" s="75">
        <f t="shared" si="444"/>
        <v>0</v>
      </c>
      <c r="E3572" s="117" t="str">
        <f>_xlfn.IFNA(VLOOKUP(B3554,Saisie!$A$4:$X$153,18,FALSE),"")</f>
        <v/>
      </c>
    </row>
    <row r="3573" spans="1:5" x14ac:dyDescent="0.25">
      <c r="A3573" s="67" t="s">
        <v>28</v>
      </c>
      <c r="B3573" s="73">
        <f>_xlfn.IFNA(VLOOKUP(B3554,Saisie!$A$4:$X$153,23,FALSE),0)</f>
        <v>0</v>
      </c>
      <c r="C3573" s="74">
        <f>Témoin!$C$20</f>
        <v>260</v>
      </c>
      <c r="D3573" s="75">
        <f t="shared" si="444"/>
        <v>0</v>
      </c>
      <c r="E3573" s="117" t="str">
        <f>_xlfn.IFNA(VLOOKUP(B3554,Saisie!$A$4:$X$153,22,FALSE),"")</f>
        <v/>
      </c>
    </row>
    <row r="3574" spans="1:5" x14ac:dyDescent="0.25">
      <c r="A3574" s="67" t="s">
        <v>29</v>
      </c>
      <c r="B3574" s="92"/>
      <c r="C3574" s="74">
        <f>Témoin!$C$21</f>
        <v>54</v>
      </c>
      <c r="D3574" s="75">
        <f t="shared" si="444"/>
        <v>0</v>
      </c>
      <c r="E3574" s="117"/>
    </row>
    <row r="3575" spans="1:5" x14ac:dyDescent="0.25">
      <c r="A3575" s="81" t="s">
        <v>30</v>
      </c>
      <c r="B3575" s="73">
        <f>_xlfn.IFNA(VLOOKUP(B3554,Saisie!$A$4:$X$153,21,FALSE),0)</f>
        <v>0</v>
      </c>
      <c r="C3575" s="74">
        <f>Témoin!$C$22</f>
        <v>135</v>
      </c>
      <c r="D3575" s="75">
        <f t="shared" si="444"/>
        <v>0</v>
      </c>
      <c r="E3575" s="117" t="str">
        <f>_xlfn.IFNA(VLOOKUP(B3554,Saisie!$A$4:$X$153,20,FALSE),"")</f>
        <v/>
      </c>
    </row>
    <row r="3576" spans="1:5" x14ac:dyDescent="0.25">
      <c r="A3576" s="93" t="s">
        <v>31</v>
      </c>
      <c r="B3576" s="92"/>
      <c r="C3576" s="94"/>
      <c r="D3576" s="95"/>
      <c r="E3576" s="129" t="str">
        <f>_xlfn.IFNA(VLOOKUP(B3554,Saisie!$A$4:$X$153,24,FALSE),"")</f>
        <v/>
      </c>
    </row>
    <row r="3577" spans="1:5" x14ac:dyDescent="0.25">
      <c r="A3577" s="96"/>
      <c r="B3577" s="97"/>
      <c r="C3577" s="98"/>
      <c r="D3577" s="75">
        <f t="shared" ref="D3577:D3581" si="445">C3577*B3577</f>
        <v>0</v>
      </c>
      <c r="E3577" s="129"/>
    </row>
    <row r="3578" spans="1:5" x14ac:dyDescent="0.25">
      <c r="A3578" s="96"/>
      <c r="B3578" s="92"/>
      <c r="C3578" s="98"/>
      <c r="D3578" s="75">
        <f t="shared" si="445"/>
        <v>0</v>
      </c>
      <c r="E3578" s="129"/>
    </row>
    <row r="3579" spans="1:5" x14ac:dyDescent="0.25">
      <c r="A3579" s="99"/>
      <c r="B3579" s="92"/>
      <c r="C3579" s="98"/>
      <c r="D3579" s="75">
        <f t="shared" si="445"/>
        <v>0</v>
      </c>
      <c r="E3579" s="129"/>
    </row>
    <row r="3580" spans="1:5" x14ac:dyDescent="0.25">
      <c r="A3580" s="67"/>
      <c r="B3580" s="92"/>
      <c r="C3580" s="98"/>
      <c r="D3580" s="75">
        <f t="shared" si="445"/>
        <v>0</v>
      </c>
      <c r="E3580" s="129"/>
    </row>
    <row r="3581" spans="1:5" ht="15.75" thickBot="1" x14ac:dyDescent="0.3">
      <c r="A3581" s="67"/>
      <c r="B3581" s="100"/>
      <c r="C3581" s="101"/>
      <c r="D3581" s="87">
        <f t="shared" si="445"/>
        <v>0</v>
      </c>
      <c r="E3581" s="129"/>
    </row>
    <row r="3582" spans="1:5" ht="15.75" thickBot="1" x14ac:dyDescent="0.3">
      <c r="A3582" s="88" t="s">
        <v>32</v>
      </c>
      <c r="B3582" s="89"/>
      <c r="C3582" s="89"/>
      <c r="D3582" s="90">
        <f>SUM(D3568:D3581)</f>
        <v>0</v>
      </c>
    </row>
    <row r="3583" spans="1:5" ht="15.75" thickBot="1" x14ac:dyDescent="0.3">
      <c r="A3583" s="67"/>
      <c r="B3583" s="69"/>
      <c r="C3583" s="69"/>
      <c r="D3583" s="91"/>
    </row>
    <row r="3584" spans="1:5" ht="21.75" thickTop="1" thickBot="1" x14ac:dyDescent="0.35">
      <c r="A3584" s="102" t="s">
        <v>33</v>
      </c>
      <c r="B3584" s="102"/>
      <c r="C3584" s="102"/>
      <c r="D3584" s="103">
        <f>D3582+D3566</f>
        <v>0</v>
      </c>
    </row>
    <row r="3585" spans="1:5" ht="16.5" thickTop="1" thickBot="1" x14ac:dyDescent="0.3"/>
    <row r="3586" spans="1:5" ht="16.5" thickBot="1" x14ac:dyDescent="0.3">
      <c r="A3586" s="67" t="s">
        <v>12</v>
      </c>
      <c r="B3586" s="128">
        <f>Saisie!A116</f>
        <v>0</v>
      </c>
      <c r="C3586" s="126"/>
      <c r="D3586" s="127"/>
    </row>
    <row r="3588" spans="1:5" ht="15.75" thickBot="1" x14ac:dyDescent="0.3">
      <c r="A3588" s="68">
        <f>_xlfn.IFNA(VLOOKUP(B3586,Saisie!$A$4:$X$153,5,FALSE),0)</f>
        <v>0</v>
      </c>
      <c r="B3588" s="69" t="s">
        <v>13</v>
      </c>
      <c r="C3588" s="69" t="s">
        <v>14</v>
      </c>
      <c r="D3588" s="69" t="s">
        <v>15</v>
      </c>
    </row>
    <row r="3589" spans="1:5" x14ac:dyDescent="0.25">
      <c r="A3589" s="67" t="s">
        <v>16</v>
      </c>
      <c r="B3589" s="70">
        <f>_xlfn.IFNA(VLOOKUP(B3586,Saisie!$A$4:$X$153,3,FALSE),0)</f>
        <v>0</v>
      </c>
      <c r="C3589" s="71">
        <f>Témoin!$C$4</f>
        <v>55</v>
      </c>
      <c r="D3589" s="72">
        <f>C3589*B3589</f>
        <v>0</v>
      </c>
      <c r="E3589" s="117" t="str">
        <f>_xlfn.IFNA(VLOOKUP(B3586,Saisie!$A$4:$X$153,2,FALSE),"")</f>
        <v/>
      </c>
    </row>
    <row r="3590" spans="1:5" x14ac:dyDescent="0.25">
      <c r="A3590" s="67" t="s">
        <v>17</v>
      </c>
      <c r="B3590" s="73">
        <f>IF(A3588=1,1,)</f>
        <v>0</v>
      </c>
      <c r="C3590" s="74">
        <f>Témoin!$C$5</f>
        <v>24</v>
      </c>
      <c r="D3590" s="75">
        <f t="shared" ref="D3590:D3594" si="446">C3590*B3590</f>
        <v>0</v>
      </c>
      <c r="E3590" s="129" t="str">
        <f>_xlfn.IFNA(VLOOKUP(B3586,Saisie!$A$4:$X$153,4,FALSE),"")</f>
        <v/>
      </c>
    </row>
    <row r="3591" spans="1:5" x14ac:dyDescent="0.25">
      <c r="A3591" s="67" t="s">
        <v>18</v>
      </c>
      <c r="B3591" s="73">
        <f>IF(A3588=2,2,)</f>
        <v>0</v>
      </c>
      <c r="C3591" s="74">
        <f>Témoin!$C$6</f>
        <v>23</v>
      </c>
      <c r="D3591" s="75">
        <f t="shared" si="446"/>
        <v>0</v>
      </c>
      <c r="E3591" s="129"/>
    </row>
    <row r="3592" spans="1:5" x14ac:dyDescent="0.25">
      <c r="A3592" s="67" t="s">
        <v>19</v>
      </c>
      <c r="B3592" s="73">
        <f>IF(AND(A3588&gt;=3,A3588&lt;=5),A3588,0)</f>
        <v>0</v>
      </c>
      <c r="C3592" s="74">
        <f>Témoin!$C$7</f>
        <v>22</v>
      </c>
      <c r="D3592" s="75">
        <f t="shared" si="446"/>
        <v>0</v>
      </c>
      <c r="E3592" s="129"/>
    </row>
    <row r="3593" spans="1:5" x14ac:dyDescent="0.25">
      <c r="A3593" s="67" t="s">
        <v>20</v>
      </c>
      <c r="B3593" s="73">
        <f>IF(AND(A3588&gt;=6,A3588&lt;=10),A3588,0)</f>
        <v>0</v>
      </c>
      <c r="C3593" s="74">
        <f>Témoin!$C$8</f>
        <v>21</v>
      </c>
      <c r="D3593" s="75">
        <f t="shared" si="446"/>
        <v>0</v>
      </c>
      <c r="E3593" s="129"/>
    </row>
    <row r="3594" spans="1:5" x14ac:dyDescent="0.25">
      <c r="A3594" s="67" t="s">
        <v>21</v>
      </c>
      <c r="B3594" s="76">
        <f>IF(A3588&gt;10,A3588,0)</f>
        <v>0</v>
      </c>
      <c r="C3594" s="77">
        <f>Témoin!$C$9</f>
        <v>20</v>
      </c>
      <c r="D3594" s="78">
        <f t="shared" si="446"/>
        <v>0</v>
      </c>
      <c r="E3594" s="129"/>
    </row>
    <row r="3595" spans="1:5" x14ac:dyDescent="0.25">
      <c r="A3595" s="67"/>
      <c r="B3595" s="73"/>
      <c r="C3595" s="79"/>
      <c r="D3595" s="80"/>
      <c r="E3595" s="117"/>
    </row>
    <row r="3596" spans="1:5" x14ac:dyDescent="0.25">
      <c r="A3596" s="81" t="s">
        <v>22</v>
      </c>
      <c r="B3596" s="82">
        <f>_xlfn.IFNA(VLOOKUP(B3586,Saisie!$A$4:$X$153,7,FALSE),0)</f>
        <v>0</v>
      </c>
      <c r="C3596" s="83">
        <f>Témoin!$C$11</f>
        <v>95</v>
      </c>
      <c r="D3596" s="84">
        <f t="shared" ref="D3596:D3597" si="447">C3596*B3596</f>
        <v>0</v>
      </c>
      <c r="E3596" s="117" t="str">
        <f>_xlfn.IFNA(VLOOKUP(B3586,Saisie!$A$4:$X$153,6,FALSE),"")</f>
        <v/>
      </c>
    </row>
    <row r="3597" spans="1:5" ht="15.75" thickBot="1" x14ac:dyDescent="0.3">
      <c r="A3597" s="67" t="s">
        <v>23</v>
      </c>
      <c r="B3597" s="85">
        <f>_xlfn.IFNA(VLOOKUP(B3586,Saisie!$A$4:$X$153,9,FALSE),0)</f>
        <v>0</v>
      </c>
      <c r="C3597" s="86">
        <f>Témoin!$C$12</f>
        <v>70</v>
      </c>
      <c r="D3597" s="87">
        <f t="shared" si="447"/>
        <v>0</v>
      </c>
      <c r="E3597" s="117" t="str">
        <f>_xlfn.IFNA(VLOOKUP(B3586,Saisie!$A$4:$X$153,8,FALSE),"")</f>
        <v/>
      </c>
    </row>
    <row r="3598" spans="1:5" ht="15.75" thickBot="1" x14ac:dyDescent="0.3">
      <c r="A3598" s="88" t="s">
        <v>24</v>
      </c>
      <c r="B3598" s="89"/>
      <c r="C3598" s="89"/>
      <c r="D3598" s="90">
        <f>SUM(D3589:D3597)</f>
        <v>0</v>
      </c>
      <c r="E3598" s="117"/>
    </row>
    <row r="3599" spans="1:5" ht="15.75" thickBot="1" x14ac:dyDescent="0.3">
      <c r="A3599" s="67"/>
      <c r="B3599" s="89"/>
      <c r="C3599" s="89"/>
      <c r="D3599" s="91"/>
      <c r="E3599" s="117"/>
    </row>
    <row r="3600" spans="1:5" x14ac:dyDescent="0.25">
      <c r="A3600" s="67" t="s">
        <v>25</v>
      </c>
      <c r="B3600" s="70">
        <f>_xlfn.IFNA(VLOOKUP(B3586,Saisie!$A$4:$X$153,11,FALSE),0)</f>
        <v>0</v>
      </c>
      <c r="C3600" s="71">
        <f>Témoin!$C$15</f>
        <v>27</v>
      </c>
      <c r="D3600" s="72">
        <f t="shared" ref="D3600:D3607" si="448">C3600*B3600</f>
        <v>0</v>
      </c>
      <c r="E3600" s="117" t="str">
        <f>_xlfn.IFNA(VLOOKUP(B3586,Saisie!$A$4:$X$153,10,FALSE),"")</f>
        <v/>
      </c>
    </row>
    <row r="3601" spans="1:5" x14ac:dyDescent="0.25">
      <c r="A3601" s="67" t="s">
        <v>5</v>
      </c>
      <c r="B3601" s="73">
        <f>_xlfn.IFNA(VLOOKUP(B3586,Saisie!$A$4:$X$153,13,FALSE),0)</f>
        <v>0</v>
      </c>
      <c r="C3601" s="74">
        <f>Témoin!$C$16</f>
        <v>65</v>
      </c>
      <c r="D3601" s="75">
        <f t="shared" si="448"/>
        <v>0</v>
      </c>
      <c r="E3601" s="117" t="str">
        <f>_xlfn.IFNA(VLOOKUP(B3586,Saisie!$A$4:$X$153,12,FALSE),"")</f>
        <v/>
      </c>
    </row>
    <row r="3602" spans="1:5" x14ac:dyDescent="0.25">
      <c r="A3602" s="67" t="s">
        <v>6</v>
      </c>
      <c r="B3602" s="73">
        <f>_xlfn.IFNA(VLOOKUP(B3586,Saisie!$A$4:$X$153,15,FALSE),0)</f>
        <v>0</v>
      </c>
      <c r="C3602" s="74">
        <f>Témoin!$C$17</f>
        <v>60</v>
      </c>
      <c r="D3602" s="75">
        <f t="shared" si="448"/>
        <v>0</v>
      </c>
      <c r="E3602" s="117" t="str">
        <f>_xlfn.IFNA(VLOOKUP(B3586,Saisie!$A$4:$X$153,14,FALSE),"")</f>
        <v/>
      </c>
    </row>
    <row r="3603" spans="1:5" x14ac:dyDescent="0.25">
      <c r="A3603" s="67" t="s">
        <v>26</v>
      </c>
      <c r="B3603" s="73">
        <f>_xlfn.IFNA(VLOOKUP(B3586,Saisie!$A$4:$X$153,17,FALSE),0)</f>
        <v>0</v>
      </c>
      <c r="C3603" s="74">
        <f>Témoin!$C$18</f>
        <v>39</v>
      </c>
      <c r="D3603" s="75">
        <f t="shared" si="448"/>
        <v>0</v>
      </c>
      <c r="E3603" s="117" t="str">
        <f>_xlfn.IFNA(VLOOKUP(B3586,Saisie!$A$4:$X$153,16,FALSE),"")</f>
        <v/>
      </c>
    </row>
    <row r="3604" spans="1:5" x14ac:dyDescent="0.25">
      <c r="A3604" s="67" t="s">
        <v>27</v>
      </c>
      <c r="B3604" s="73">
        <f>_xlfn.IFNA(VLOOKUP(B3586,Saisie!$A$4:$X$153,19,FALSE),0)</f>
        <v>0</v>
      </c>
      <c r="C3604" s="74">
        <f>Témoin!$C$19</f>
        <v>20</v>
      </c>
      <c r="D3604" s="75">
        <f t="shared" si="448"/>
        <v>0</v>
      </c>
      <c r="E3604" s="117" t="str">
        <f>_xlfn.IFNA(VLOOKUP(B3586,Saisie!$A$4:$X$153,18,FALSE),"")</f>
        <v/>
      </c>
    </row>
    <row r="3605" spans="1:5" x14ac:dyDescent="0.25">
      <c r="A3605" s="67" t="s">
        <v>28</v>
      </c>
      <c r="B3605" s="73">
        <f>_xlfn.IFNA(VLOOKUP(B3586,Saisie!$A$4:$X$153,23,FALSE),0)</f>
        <v>0</v>
      </c>
      <c r="C3605" s="74">
        <f>Témoin!$C$20</f>
        <v>260</v>
      </c>
      <c r="D3605" s="75">
        <f t="shared" si="448"/>
        <v>0</v>
      </c>
      <c r="E3605" s="117" t="str">
        <f>_xlfn.IFNA(VLOOKUP(B3586,Saisie!$A$4:$X$153,22,FALSE),"")</f>
        <v/>
      </c>
    </row>
    <row r="3606" spans="1:5" x14ac:dyDescent="0.25">
      <c r="A3606" s="67" t="s">
        <v>29</v>
      </c>
      <c r="B3606" s="92"/>
      <c r="C3606" s="74">
        <f>Témoin!$C$21</f>
        <v>54</v>
      </c>
      <c r="D3606" s="75">
        <f t="shared" si="448"/>
        <v>0</v>
      </c>
      <c r="E3606" s="117"/>
    </row>
    <row r="3607" spans="1:5" x14ac:dyDescent="0.25">
      <c r="A3607" s="81" t="s">
        <v>30</v>
      </c>
      <c r="B3607" s="73">
        <f>_xlfn.IFNA(VLOOKUP(B3586,Saisie!$A$4:$X$153,21,FALSE),0)</f>
        <v>0</v>
      </c>
      <c r="C3607" s="74">
        <f>Témoin!$C$22</f>
        <v>135</v>
      </c>
      <c r="D3607" s="75">
        <f t="shared" si="448"/>
        <v>0</v>
      </c>
      <c r="E3607" s="117" t="str">
        <f>_xlfn.IFNA(VLOOKUP(B3586,Saisie!$A$4:$X$153,20,FALSE),"")</f>
        <v/>
      </c>
    </row>
    <row r="3608" spans="1:5" x14ac:dyDescent="0.25">
      <c r="A3608" s="93" t="s">
        <v>31</v>
      </c>
      <c r="B3608" s="92"/>
      <c r="C3608" s="94"/>
      <c r="D3608" s="95"/>
      <c r="E3608" s="129" t="str">
        <f>_xlfn.IFNA(VLOOKUP(B3586,Saisie!$A$4:$X$153,24,FALSE),"")</f>
        <v/>
      </c>
    </row>
    <row r="3609" spans="1:5" x14ac:dyDescent="0.25">
      <c r="A3609" s="96"/>
      <c r="B3609" s="97"/>
      <c r="C3609" s="98"/>
      <c r="D3609" s="75">
        <f t="shared" ref="D3609:D3613" si="449">C3609*B3609</f>
        <v>0</v>
      </c>
      <c r="E3609" s="129"/>
    </row>
    <row r="3610" spans="1:5" x14ac:dyDescent="0.25">
      <c r="A3610" s="96"/>
      <c r="B3610" s="92"/>
      <c r="C3610" s="98"/>
      <c r="D3610" s="75">
        <f t="shared" si="449"/>
        <v>0</v>
      </c>
      <c r="E3610" s="129"/>
    </row>
    <row r="3611" spans="1:5" x14ac:dyDescent="0.25">
      <c r="A3611" s="99"/>
      <c r="B3611" s="92"/>
      <c r="C3611" s="98"/>
      <c r="D3611" s="75">
        <f t="shared" si="449"/>
        <v>0</v>
      </c>
      <c r="E3611" s="129"/>
    </row>
    <row r="3612" spans="1:5" x14ac:dyDescent="0.25">
      <c r="A3612" s="67"/>
      <c r="B3612" s="92"/>
      <c r="C3612" s="98"/>
      <c r="D3612" s="75">
        <f t="shared" si="449"/>
        <v>0</v>
      </c>
      <c r="E3612" s="129"/>
    </row>
    <row r="3613" spans="1:5" ht="15.75" thickBot="1" x14ac:dyDescent="0.3">
      <c r="A3613" s="67"/>
      <c r="B3613" s="100"/>
      <c r="C3613" s="101"/>
      <c r="D3613" s="87">
        <f t="shared" si="449"/>
        <v>0</v>
      </c>
      <c r="E3613" s="129"/>
    </row>
    <row r="3614" spans="1:5" ht="15.75" thickBot="1" x14ac:dyDescent="0.3">
      <c r="A3614" s="88" t="s">
        <v>32</v>
      </c>
      <c r="B3614" s="89"/>
      <c r="C3614" s="89"/>
      <c r="D3614" s="90">
        <f>SUM(D3600:D3613)</f>
        <v>0</v>
      </c>
    </row>
    <row r="3615" spans="1:5" ht="15.75" thickBot="1" x14ac:dyDescent="0.3">
      <c r="A3615" s="67"/>
      <c r="B3615" s="69"/>
      <c r="C3615" s="69"/>
      <c r="D3615" s="91"/>
    </row>
    <row r="3616" spans="1:5" ht="21.75" thickTop="1" thickBot="1" x14ac:dyDescent="0.35">
      <c r="A3616" s="102" t="s">
        <v>33</v>
      </c>
      <c r="B3616" s="102"/>
      <c r="C3616" s="102"/>
      <c r="D3616" s="103">
        <f>D3614+D3598</f>
        <v>0</v>
      </c>
    </row>
    <row r="3617" spans="1:5" ht="16.5" thickTop="1" thickBot="1" x14ac:dyDescent="0.3"/>
    <row r="3618" spans="1:5" ht="16.5" thickBot="1" x14ac:dyDescent="0.3">
      <c r="A3618" s="67" t="s">
        <v>12</v>
      </c>
      <c r="B3618" s="128">
        <f>Saisie!A117</f>
        <v>0</v>
      </c>
      <c r="C3618" s="126"/>
      <c r="D3618" s="127"/>
    </row>
    <row r="3620" spans="1:5" ht="15.75" thickBot="1" x14ac:dyDescent="0.3">
      <c r="A3620" s="68">
        <f>_xlfn.IFNA(VLOOKUP(B3618,Saisie!$A$4:$X$153,5,FALSE),0)</f>
        <v>0</v>
      </c>
      <c r="B3620" s="69" t="s">
        <v>13</v>
      </c>
      <c r="C3620" s="69" t="s">
        <v>14</v>
      </c>
      <c r="D3620" s="69" t="s">
        <v>15</v>
      </c>
    </row>
    <row r="3621" spans="1:5" x14ac:dyDescent="0.25">
      <c r="A3621" s="67" t="s">
        <v>16</v>
      </c>
      <c r="B3621" s="70">
        <f>_xlfn.IFNA(VLOOKUP(B3618,Saisie!$A$4:$X$153,3,FALSE),0)</f>
        <v>0</v>
      </c>
      <c r="C3621" s="71">
        <f>Témoin!$C$4</f>
        <v>55</v>
      </c>
      <c r="D3621" s="72">
        <f>C3621*B3621</f>
        <v>0</v>
      </c>
      <c r="E3621" s="117" t="str">
        <f>_xlfn.IFNA(VLOOKUP(B3618,Saisie!$A$4:$X$153,2,FALSE),"")</f>
        <v/>
      </c>
    </row>
    <row r="3622" spans="1:5" x14ac:dyDescent="0.25">
      <c r="A3622" s="67" t="s">
        <v>17</v>
      </c>
      <c r="B3622" s="73">
        <f>IF(A3620=1,1,)</f>
        <v>0</v>
      </c>
      <c r="C3622" s="74">
        <f>Témoin!$C$5</f>
        <v>24</v>
      </c>
      <c r="D3622" s="75">
        <f t="shared" ref="D3622:D3626" si="450">C3622*B3622</f>
        <v>0</v>
      </c>
      <c r="E3622" s="129" t="str">
        <f>_xlfn.IFNA(VLOOKUP(B3618,Saisie!$A$4:$X$153,4,FALSE),"")</f>
        <v/>
      </c>
    </row>
    <row r="3623" spans="1:5" x14ac:dyDescent="0.25">
      <c r="A3623" s="67" t="s">
        <v>18</v>
      </c>
      <c r="B3623" s="73">
        <f>IF(A3620=2,2,)</f>
        <v>0</v>
      </c>
      <c r="C3623" s="74">
        <f>Témoin!$C$6</f>
        <v>23</v>
      </c>
      <c r="D3623" s="75">
        <f t="shared" si="450"/>
        <v>0</v>
      </c>
      <c r="E3623" s="129"/>
    </row>
    <row r="3624" spans="1:5" x14ac:dyDescent="0.25">
      <c r="A3624" s="67" t="s">
        <v>19</v>
      </c>
      <c r="B3624" s="73">
        <f>IF(AND(A3620&gt;=3,A3620&lt;=5),A3620,0)</f>
        <v>0</v>
      </c>
      <c r="C3624" s="74">
        <f>Témoin!$C$7</f>
        <v>22</v>
      </c>
      <c r="D3624" s="75">
        <f t="shared" si="450"/>
        <v>0</v>
      </c>
      <c r="E3624" s="129"/>
    </row>
    <row r="3625" spans="1:5" x14ac:dyDescent="0.25">
      <c r="A3625" s="67" t="s">
        <v>20</v>
      </c>
      <c r="B3625" s="73">
        <f>IF(AND(A3620&gt;=6,A3620&lt;=10),A3620,0)</f>
        <v>0</v>
      </c>
      <c r="C3625" s="74">
        <f>Témoin!$C$8</f>
        <v>21</v>
      </c>
      <c r="D3625" s="75">
        <f t="shared" si="450"/>
        <v>0</v>
      </c>
      <c r="E3625" s="129"/>
    </row>
    <row r="3626" spans="1:5" x14ac:dyDescent="0.25">
      <c r="A3626" s="67" t="s">
        <v>21</v>
      </c>
      <c r="B3626" s="76">
        <f>IF(A3620&gt;10,A3620,0)</f>
        <v>0</v>
      </c>
      <c r="C3626" s="77">
        <f>Témoin!$C$9</f>
        <v>20</v>
      </c>
      <c r="D3626" s="78">
        <f t="shared" si="450"/>
        <v>0</v>
      </c>
      <c r="E3626" s="129"/>
    </row>
    <row r="3627" spans="1:5" x14ac:dyDescent="0.25">
      <c r="A3627" s="67"/>
      <c r="B3627" s="73"/>
      <c r="C3627" s="79"/>
      <c r="D3627" s="80"/>
      <c r="E3627" s="117"/>
    </row>
    <row r="3628" spans="1:5" x14ac:dyDescent="0.25">
      <c r="A3628" s="81" t="s">
        <v>22</v>
      </c>
      <c r="B3628" s="82">
        <f>_xlfn.IFNA(VLOOKUP(B3618,Saisie!$A$4:$X$153,7,FALSE),0)</f>
        <v>0</v>
      </c>
      <c r="C3628" s="83">
        <f>Témoin!$C$11</f>
        <v>95</v>
      </c>
      <c r="D3628" s="84">
        <f t="shared" ref="D3628:D3629" si="451">C3628*B3628</f>
        <v>0</v>
      </c>
      <c r="E3628" s="117" t="str">
        <f>_xlfn.IFNA(VLOOKUP(B3618,Saisie!$A$4:$X$153,6,FALSE),"")</f>
        <v/>
      </c>
    </row>
    <row r="3629" spans="1:5" ht="15.75" thickBot="1" x14ac:dyDescent="0.3">
      <c r="A3629" s="67" t="s">
        <v>23</v>
      </c>
      <c r="B3629" s="85">
        <f>_xlfn.IFNA(VLOOKUP(B3618,Saisie!$A$4:$X$153,9,FALSE),0)</f>
        <v>0</v>
      </c>
      <c r="C3629" s="86">
        <f>Témoin!$C$12</f>
        <v>70</v>
      </c>
      <c r="D3629" s="87">
        <f t="shared" si="451"/>
        <v>0</v>
      </c>
      <c r="E3629" s="117" t="str">
        <f>_xlfn.IFNA(VLOOKUP(B3618,Saisie!$A$4:$X$153,8,FALSE),"")</f>
        <v/>
      </c>
    </row>
    <row r="3630" spans="1:5" ht="15.75" thickBot="1" x14ac:dyDescent="0.3">
      <c r="A3630" s="88" t="s">
        <v>24</v>
      </c>
      <c r="B3630" s="89"/>
      <c r="C3630" s="89"/>
      <c r="D3630" s="90">
        <f>SUM(D3621:D3629)</f>
        <v>0</v>
      </c>
      <c r="E3630" s="117"/>
    </row>
    <row r="3631" spans="1:5" ht="15.75" thickBot="1" x14ac:dyDescent="0.3">
      <c r="A3631" s="67"/>
      <c r="B3631" s="89"/>
      <c r="C3631" s="89"/>
      <c r="D3631" s="91"/>
      <c r="E3631" s="117"/>
    </row>
    <row r="3632" spans="1:5" x14ac:dyDescent="0.25">
      <c r="A3632" s="67" t="s">
        <v>25</v>
      </c>
      <c r="B3632" s="70">
        <f>_xlfn.IFNA(VLOOKUP(B3618,Saisie!$A$4:$X$153,11,FALSE),0)</f>
        <v>0</v>
      </c>
      <c r="C3632" s="71">
        <f>Témoin!$C$15</f>
        <v>27</v>
      </c>
      <c r="D3632" s="72">
        <f t="shared" ref="D3632:D3639" si="452">C3632*B3632</f>
        <v>0</v>
      </c>
      <c r="E3632" s="117" t="str">
        <f>_xlfn.IFNA(VLOOKUP(B3618,Saisie!$A$4:$X$153,10,FALSE),"")</f>
        <v/>
      </c>
    </row>
    <row r="3633" spans="1:5" x14ac:dyDescent="0.25">
      <c r="A3633" s="67" t="s">
        <v>5</v>
      </c>
      <c r="B3633" s="73">
        <f>_xlfn.IFNA(VLOOKUP(B3618,Saisie!$A$4:$X$153,13,FALSE),0)</f>
        <v>0</v>
      </c>
      <c r="C3633" s="74">
        <f>Témoin!$C$16</f>
        <v>65</v>
      </c>
      <c r="D3633" s="75">
        <f t="shared" si="452"/>
        <v>0</v>
      </c>
      <c r="E3633" s="117" t="str">
        <f>_xlfn.IFNA(VLOOKUP(B3618,Saisie!$A$4:$X$153,12,FALSE),"")</f>
        <v/>
      </c>
    </row>
    <row r="3634" spans="1:5" x14ac:dyDescent="0.25">
      <c r="A3634" s="67" t="s">
        <v>6</v>
      </c>
      <c r="B3634" s="73">
        <f>_xlfn.IFNA(VLOOKUP(B3618,Saisie!$A$4:$X$153,15,FALSE),0)</f>
        <v>0</v>
      </c>
      <c r="C3634" s="74">
        <f>Témoin!$C$17</f>
        <v>60</v>
      </c>
      <c r="D3634" s="75">
        <f t="shared" si="452"/>
        <v>0</v>
      </c>
      <c r="E3634" s="117" t="str">
        <f>_xlfn.IFNA(VLOOKUP(B3618,Saisie!$A$4:$X$153,14,FALSE),"")</f>
        <v/>
      </c>
    </row>
    <row r="3635" spans="1:5" x14ac:dyDescent="0.25">
      <c r="A3635" s="67" t="s">
        <v>26</v>
      </c>
      <c r="B3635" s="73">
        <f>_xlfn.IFNA(VLOOKUP(B3618,Saisie!$A$4:$X$153,17,FALSE),0)</f>
        <v>0</v>
      </c>
      <c r="C3635" s="74">
        <f>Témoin!$C$18</f>
        <v>39</v>
      </c>
      <c r="D3635" s="75">
        <f t="shared" si="452"/>
        <v>0</v>
      </c>
      <c r="E3635" s="117" t="str">
        <f>_xlfn.IFNA(VLOOKUP(B3618,Saisie!$A$4:$X$153,16,FALSE),"")</f>
        <v/>
      </c>
    </row>
    <row r="3636" spans="1:5" x14ac:dyDescent="0.25">
      <c r="A3636" s="67" t="s">
        <v>27</v>
      </c>
      <c r="B3636" s="73">
        <f>_xlfn.IFNA(VLOOKUP(B3618,Saisie!$A$4:$X$153,19,FALSE),0)</f>
        <v>0</v>
      </c>
      <c r="C3636" s="74">
        <f>Témoin!$C$19</f>
        <v>20</v>
      </c>
      <c r="D3636" s="75">
        <f t="shared" si="452"/>
        <v>0</v>
      </c>
      <c r="E3636" s="117" t="str">
        <f>_xlfn.IFNA(VLOOKUP(B3618,Saisie!$A$4:$X$153,18,FALSE),"")</f>
        <v/>
      </c>
    </row>
    <row r="3637" spans="1:5" x14ac:dyDescent="0.25">
      <c r="A3637" s="67" t="s">
        <v>28</v>
      </c>
      <c r="B3637" s="73">
        <f>_xlfn.IFNA(VLOOKUP(B3618,Saisie!$A$4:$X$153,23,FALSE),0)</f>
        <v>0</v>
      </c>
      <c r="C3637" s="74">
        <f>Témoin!$C$20</f>
        <v>260</v>
      </c>
      <c r="D3637" s="75">
        <f t="shared" si="452"/>
        <v>0</v>
      </c>
      <c r="E3637" s="117" t="str">
        <f>_xlfn.IFNA(VLOOKUP(B3618,Saisie!$A$4:$X$153,22,FALSE),"")</f>
        <v/>
      </c>
    </row>
    <row r="3638" spans="1:5" x14ac:dyDescent="0.25">
      <c r="A3638" s="67" t="s">
        <v>29</v>
      </c>
      <c r="B3638" s="92"/>
      <c r="C3638" s="74">
        <f>Témoin!$C$21</f>
        <v>54</v>
      </c>
      <c r="D3638" s="75">
        <f t="shared" si="452"/>
        <v>0</v>
      </c>
      <c r="E3638" s="117"/>
    </row>
    <row r="3639" spans="1:5" x14ac:dyDescent="0.25">
      <c r="A3639" s="81" t="s">
        <v>30</v>
      </c>
      <c r="B3639" s="73">
        <f>_xlfn.IFNA(VLOOKUP(B3618,Saisie!$A$4:$X$153,21,FALSE),0)</f>
        <v>0</v>
      </c>
      <c r="C3639" s="74">
        <f>Témoin!$C$22</f>
        <v>135</v>
      </c>
      <c r="D3639" s="75">
        <f t="shared" si="452"/>
        <v>0</v>
      </c>
      <c r="E3639" s="117" t="str">
        <f>_xlfn.IFNA(VLOOKUP(B3618,Saisie!$A$4:$X$153,20,FALSE),"")</f>
        <v/>
      </c>
    </row>
    <row r="3640" spans="1:5" x14ac:dyDescent="0.25">
      <c r="A3640" s="93" t="s">
        <v>31</v>
      </c>
      <c r="B3640" s="92"/>
      <c r="C3640" s="94"/>
      <c r="D3640" s="95"/>
      <c r="E3640" s="129" t="str">
        <f>_xlfn.IFNA(VLOOKUP(B3618,Saisie!$A$4:$X$153,24,FALSE),"")</f>
        <v/>
      </c>
    </row>
    <row r="3641" spans="1:5" x14ac:dyDescent="0.25">
      <c r="A3641" s="96"/>
      <c r="B3641" s="97"/>
      <c r="C3641" s="98"/>
      <c r="D3641" s="75">
        <f t="shared" ref="D3641:D3645" si="453">C3641*B3641</f>
        <v>0</v>
      </c>
      <c r="E3641" s="129"/>
    </row>
    <row r="3642" spans="1:5" x14ac:dyDescent="0.25">
      <c r="A3642" s="96"/>
      <c r="B3642" s="92"/>
      <c r="C3642" s="98"/>
      <c r="D3642" s="75">
        <f t="shared" si="453"/>
        <v>0</v>
      </c>
      <c r="E3642" s="129"/>
    </row>
    <row r="3643" spans="1:5" x14ac:dyDescent="0.25">
      <c r="A3643" s="99"/>
      <c r="B3643" s="92"/>
      <c r="C3643" s="98"/>
      <c r="D3643" s="75">
        <f t="shared" si="453"/>
        <v>0</v>
      </c>
      <c r="E3643" s="129"/>
    </row>
    <row r="3644" spans="1:5" x14ac:dyDescent="0.25">
      <c r="A3644" s="67"/>
      <c r="B3644" s="92"/>
      <c r="C3644" s="98"/>
      <c r="D3644" s="75">
        <f t="shared" si="453"/>
        <v>0</v>
      </c>
      <c r="E3644" s="129"/>
    </row>
    <row r="3645" spans="1:5" ht="15.75" thickBot="1" x14ac:dyDescent="0.3">
      <c r="A3645" s="67"/>
      <c r="B3645" s="100"/>
      <c r="C3645" s="101"/>
      <c r="D3645" s="87">
        <f t="shared" si="453"/>
        <v>0</v>
      </c>
      <c r="E3645" s="129"/>
    </row>
    <row r="3646" spans="1:5" ht="15.75" thickBot="1" x14ac:dyDescent="0.3">
      <c r="A3646" s="88" t="s">
        <v>32</v>
      </c>
      <c r="B3646" s="89"/>
      <c r="C3646" s="89"/>
      <c r="D3646" s="90">
        <f>SUM(D3632:D3645)</f>
        <v>0</v>
      </c>
    </row>
    <row r="3647" spans="1:5" ht="15.75" thickBot="1" x14ac:dyDescent="0.3">
      <c r="A3647" s="67"/>
      <c r="B3647" s="69"/>
      <c r="C3647" s="69"/>
      <c r="D3647" s="91"/>
    </row>
    <row r="3648" spans="1:5" ht="21.75" thickTop="1" thickBot="1" x14ac:dyDescent="0.35">
      <c r="A3648" s="102" t="s">
        <v>33</v>
      </c>
      <c r="B3648" s="102"/>
      <c r="C3648" s="102"/>
      <c r="D3648" s="103">
        <f>D3646+D3630</f>
        <v>0</v>
      </c>
    </row>
    <row r="3649" spans="1:5" ht="16.5" thickTop="1" thickBot="1" x14ac:dyDescent="0.3"/>
    <row r="3650" spans="1:5" ht="16.5" thickBot="1" x14ac:dyDescent="0.3">
      <c r="A3650" s="67" t="s">
        <v>12</v>
      </c>
      <c r="B3650" s="128">
        <f>Saisie!A118</f>
        <v>0</v>
      </c>
      <c r="C3650" s="126"/>
      <c r="D3650" s="127"/>
    </row>
    <row r="3652" spans="1:5" ht="15.75" thickBot="1" x14ac:dyDescent="0.3">
      <c r="A3652" s="68">
        <f>_xlfn.IFNA(VLOOKUP(B3650,Saisie!$A$4:$X$153,5,FALSE),0)</f>
        <v>0</v>
      </c>
      <c r="B3652" s="69" t="s">
        <v>13</v>
      </c>
      <c r="C3652" s="69" t="s">
        <v>14</v>
      </c>
      <c r="D3652" s="69" t="s">
        <v>15</v>
      </c>
    </row>
    <row r="3653" spans="1:5" x14ac:dyDescent="0.25">
      <c r="A3653" s="67" t="s">
        <v>16</v>
      </c>
      <c r="B3653" s="70">
        <f>_xlfn.IFNA(VLOOKUP(B3650,Saisie!$A$4:$X$153,3,FALSE),0)</f>
        <v>0</v>
      </c>
      <c r="C3653" s="71">
        <f>Témoin!$C$4</f>
        <v>55</v>
      </c>
      <c r="D3653" s="72">
        <f>C3653*B3653</f>
        <v>0</v>
      </c>
      <c r="E3653" s="117" t="str">
        <f>_xlfn.IFNA(VLOOKUP(B3650,Saisie!$A$4:$X$153,2,FALSE),"")</f>
        <v/>
      </c>
    </row>
    <row r="3654" spans="1:5" x14ac:dyDescent="0.25">
      <c r="A3654" s="67" t="s">
        <v>17</v>
      </c>
      <c r="B3654" s="73">
        <f>IF(A3652=1,1,)</f>
        <v>0</v>
      </c>
      <c r="C3654" s="74">
        <f>Témoin!$C$5</f>
        <v>24</v>
      </c>
      <c r="D3654" s="75">
        <f t="shared" ref="D3654:D3658" si="454">C3654*B3654</f>
        <v>0</v>
      </c>
      <c r="E3654" s="129" t="str">
        <f>_xlfn.IFNA(VLOOKUP(B3650,Saisie!$A$4:$X$153,4,FALSE),"")</f>
        <v/>
      </c>
    </row>
    <row r="3655" spans="1:5" x14ac:dyDescent="0.25">
      <c r="A3655" s="67" t="s">
        <v>18</v>
      </c>
      <c r="B3655" s="73">
        <f>IF(A3652=2,2,)</f>
        <v>0</v>
      </c>
      <c r="C3655" s="74">
        <f>Témoin!$C$6</f>
        <v>23</v>
      </c>
      <c r="D3655" s="75">
        <f t="shared" si="454"/>
        <v>0</v>
      </c>
      <c r="E3655" s="129"/>
    </row>
    <row r="3656" spans="1:5" x14ac:dyDescent="0.25">
      <c r="A3656" s="67" t="s">
        <v>19</v>
      </c>
      <c r="B3656" s="73">
        <f>IF(AND(A3652&gt;=3,A3652&lt;=5),A3652,0)</f>
        <v>0</v>
      </c>
      <c r="C3656" s="74">
        <f>Témoin!$C$7</f>
        <v>22</v>
      </c>
      <c r="D3656" s="75">
        <f t="shared" si="454"/>
        <v>0</v>
      </c>
      <c r="E3656" s="129"/>
    </row>
    <row r="3657" spans="1:5" x14ac:dyDescent="0.25">
      <c r="A3657" s="67" t="s">
        <v>20</v>
      </c>
      <c r="B3657" s="73">
        <f>IF(AND(A3652&gt;=6,A3652&lt;=10),A3652,0)</f>
        <v>0</v>
      </c>
      <c r="C3657" s="74">
        <f>Témoin!$C$8</f>
        <v>21</v>
      </c>
      <c r="D3657" s="75">
        <f t="shared" si="454"/>
        <v>0</v>
      </c>
      <c r="E3657" s="129"/>
    </row>
    <row r="3658" spans="1:5" x14ac:dyDescent="0.25">
      <c r="A3658" s="67" t="s">
        <v>21</v>
      </c>
      <c r="B3658" s="76">
        <f>IF(A3652&gt;10,A3652,0)</f>
        <v>0</v>
      </c>
      <c r="C3658" s="77">
        <f>Témoin!$C$9</f>
        <v>20</v>
      </c>
      <c r="D3658" s="78">
        <f t="shared" si="454"/>
        <v>0</v>
      </c>
      <c r="E3658" s="129"/>
    </row>
    <row r="3659" spans="1:5" x14ac:dyDescent="0.25">
      <c r="A3659" s="67"/>
      <c r="B3659" s="73"/>
      <c r="C3659" s="79"/>
      <c r="D3659" s="80"/>
      <c r="E3659" s="117"/>
    </row>
    <row r="3660" spans="1:5" x14ac:dyDescent="0.25">
      <c r="A3660" s="81" t="s">
        <v>22</v>
      </c>
      <c r="B3660" s="82">
        <f>_xlfn.IFNA(VLOOKUP(B3650,Saisie!$A$4:$X$153,7,FALSE),0)</f>
        <v>0</v>
      </c>
      <c r="C3660" s="83">
        <f>Témoin!$C$11</f>
        <v>95</v>
      </c>
      <c r="D3660" s="84">
        <f t="shared" ref="D3660:D3661" si="455">C3660*B3660</f>
        <v>0</v>
      </c>
      <c r="E3660" s="117" t="str">
        <f>_xlfn.IFNA(VLOOKUP(B3650,Saisie!$A$4:$X$153,6,FALSE),"")</f>
        <v/>
      </c>
    </row>
    <row r="3661" spans="1:5" ht="15.75" thickBot="1" x14ac:dyDescent="0.3">
      <c r="A3661" s="67" t="s">
        <v>23</v>
      </c>
      <c r="B3661" s="85">
        <f>_xlfn.IFNA(VLOOKUP(B3650,Saisie!$A$4:$X$153,9,FALSE),0)</f>
        <v>0</v>
      </c>
      <c r="C3661" s="86">
        <f>Témoin!$C$12</f>
        <v>70</v>
      </c>
      <c r="D3661" s="87">
        <f t="shared" si="455"/>
        <v>0</v>
      </c>
      <c r="E3661" s="117" t="str">
        <f>_xlfn.IFNA(VLOOKUP(B3650,Saisie!$A$4:$X$153,8,FALSE),"")</f>
        <v/>
      </c>
    </row>
    <row r="3662" spans="1:5" ht="15.75" thickBot="1" x14ac:dyDescent="0.3">
      <c r="A3662" s="88" t="s">
        <v>24</v>
      </c>
      <c r="B3662" s="89"/>
      <c r="C3662" s="89"/>
      <c r="D3662" s="90">
        <f>SUM(D3653:D3661)</f>
        <v>0</v>
      </c>
      <c r="E3662" s="117"/>
    </row>
    <row r="3663" spans="1:5" ht="15.75" thickBot="1" x14ac:dyDescent="0.3">
      <c r="A3663" s="67"/>
      <c r="B3663" s="89"/>
      <c r="C3663" s="89"/>
      <c r="D3663" s="91"/>
      <c r="E3663" s="117"/>
    </row>
    <row r="3664" spans="1:5" x14ac:dyDescent="0.25">
      <c r="A3664" s="67" t="s">
        <v>25</v>
      </c>
      <c r="B3664" s="70">
        <f>_xlfn.IFNA(VLOOKUP(B3650,Saisie!$A$4:$X$153,11,FALSE),0)</f>
        <v>0</v>
      </c>
      <c r="C3664" s="71">
        <f>Témoin!$C$15</f>
        <v>27</v>
      </c>
      <c r="D3664" s="72">
        <f t="shared" ref="D3664:D3671" si="456">C3664*B3664</f>
        <v>0</v>
      </c>
      <c r="E3664" s="117" t="str">
        <f>_xlfn.IFNA(VLOOKUP(B3650,Saisie!$A$4:$X$153,10,FALSE),"")</f>
        <v/>
      </c>
    </row>
    <row r="3665" spans="1:5" x14ac:dyDescent="0.25">
      <c r="A3665" s="67" t="s">
        <v>5</v>
      </c>
      <c r="B3665" s="73">
        <f>_xlfn.IFNA(VLOOKUP(B3650,Saisie!$A$4:$X$153,13,FALSE),0)</f>
        <v>0</v>
      </c>
      <c r="C3665" s="74">
        <f>Témoin!$C$16</f>
        <v>65</v>
      </c>
      <c r="D3665" s="75">
        <f t="shared" si="456"/>
        <v>0</v>
      </c>
      <c r="E3665" s="117" t="str">
        <f>_xlfn.IFNA(VLOOKUP(B3650,Saisie!$A$4:$X$153,12,FALSE),"")</f>
        <v/>
      </c>
    </row>
    <row r="3666" spans="1:5" x14ac:dyDescent="0.25">
      <c r="A3666" s="67" t="s">
        <v>6</v>
      </c>
      <c r="B3666" s="73">
        <f>_xlfn.IFNA(VLOOKUP(B3650,Saisie!$A$4:$X$153,15,FALSE),0)</f>
        <v>0</v>
      </c>
      <c r="C3666" s="74">
        <f>Témoin!$C$17</f>
        <v>60</v>
      </c>
      <c r="D3666" s="75">
        <f t="shared" si="456"/>
        <v>0</v>
      </c>
      <c r="E3666" s="117" t="str">
        <f>_xlfn.IFNA(VLOOKUP(B3650,Saisie!$A$4:$X$153,14,FALSE),"")</f>
        <v/>
      </c>
    </row>
    <row r="3667" spans="1:5" x14ac:dyDescent="0.25">
      <c r="A3667" s="67" t="s">
        <v>26</v>
      </c>
      <c r="B3667" s="73">
        <f>_xlfn.IFNA(VLOOKUP(B3650,Saisie!$A$4:$X$153,17,FALSE),0)</f>
        <v>0</v>
      </c>
      <c r="C3667" s="74">
        <f>Témoin!$C$18</f>
        <v>39</v>
      </c>
      <c r="D3667" s="75">
        <f t="shared" si="456"/>
        <v>0</v>
      </c>
      <c r="E3667" s="117" t="str">
        <f>_xlfn.IFNA(VLOOKUP(B3650,Saisie!$A$4:$X$153,16,FALSE),"")</f>
        <v/>
      </c>
    </row>
    <row r="3668" spans="1:5" x14ac:dyDescent="0.25">
      <c r="A3668" s="67" t="s">
        <v>27</v>
      </c>
      <c r="B3668" s="73">
        <f>_xlfn.IFNA(VLOOKUP(B3650,Saisie!$A$4:$X$153,19,FALSE),0)</f>
        <v>0</v>
      </c>
      <c r="C3668" s="74">
        <f>Témoin!$C$19</f>
        <v>20</v>
      </c>
      <c r="D3668" s="75">
        <f t="shared" si="456"/>
        <v>0</v>
      </c>
      <c r="E3668" s="117" t="str">
        <f>_xlfn.IFNA(VLOOKUP(B3650,Saisie!$A$4:$X$153,18,FALSE),"")</f>
        <v/>
      </c>
    </row>
    <row r="3669" spans="1:5" x14ac:dyDescent="0.25">
      <c r="A3669" s="67" t="s">
        <v>28</v>
      </c>
      <c r="B3669" s="73">
        <f>_xlfn.IFNA(VLOOKUP(B3650,Saisie!$A$4:$X$153,23,FALSE),0)</f>
        <v>0</v>
      </c>
      <c r="C3669" s="74">
        <f>Témoin!$C$20</f>
        <v>260</v>
      </c>
      <c r="D3669" s="75">
        <f t="shared" si="456"/>
        <v>0</v>
      </c>
      <c r="E3669" s="117" t="str">
        <f>_xlfn.IFNA(VLOOKUP(B3650,Saisie!$A$4:$X$153,22,FALSE),"")</f>
        <v/>
      </c>
    </row>
    <row r="3670" spans="1:5" x14ac:dyDescent="0.25">
      <c r="A3670" s="67" t="s">
        <v>29</v>
      </c>
      <c r="B3670" s="92"/>
      <c r="C3670" s="74">
        <f>Témoin!$C$21</f>
        <v>54</v>
      </c>
      <c r="D3670" s="75">
        <f t="shared" si="456"/>
        <v>0</v>
      </c>
      <c r="E3670" s="117"/>
    </row>
    <row r="3671" spans="1:5" x14ac:dyDescent="0.25">
      <c r="A3671" s="81" t="s">
        <v>30</v>
      </c>
      <c r="B3671" s="73">
        <f>_xlfn.IFNA(VLOOKUP(B3650,Saisie!$A$4:$X$153,21,FALSE),0)</f>
        <v>0</v>
      </c>
      <c r="C3671" s="74">
        <f>Témoin!$C$22</f>
        <v>135</v>
      </c>
      <c r="D3671" s="75">
        <f t="shared" si="456"/>
        <v>0</v>
      </c>
      <c r="E3671" s="117" t="str">
        <f>_xlfn.IFNA(VLOOKUP(B3650,Saisie!$A$4:$X$153,20,FALSE),"")</f>
        <v/>
      </c>
    </row>
    <row r="3672" spans="1:5" x14ac:dyDescent="0.25">
      <c r="A3672" s="93" t="s">
        <v>31</v>
      </c>
      <c r="B3672" s="92"/>
      <c r="C3672" s="94"/>
      <c r="D3672" s="95"/>
      <c r="E3672" s="129" t="str">
        <f>_xlfn.IFNA(VLOOKUP(B3650,Saisie!$A$4:$X$153,24,FALSE),"")</f>
        <v/>
      </c>
    </row>
    <row r="3673" spans="1:5" x14ac:dyDescent="0.25">
      <c r="A3673" s="96"/>
      <c r="B3673" s="97"/>
      <c r="C3673" s="98"/>
      <c r="D3673" s="75">
        <f t="shared" ref="D3673:D3677" si="457">C3673*B3673</f>
        <v>0</v>
      </c>
      <c r="E3673" s="129"/>
    </row>
    <row r="3674" spans="1:5" x14ac:dyDescent="0.25">
      <c r="A3674" s="96"/>
      <c r="B3674" s="92"/>
      <c r="C3674" s="98"/>
      <c r="D3674" s="75">
        <f t="shared" si="457"/>
        <v>0</v>
      </c>
      <c r="E3674" s="129"/>
    </row>
    <row r="3675" spans="1:5" x14ac:dyDescent="0.25">
      <c r="A3675" s="99"/>
      <c r="B3675" s="92"/>
      <c r="C3675" s="98"/>
      <c r="D3675" s="75">
        <f t="shared" si="457"/>
        <v>0</v>
      </c>
      <c r="E3675" s="129"/>
    </row>
    <row r="3676" spans="1:5" x14ac:dyDescent="0.25">
      <c r="A3676" s="67"/>
      <c r="B3676" s="92"/>
      <c r="C3676" s="98"/>
      <c r="D3676" s="75">
        <f t="shared" si="457"/>
        <v>0</v>
      </c>
      <c r="E3676" s="129"/>
    </row>
    <row r="3677" spans="1:5" ht="15.75" thickBot="1" x14ac:dyDescent="0.3">
      <c r="A3677" s="67"/>
      <c r="B3677" s="100"/>
      <c r="C3677" s="101"/>
      <c r="D3677" s="87">
        <f t="shared" si="457"/>
        <v>0</v>
      </c>
      <c r="E3677" s="129"/>
    </row>
    <row r="3678" spans="1:5" ht="15.75" thickBot="1" x14ac:dyDescent="0.3">
      <c r="A3678" s="88" t="s">
        <v>32</v>
      </c>
      <c r="B3678" s="89"/>
      <c r="C3678" s="89"/>
      <c r="D3678" s="90">
        <f>SUM(D3664:D3677)</f>
        <v>0</v>
      </c>
    </row>
    <row r="3679" spans="1:5" ht="15.75" thickBot="1" x14ac:dyDescent="0.3">
      <c r="A3679" s="67"/>
      <c r="B3679" s="69"/>
      <c r="C3679" s="69"/>
      <c r="D3679" s="91"/>
    </row>
    <row r="3680" spans="1:5" ht="21.75" thickTop="1" thickBot="1" x14ac:dyDescent="0.35">
      <c r="A3680" s="102" t="s">
        <v>33</v>
      </c>
      <c r="B3680" s="102"/>
      <c r="C3680" s="102"/>
      <c r="D3680" s="103">
        <f>D3678+D3662</f>
        <v>0</v>
      </c>
    </row>
    <row r="3681" spans="1:5" ht="16.5" thickTop="1" thickBot="1" x14ac:dyDescent="0.3"/>
    <row r="3682" spans="1:5" ht="16.5" thickBot="1" x14ac:dyDescent="0.3">
      <c r="A3682" s="67" t="s">
        <v>12</v>
      </c>
      <c r="B3682" s="128">
        <f>Saisie!A119</f>
        <v>0</v>
      </c>
      <c r="C3682" s="126"/>
      <c r="D3682" s="127"/>
    </row>
    <row r="3684" spans="1:5" ht="15.75" thickBot="1" x14ac:dyDescent="0.3">
      <c r="A3684" s="68">
        <f>_xlfn.IFNA(VLOOKUP(B3682,Saisie!$A$4:$X$153,5,FALSE),0)</f>
        <v>0</v>
      </c>
      <c r="B3684" s="69" t="s">
        <v>13</v>
      </c>
      <c r="C3684" s="69" t="s">
        <v>14</v>
      </c>
      <c r="D3684" s="69" t="s">
        <v>15</v>
      </c>
    </row>
    <row r="3685" spans="1:5" x14ac:dyDescent="0.25">
      <c r="A3685" s="67" t="s">
        <v>16</v>
      </c>
      <c r="B3685" s="70">
        <f>_xlfn.IFNA(VLOOKUP(B3682,Saisie!$A$4:$X$153,3,FALSE),0)</f>
        <v>0</v>
      </c>
      <c r="C3685" s="71">
        <f>Témoin!$C$4</f>
        <v>55</v>
      </c>
      <c r="D3685" s="72">
        <f>C3685*B3685</f>
        <v>0</v>
      </c>
      <c r="E3685" s="117" t="str">
        <f>_xlfn.IFNA(VLOOKUP(B3682,Saisie!$A$4:$X$153,2,FALSE),"")</f>
        <v/>
      </c>
    </row>
    <row r="3686" spans="1:5" x14ac:dyDescent="0.25">
      <c r="A3686" s="67" t="s">
        <v>17</v>
      </c>
      <c r="B3686" s="73">
        <f>IF(A3684=1,1,)</f>
        <v>0</v>
      </c>
      <c r="C3686" s="74">
        <f>Témoin!$C$5</f>
        <v>24</v>
      </c>
      <c r="D3686" s="75">
        <f t="shared" ref="D3686:D3690" si="458">C3686*B3686</f>
        <v>0</v>
      </c>
      <c r="E3686" s="129" t="str">
        <f>_xlfn.IFNA(VLOOKUP(B3682,Saisie!$A$4:$X$153,4,FALSE),"")</f>
        <v/>
      </c>
    </row>
    <row r="3687" spans="1:5" x14ac:dyDescent="0.25">
      <c r="A3687" s="67" t="s">
        <v>18</v>
      </c>
      <c r="B3687" s="73">
        <f>IF(A3684=2,2,)</f>
        <v>0</v>
      </c>
      <c r="C3687" s="74">
        <f>Témoin!$C$6</f>
        <v>23</v>
      </c>
      <c r="D3687" s="75">
        <f t="shared" si="458"/>
        <v>0</v>
      </c>
      <c r="E3687" s="129"/>
    </row>
    <row r="3688" spans="1:5" x14ac:dyDescent="0.25">
      <c r="A3688" s="67" t="s">
        <v>19</v>
      </c>
      <c r="B3688" s="73">
        <f>IF(AND(A3684&gt;=3,A3684&lt;=5),A3684,0)</f>
        <v>0</v>
      </c>
      <c r="C3688" s="74">
        <f>Témoin!$C$7</f>
        <v>22</v>
      </c>
      <c r="D3688" s="75">
        <f t="shared" si="458"/>
        <v>0</v>
      </c>
      <c r="E3688" s="129"/>
    </row>
    <row r="3689" spans="1:5" x14ac:dyDescent="0.25">
      <c r="A3689" s="67" t="s">
        <v>20</v>
      </c>
      <c r="B3689" s="73">
        <f>IF(AND(A3684&gt;=6,A3684&lt;=10),A3684,0)</f>
        <v>0</v>
      </c>
      <c r="C3689" s="74">
        <f>Témoin!$C$8</f>
        <v>21</v>
      </c>
      <c r="D3689" s="75">
        <f t="shared" si="458"/>
        <v>0</v>
      </c>
      <c r="E3689" s="129"/>
    </row>
    <row r="3690" spans="1:5" x14ac:dyDescent="0.25">
      <c r="A3690" s="67" t="s">
        <v>21</v>
      </c>
      <c r="B3690" s="76">
        <f>IF(A3684&gt;10,A3684,0)</f>
        <v>0</v>
      </c>
      <c r="C3690" s="77">
        <f>Témoin!$C$9</f>
        <v>20</v>
      </c>
      <c r="D3690" s="78">
        <f t="shared" si="458"/>
        <v>0</v>
      </c>
      <c r="E3690" s="129"/>
    </row>
    <row r="3691" spans="1:5" x14ac:dyDescent="0.25">
      <c r="A3691" s="67"/>
      <c r="B3691" s="73"/>
      <c r="C3691" s="79"/>
      <c r="D3691" s="80"/>
      <c r="E3691" s="117"/>
    </row>
    <row r="3692" spans="1:5" x14ac:dyDescent="0.25">
      <c r="A3692" s="81" t="s">
        <v>22</v>
      </c>
      <c r="B3692" s="82">
        <f>_xlfn.IFNA(VLOOKUP(B3682,Saisie!$A$4:$X$153,7,FALSE),0)</f>
        <v>0</v>
      </c>
      <c r="C3692" s="83">
        <f>Témoin!$C$11</f>
        <v>95</v>
      </c>
      <c r="D3692" s="84">
        <f t="shared" ref="D3692:D3693" si="459">C3692*B3692</f>
        <v>0</v>
      </c>
      <c r="E3692" s="117" t="str">
        <f>_xlfn.IFNA(VLOOKUP(B3682,Saisie!$A$4:$X$153,6,FALSE),"")</f>
        <v/>
      </c>
    </row>
    <row r="3693" spans="1:5" ht="15.75" thickBot="1" x14ac:dyDescent="0.3">
      <c r="A3693" s="67" t="s">
        <v>23</v>
      </c>
      <c r="B3693" s="85">
        <f>_xlfn.IFNA(VLOOKUP(B3682,Saisie!$A$4:$X$153,9,FALSE),0)</f>
        <v>0</v>
      </c>
      <c r="C3693" s="86">
        <f>Témoin!$C$12</f>
        <v>70</v>
      </c>
      <c r="D3693" s="87">
        <f t="shared" si="459"/>
        <v>0</v>
      </c>
      <c r="E3693" s="117" t="str">
        <f>_xlfn.IFNA(VLOOKUP(B3682,Saisie!$A$4:$X$153,8,FALSE),"")</f>
        <v/>
      </c>
    </row>
    <row r="3694" spans="1:5" ht="15.75" thickBot="1" x14ac:dyDescent="0.3">
      <c r="A3694" s="88" t="s">
        <v>24</v>
      </c>
      <c r="B3694" s="89"/>
      <c r="C3694" s="89"/>
      <c r="D3694" s="90">
        <f>SUM(D3685:D3693)</f>
        <v>0</v>
      </c>
      <c r="E3694" s="117"/>
    </row>
    <row r="3695" spans="1:5" ht="15.75" thickBot="1" x14ac:dyDescent="0.3">
      <c r="A3695" s="67"/>
      <c r="B3695" s="89"/>
      <c r="C3695" s="89"/>
      <c r="D3695" s="91"/>
      <c r="E3695" s="117"/>
    </row>
    <row r="3696" spans="1:5" x14ac:dyDescent="0.25">
      <c r="A3696" s="67" t="s">
        <v>25</v>
      </c>
      <c r="B3696" s="70">
        <f>_xlfn.IFNA(VLOOKUP(B3682,Saisie!$A$4:$X$153,11,FALSE),0)</f>
        <v>0</v>
      </c>
      <c r="C3696" s="71">
        <f>Témoin!$C$15</f>
        <v>27</v>
      </c>
      <c r="D3696" s="72">
        <f t="shared" ref="D3696:D3703" si="460">C3696*B3696</f>
        <v>0</v>
      </c>
      <c r="E3696" s="117" t="str">
        <f>_xlfn.IFNA(VLOOKUP(B3682,Saisie!$A$4:$X$153,10,FALSE),"")</f>
        <v/>
      </c>
    </row>
    <row r="3697" spans="1:5" x14ac:dyDescent="0.25">
      <c r="A3697" s="67" t="s">
        <v>5</v>
      </c>
      <c r="B3697" s="73">
        <f>_xlfn.IFNA(VLOOKUP(B3682,Saisie!$A$4:$X$153,13,FALSE),0)</f>
        <v>0</v>
      </c>
      <c r="C3697" s="74">
        <f>Témoin!$C$16</f>
        <v>65</v>
      </c>
      <c r="D3697" s="75">
        <f t="shared" si="460"/>
        <v>0</v>
      </c>
      <c r="E3697" s="117" t="str">
        <f>_xlfn.IFNA(VLOOKUP(B3682,Saisie!$A$4:$X$153,12,FALSE),"")</f>
        <v/>
      </c>
    </row>
    <row r="3698" spans="1:5" x14ac:dyDescent="0.25">
      <c r="A3698" s="67" t="s">
        <v>6</v>
      </c>
      <c r="B3698" s="73">
        <f>_xlfn.IFNA(VLOOKUP(B3682,Saisie!$A$4:$X$153,15,FALSE),0)</f>
        <v>0</v>
      </c>
      <c r="C3698" s="74">
        <f>Témoin!$C$17</f>
        <v>60</v>
      </c>
      <c r="D3698" s="75">
        <f t="shared" si="460"/>
        <v>0</v>
      </c>
      <c r="E3698" s="117" t="str">
        <f>_xlfn.IFNA(VLOOKUP(B3682,Saisie!$A$4:$X$153,14,FALSE),"")</f>
        <v/>
      </c>
    </row>
    <row r="3699" spans="1:5" x14ac:dyDescent="0.25">
      <c r="A3699" s="67" t="s">
        <v>26</v>
      </c>
      <c r="B3699" s="73">
        <f>_xlfn.IFNA(VLOOKUP(B3682,Saisie!$A$4:$X$153,17,FALSE),0)</f>
        <v>0</v>
      </c>
      <c r="C3699" s="74">
        <f>Témoin!$C$18</f>
        <v>39</v>
      </c>
      <c r="D3699" s="75">
        <f t="shared" si="460"/>
        <v>0</v>
      </c>
      <c r="E3699" s="117" t="str">
        <f>_xlfn.IFNA(VLOOKUP(B3682,Saisie!$A$4:$X$153,16,FALSE),"")</f>
        <v/>
      </c>
    </row>
    <row r="3700" spans="1:5" x14ac:dyDescent="0.25">
      <c r="A3700" s="67" t="s">
        <v>27</v>
      </c>
      <c r="B3700" s="73">
        <f>_xlfn.IFNA(VLOOKUP(B3682,Saisie!$A$4:$X$153,19,FALSE),0)</f>
        <v>0</v>
      </c>
      <c r="C3700" s="74">
        <f>Témoin!$C$19</f>
        <v>20</v>
      </c>
      <c r="D3700" s="75">
        <f t="shared" si="460"/>
        <v>0</v>
      </c>
      <c r="E3700" s="117" t="str">
        <f>_xlfn.IFNA(VLOOKUP(B3682,Saisie!$A$4:$X$153,18,FALSE),"")</f>
        <v/>
      </c>
    </row>
    <row r="3701" spans="1:5" x14ac:dyDescent="0.25">
      <c r="A3701" s="67" t="s">
        <v>28</v>
      </c>
      <c r="B3701" s="73">
        <f>_xlfn.IFNA(VLOOKUP(B3682,Saisie!$A$4:$X$153,23,FALSE),0)</f>
        <v>0</v>
      </c>
      <c r="C3701" s="74">
        <f>Témoin!$C$20</f>
        <v>260</v>
      </c>
      <c r="D3701" s="75">
        <f t="shared" si="460"/>
        <v>0</v>
      </c>
      <c r="E3701" s="117" t="str">
        <f>_xlfn.IFNA(VLOOKUP(B3682,Saisie!$A$4:$X$153,22,FALSE),"")</f>
        <v/>
      </c>
    </row>
    <row r="3702" spans="1:5" x14ac:dyDescent="0.25">
      <c r="A3702" s="67" t="s">
        <v>29</v>
      </c>
      <c r="B3702" s="92"/>
      <c r="C3702" s="74">
        <f>Témoin!$C$21</f>
        <v>54</v>
      </c>
      <c r="D3702" s="75">
        <f t="shared" si="460"/>
        <v>0</v>
      </c>
      <c r="E3702" s="117"/>
    </row>
    <row r="3703" spans="1:5" x14ac:dyDescent="0.25">
      <c r="A3703" s="81" t="s">
        <v>30</v>
      </c>
      <c r="B3703" s="73">
        <f>_xlfn.IFNA(VLOOKUP(B3682,Saisie!$A$4:$X$153,21,FALSE),0)</f>
        <v>0</v>
      </c>
      <c r="C3703" s="74">
        <f>Témoin!$C$22</f>
        <v>135</v>
      </c>
      <c r="D3703" s="75">
        <f t="shared" si="460"/>
        <v>0</v>
      </c>
      <c r="E3703" s="117" t="str">
        <f>_xlfn.IFNA(VLOOKUP(B3682,Saisie!$A$4:$X$153,20,FALSE),"")</f>
        <v/>
      </c>
    </row>
    <row r="3704" spans="1:5" x14ac:dyDescent="0.25">
      <c r="A3704" s="93" t="s">
        <v>31</v>
      </c>
      <c r="B3704" s="92"/>
      <c r="C3704" s="94"/>
      <c r="D3704" s="95"/>
      <c r="E3704" s="129" t="str">
        <f>_xlfn.IFNA(VLOOKUP(B3682,Saisie!$A$4:$X$153,24,FALSE),"")</f>
        <v/>
      </c>
    </row>
    <row r="3705" spans="1:5" x14ac:dyDescent="0.25">
      <c r="A3705" s="96"/>
      <c r="B3705" s="97"/>
      <c r="C3705" s="98"/>
      <c r="D3705" s="75">
        <f t="shared" ref="D3705:D3709" si="461">C3705*B3705</f>
        <v>0</v>
      </c>
      <c r="E3705" s="129"/>
    </row>
    <row r="3706" spans="1:5" x14ac:dyDescent="0.25">
      <c r="A3706" s="96"/>
      <c r="B3706" s="92"/>
      <c r="C3706" s="98"/>
      <c r="D3706" s="75">
        <f t="shared" si="461"/>
        <v>0</v>
      </c>
      <c r="E3706" s="129"/>
    </row>
    <row r="3707" spans="1:5" x14ac:dyDescent="0.25">
      <c r="A3707" s="99"/>
      <c r="B3707" s="92"/>
      <c r="C3707" s="98"/>
      <c r="D3707" s="75">
        <f t="shared" si="461"/>
        <v>0</v>
      </c>
      <c r="E3707" s="129"/>
    </row>
    <row r="3708" spans="1:5" x14ac:dyDescent="0.25">
      <c r="A3708" s="67"/>
      <c r="B3708" s="92"/>
      <c r="C3708" s="98"/>
      <c r="D3708" s="75">
        <f t="shared" si="461"/>
        <v>0</v>
      </c>
      <c r="E3708" s="129"/>
    </row>
    <row r="3709" spans="1:5" ht="15.75" thickBot="1" x14ac:dyDescent="0.3">
      <c r="A3709" s="67"/>
      <c r="B3709" s="100"/>
      <c r="C3709" s="101"/>
      <c r="D3709" s="87">
        <f t="shared" si="461"/>
        <v>0</v>
      </c>
      <c r="E3709" s="129"/>
    </row>
    <row r="3710" spans="1:5" ht="15.75" thickBot="1" x14ac:dyDescent="0.3">
      <c r="A3710" s="88" t="s">
        <v>32</v>
      </c>
      <c r="B3710" s="89"/>
      <c r="C3710" s="89"/>
      <c r="D3710" s="90">
        <f>SUM(D3696:D3709)</f>
        <v>0</v>
      </c>
    </row>
    <row r="3711" spans="1:5" ht="15.75" thickBot="1" x14ac:dyDescent="0.3">
      <c r="A3711" s="67"/>
      <c r="B3711" s="69"/>
      <c r="C3711" s="69"/>
      <c r="D3711" s="91"/>
    </row>
    <row r="3712" spans="1:5" ht="21.75" thickTop="1" thickBot="1" x14ac:dyDescent="0.35">
      <c r="A3712" s="102" t="s">
        <v>33</v>
      </c>
      <c r="B3712" s="102"/>
      <c r="C3712" s="102"/>
      <c r="D3712" s="103">
        <f>D3710+D3694</f>
        <v>0</v>
      </c>
    </row>
    <row r="3713" spans="1:5" ht="16.5" thickTop="1" thickBot="1" x14ac:dyDescent="0.3"/>
    <row r="3714" spans="1:5" ht="16.5" thickBot="1" x14ac:dyDescent="0.3">
      <c r="A3714" s="67" t="s">
        <v>12</v>
      </c>
      <c r="B3714" s="128">
        <f>Saisie!A120</f>
        <v>0</v>
      </c>
      <c r="C3714" s="126"/>
      <c r="D3714" s="127"/>
    </row>
    <row r="3716" spans="1:5" ht="15.75" thickBot="1" x14ac:dyDescent="0.3">
      <c r="A3716" s="68">
        <f>_xlfn.IFNA(VLOOKUP(B3714,Saisie!$A$4:$X$153,5,FALSE),0)</f>
        <v>0</v>
      </c>
      <c r="B3716" s="69" t="s">
        <v>13</v>
      </c>
      <c r="C3716" s="69" t="s">
        <v>14</v>
      </c>
      <c r="D3716" s="69" t="s">
        <v>15</v>
      </c>
    </row>
    <row r="3717" spans="1:5" x14ac:dyDescent="0.25">
      <c r="A3717" s="67" t="s">
        <v>16</v>
      </c>
      <c r="B3717" s="70">
        <f>_xlfn.IFNA(VLOOKUP(B3714,Saisie!$A$4:$X$153,3,FALSE),0)</f>
        <v>0</v>
      </c>
      <c r="C3717" s="71">
        <f>Témoin!$C$4</f>
        <v>55</v>
      </c>
      <c r="D3717" s="72">
        <f>C3717*B3717</f>
        <v>0</v>
      </c>
      <c r="E3717" s="117" t="str">
        <f>_xlfn.IFNA(VLOOKUP(B3714,Saisie!$A$4:$X$153,2,FALSE),"")</f>
        <v/>
      </c>
    </row>
    <row r="3718" spans="1:5" x14ac:dyDescent="0.25">
      <c r="A3718" s="67" t="s">
        <v>17</v>
      </c>
      <c r="B3718" s="73">
        <f>IF(A3716=1,1,)</f>
        <v>0</v>
      </c>
      <c r="C3718" s="74">
        <f>Témoin!$C$5</f>
        <v>24</v>
      </c>
      <c r="D3718" s="75">
        <f t="shared" ref="D3718:D3722" si="462">C3718*B3718</f>
        <v>0</v>
      </c>
      <c r="E3718" s="129" t="str">
        <f>_xlfn.IFNA(VLOOKUP(B3714,Saisie!$A$4:$X$153,4,FALSE),"")</f>
        <v/>
      </c>
    </row>
    <row r="3719" spans="1:5" x14ac:dyDescent="0.25">
      <c r="A3719" s="67" t="s">
        <v>18</v>
      </c>
      <c r="B3719" s="73">
        <f>IF(A3716=2,2,)</f>
        <v>0</v>
      </c>
      <c r="C3719" s="74">
        <f>Témoin!$C$6</f>
        <v>23</v>
      </c>
      <c r="D3719" s="75">
        <f t="shared" si="462"/>
        <v>0</v>
      </c>
      <c r="E3719" s="129"/>
    </row>
    <row r="3720" spans="1:5" x14ac:dyDescent="0.25">
      <c r="A3720" s="67" t="s">
        <v>19</v>
      </c>
      <c r="B3720" s="73">
        <f>IF(AND(A3716&gt;=3,A3716&lt;=5),A3716,0)</f>
        <v>0</v>
      </c>
      <c r="C3720" s="74">
        <f>Témoin!$C$7</f>
        <v>22</v>
      </c>
      <c r="D3720" s="75">
        <f t="shared" si="462"/>
        <v>0</v>
      </c>
      <c r="E3720" s="129"/>
    </row>
    <row r="3721" spans="1:5" x14ac:dyDescent="0.25">
      <c r="A3721" s="67" t="s">
        <v>20</v>
      </c>
      <c r="B3721" s="73">
        <f>IF(AND(A3716&gt;=6,A3716&lt;=10),A3716,0)</f>
        <v>0</v>
      </c>
      <c r="C3721" s="74">
        <f>Témoin!$C$8</f>
        <v>21</v>
      </c>
      <c r="D3721" s="75">
        <f t="shared" si="462"/>
        <v>0</v>
      </c>
      <c r="E3721" s="129"/>
    </row>
    <row r="3722" spans="1:5" x14ac:dyDescent="0.25">
      <c r="A3722" s="67" t="s">
        <v>21</v>
      </c>
      <c r="B3722" s="76">
        <f>IF(A3716&gt;10,A3716,0)</f>
        <v>0</v>
      </c>
      <c r="C3722" s="77">
        <f>Témoin!$C$9</f>
        <v>20</v>
      </c>
      <c r="D3722" s="78">
        <f t="shared" si="462"/>
        <v>0</v>
      </c>
      <c r="E3722" s="129"/>
    </row>
    <row r="3723" spans="1:5" x14ac:dyDescent="0.25">
      <c r="A3723" s="67"/>
      <c r="B3723" s="73"/>
      <c r="C3723" s="79"/>
      <c r="D3723" s="80"/>
      <c r="E3723" s="117"/>
    </row>
    <row r="3724" spans="1:5" x14ac:dyDescent="0.25">
      <c r="A3724" s="81" t="s">
        <v>22</v>
      </c>
      <c r="B3724" s="82">
        <f>_xlfn.IFNA(VLOOKUP(B3714,Saisie!$A$4:$X$153,7,FALSE),0)</f>
        <v>0</v>
      </c>
      <c r="C3724" s="83">
        <f>Témoin!$C$11</f>
        <v>95</v>
      </c>
      <c r="D3724" s="84">
        <f t="shared" ref="D3724:D3725" si="463">C3724*B3724</f>
        <v>0</v>
      </c>
      <c r="E3724" s="117" t="str">
        <f>_xlfn.IFNA(VLOOKUP(B3714,Saisie!$A$4:$X$153,6,FALSE),"")</f>
        <v/>
      </c>
    </row>
    <row r="3725" spans="1:5" ht="15.75" thickBot="1" x14ac:dyDescent="0.3">
      <c r="A3725" s="67" t="s">
        <v>23</v>
      </c>
      <c r="B3725" s="85">
        <f>_xlfn.IFNA(VLOOKUP(B3714,Saisie!$A$4:$X$153,9,FALSE),0)</f>
        <v>0</v>
      </c>
      <c r="C3725" s="86">
        <f>Témoin!$C$12</f>
        <v>70</v>
      </c>
      <c r="D3725" s="87">
        <f t="shared" si="463"/>
        <v>0</v>
      </c>
      <c r="E3725" s="117" t="str">
        <f>_xlfn.IFNA(VLOOKUP(B3714,Saisie!$A$4:$X$153,8,FALSE),"")</f>
        <v/>
      </c>
    </row>
    <row r="3726" spans="1:5" ht="15.75" thickBot="1" x14ac:dyDescent="0.3">
      <c r="A3726" s="88" t="s">
        <v>24</v>
      </c>
      <c r="B3726" s="89"/>
      <c r="C3726" s="89"/>
      <c r="D3726" s="90">
        <f>SUM(D3717:D3725)</f>
        <v>0</v>
      </c>
      <c r="E3726" s="117"/>
    </row>
    <row r="3727" spans="1:5" ht="15.75" thickBot="1" x14ac:dyDescent="0.3">
      <c r="A3727" s="67"/>
      <c r="B3727" s="89"/>
      <c r="C3727" s="89"/>
      <c r="D3727" s="91"/>
      <c r="E3727" s="117"/>
    </row>
    <row r="3728" spans="1:5" x14ac:dyDescent="0.25">
      <c r="A3728" s="67" t="s">
        <v>25</v>
      </c>
      <c r="B3728" s="70">
        <f>_xlfn.IFNA(VLOOKUP(B3714,Saisie!$A$4:$X$153,11,FALSE),0)</f>
        <v>0</v>
      </c>
      <c r="C3728" s="71">
        <f>Témoin!$C$15</f>
        <v>27</v>
      </c>
      <c r="D3728" s="72">
        <f t="shared" ref="D3728:D3735" si="464">C3728*B3728</f>
        <v>0</v>
      </c>
      <c r="E3728" s="117" t="str">
        <f>_xlfn.IFNA(VLOOKUP(B3714,Saisie!$A$4:$X$153,10,FALSE),"")</f>
        <v/>
      </c>
    </row>
    <row r="3729" spans="1:5" x14ac:dyDescent="0.25">
      <c r="A3729" s="67" t="s">
        <v>5</v>
      </c>
      <c r="B3729" s="73">
        <f>_xlfn.IFNA(VLOOKUP(B3714,Saisie!$A$4:$X$153,13,FALSE),0)</f>
        <v>0</v>
      </c>
      <c r="C3729" s="74">
        <f>Témoin!$C$16</f>
        <v>65</v>
      </c>
      <c r="D3729" s="75">
        <f t="shared" si="464"/>
        <v>0</v>
      </c>
      <c r="E3729" s="117" t="str">
        <f>_xlfn.IFNA(VLOOKUP(B3714,Saisie!$A$4:$X$153,12,FALSE),"")</f>
        <v/>
      </c>
    </row>
    <row r="3730" spans="1:5" x14ac:dyDescent="0.25">
      <c r="A3730" s="67" t="s">
        <v>6</v>
      </c>
      <c r="B3730" s="73">
        <f>_xlfn.IFNA(VLOOKUP(B3714,Saisie!$A$4:$X$153,15,FALSE),0)</f>
        <v>0</v>
      </c>
      <c r="C3730" s="74">
        <f>Témoin!$C$17</f>
        <v>60</v>
      </c>
      <c r="D3730" s="75">
        <f t="shared" si="464"/>
        <v>0</v>
      </c>
      <c r="E3730" s="117" t="str">
        <f>_xlfn.IFNA(VLOOKUP(B3714,Saisie!$A$4:$X$153,14,FALSE),"")</f>
        <v/>
      </c>
    </row>
    <row r="3731" spans="1:5" x14ac:dyDescent="0.25">
      <c r="A3731" s="67" t="s">
        <v>26</v>
      </c>
      <c r="B3731" s="73">
        <f>_xlfn.IFNA(VLOOKUP(B3714,Saisie!$A$4:$X$153,17,FALSE),0)</f>
        <v>0</v>
      </c>
      <c r="C3731" s="74">
        <f>Témoin!$C$18</f>
        <v>39</v>
      </c>
      <c r="D3731" s="75">
        <f t="shared" si="464"/>
        <v>0</v>
      </c>
      <c r="E3731" s="117" t="str">
        <f>_xlfn.IFNA(VLOOKUP(B3714,Saisie!$A$4:$X$153,16,FALSE),"")</f>
        <v/>
      </c>
    </row>
    <row r="3732" spans="1:5" x14ac:dyDescent="0.25">
      <c r="A3732" s="67" t="s">
        <v>27</v>
      </c>
      <c r="B3732" s="73">
        <f>_xlfn.IFNA(VLOOKUP(B3714,Saisie!$A$4:$X$153,19,FALSE),0)</f>
        <v>0</v>
      </c>
      <c r="C3732" s="74">
        <f>Témoin!$C$19</f>
        <v>20</v>
      </c>
      <c r="D3732" s="75">
        <f t="shared" si="464"/>
        <v>0</v>
      </c>
      <c r="E3732" s="117" t="str">
        <f>_xlfn.IFNA(VLOOKUP(B3714,Saisie!$A$4:$X$153,18,FALSE),"")</f>
        <v/>
      </c>
    </row>
    <row r="3733" spans="1:5" x14ac:dyDescent="0.25">
      <c r="A3733" s="67" t="s">
        <v>28</v>
      </c>
      <c r="B3733" s="73">
        <f>_xlfn.IFNA(VLOOKUP(B3714,Saisie!$A$4:$X$153,23,FALSE),0)</f>
        <v>0</v>
      </c>
      <c r="C3733" s="74">
        <f>Témoin!$C$20</f>
        <v>260</v>
      </c>
      <c r="D3733" s="75">
        <f t="shared" si="464"/>
        <v>0</v>
      </c>
      <c r="E3733" s="117" t="str">
        <f>_xlfn.IFNA(VLOOKUP(B3714,Saisie!$A$4:$X$153,22,FALSE),"")</f>
        <v/>
      </c>
    </row>
    <row r="3734" spans="1:5" x14ac:dyDescent="0.25">
      <c r="A3734" s="67" t="s">
        <v>29</v>
      </c>
      <c r="B3734" s="92"/>
      <c r="C3734" s="74">
        <f>Témoin!$C$21</f>
        <v>54</v>
      </c>
      <c r="D3734" s="75">
        <f t="shared" si="464"/>
        <v>0</v>
      </c>
      <c r="E3734" s="117"/>
    </row>
    <row r="3735" spans="1:5" x14ac:dyDescent="0.25">
      <c r="A3735" s="81" t="s">
        <v>30</v>
      </c>
      <c r="B3735" s="73">
        <f>_xlfn.IFNA(VLOOKUP(B3714,Saisie!$A$4:$X$153,21,FALSE),0)</f>
        <v>0</v>
      </c>
      <c r="C3735" s="74">
        <f>Témoin!$C$22</f>
        <v>135</v>
      </c>
      <c r="D3735" s="75">
        <f t="shared" si="464"/>
        <v>0</v>
      </c>
      <c r="E3735" s="117" t="str">
        <f>_xlfn.IFNA(VLOOKUP(B3714,Saisie!$A$4:$X$153,20,FALSE),"")</f>
        <v/>
      </c>
    </row>
    <row r="3736" spans="1:5" x14ac:dyDescent="0.25">
      <c r="A3736" s="93" t="s">
        <v>31</v>
      </c>
      <c r="B3736" s="92"/>
      <c r="C3736" s="94"/>
      <c r="D3736" s="95"/>
      <c r="E3736" s="129" t="str">
        <f>_xlfn.IFNA(VLOOKUP(B3714,Saisie!$A$4:$X$153,24,FALSE),"")</f>
        <v/>
      </c>
    </row>
    <row r="3737" spans="1:5" x14ac:dyDescent="0.25">
      <c r="A3737" s="96"/>
      <c r="B3737" s="97"/>
      <c r="C3737" s="98"/>
      <c r="D3737" s="75">
        <f t="shared" ref="D3737:D3741" si="465">C3737*B3737</f>
        <v>0</v>
      </c>
      <c r="E3737" s="129"/>
    </row>
    <row r="3738" spans="1:5" x14ac:dyDescent="0.25">
      <c r="A3738" s="96"/>
      <c r="B3738" s="92"/>
      <c r="C3738" s="98"/>
      <c r="D3738" s="75">
        <f t="shared" si="465"/>
        <v>0</v>
      </c>
      <c r="E3738" s="129"/>
    </row>
    <row r="3739" spans="1:5" x14ac:dyDescent="0.25">
      <c r="A3739" s="99"/>
      <c r="B3739" s="92"/>
      <c r="C3739" s="98"/>
      <c r="D3739" s="75">
        <f t="shared" si="465"/>
        <v>0</v>
      </c>
      <c r="E3739" s="129"/>
    </row>
    <row r="3740" spans="1:5" x14ac:dyDescent="0.25">
      <c r="A3740" s="67"/>
      <c r="B3740" s="92"/>
      <c r="C3740" s="98"/>
      <c r="D3740" s="75">
        <f t="shared" si="465"/>
        <v>0</v>
      </c>
      <c r="E3740" s="129"/>
    </row>
    <row r="3741" spans="1:5" ht="15.75" thickBot="1" x14ac:dyDescent="0.3">
      <c r="A3741" s="67"/>
      <c r="B3741" s="100"/>
      <c r="C3741" s="101"/>
      <c r="D3741" s="87">
        <f t="shared" si="465"/>
        <v>0</v>
      </c>
      <c r="E3741" s="129"/>
    </row>
    <row r="3742" spans="1:5" ht="15.75" thickBot="1" x14ac:dyDescent="0.3">
      <c r="A3742" s="88" t="s">
        <v>32</v>
      </c>
      <c r="B3742" s="89"/>
      <c r="C3742" s="89"/>
      <c r="D3742" s="90">
        <f>SUM(D3728:D3741)</f>
        <v>0</v>
      </c>
    </row>
    <row r="3743" spans="1:5" ht="15.75" thickBot="1" x14ac:dyDescent="0.3">
      <c r="A3743" s="67"/>
      <c r="B3743" s="69"/>
      <c r="C3743" s="69"/>
      <c r="D3743" s="91"/>
    </row>
    <row r="3744" spans="1:5" ht="21.75" thickTop="1" thickBot="1" x14ac:dyDescent="0.35">
      <c r="A3744" s="102" t="s">
        <v>33</v>
      </c>
      <c r="B3744" s="102"/>
      <c r="C3744" s="102"/>
      <c r="D3744" s="103">
        <f>D3742+D3726</f>
        <v>0</v>
      </c>
    </row>
    <row r="3745" spans="1:5" ht="16.5" thickTop="1" thickBot="1" x14ac:dyDescent="0.3"/>
    <row r="3746" spans="1:5" ht="16.5" thickBot="1" x14ac:dyDescent="0.3">
      <c r="A3746" s="67" t="s">
        <v>12</v>
      </c>
      <c r="B3746" s="128">
        <f>Saisie!A121</f>
        <v>0</v>
      </c>
      <c r="C3746" s="126"/>
      <c r="D3746" s="127"/>
    </row>
    <row r="3748" spans="1:5" ht="15.75" thickBot="1" x14ac:dyDescent="0.3">
      <c r="A3748" s="68">
        <f>_xlfn.IFNA(VLOOKUP(B3746,Saisie!$A$4:$X$153,5,FALSE),0)</f>
        <v>0</v>
      </c>
      <c r="B3748" s="69" t="s">
        <v>13</v>
      </c>
      <c r="C3748" s="69" t="s">
        <v>14</v>
      </c>
      <c r="D3748" s="69" t="s">
        <v>15</v>
      </c>
    </row>
    <row r="3749" spans="1:5" x14ac:dyDescent="0.25">
      <c r="A3749" s="67" t="s">
        <v>16</v>
      </c>
      <c r="B3749" s="70">
        <f>_xlfn.IFNA(VLOOKUP(B3746,Saisie!$A$4:$X$153,3,FALSE),0)</f>
        <v>0</v>
      </c>
      <c r="C3749" s="71">
        <f>Témoin!$C$4</f>
        <v>55</v>
      </c>
      <c r="D3749" s="72">
        <f>C3749*B3749</f>
        <v>0</v>
      </c>
      <c r="E3749" s="117" t="str">
        <f>_xlfn.IFNA(VLOOKUP(B3746,Saisie!$A$4:$X$153,2,FALSE),"")</f>
        <v/>
      </c>
    </row>
    <row r="3750" spans="1:5" x14ac:dyDescent="0.25">
      <c r="A3750" s="67" t="s">
        <v>17</v>
      </c>
      <c r="B3750" s="73">
        <f>IF(A3748=1,1,)</f>
        <v>0</v>
      </c>
      <c r="C3750" s="74">
        <f>Témoin!$C$5</f>
        <v>24</v>
      </c>
      <c r="D3750" s="75">
        <f t="shared" ref="D3750:D3754" si="466">C3750*B3750</f>
        <v>0</v>
      </c>
      <c r="E3750" s="129" t="str">
        <f>_xlfn.IFNA(VLOOKUP(B3746,Saisie!$A$4:$X$153,4,FALSE),"")</f>
        <v/>
      </c>
    </row>
    <row r="3751" spans="1:5" x14ac:dyDescent="0.25">
      <c r="A3751" s="67" t="s">
        <v>18</v>
      </c>
      <c r="B3751" s="73">
        <f>IF(A3748=2,2,)</f>
        <v>0</v>
      </c>
      <c r="C3751" s="74">
        <f>Témoin!$C$6</f>
        <v>23</v>
      </c>
      <c r="D3751" s="75">
        <f t="shared" si="466"/>
        <v>0</v>
      </c>
      <c r="E3751" s="129"/>
    </row>
    <row r="3752" spans="1:5" x14ac:dyDescent="0.25">
      <c r="A3752" s="67" t="s">
        <v>19</v>
      </c>
      <c r="B3752" s="73">
        <f>IF(AND(A3748&gt;=3,A3748&lt;=5),A3748,0)</f>
        <v>0</v>
      </c>
      <c r="C3752" s="74">
        <f>Témoin!$C$7</f>
        <v>22</v>
      </c>
      <c r="D3752" s="75">
        <f t="shared" si="466"/>
        <v>0</v>
      </c>
      <c r="E3752" s="129"/>
    </row>
    <row r="3753" spans="1:5" x14ac:dyDescent="0.25">
      <c r="A3753" s="67" t="s">
        <v>20</v>
      </c>
      <c r="B3753" s="73">
        <f>IF(AND(A3748&gt;=6,A3748&lt;=10),A3748,0)</f>
        <v>0</v>
      </c>
      <c r="C3753" s="74">
        <f>Témoin!$C$8</f>
        <v>21</v>
      </c>
      <c r="D3753" s="75">
        <f t="shared" si="466"/>
        <v>0</v>
      </c>
      <c r="E3753" s="129"/>
    </row>
    <row r="3754" spans="1:5" x14ac:dyDescent="0.25">
      <c r="A3754" s="67" t="s">
        <v>21</v>
      </c>
      <c r="B3754" s="76">
        <f>IF(A3748&gt;10,A3748,0)</f>
        <v>0</v>
      </c>
      <c r="C3754" s="77">
        <f>Témoin!$C$9</f>
        <v>20</v>
      </c>
      <c r="D3754" s="78">
        <f t="shared" si="466"/>
        <v>0</v>
      </c>
      <c r="E3754" s="129"/>
    </row>
    <row r="3755" spans="1:5" x14ac:dyDescent="0.25">
      <c r="A3755" s="67"/>
      <c r="B3755" s="73"/>
      <c r="C3755" s="79"/>
      <c r="D3755" s="80"/>
      <c r="E3755" s="117"/>
    </row>
    <row r="3756" spans="1:5" x14ac:dyDescent="0.25">
      <c r="A3756" s="81" t="s">
        <v>22</v>
      </c>
      <c r="B3756" s="82">
        <f>_xlfn.IFNA(VLOOKUP(B3746,Saisie!$A$4:$X$153,7,FALSE),0)</f>
        <v>0</v>
      </c>
      <c r="C3756" s="83">
        <f>Témoin!$C$11</f>
        <v>95</v>
      </c>
      <c r="D3756" s="84">
        <f t="shared" ref="D3756:D3757" si="467">C3756*B3756</f>
        <v>0</v>
      </c>
      <c r="E3756" s="117" t="str">
        <f>_xlfn.IFNA(VLOOKUP(B3746,Saisie!$A$4:$X$153,6,FALSE),"")</f>
        <v/>
      </c>
    </row>
    <row r="3757" spans="1:5" ht="15.75" thickBot="1" x14ac:dyDescent="0.3">
      <c r="A3757" s="67" t="s">
        <v>23</v>
      </c>
      <c r="B3757" s="85">
        <f>_xlfn.IFNA(VLOOKUP(B3746,Saisie!$A$4:$X$153,9,FALSE),0)</f>
        <v>0</v>
      </c>
      <c r="C3757" s="86">
        <f>Témoin!$C$12</f>
        <v>70</v>
      </c>
      <c r="D3757" s="87">
        <f t="shared" si="467"/>
        <v>0</v>
      </c>
      <c r="E3757" s="117" t="str">
        <f>_xlfn.IFNA(VLOOKUP(B3746,Saisie!$A$4:$X$153,8,FALSE),"")</f>
        <v/>
      </c>
    </row>
    <row r="3758" spans="1:5" ht="15.75" thickBot="1" x14ac:dyDescent="0.3">
      <c r="A3758" s="88" t="s">
        <v>24</v>
      </c>
      <c r="B3758" s="89"/>
      <c r="C3758" s="89"/>
      <c r="D3758" s="90">
        <f>SUM(D3749:D3757)</f>
        <v>0</v>
      </c>
      <c r="E3758" s="117"/>
    </row>
    <row r="3759" spans="1:5" ht="15.75" thickBot="1" x14ac:dyDescent="0.3">
      <c r="A3759" s="67"/>
      <c r="B3759" s="89"/>
      <c r="C3759" s="89"/>
      <c r="D3759" s="91"/>
      <c r="E3759" s="117"/>
    </row>
    <row r="3760" spans="1:5" x14ac:dyDescent="0.25">
      <c r="A3760" s="67" t="s">
        <v>25</v>
      </c>
      <c r="B3760" s="70">
        <f>_xlfn.IFNA(VLOOKUP(B3746,Saisie!$A$4:$X$153,11,FALSE),0)</f>
        <v>0</v>
      </c>
      <c r="C3760" s="71">
        <f>Témoin!$C$15</f>
        <v>27</v>
      </c>
      <c r="D3760" s="72">
        <f t="shared" ref="D3760:D3767" si="468">C3760*B3760</f>
        <v>0</v>
      </c>
      <c r="E3760" s="117" t="str">
        <f>_xlfn.IFNA(VLOOKUP(B3746,Saisie!$A$4:$X$153,10,FALSE),"")</f>
        <v/>
      </c>
    </row>
    <row r="3761" spans="1:5" x14ac:dyDescent="0.25">
      <c r="A3761" s="67" t="s">
        <v>5</v>
      </c>
      <c r="B3761" s="73">
        <f>_xlfn.IFNA(VLOOKUP(B3746,Saisie!$A$4:$X$153,13,FALSE),0)</f>
        <v>0</v>
      </c>
      <c r="C3761" s="74">
        <f>Témoin!$C$16</f>
        <v>65</v>
      </c>
      <c r="D3761" s="75">
        <f t="shared" si="468"/>
        <v>0</v>
      </c>
      <c r="E3761" s="117" t="str">
        <f>_xlfn.IFNA(VLOOKUP(B3746,Saisie!$A$4:$X$153,12,FALSE),"")</f>
        <v/>
      </c>
    </row>
    <row r="3762" spans="1:5" x14ac:dyDescent="0.25">
      <c r="A3762" s="67" t="s">
        <v>6</v>
      </c>
      <c r="B3762" s="73">
        <f>_xlfn.IFNA(VLOOKUP(B3746,Saisie!$A$4:$X$153,15,FALSE),0)</f>
        <v>0</v>
      </c>
      <c r="C3762" s="74">
        <f>Témoin!$C$17</f>
        <v>60</v>
      </c>
      <c r="D3762" s="75">
        <f t="shared" si="468"/>
        <v>0</v>
      </c>
      <c r="E3762" s="117" t="str">
        <f>_xlfn.IFNA(VLOOKUP(B3746,Saisie!$A$4:$X$153,14,FALSE),"")</f>
        <v/>
      </c>
    </row>
    <row r="3763" spans="1:5" x14ac:dyDescent="0.25">
      <c r="A3763" s="67" t="s">
        <v>26</v>
      </c>
      <c r="B3763" s="73">
        <f>_xlfn.IFNA(VLOOKUP(B3746,Saisie!$A$4:$X$153,17,FALSE),0)</f>
        <v>0</v>
      </c>
      <c r="C3763" s="74">
        <f>Témoin!$C$18</f>
        <v>39</v>
      </c>
      <c r="D3763" s="75">
        <f t="shared" si="468"/>
        <v>0</v>
      </c>
      <c r="E3763" s="117" t="str">
        <f>_xlfn.IFNA(VLOOKUP(B3746,Saisie!$A$4:$X$153,16,FALSE),"")</f>
        <v/>
      </c>
    </row>
    <row r="3764" spans="1:5" x14ac:dyDescent="0.25">
      <c r="A3764" s="67" t="s">
        <v>27</v>
      </c>
      <c r="B3764" s="73">
        <f>_xlfn.IFNA(VLOOKUP(B3746,Saisie!$A$4:$X$153,19,FALSE),0)</f>
        <v>0</v>
      </c>
      <c r="C3764" s="74">
        <f>Témoin!$C$19</f>
        <v>20</v>
      </c>
      <c r="D3764" s="75">
        <f t="shared" si="468"/>
        <v>0</v>
      </c>
      <c r="E3764" s="117" t="str">
        <f>_xlfn.IFNA(VLOOKUP(B3746,Saisie!$A$4:$X$153,18,FALSE),"")</f>
        <v/>
      </c>
    </row>
    <row r="3765" spans="1:5" x14ac:dyDescent="0.25">
      <c r="A3765" s="67" t="s">
        <v>28</v>
      </c>
      <c r="B3765" s="73">
        <f>_xlfn.IFNA(VLOOKUP(B3746,Saisie!$A$4:$X$153,23,FALSE),0)</f>
        <v>0</v>
      </c>
      <c r="C3765" s="74">
        <f>Témoin!$C$20</f>
        <v>260</v>
      </c>
      <c r="D3765" s="75">
        <f t="shared" si="468"/>
        <v>0</v>
      </c>
      <c r="E3765" s="117" t="str">
        <f>_xlfn.IFNA(VLOOKUP(B3746,Saisie!$A$4:$X$153,22,FALSE),"")</f>
        <v/>
      </c>
    </row>
    <row r="3766" spans="1:5" x14ac:dyDescent="0.25">
      <c r="A3766" s="67" t="s">
        <v>29</v>
      </c>
      <c r="B3766" s="92"/>
      <c r="C3766" s="74">
        <f>Témoin!$C$21</f>
        <v>54</v>
      </c>
      <c r="D3766" s="75">
        <f t="shared" si="468"/>
        <v>0</v>
      </c>
      <c r="E3766" s="117"/>
    </row>
    <row r="3767" spans="1:5" x14ac:dyDescent="0.25">
      <c r="A3767" s="81" t="s">
        <v>30</v>
      </c>
      <c r="B3767" s="73">
        <f>_xlfn.IFNA(VLOOKUP(B3746,Saisie!$A$4:$X$153,21,FALSE),0)</f>
        <v>0</v>
      </c>
      <c r="C3767" s="74">
        <f>Témoin!$C$22</f>
        <v>135</v>
      </c>
      <c r="D3767" s="75">
        <f t="shared" si="468"/>
        <v>0</v>
      </c>
      <c r="E3767" s="117" t="str">
        <f>_xlfn.IFNA(VLOOKUP(B3746,Saisie!$A$4:$X$153,20,FALSE),"")</f>
        <v/>
      </c>
    </row>
    <row r="3768" spans="1:5" x14ac:dyDescent="0.25">
      <c r="A3768" s="93" t="s">
        <v>31</v>
      </c>
      <c r="B3768" s="92"/>
      <c r="C3768" s="94"/>
      <c r="D3768" s="95"/>
      <c r="E3768" s="129" t="str">
        <f>_xlfn.IFNA(VLOOKUP(B3746,Saisie!$A$4:$X$153,24,FALSE),"")</f>
        <v/>
      </c>
    </row>
    <row r="3769" spans="1:5" x14ac:dyDescent="0.25">
      <c r="A3769" s="96"/>
      <c r="B3769" s="97"/>
      <c r="C3769" s="98"/>
      <c r="D3769" s="75">
        <f t="shared" ref="D3769:D3773" si="469">C3769*B3769</f>
        <v>0</v>
      </c>
      <c r="E3769" s="129"/>
    </row>
    <row r="3770" spans="1:5" x14ac:dyDescent="0.25">
      <c r="A3770" s="96"/>
      <c r="B3770" s="92"/>
      <c r="C3770" s="98"/>
      <c r="D3770" s="75">
        <f t="shared" si="469"/>
        <v>0</v>
      </c>
      <c r="E3770" s="129"/>
    </row>
    <row r="3771" spans="1:5" x14ac:dyDescent="0.25">
      <c r="A3771" s="99"/>
      <c r="B3771" s="92"/>
      <c r="C3771" s="98"/>
      <c r="D3771" s="75">
        <f t="shared" si="469"/>
        <v>0</v>
      </c>
      <c r="E3771" s="129"/>
    </row>
    <row r="3772" spans="1:5" x14ac:dyDescent="0.25">
      <c r="A3772" s="67"/>
      <c r="B3772" s="92"/>
      <c r="C3772" s="98"/>
      <c r="D3772" s="75">
        <f t="shared" si="469"/>
        <v>0</v>
      </c>
      <c r="E3772" s="129"/>
    </row>
    <row r="3773" spans="1:5" ht="15.75" thickBot="1" x14ac:dyDescent="0.3">
      <c r="A3773" s="67"/>
      <c r="B3773" s="100"/>
      <c r="C3773" s="101"/>
      <c r="D3773" s="87">
        <f t="shared" si="469"/>
        <v>0</v>
      </c>
      <c r="E3773" s="129"/>
    </row>
    <row r="3774" spans="1:5" ht="15.75" thickBot="1" x14ac:dyDescent="0.3">
      <c r="A3774" s="88" t="s">
        <v>32</v>
      </c>
      <c r="B3774" s="89"/>
      <c r="C3774" s="89"/>
      <c r="D3774" s="90">
        <f>SUM(D3760:D3773)</f>
        <v>0</v>
      </c>
    </row>
    <row r="3775" spans="1:5" ht="15.75" thickBot="1" x14ac:dyDescent="0.3">
      <c r="A3775" s="67"/>
      <c r="B3775" s="69"/>
      <c r="C3775" s="69"/>
      <c r="D3775" s="91"/>
    </row>
    <row r="3776" spans="1:5" ht="21.75" thickTop="1" thickBot="1" x14ac:dyDescent="0.35">
      <c r="A3776" s="102" t="s">
        <v>33</v>
      </c>
      <c r="B3776" s="102"/>
      <c r="C3776" s="102"/>
      <c r="D3776" s="103">
        <f>D3774+D3758</f>
        <v>0</v>
      </c>
    </row>
    <row r="3777" spans="1:5" ht="16.5" thickTop="1" thickBot="1" x14ac:dyDescent="0.3"/>
    <row r="3778" spans="1:5" ht="16.5" thickBot="1" x14ac:dyDescent="0.3">
      <c r="A3778" s="67" t="s">
        <v>12</v>
      </c>
      <c r="B3778" s="128">
        <f>Saisie!A122</f>
        <v>0</v>
      </c>
      <c r="C3778" s="126"/>
      <c r="D3778" s="127"/>
    </row>
    <row r="3780" spans="1:5" ht="15.75" thickBot="1" x14ac:dyDescent="0.3">
      <c r="A3780" s="68">
        <f>_xlfn.IFNA(VLOOKUP(B3778,Saisie!$A$4:$X$153,5,FALSE),0)</f>
        <v>0</v>
      </c>
      <c r="B3780" s="69" t="s">
        <v>13</v>
      </c>
      <c r="C3780" s="69" t="s">
        <v>14</v>
      </c>
      <c r="D3780" s="69" t="s">
        <v>15</v>
      </c>
    </row>
    <row r="3781" spans="1:5" x14ac:dyDescent="0.25">
      <c r="A3781" s="67" t="s">
        <v>16</v>
      </c>
      <c r="B3781" s="70">
        <f>_xlfn.IFNA(VLOOKUP(B3778,Saisie!$A$4:$X$153,3,FALSE),0)</f>
        <v>0</v>
      </c>
      <c r="C3781" s="71">
        <f>Témoin!$C$4</f>
        <v>55</v>
      </c>
      <c r="D3781" s="72">
        <f>C3781*B3781</f>
        <v>0</v>
      </c>
      <c r="E3781" s="117" t="str">
        <f>_xlfn.IFNA(VLOOKUP(B3778,Saisie!$A$4:$X$153,2,FALSE),"")</f>
        <v/>
      </c>
    </row>
    <row r="3782" spans="1:5" x14ac:dyDescent="0.25">
      <c r="A3782" s="67" t="s">
        <v>17</v>
      </c>
      <c r="B3782" s="73">
        <f>IF(A3780=1,1,)</f>
        <v>0</v>
      </c>
      <c r="C3782" s="74">
        <f>Témoin!$C$5</f>
        <v>24</v>
      </c>
      <c r="D3782" s="75">
        <f t="shared" ref="D3782:D3786" si="470">C3782*B3782</f>
        <v>0</v>
      </c>
      <c r="E3782" s="129" t="str">
        <f>_xlfn.IFNA(VLOOKUP(B3778,Saisie!$A$4:$X$153,4,FALSE),"")</f>
        <v/>
      </c>
    </row>
    <row r="3783" spans="1:5" x14ac:dyDescent="0.25">
      <c r="A3783" s="67" t="s">
        <v>18</v>
      </c>
      <c r="B3783" s="73">
        <f>IF(A3780=2,2,)</f>
        <v>0</v>
      </c>
      <c r="C3783" s="74">
        <f>Témoin!$C$6</f>
        <v>23</v>
      </c>
      <c r="D3783" s="75">
        <f t="shared" si="470"/>
        <v>0</v>
      </c>
      <c r="E3783" s="129"/>
    </row>
    <row r="3784" spans="1:5" x14ac:dyDescent="0.25">
      <c r="A3784" s="67" t="s">
        <v>19</v>
      </c>
      <c r="B3784" s="73">
        <f>IF(AND(A3780&gt;=3,A3780&lt;=5),A3780,0)</f>
        <v>0</v>
      </c>
      <c r="C3784" s="74">
        <f>Témoin!$C$7</f>
        <v>22</v>
      </c>
      <c r="D3784" s="75">
        <f t="shared" si="470"/>
        <v>0</v>
      </c>
      <c r="E3784" s="129"/>
    </row>
    <row r="3785" spans="1:5" x14ac:dyDescent="0.25">
      <c r="A3785" s="67" t="s">
        <v>20</v>
      </c>
      <c r="B3785" s="73">
        <f>IF(AND(A3780&gt;=6,A3780&lt;=10),A3780,0)</f>
        <v>0</v>
      </c>
      <c r="C3785" s="74">
        <f>Témoin!$C$8</f>
        <v>21</v>
      </c>
      <c r="D3785" s="75">
        <f t="shared" si="470"/>
        <v>0</v>
      </c>
      <c r="E3785" s="129"/>
    </row>
    <row r="3786" spans="1:5" x14ac:dyDescent="0.25">
      <c r="A3786" s="67" t="s">
        <v>21</v>
      </c>
      <c r="B3786" s="76">
        <f>IF(A3780&gt;10,A3780,0)</f>
        <v>0</v>
      </c>
      <c r="C3786" s="77">
        <f>Témoin!$C$9</f>
        <v>20</v>
      </c>
      <c r="D3786" s="78">
        <f t="shared" si="470"/>
        <v>0</v>
      </c>
      <c r="E3786" s="129"/>
    </row>
    <row r="3787" spans="1:5" x14ac:dyDescent="0.25">
      <c r="A3787" s="67"/>
      <c r="B3787" s="73"/>
      <c r="C3787" s="79"/>
      <c r="D3787" s="80"/>
      <c r="E3787" s="117"/>
    </row>
    <row r="3788" spans="1:5" x14ac:dyDescent="0.25">
      <c r="A3788" s="81" t="s">
        <v>22</v>
      </c>
      <c r="B3788" s="82">
        <f>_xlfn.IFNA(VLOOKUP(B3778,Saisie!$A$4:$X$153,7,FALSE),0)</f>
        <v>0</v>
      </c>
      <c r="C3788" s="83">
        <f>Témoin!$C$11</f>
        <v>95</v>
      </c>
      <c r="D3788" s="84">
        <f t="shared" ref="D3788:D3789" si="471">C3788*B3788</f>
        <v>0</v>
      </c>
      <c r="E3788" s="117" t="str">
        <f>_xlfn.IFNA(VLOOKUP(B3778,Saisie!$A$4:$X$153,6,FALSE),"")</f>
        <v/>
      </c>
    </row>
    <row r="3789" spans="1:5" ht="15.75" thickBot="1" x14ac:dyDescent="0.3">
      <c r="A3789" s="67" t="s">
        <v>23</v>
      </c>
      <c r="B3789" s="85">
        <f>_xlfn.IFNA(VLOOKUP(B3778,Saisie!$A$4:$X$153,9,FALSE),0)</f>
        <v>0</v>
      </c>
      <c r="C3789" s="86">
        <f>Témoin!$C$12</f>
        <v>70</v>
      </c>
      <c r="D3789" s="87">
        <f t="shared" si="471"/>
        <v>0</v>
      </c>
      <c r="E3789" s="117" t="str">
        <f>_xlfn.IFNA(VLOOKUP(B3778,Saisie!$A$4:$X$153,8,FALSE),"")</f>
        <v/>
      </c>
    </row>
    <row r="3790" spans="1:5" ht="15.75" thickBot="1" x14ac:dyDescent="0.3">
      <c r="A3790" s="88" t="s">
        <v>24</v>
      </c>
      <c r="B3790" s="89"/>
      <c r="C3790" s="89"/>
      <c r="D3790" s="90">
        <f>SUM(D3781:D3789)</f>
        <v>0</v>
      </c>
      <c r="E3790" s="117"/>
    </row>
    <row r="3791" spans="1:5" ht="15.75" thickBot="1" x14ac:dyDescent="0.3">
      <c r="A3791" s="67"/>
      <c r="B3791" s="89"/>
      <c r="C3791" s="89"/>
      <c r="D3791" s="91"/>
      <c r="E3791" s="117"/>
    </row>
    <row r="3792" spans="1:5" x14ac:dyDescent="0.25">
      <c r="A3792" s="67" t="s">
        <v>25</v>
      </c>
      <c r="B3792" s="70">
        <f>_xlfn.IFNA(VLOOKUP(B3778,Saisie!$A$4:$X$153,11,FALSE),0)</f>
        <v>0</v>
      </c>
      <c r="C3792" s="71">
        <f>Témoin!$C$15</f>
        <v>27</v>
      </c>
      <c r="D3792" s="72">
        <f t="shared" ref="D3792:D3799" si="472">C3792*B3792</f>
        <v>0</v>
      </c>
      <c r="E3792" s="117" t="str">
        <f>_xlfn.IFNA(VLOOKUP(B3778,Saisie!$A$4:$X$153,10,FALSE),"")</f>
        <v/>
      </c>
    </row>
    <row r="3793" spans="1:5" x14ac:dyDescent="0.25">
      <c r="A3793" s="67" t="s">
        <v>5</v>
      </c>
      <c r="B3793" s="73">
        <f>_xlfn.IFNA(VLOOKUP(B3778,Saisie!$A$4:$X$153,13,FALSE),0)</f>
        <v>0</v>
      </c>
      <c r="C3793" s="74">
        <f>Témoin!$C$16</f>
        <v>65</v>
      </c>
      <c r="D3793" s="75">
        <f t="shared" si="472"/>
        <v>0</v>
      </c>
      <c r="E3793" s="117" t="str">
        <f>_xlfn.IFNA(VLOOKUP(B3778,Saisie!$A$4:$X$153,12,FALSE),"")</f>
        <v/>
      </c>
    </row>
    <row r="3794" spans="1:5" x14ac:dyDescent="0.25">
      <c r="A3794" s="67" t="s">
        <v>6</v>
      </c>
      <c r="B3794" s="73">
        <f>_xlfn.IFNA(VLOOKUP(B3778,Saisie!$A$4:$X$153,15,FALSE),0)</f>
        <v>0</v>
      </c>
      <c r="C3794" s="74">
        <f>Témoin!$C$17</f>
        <v>60</v>
      </c>
      <c r="D3794" s="75">
        <f t="shared" si="472"/>
        <v>0</v>
      </c>
      <c r="E3794" s="117" t="str">
        <f>_xlfn.IFNA(VLOOKUP(B3778,Saisie!$A$4:$X$153,14,FALSE),"")</f>
        <v/>
      </c>
    </row>
    <row r="3795" spans="1:5" x14ac:dyDescent="0.25">
      <c r="A3795" s="67" t="s">
        <v>26</v>
      </c>
      <c r="B3795" s="73">
        <f>_xlfn.IFNA(VLOOKUP(B3778,Saisie!$A$4:$X$153,17,FALSE),0)</f>
        <v>0</v>
      </c>
      <c r="C3795" s="74">
        <f>Témoin!$C$18</f>
        <v>39</v>
      </c>
      <c r="D3795" s="75">
        <f t="shared" si="472"/>
        <v>0</v>
      </c>
      <c r="E3795" s="117" t="str">
        <f>_xlfn.IFNA(VLOOKUP(B3778,Saisie!$A$4:$X$153,16,FALSE),"")</f>
        <v/>
      </c>
    </row>
    <row r="3796" spans="1:5" x14ac:dyDescent="0.25">
      <c r="A3796" s="67" t="s">
        <v>27</v>
      </c>
      <c r="B3796" s="73">
        <f>_xlfn.IFNA(VLOOKUP(B3778,Saisie!$A$4:$X$153,19,FALSE),0)</f>
        <v>0</v>
      </c>
      <c r="C3796" s="74">
        <f>Témoin!$C$19</f>
        <v>20</v>
      </c>
      <c r="D3796" s="75">
        <f t="shared" si="472"/>
        <v>0</v>
      </c>
      <c r="E3796" s="117" t="str">
        <f>_xlfn.IFNA(VLOOKUP(B3778,Saisie!$A$4:$X$153,18,FALSE),"")</f>
        <v/>
      </c>
    </row>
    <row r="3797" spans="1:5" x14ac:dyDescent="0.25">
      <c r="A3797" s="67" t="s">
        <v>28</v>
      </c>
      <c r="B3797" s="73">
        <f>_xlfn.IFNA(VLOOKUP(B3778,Saisie!$A$4:$X$153,23,FALSE),0)</f>
        <v>0</v>
      </c>
      <c r="C3797" s="74">
        <f>Témoin!$C$20</f>
        <v>260</v>
      </c>
      <c r="D3797" s="75">
        <f t="shared" si="472"/>
        <v>0</v>
      </c>
      <c r="E3797" s="117" t="str">
        <f>_xlfn.IFNA(VLOOKUP(B3778,Saisie!$A$4:$X$153,22,FALSE),"")</f>
        <v/>
      </c>
    </row>
    <row r="3798" spans="1:5" x14ac:dyDescent="0.25">
      <c r="A3798" s="67" t="s">
        <v>29</v>
      </c>
      <c r="B3798" s="92"/>
      <c r="C3798" s="74">
        <f>Témoin!$C$21</f>
        <v>54</v>
      </c>
      <c r="D3798" s="75">
        <f t="shared" si="472"/>
        <v>0</v>
      </c>
      <c r="E3798" s="117"/>
    </row>
    <row r="3799" spans="1:5" x14ac:dyDescent="0.25">
      <c r="A3799" s="81" t="s">
        <v>30</v>
      </c>
      <c r="B3799" s="73">
        <f>_xlfn.IFNA(VLOOKUP(B3778,Saisie!$A$4:$X$153,21,FALSE),0)</f>
        <v>0</v>
      </c>
      <c r="C3799" s="74">
        <f>Témoin!$C$22</f>
        <v>135</v>
      </c>
      <c r="D3799" s="75">
        <f t="shared" si="472"/>
        <v>0</v>
      </c>
      <c r="E3799" s="117" t="str">
        <f>_xlfn.IFNA(VLOOKUP(B3778,Saisie!$A$4:$X$153,20,FALSE),"")</f>
        <v/>
      </c>
    </row>
    <row r="3800" spans="1:5" x14ac:dyDescent="0.25">
      <c r="A3800" s="93" t="s">
        <v>31</v>
      </c>
      <c r="B3800" s="92"/>
      <c r="C3800" s="94"/>
      <c r="D3800" s="95"/>
      <c r="E3800" s="129" t="str">
        <f>_xlfn.IFNA(VLOOKUP(B3778,Saisie!$A$4:$X$153,24,FALSE),"")</f>
        <v/>
      </c>
    </row>
    <row r="3801" spans="1:5" x14ac:dyDescent="0.25">
      <c r="A3801" s="96"/>
      <c r="B3801" s="97"/>
      <c r="C3801" s="98"/>
      <c r="D3801" s="75">
        <f t="shared" ref="D3801:D3805" si="473">C3801*B3801</f>
        <v>0</v>
      </c>
      <c r="E3801" s="129"/>
    </row>
    <row r="3802" spans="1:5" x14ac:dyDescent="0.25">
      <c r="A3802" s="96"/>
      <c r="B3802" s="92"/>
      <c r="C3802" s="98"/>
      <c r="D3802" s="75">
        <f t="shared" si="473"/>
        <v>0</v>
      </c>
      <c r="E3802" s="129"/>
    </row>
    <row r="3803" spans="1:5" x14ac:dyDescent="0.25">
      <c r="A3803" s="99"/>
      <c r="B3803" s="92"/>
      <c r="C3803" s="98"/>
      <c r="D3803" s="75">
        <f t="shared" si="473"/>
        <v>0</v>
      </c>
      <c r="E3803" s="129"/>
    </row>
    <row r="3804" spans="1:5" x14ac:dyDescent="0.25">
      <c r="A3804" s="67"/>
      <c r="B3804" s="92"/>
      <c r="C3804" s="98"/>
      <c r="D3804" s="75">
        <f t="shared" si="473"/>
        <v>0</v>
      </c>
      <c r="E3804" s="129"/>
    </row>
    <row r="3805" spans="1:5" ht="15.75" thickBot="1" x14ac:dyDescent="0.3">
      <c r="A3805" s="67"/>
      <c r="B3805" s="100"/>
      <c r="C3805" s="101"/>
      <c r="D3805" s="87">
        <f t="shared" si="473"/>
        <v>0</v>
      </c>
      <c r="E3805" s="129"/>
    </row>
    <row r="3806" spans="1:5" ht="15.75" thickBot="1" x14ac:dyDescent="0.3">
      <c r="A3806" s="88" t="s">
        <v>32</v>
      </c>
      <c r="B3806" s="89"/>
      <c r="C3806" s="89"/>
      <c r="D3806" s="90">
        <f>SUM(D3792:D3805)</f>
        <v>0</v>
      </c>
    </row>
    <row r="3807" spans="1:5" ht="15.75" thickBot="1" x14ac:dyDescent="0.3">
      <c r="A3807" s="67"/>
      <c r="B3807" s="69"/>
      <c r="C3807" s="69"/>
      <c r="D3807" s="91"/>
    </row>
    <row r="3808" spans="1:5" ht="21.75" thickTop="1" thickBot="1" x14ac:dyDescent="0.35">
      <c r="A3808" s="102" t="s">
        <v>33</v>
      </c>
      <c r="B3808" s="102"/>
      <c r="C3808" s="102"/>
      <c r="D3808" s="103">
        <f>D3806+D3790</f>
        <v>0</v>
      </c>
    </row>
    <row r="3809" spans="1:5" ht="16.5" thickTop="1" thickBot="1" x14ac:dyDescent="0.3"/>
    <row r="3810" spans="1:5" ht="16.5" thickBot="1" x14ac:dyDescent="0.3">
      <c r="A3810" s="67" t="s">
        <v>12</v>
      </c>
      <c r="B3810" s="128">
        <f>Saisie!A123</f>
        <v>0</v>
      </c>
      <c r="C3810" s="126"/>
      <c r="D3810" s="127"/>
    </row>
    <row r="3812" spans="1:5" ht="15.75" thickBot="1" x14ac:dyDescent="0.3">
      <c r="A3812" s="68">
        <f>_xlfn.IFNA(VLOOKUP(B3810,Saisie!$A$4:$X$153,5,FALSE),0)</f>
        <v>0</v>
      </c>
      <c r="B3812" s="69" t="s">
        <v>13</v>
      </c>
      <c r="C3812" s="69" t="s">
        <v>14</v>
      </c>
      <c r="D3812" s="69" t="s">
        <v>15</v>
      </c>
    </row>
    <row r="3813" spans="1:5" x14ac:dyDescent="0.25">
      <c r="A3813" s="67" t="s">
        <v>16</v>
      </c>
      <c r="B3813" s="70">
        <f>_xlfn.IFNA(VLOOKUP(B3810,Saisie!$A$4:$X$153,3,FALSE),0)</f>
        <v>0</v>
      </c>
      <c r="C3813" s="71">
        <f>Témoin!$C$4</f>
        <v>55</v>
      </c>
      <c r="D3813" s="72">
        <f>C3813*B3813</f>
        <v>0</v>
      </c>
      <c r="E3813" s="117" t="str">
        <f>_xlfn.IFNA(VLOOKUP(B3810,Saisie!$A$4:$X$153,2,FALSE),"")</f>
        <v/>
      </c>
    </row>
    <row r="3814" spans="1:5" x14ac:dyDescent="0.25">
      <c r="A3814" s="67" t="s">
        <v>17</v>
      </c>
      <c r="B3814" s="73">
        <f>IF(A3812=1,1,)</f>
        <v>0</v>
      </c>
      <c r="C3814" s="74">
        <f>Témoin!$C$5</f>
        <v>24</v>
      </c>
      <c r="D3814" s="75">
        <f t="shared" ref="D3814:D3818" si="474">C3814*B3814</f>
        <v>0</v>
      </c>
      <c r="E3814" s="129" t="str">
        <f>_xlfn.IFNA(VLOOKUP(B3810,Saisie!$A$4:$X$153,4,FALSE),"")</f>
        <v/>
      </c>
    </row>
    <row r="3815" spans="1:5" x14ac:dyDescent="0.25">
      <c r="A3815" s="67" t="s">
        <v>18</v>
      </c>
      <c r="B3815" s="73">
        <f>IF(A3812=2,2,)</f>
        <v>0</v>
      </c>
      <c r="C3815" s="74">
        <f>Témoin!$C$6</f>
        <v>23</v>
      </c>
      <c r="D3815" s="75">
        <f t="shared" si="474"/>
        <v>0</v>
      </c>
      <c r="E3815" s="129"/>
    </row>
    <row r="3816" spans="1:5" x14ac:dyDescent="0.25">
      <c r="A3816" s="67" t="s">
        <v>19</v>
      </c>
      <c r="B3816" s="73">
        <f>IF(AND(A3812&gt;=3,A3812&lt;=5),A3812,0)</f>
        <v>0</v>
      </c>
      <c r="C3816" s="74">
        <f>Témoin!$C$7</f>
        <v>22</v>
      </c>
      <c r="D3816" s="75">
        <f t="shared" si="474"/>
        <v>0</v>
      </c>
      <c r="E3816" s="129"/>
    </row>
    <row r="3817" spans="1:5" x14ac:dyDescent="0.25">
      <c r="A3817" s="67" t="s">
        <v>20</v>
      </c>
      <c r="B3817" s="73">
        <f>IF(AND(A3812&gt;=6,A3812&lt;=10),A3812,0)</f>
        <v>0</v>
      </c>
      <c r="C3817" s="74">
        <f>Témoin!$C$8</f>
        <v>21</v>
      </c>
      <c r="D3817" s="75">
        <f t="shared" si="474"/>
        <v>0</v>
      </c>
      <c r="E3817" s="129"/>
    </row>
    <row r="3818" spans="1:5" x14ac:dyDescent="0.25">
      <c r="A3818" s="67" t="s">
        <v>21</v>
      </c>
      <c r="B3818" s="76">
        <f>IF(A3812&gt;10,A3812,0)</f>
        <v>0</v>
      </c>
      <c r="C3818" s="77">
        <f>Témoin!$C$9</f>
        <v>20</v>
      </c>
      <c r="D3818" s="78">
        <f t="shared" si="474"/>
        <v>0</v>
      </c>
      <c r="E3818" s="129"/>
    </row>
    <row r="3819" spans="1:5" x14ac:dyDescent="0.25">
      <c r="A3819" s="67"/>
      <c r="B3819" s="73"/>
      <c r="C3819" s="79"/>
      <c r="D3819" s="80"/>
      <c r="E3819" s="117"/>
    </row>
    <row r="3820" spans="1:5" x14ac:dyDescent="0.25">
      <c r="A3820" s="81" t="s">
        <v>22</v>
      </c>
      <c r="B3820" s="82">
        <f>_xlfn.IFNA(VLOOKUP(B3810,Saisie!$A$4:$X$153,7,FALSE),0)</f>
        <v>0</v>
      </c>
      <c r="C3820" s="83">
        <f>Témoin!$C$11</f>
        <v>95</v>
      </c>
      <c r="D3820" s="84">
        <f t="shared" ref="D3820:D3821" si="475">C3820*B3820</f>
        <v>0</v>
      </c>
      <c r="E3820" s="117" t="str">
        <f>_xlfn.IFNA(VLOOKUP(B3810,Saisie!$A$4:$X$153,6,FALSE),"")</f>
        <v/>
      </c>
    </row>
    <row r="3821" spans="1:5" ht="15.75" thickBot="1" x14ac:dyDescent="0.3">
      <c r="A3821" s="67" t="s">
        <v>23</v>
      </c>
      <c r="B3821" s="85">
        <f>_xlfn.IFNA(VLOOKUP(B3810,Saisie!$A$4:$X$153,9,FALSE),0)</f>
        <v>0</v>
      </c>
      <c r="C3821" s="86">
        <f>Témoin!$C$12</f>
        <v>70</v>
      </c>
      <c r="D3821" s="87">
        <f t="shared" si="475"/>
        <v>0</v>
      </c>
      <c r="E3821" s="117" t="str">
        <f>_xlfn.IFNA(VLOOKUP(B3810,Saisie!$A$4:$X$153,8,FALSE),"")</f>
        <v/>
      </c>
    </row>
    <row r="3822" spans="1:5" ht="15.75" thickBot="1" x14ac:dyDescent="0.3">
      <c r="A3822" s="88" t="s">
        <v>24</v>
      </c>
      <c r="B3822" s="89"/>
      <c r="C3822" s="89"/>
      <c r="D3822" s="90">
        <f>SUM(D3813:D3821)</f>
        <v>0</v>
      </c>
      <c r="E3822" s="117"/>
    </row>
    <row r="3823" spans="1:5" ht="15.75" thickBot="1" x14ac:dyDescent="0.3">
      <c r="A3823" s="67"/>
      <c r="B3823" s="89"/>
      <c r="C3823" s="89"/>
      <c r="D3823" s="91"/>
      <c r="E3823" s="117"/>
    </row>
    <row r="3824" spans="1:5" x14ac:dyDescent="0.25">
      <c r="A3824" s="67" t="s">
        <v>25</v>
      </c>
      <c r="B3824" s="70">
        <f>_xlfn.IFNA(VLOOKUP(B3810,Saisie!$A$4:$X$153,11,FALSE),0)</f>
        <v>0</v>
      </c>
      <c r="C3824" s="71">
        <f>Témoin!$C$15</f>
        <v>27</v>
      </c>
      <c r="D3824" s="72">
        <f t="shared" ref="D3824:D3831" si="476">C3824*B3824</f>
        <v>0</v>
      </c>
      <c r="E3824" s="117" t="str">
        <f>_xlfn.IFNA(VLOOKUP(B3810,Saisie!$A$4:$X$153,10,FALSE),"")</f>
        <v/>
      </c>
    </row>
    <row r="3825" spans="1:5" x14ac:dyDescent="0.25">
      <c r="A3825" s="67" t="s">
        <v>5</v>
      </c>
      <c r="B3825" s="73">
        <f>_xlfn.IFNA(VLOOKUP(B3810,Saisie!$A$4:$X$153,13,FALSE),0)</f>
        <v>0</v>
      </c>
      <c r="C3825" s="74">
        <f>Témoin!$C$16</f>
        <v>65</v>
      </c>
      <c r="D3825" s="75">
        <f t="shared" si="476"/>
        <v>0</v>
      </c>
      <c r="E3825" s="117" t="str">
        <f>_xlfn.IFNA(VLOOKUP(B3810,Saisie!$A$4:$X$153,12,FALSE),"")</f>
        <v/>
      </c>
    </row>
    <row r="3826" spans="1:5" x14ac:dyDescent="0.25">
      <c r="A3826" s="67" t="s">
        <v>6</v>
      </c>
      <c r="B3826" s="73">
        <f>_xlfn.IFNA(VLOOKUP(B3810,Saisie!$A$4:$X$153,15,FALSE),0)</f>
        <v>0</v>
      </c>
      <c r="C3826" s="74">
        <f>Témoin!$C$17</f>
        <v>60</v>
      </c>
      <c r="D3826" s="75">
        <f t="shared" si="476"/>
        <v>0</v>
      </c>
      <c r="E3826" s="117" t="str">
        <f>_xlfn.IFNA(VLOOKUP(B3810,Saisie!$A$4:$X$153,14,FALSE),"")</f>
        <v/>
      </c>
    </row>
    <row r="3827" spans="1:5" x14ac:dyDescent="0.25">
      <c r="A3827" s="67" t="s">
        <v>26</v>
      </c>
      <c r="B3827" s="73">
        <f>_xlfn.IFNA(VLOOKUP(B3810,Saisie!$A$4:$X$153,17,FALSE),0)</f>
        <v>0</v>
      </c>
      <c r="C3827" s="74">
        <f>Témoin!$C$18</f>
        <v>39</v>
      </c>
      <c r="D3827" s="75">
        <f t="shared" si="476"/>
        <v>0</v>
      </c>
      <c r="E3827" s="117" t="str">
        <f>_xlfn.IFNA(VLOOKUP(B3810,Saisie!$A$4:$X$153,16,FALSE),"")</f>
        <v/>
      </c>
    </row>
    <row r="3828" spans="1:5" x14ac:dyDescent="0.25">
      <c r="A3828" s="67" t="s">
        <v>27</v>
      </c>
      <c r="B3828" s="73">
        <f>_xlfn.IFNA(VLOOKUP(B3810,Saisie!$A$4:$X$153,19,FALSE),0)</f>
        <v>0</v>
      </c>
      <c r="C3828" s="74">
        <f>Témoin!$C$19</f>
        <v>20</v>
      </c>
      <c r="D3828" s="75">
        <f t="shared" si="476"/>
        <v>0</v>
      </c>
      <c r="E3828" s="117" t="str">
        <f>_xlfn.IFNA(VLOOKUP(B3810,Saisie!$A$4:$X$153,18,FALSE),"")</f>
        <v/>
      </c>
    </row>
    <row r="3829" spans="1:5" x14ac:dyDescent="0.25">
      <c r="A3829" s="67" t="s">
        <v>28</v>
      </c>
      <c r="B3829" s="73">
        <f>_xlfn.IFNA(VLOOKUP(B3810,Saisie!$A$4:$X$153,23,FALSE),0)</f>
        <v>0</v>
      </c>
      <c r="C3829" s="74">
        <f>Témoin!$C$20</f>
        <v>260</v>
      </c>
      <c r="D3829" s="75">
        <f t="shared" si="476"/>
        <v>0</v>
      </c>
      <c r="E3829" s="117" t="str">
        <f>_xlfn.IFNA(VLOOKUP(B3810,Saisie!$A$4:$X$153,22,FALSE),"")</f>
        <v/>
      </c>
    </row>
    <row r="3830" spans="1:5" x14ac:dyDescent="0.25">
      <c r="A3830" s="67" t="s">
        <v>29</v>
      </c>
      <c r="B3830" s="92"/>
      <c r="C3830" s="74">
        <f>Témoin!$C$21</f>
        <v>54</v>
      </c>
      <c r="D3830" s="75">
        <f t="shared" si="476"/>
        <v>0</v>
      </c>
      <c r="E3830" s="117"/>
    </row>
    <row r="3831" spans="1:5" x14ac:dyDescent="0.25">
      <c r="A3831" s="81" t="s">
        <v>30</v>
      </c>
      <c r="B3831" s="73">
        <f>_xlfn.IFNA(VLOOKUP(B3810,Saisie!$A$4:$X$153,21,FALSE),0)</f>
        <v>0</v>
      </c>
      <c r="C3831" s="74">
        <f>Témoin!$C$22</f>
        <v>135</v>
      </c>
      <c r="D3831" s="75">
        <f t="shared" si="476"/>
        <v>0</v>
      </c>
      <c r="E3831" s="117" t="str">
        <f>_xlfn.IFNA(VLOOKUP(B3810,Saisie!$A$4:$X$153,20,FALSE),"")</f>
        <v/>
      </c>
    </row>
    <row r="3832" spans="1:5" x14ac:dyDescent="0.25">
      <c r="A3832" s="93" t="s">
        <v>31</v>
      </c>
      <c r="B3832" s="92"/>
      <c r="C3832" s="94"/>
      <c r="D3832" s="95"/>
      <c r="E3832" s="129" t="str">
        <f>_xlfn.IFNA(VLOOKUP(B3810,Saisie!$A$4:$X$153,24,FALSE),"")</f>
        <v/>
      </c>
    </row>
    <row r="3833" spans="1:5" x14ac:dyDescent="0.25">
      <c r="A3833" s="96"/>
      <c r="B3833" s="97"/>
      <c r="C3833" s="98"/>
      <c r="D3833" s="75">
        <f t="shared" ref="D3833:D3837" si="477">C3833*B3833</f>
        <v>0</v>
      </c>
      <c r="E3833" s="129"/>
    </row>
    <row r="3834" spans="1:5" x14ac:dyDescent="0.25">
      <c r="A3834" s="96"/>
      <c r="B3834" s="92"/>
      <c r="C3834" s="98"/>
      <c r="D3834" s="75">
        <f t="shared" si="477"/>
        <v>0</v>
      </c>
      <c r="E3834" s="129"/>
    </row>
    <row r="3835" spans="1:5" x14ac:dyDescent="0.25">
      <c r="A3835" s="99"/>
      <c r="B3835" s="92"/>
      <c r="C3835" s="98"/>
      <c r="D3835" s="75">
        <f t="shared" si="477"/>
        <v>0</v>
      </c>
      <c r="E3835" s="129"/>
    </row>
    <row r="3836" spans="1:5" x14ac:dyDescent="0.25">
      <c r="A3836" s="67"/>
      <c r="B3836" s="92"/>
      <c r="C3836" s="98"/>
      <c r="D3836" s="75">
        <f t="shared" si="477"/>
        <v>0</v>
      </c>
      <c r="E3836" s="129"/>
    </row>
    <row r="3837" spans="1:5" ht="15.75" thickBot="1" x14ac:dyDescent="0.3">
      <c r="A3837" s="67"/>
      <c r="B3837" s="100"/>
      <c r="C3837" s="101"/>
      <c r="D3837" s="87">
        <f t="shared" si="477"/>
        <v>0</v>
      </c>
      <c r="E3837" s="129"/>
    </row>
    <row r="3838" spans="1:5" ht="15.75" thickBot="1" x14ac:dyDescent="0.3">
      <c r="A3838" s="88" t="s">
        <v>32</v>
      </c>
      <c r="B3838" s="89"/>
      <c r="C3838" s="89"/>
      <c r="D3838" s="90">
        <f>SUM(D3824:D3837)</f>
        <v>0</v>
      </c>
    </row>
    <row r="3839" spans="1:5" ht="15.75" thickBot="1" x14ac:dyDescent="0.3">
      <c r="A3839" s="67"/>
      <c r="B3839" s="69"/>
      <c r="C3839" s="69"/>
      <c r="D3839" s="91"/>
    </row>
    <row r="3840" spans="1:5" ht="21.75" thickTop="1" thickBot="1" x14ac:dyDescent="0.35">
      <c r="A3840" s="102" t="s">
        <v>33</v>
      </c>
      <c r="B3840" s="102"/>
      <c r="C3840" s="102"/>
      <c r="D3840" s="103">
        <f>D3838+D3822</f>
        <v>0</v>
      </c>
    </row>
    <row r="3841" spans="1:5" ht="16.5" thickTop="1" thickBot="1" x14ac:dyDescent="0.3"/>
    <row r="3842" spans="1:5" ht="16.5" thickBot="1" x14ac:dyDescent="0.3">
      <c r="A3842" s="67" t="s">
        <v>12</v>
      </c>
      <c r="B3842" s="128">
        <f>Saisie!A124</f>
        <v>0</v>
      </c>
      <c r="C3842" s="126"/>
      <c r="D3842" s="127"/>
    </row>
    <row r="3844" spans="1:5" ht="15.75" thickBot="1" x14ac:dyDescent="0.3">
      <c r="A3844" s="68">
        <f>_xlfn.IFNA(VLOOKUP(B3842,Saisie!$A$4:$X$153,5,FALSE),0)</f>
        <v>0</v>
      </c>
      <c r="B3844" s="69" t="s">
        <v>13</v>
      </c>
      <c r="C3844" s="69" t="s">
        <v>14</v>
      </c>
      <c r="D3844" s="69" t="s">
        <v>15</v>
      </c>
    </row>
    <row r="3845" spans="1:5" x14ac:dyDescent="0.25">
      <c r="A3845" s="67" t="s">
        <v>16</v>
      </c>
      <c r="B3845" s="70">
        <f>_xlfn.IFNA(VLOOKUP(B3842,Saisie!$A$4:$X$153,3,FALSE),0)</f>
        <v>0</v>
      </c>
      <c r="C3845" s="71">
        <f>Témoin!$C$4</f>
        <v>55</v>
      </c>
      <c r="D3845" s="72">
        <f>C3845*B3845</f>
        <v>0</v>
      </c>
      <c r="E3845" s="117" t="str">
        <f>_xlfn.IFNA(VLOOKUP(B3842,Saisie!$A$4:$X$153,2,FALSE),"")</f>
        <v/>
      </c>
    </row>
    <row r="3846" spans="1:5" x14ac:dyDescent="0.25">
      <c r="A3846" s="67" t="s">
        <v>17</v>
      </c>
      <c r="B3846" s="73">
        <f>IF(A3844=1,1,)</f>
        <v>0</v>
      </c>
      <c r="C3846" s="74">
        <f>Témoin!$C$5</f>
        <v>24</v>
      </c>
      <c r="D3846" s="75">
        <f t="shared" ref="D3846:D3850" si="478">C3846*B3846</f>
        <v>0</v>
      </c>
      <c r="E3846" s="129" t="str">
        <f>_xlfn.IFNA(VLOOKUP(B3842,Saisie!$A$4:$X$153,4,FALSE),"")</f>
        <v/>
      </c>
    </row>
    <row r="3847" spans="1:5" x14ac:dyDescent="0.25">
      <c r="A3847" s="67" t="s">
        <v>18</v>
      </c>
      <c r="B3847" s="73">
        <f>IF(A3844=2,2,)</f>
        <v>0</v>
      </c>
      <c r="C3847" s="74">
        <f>Témoin!$C$6</f>
        <v>23</v>
      </c>
      <c r="D3847" s="75">
        <f t="shared" si="478"/>
        <v>0</v>
      </c>
      <c r="E3847" s="129"/>
    </row>
    <row r="3848" spans="1:5" x14ac:dyDescent="0.25">
      <c r="A3848" s="67" t="s">
        <v>19</v>
      </c>
      <c r="B3848" s="73">
        <f>IF(AND(A3844&gt;=3,A3844&lt;=5),A3844,0)</f>
        <v>0</v>
      </c>
      <c r="C3848" s="74">
        <f>Témoin!$C$7</f>
        <v>22</v>
      </c>
      <c r="D3848" s="75">
        <f t="shared" si="478"/>
        <v>0</v>
      </c>
      <c r="E3848" s="129"/>
    </row>
    <row r="3849" spans="1:5" x14ac:dyDescent="0.25">
      <c r="A3849" s="67" t="s">
        <v>20</v>
      </c>
      <c r="B3849" s="73">
        <f>IF(AND(A3844&gt;=6,A3844&lt;=10),A3844,0)</f>
        <v>0</v>
      </c>
      <c r="C3849" s="74">
        <f>Témoin!$C$8</f>
        <v>21</v>
      </c>
      <c r="D3849" s="75">
        <f t="shared" si="478"/>
        <v>0</v>
      </c>
      <c r="E3849" s="129"/>
    </row>
    <row r="3850" spans="1:5" x14ac:dyDescent="0.25">
      <c r="A3850" s="67" t="s">
        <v>21</v>
      </c>
      <c r="B3850" s="76">
        <f>IF(A3844&gt;10,A3844,0)</f>
        <v>0</v>
      </c>
      <c r="C3850" s="77">
        <f>Témoin!$C$9</f>
        <v>20</v>
      </c>
      <c r="D3850" s="78">
        <f t="shared" si="478"/>
        <v>0</v>
      </c>
      <c r="E3850" s="129"/>
    </row>
    <row r="3851" spans="1:5" x14ac:dyDescent="0.25">
      <c r="A3851" s="67"/>
      <c r="B3851" s="73"/>
      <c r="C3851" s="79"/>
      <c r="D3851" s="80"/>
      <c r="E3851" s="117"/>
    </row>
    <row r="3852" spans="1:5" x14ac:dyDescent="0.25">
      <c r="A3852" s="81" t="s">
        <v>22</v>
      </c>
      <c r="B3852" s="82">
        <f>_xlfn.IFNA(VLOOKUP(B3842,Saisie!$A$4:$X$153,7,FALSE),0)</f>
        <v>0</v>
      </c>
      <c r="C3852" s="83">
        <f>Témoin!$C$11</f>
        <v>95</v>
      </c>
      <c r="D3852" s="84">
        <f t="shared" ref="D3852:D3853" si="479">C3852*B3852</f>
        <v>0</v>
      </c>
      <c r="E3852" s="117" t="str">
        <f>_xlfn.IFNA(VLOOKUP(B3842,Saisie!$A$4:$X$153,6,FALSE),"")</f>
        <v/>
      </c>
    </row>
    <row r="3853" spans="1:5" ht="15.75" thickBot="1" x14ac:dyDescent="0.3">
      <c r="A3853" s="67" t="s">
        <v>23</v>
      </c>
      <c r="B3853" s="85">
        <f>_xlfn.IFNA(VLOOKUP(B3842,Saisie!$A$4:$X$153,9,FALSE),0)</f>
        <v>0</v>
      </c>
      <c r="C3853" s="86">
        <f>Témoin!$C$12</f>
        <v>70</v>
      </c>
      <c r="D3853" s="87">
        <f t="shared" si="479"/>
        <v>0</v>
      </c>
      <c r="E3853" s="117" t="str">
        <f>_xlfn.IFNA(VLOOKUP(B3842,Saisie!$A$4:$X$153,8,FALSE),"")</f>
        <v/>
      </c>
    </row>
    <row r="3854" spans="1:5" ht="15.75" thickBot="1" x14ac:dyDescent="0.3">
      <c r="A3854" s="88" t="s">
        <v>24</v>
      </c>
      <c r="B3854" s="89"/>
      <c r="C3854" s="89"/>
      <c r="D3854" s="90">
        <f>SUM(D3845:D3853)</f>
        <v>0</v>
      </c>
      <c r="E3854" s="117"/>
    </row>
    <row r="3855" spans="1:5" ht="15.75" thickBot="1" x14ac:dyDescent="0.3">
      <c r="A3855" s="67"/>
      <c r="B3855" s="89"/>
      <c r="C3855" s="89"/>
      <c r="D3855" s="91"/>
      <c r="E3855" s="117"/>
    </row>
    <row r="3856" spans="1:5" x14ac:dyDescent="0.25">
      <c r="A3856" s="67" t="s">
        <v>25</v>
      </c>
      <c r="B3856" s="70">
        <f>_xlfn.IFNA(VLOOKUP(B3842,Saisie!$A$4:$X$153,11,FALSE),0)</f>
        <v>0</v>
      </c>
      <c r="C3856" s="71">
        <f>Témoin!$C$15</f>
        <v>27</v>
      </c>
      <c r="D3856" s="72">
        <f t="shared" ref="D3856:D3863" si="480">C3856*B3856</f>
        <v>0</v>
      </c>
      <c r="E3856" s="117" t="str">
        <f>_xlfn.IFNA(VLOOKUP(B3842,Saisie!$A$4:$X$153,10,FALSE),"")</f>
        <v/>
      </c>
    </row>
    <row r="3857" spans="1:5" x14ac:dyDescent="0.25">
      <c r="A3857" s="67" t="s">
        <v>5</v>
      </c>
      <c r="B3857" s="73">
        <f>_xlfn.IFNA(VLOOKUP(B3842,Saisie!$A$4:$X$153,13,FALSE),0)</f>
        <v>0</v>
      </c>
      <c r="C3857" s="74">
        <f>Témoin!$C$16</f>
        <v>65</v>
      </c>
      <c r="D3857" s="75">
        <f t="shared" si="480"/>
        <v>0</v>
      </c>
      <c r="E3857" s="117" t="str">
        <f>_xlfn.IFNA(VLOOKUP(B3842,Saisie!$A$4:$X$153,12,FALSE),"")</f>
        <v/>
      </c>
    </row>
    <row r="3858" spans="1:5" x14ac:dyDescent="0.25">
      <c r="A3858" s="67" t="s">
        <v>6</v>
      </c>
      <c r="B3858" s="73">
        <f>_xlfn.IFNA(VLOOKUP(B3842,Saisie!$A$4:$X$153,15,FALSE),0)</f>
        <v>0</v>
      </c>
      <c r="C3858" s="74">
        <f>Témoin!$C$17</f>
        <v>60</v>
      </c>
      <c r="D3858" s="75">
        <f t="shared" si="480"/>
        <v>0</v>
      </c>
      <c r="E3858" s="117" t="str">
        <f>_xlfn.IFNA(VLOOKUP(B3842,Saisie!$A$4:$X$153,14,FALSE),"")</f>
        <v/>
      </c>
    </row>
    <row r="3859" spans="1:5" x14ac:dyDescent="0.25">
      <c r="A3859" s="67" t="s">
        <v>26</v>
      </c>
      <c r="B3859" s="73">
        <f>_xlfn.IFNA(VLOOKUP(B3842,Saisie!$A$4:$X$153,17,FALSE),0)</f>
        <v>0</v>
      </c>
      <c r="C3859" s="74">
        <f>Témoin!$C$18</f>
        <v>39</v>
      </c>
      <c r="D3859" s="75">
        <f t="shared" si="480"/>
        <v>0</v>
      </c>
      <c r="E3859" s="117" t="str">
        <f>_xlfn.IFNA(VLOOKUP(B3842,Saisie!$A$4:$X$153,16,FALSE),"")</f>
        <v/>
      </c>
    </row>
    <row r="3860" spans="1:5" x14ac:dyDescent="0.25">
      <c r="A3860" s="67" t="s">
        <v>27</v>
      </c>
      <c r="B3860" s="73">
        <f>_xlfn.IFNA(VLOOKUP(B3842,Saisie!$A$4:$X$153,19,FALSE),0)</f>
        <v>0</v>
      </c>
      <c r="C3860" s="74">
        <f>Témoin!$C$19</f>
        <v>20</v>
      </c>
      <c r="D3860" s="75">
        <f t="shared" si="480"/>
        <v>0</v>
      </c>
      <c r="E3860" s="117" t="str">
        <f>_xlfn.IFNA(VLOOKUP(B3842,Saisie!$A$4:$X$153,18,FALSE),"")</f>
        <v/>
      </c>
    </row>
    <row r="3861" spans="1:5" x14ac:dyDescent="0.25">
      <c r="A3861" s="67" t="s">
        <v>28</v>
      </c>
      <c r="B3861" s="73">
        <f>_xlfn.IFNA(VLOOKUP(B3842,Saisie!$A$4:$X$153,23,FALSE),0)</f>
        <v>0</v>
      </c>
      <c r="C3861" s="74">
        <f>Témoin!$C$20</f>
        <v>260</v>
      </c>
      <c r="D3861" s="75">
        <f t="shared" si="480"/>
        <v>0</v>
      </c>
      <c r="E3861" s="117" t="str">
        <f>_xlfn.IFNA(VLOOKUP(B3842,Saisie!$A$4:$X$153,22,FALSE),"")</f>
        <v/>
      </c>
    </row>
    <row r="3862" spans="1:5" x14ac:dyDescent="0.25">
      <c r="A3862" s="67" t="s">
        <v>29</v>
      </c>
      <c r="B3862" s="92"/>
      <c r="C3862" s="74">
        <f>Témoin!$C$21</f>
        <v>54</v>
      </c>
      <c r="D3862" s="75">
        <f t="shared" si="480"/>
        <v>0</v>
      </c>
      <c r="E3862" s="117"/>
    </row>
    <row r="3863" spans="1:5" x14ac:dyDescent="0.25">
      <c r="A3863" s="81" t="s">
        <v>30</v>
      </c>
      <c r="B3863" s="73">
        <f>_xlfn.IFNA(VLOOKUP(B3842,Saisie!$A$4:$X$153,21,FALSE),0)</f>
        <v>0</v>
      </c>
      <c r="C3863" s="74">
        <f>Témoin!$C$22</f>
        <v>135</v>
      </c>
      <c r="D3863" s="75">
        <f t="shared" si="480"/>
        <v>0</v>
      </c>
      <c r="E3863" s="117" t="str">
        <f>_xlfn.IFNA(VLOOKUP(B3842,Saisie!$A$4:$X$153,20,FALSE),"")</f>
        <v/>
      </c>
    </row>
    <row r="3864" spans="1:5" x14ac:dyDescent="0.25">
      <c r="A3864" s="93" t="s">
        <v>31</v>
      </c>
      <c r="B3864" s="92"/>
      <c r="C3864" s="94"/>
      <c r="D3864" s="95"/>
      <c r="E3864" s="129" t="str">
        <f>_xlfn.IFNA(VLOOKUP(B3842,Saisie!$A$4:$X$153,24,FALSE),"")</f>
        <v/>
      </c>
    </row>
    <row r="3865" spans="1:5" x14ac:dyDescent="0.25">
      <c r="A3865" s="96"/>
      <c r="B3865" s="97"/>
      <c r="C3865" s="98"/>
      <c r="D3865" s="75">
        <f t="shared" ref="D3865:D3869" si="481">C3865*B3865</f>
        <v>0</v>
      </c>
      <c r="E3865" s="129"/>
    </row>
    <row r="3866" spans="1:5" x14ac:dyDescent="0.25">
      <c r="A3866" s="96"/>
      <c r="B3866" s="92"/>
      <c r="C3866" s="98"/>
      <c r="D3866" s="75">
        <f t="shared" si="481"/>
        <v>0</v>
      </c>
      <c r="E3866" s="129"/>
    </row>
    <row r="3867" spans="1:5" x14ac:dyDescent="0.25">
      <c r="A3867" s="99"/>
      <c r="B3867" s="92"/>
      <c r="C3867" s="98"/>
      <c r="D3867" s="75">
        <f t="shared" si="481"/>
        <v>0</v>
      </c>
      <c r="E3867" s="129"/>
    </row>
    <row r="3868" spans="1:5" x14ac:dyDescent="0.25">
      <c r="A3868" s="67"/>
      <c r="B3868" s="92"/>
      <c r="C3868" s="98"/>
      <c r="D3868" s="75">
        <f t="shared" si="481"/>
        <v>0</v>
      </c>
      <c r="E3868" s="129"/>
    </row>
    <row r="3869" spans="1:5" ht="15.75" thickBot="1" x14ac:dyDescent="0.3">
      <c r="A3869" s="67"/>
      <c r="B3869" s="100"/>
      <c r="C3869" s="101"/>
      <c r="D3869" s="87">
        <f t="shared" si="481"/>
        <v>0</v>
      </c>
      <c r="E3869" s="129"/>
    </row>
    <row r="3870" spans="1:5" ht="15.75" thickBot="1" x14ac:dyDescent="0.3">
      <c r="A3870" s="88" t="s">
        <v>32</v>
      </c>
      <c r="B3870" s="89"/>
      <c r="C3870" s="89"/>
      <c r="D3870" s="90">
        <f>SUM(D3856:D3869)</f>
        <v>0</v>
      </c>
    </row>
    <row r="3871" spans="1:5" ht="15.75" thickBot="1" x14ac:dyDescent="0.3">
      <c r="A3871" s="67"/>
      <c r="B3871" s="69"/>
      <c r="C3871" s="69"/>
      <c r="D3871" s="91"/>
    </row>
    <row r="3872" spans="1:5" ht="21.75" thickTop="1" thickBot="1" x14ac:dyDescent="0.35">
      <c r="A3872" s="102" t="s">
        <v>33</v>
      </c>
      <c r="B3872" s="102"/>
      <c r="C3872" s="102"/>
      <c r="D3872" s="103">
        <f>D3870+D3854</f>
        <v>0</v>
      </c>
    </row>
    <row r="3873" spans="1:5" ht="16.5" thickTop="1" thickBot="1" x14ac:dyDescent="0.3"/>
    <row r="3874" spans="1:5" ht="16.5" thickBot="1" x14ac:dyDescent="0.3">
      <c r="A3874" s="67" t="s">
        <v>12</v>
      </c>
      <c r="B3874" s="128">
        <f>Saisie!A125</f>
        <v>0</v>
      </c>
      <c r="C3874" s="126"/>
      <c r="D3874" s="127"/>
    </row>
    <row r="3876" spans="1:5" ht="15.75" thickBot="1" x14ac:dyDescent="0.3">
      <c r="A3876" s="68">
        <f>_xlfn.IFNA(VLOOKUP(B3874,Saisie!$A$4:$X$153,5,FALSE),0)</f>
        <v>0</v>
      </c>
      <c r="B3876" s="69" t="s">
        <v>13</v>
      </c>
      <c r="C3876" s="69" t="s">
        <v>14</v>
      </c>
      <c r="D3876" s="69" t="s">
        <v>15</v>
      </c>
    </row>
    <row r="3877" spans="1:5" x14ac:dyDescent="0.25">
      <c r="A3877" s="67" t="s">
        <v>16</v>
      </c>
      <c r="B3877" s="70">
        <f>_xlfn.IFNA(VLOOKUP(B3874,Saisie!$A$4:$X$153,3,FALSE),0)</f>
        <v>0</v>
      </c>
      <c r="C3877" s="71">
        <f>Témoin!$C$4</f>
        <v>55</v>
      </c>
      <c r="D3877" s="72">
        <f>C3877*B3877</f>
        <v>0</v>
      </c>
      <c r="E3877" s="117" t="str">
        <f>_xlfn.IFNA(VLOOKUP(B3874,Saisie!$A$4:$X$153,2,FALSE),"")</f>
        <v/>
      </c>
    </row>
    <row r="3878" spans="1:5" x14ac:dyDescent="0.25">
      <c r="A3878" s="67" t="s">
        <v>17</v>
      </c>
      <c r="B3878" s="73">
        <f>IF(A3876=1,1,)</f>
        <v>0</v>
      </c>
      <c r="C3878" s="74">
        <f>Témoin!$C$5</f>
        <v>24</v>
      </c>
      <c r="D3878" s="75">
        <f t="shared" ref="D3878:D3882" si="482">C3878*B3878</f>
        <v>0</v>
      </c>
      <c r="E3878" s="129" t="str">
        <f>_xlfn.IFNA(VLOOKUP(B3874,Saisie!$A$4:$X$153,4,FALSE),"")</f>
        <v/>
      </c>
    </row>
    <row r="3879" spans="1:5" x14ac:dyDescent="0.25">
      <c r="A3879" s="67" t="s">
        <v>18</v>
      </c>
      <c r="B3879" s="73">
        <f>IF(A3876=2,2,)</f>
        <v>0</v>
      </c>
      <c r="C3879" s="74">
        <f>Témoin!$C$6</f>
        <v>23</v>
      </c>
      <c r="D3879" s="75">
        <f t="shared" si="482"/>
        <v>0</v>
      </c>
      <c r="E3879" s="129"/>
    </row>
    <row r="3880" spans="1:5" x14ac:dyDescent="0.25">
      <c r="A3880" s="67" t="s">
        <v>19</v>
      </c>
      <c r="B3880" s="73">
        <f>IF(AND(A3876&gt;=3,A3876&lt;=5),A3876,0)</f>
        <v>0</v>
      </c>
      <c r="C3880" s="74">
        <f>Témoin!$C$7</f>
        <v>22</v>
      </c>
      <c r="D3880" s="75">
        <f t="shared" si="482"/>
        <v>0</v>
      </c>
      <c r="E3880" s="129"/>
    </row>
    <row r="3881" spans="1:5" x14ac:dyDescent="0.25">
      <c r="A3881" s="67" t="s">
        <v>20</v>
      </c>
      <c r="B3881" s="73">
        <f>IF(AND(A3876&gt;=6,A3876&lt;=10),A3876,0)</f>
        <v>0</v>
      </c>
      <c r="C3881" s="74">
        <f>Témoin!$C$8</f>
        <v>21</v>
      </c>
      <c r="D3881" s="75">
        <f t="shared" si="482"/>
        <v>0</v>
      </c>
      <c r="E3881" s="129"/>
    </row>
    <row r="3882" spans="1:5" x14ac:dyDescent="0.25">
      <c r="A3882" s="67" t="s">
        <v>21</v>
      </c>
      <c r="B3882" s="76">
        <f>IF(A3876&gt;10,A3876,0)</f>
        <v>0</v>
      </c>
      <c r="C3882" s="77">
        <f>Témoin!$C$9</f>
        <v>20</v>
      </c>
      <c r="D3882" s="78">
        <f t="shared" si="482"/>
        <v>0</v>
      </c>
      <c r="E3882" s="129"/>
    </row>
    <row r="3883" spans="1:5" x14ac:dyDescent="0.25">
      <c r="A3883" s="67"/>
      <c r="B3883" s="73"/>
      <c r="C3883" s="79"/>
      <c r="D3883" s="80"/>
      <c r="E3883" s="117"/>
    </row>
    <row r="3884" spans="1:5" x14ac:dyDescent="0.25">
      <c r="A3884" s="81" t="s">
        <v>22</v>
      </c>
      <c r="B3884" s="82">
        <f>_xlfn.IFNA(VLOOKUP(B3874,Saisie!$A$4:$X$153,7,FALSE),0)</f>
        <v>0</v>
      </c>
      <c r="C3884" s="83">
        <f>Témoin!$C$11</f>
        <v>95</v>
      </c>
      <c r="D3884" s="84">
        <f t="shared" ref="D3884:D3885" si="483">C3884*B3884</f>
        <v>0</v>
      </c>
      <c r="E3884" s="117" t="str">
        <f>_xlfn.IFNA(VLOOKUP(B3874,Saisie!$A$4:$X$153,6,FALSE),"")</f>
        <v/>
      </c>
    </row>
    <row r="3885" spans="1:5" ht="15.75" thickBot="1" x14ac:dyDescent="0.3">
      <c r="A3885" s="67" t="s">
        <v>23</v>
      </c>
      <c r="B3885" s="85">
        <f>_xlfn.IFNA(VLOOKUP(B3874,Saisie!$A$4:$X$153,9,FALSE),0)</f>
        <v>0</v>
      </c>
      <c r="C3885" s="86">
        <f>Témoin!$C$12</f>
        <v>70</v>
      </c>
      <c r="D3885" s="87">
        <f t="shared" si="483"/>
        <v>0</v>
      </c>
      <c r="E3885" s="117" t="str">
        <f>_xlfn.IFNA(VLOOKUP(B3874,Saisie!$A$4:$X$153,8,FALSE),"")</f>
        <v/>
      </c>
    </row>
    <row r="3886" spans="1:5" ht="15.75" thickBot="1" x14ac:dyDescent="0.3">
      <c r="A3886" s="88" t="s">
        <v>24</v>
      </c>
      <c r="B3886" s="89"/>
      <c r="C3886" s="89"/>
      <c r="D3886" s="90">
        <f>SUM(D3877:D3885)</f>
        <v>0</v>
      </c>
      <c r="E3886" s="117"/>
    </row>
    <row r="3887" spans="1:5" ht="15.75" thickBot="1" x14ac:dyDescent="0.3">
      <c r="A3887" s="67"/>
      <c r="B3887" s="89"/>
      <c r="C3887" s="89"/>
      <c r="D3887" s="91"/>
      <c r="E3887" s="117"/>
    </row>
    <row r="3888" spans="1:5" x14ac:dyDescent="0.25">
      <c r="A3888" s="67" t="s">
        <v>25</v>
      </c>
      <c r="B3888" s="70">
        <f>_xlfn.IFNA(VLOOKUP(B3874,Saisie!$A$4:$X$153,11,FALSE),0)</f>
        <v>0</v>
      </c>
      <c r="C3888" s="71">
        <f>Témoin!$C$15</f>
        <v>27</v>
      </c>
      <c r="D3888" s="72">
        <f t="shared" ref="D3888:D3895" si="484">C3888*B3888</f>
        <v>0</v>
      </c>
      <c r="E3888" s="117" t="str">
        <f>_xlfn.IFNA(VLOOKUP(B3874,Saisie!$A$4:$X$153,10,FALSE),"")</f>
        <v/>
      </c>
    </row>
    <row r="3889" spans="1:5" x14ac:dyDescent="0.25">
      <c r="A3889" s="67" t="s">
        <v>5</v>
      </c>
      <c r="B3889" s="73">
        <f>_xlfn.IFNA(VLOOKUP(B3874,Saisie!$A$4:$X$153,13,FALSE),0)</f>
        <v>0</v>
      </c>
      <c r="C3889" s="74">
        <f>Témoin!$C$16</f>
        <v>65</v>
      </c>
      <c r="D3889" s="75">
        <f t="shared" si="484"/>
        <v>0</v>
      </c>
      <c r="E3889" s="117" t="str">
        <f>_xlfn.IFNA(VLOOKUP(B3874,Saisie!$A$4:$X$153,12,FALSE),"")</f>
        <v/>
      </c>
    </row>
    <row r="3890" spans="1:5" x14ac:dyDescent="0.25">
      <c r="A3890" s="67" t="s">
        <v>6</v>
      </c>
      <c r="B3890" s="73">
        <f>_xlfn.IFNA(VLOOKUP(B3874,Saisie!$A$4:$X$153,15,FALSE),0)</f>
        <v>0</v>
      </c>
      <c r="C3890" s="74">
        <f>Témoin!$C$17</f>
        <v>60</v>
      </c>
      <c r="D3890" s="75">
        <f t="shared" si="484"/>
        <v>0</v>
      </c>
      <c r="E3890" s="117" t="str">
        <f>_xlfn.IFNA(VLOOKUP(B3874,Saisie!$A$4:$X$153,14,FALSE),"")</f>
        <v/>
      </c>
    </row>
    <row r="3891" spans="1:5" x14ac:dyDescent="0.25">
      <c r="A3891" s="67" t="s">
        <v>26</v>
      </c>
      <c r="B3891" s="73">
        <f>_xlfn.IFNA(VLOOKUP(B3874,Saisie!$A$4:$X$153,17,FALSE),0)</f>
        <v>0</v>
      </c>
      <c r="C3891" s="74">
        <f>Témoin!$C$18</f>
        <v>39</v>
      </c>
      <c r="D3891" s="75">
        <f t="shared" si="484"/>
        <v>0</v>
      </c>
      <c r="E3891" s="117" t="str">
        <f>_xlfn.IFNA(VLOOKUP(B3874,Saisie!$A$4:$X$153,16,FALSE),"")</f>
        <v/>
      </c>
    </row>
    <row r="3892" spans="1:5" x14ac:dyDescent="0.25">
      <c r="A3892" s="67" t="s">
        <v>27</v>
      </c>
      <c r="B3892" s="73">
        <f>_xlfn.IFNA(VLOOKUP(B3874,Saisie!$A$4:$X$153,19,FALSE),0)</f>
        <v>0</v>
      </c>
      <c r="C3892" s="74">
        <f>Témoin!$C$19</f>
        <v>20</v>
      </c>
      <c r="D3892" s="75">
        <f t="shared" si="484"/>
        <v>0</v>
      </c>
      <c r="E3892" s="117" t="str">
        <f>_xlfn.IFNA(VLOOKUP(B3874,Saisie!$A$4:$X$153,18,FALSE),"")</f>
        <v/>
      </c>
    </row>
    <row r="3893" spans="1:5" x14ac:dyDescent="0.25">
      <c r="A3893" s="67" t="s">
        <v>28</v>
      </c>
      <c r="B3893" s="73">
        <f>_xlfn.IFNA(VLOOKUP(B3874,Saisie!$A$4:$X$153,23,FALSE),0)</f>
        <v>0</v>
      </c>
      <c r="C3893" s="74">
        <f>Témoin!$C$20</f>
        <v>260</v>
      </c>
      <c r="D3893" s="75">
        <f t="shared" si="484"/>
        <v>0</v>
      </c>
      <c r="E3893" s="117" t="str">
        <f>_xlfn.IFNA(VLOOKUP(B3874,Saisie!$A$4:$X$153,22,FALSE),"")</f>
        <v/>
      </c>
    </row>
    <row r="3894" spans="1:5" x14ac:dyDescent="0.25">
      <c r="A3894" s="67" t="s">
        <v>29</v>
      </c>
      <c r="B3894" s="92"/>
      <c r="C3894" s="74">
        <f>Témoin!$C$21</f>
        <v>54</v>
      </c>
      <c r="D3894" s="75">
        <f t="shared" si="484"/>
        <v>0</v>
      </c>
      <c r="E3894" s="117"/>
    </row>
    <row r="3895" spans="1:5" x14ac:dyDescent="0.25">
      <c r="A3895" s="81" t="s">
        <v>30</v>
      </c>
      <c r="B3895" s="73">
        <f>_xlfn.IFNA(VLOOKUP(B3874,Saisie!$A$4:$X$153,21,FALSE),0)</f>
        <v>0</v>
      </c>
      <c r="C3895" s="74">
        <f>Témoin!$C$22</f>
        <v>135</v>
      </c>
      <c r="D3895" s="75">
        <f t="shared" si="484"/>
        <v>0</v>
      </c>
      <c r="E3895" s="117" t="str">
        <f>_xlfn.IFNA(VLOOKUP(B3874,Saisie!$A$4:$X$153,20,FALSE),"")</f>
        <v/>
      </c>
    </row>
    <row r="3896" spans="1:5" x14ac:dyDescent="0.25">
      <c r="A3896" s="93" t="s">
        <v>31</v>
      </c>
      <c r="B3896" s="92"/>
      <c r="C3896" s="94"/>
      <c r="D3896" s="95"/>
      <c r="E3896" s="129" t="str">
        <f>_xlfn.IFNA(VLOOKUP(B3874,Saisie!$A$4:$X$153,24,FALSE),"")</f>
        <v/>
      </c>
    </row>
    <row r="3897" spans="1:5" x14ac:dyDescent="0.25">
      <c r="A3897" s="96"/>
      <c r="B3897" s="97"/>
      <c r="C3897" s="98"/>
      <c r="D3897" s="75">
        <f t="shared" ref="D3897:D3901" si="485">C3897*B3897</f>
        <v>0</v>
      </c>
      <c r="E3897" s="129"/>
    </row>
    <row r="3898" spans="1:5" x14ac:dyDescent="0.25">
      <c r="A3898" s="96"/>
      <c r="B3898" s="92"/>
      <c r="C3898" s="98"/>
      <c r="D3898" s="75">
        <f t="shared" si="485"/>
        <v>0</v>
      </c>
      <c r="E3898" s="129"/>
    </row>
    <row r="3899" spans="1:5" x14ac:dyDescent="0.25">
      <c r="A3899" s="99"/>
      <c r="B3899" s="92"/>
      <c r="C3899" s="98"/>
      <c r="D3899" s="75">
        <f t="shared" si="485"/>
        <v>0</v>
      </c>
      <c r="E3899" s="129"/>
    </row>
    <row r="3900" spans="1:5" x14ac:dyDescent="0.25">
      <c r="A3900" s="67"/>
      <c r="B3900" s="92"/>
      <c r="C3900" s="98"/>
      <c r="D3900" s="75">
        <f t="shared" si="485"/>
        <v>0</v>
      </c>
      <c r="E3900" s="129"/>
    </row>
    <row r="3901" spans="1:5" ht="15.75" thickBot="1" x14ac:dyDescent="0.3">
      <c r="A3901" s="67"/>
      <c r="B3901" s="100"/>
      <c r="C3901" s="101"/>
      <c r="D3901" s="87">
        <f t="shared" si="485"/>
        <v>0</v>
      </c>
      <c r="E3901" s="129"/>
    </row>
    <row r="3902" spans="1:5" ht="15.75" thickBot="1" x14ac:dyDescent="0.3">
      <c r="A3902" s="88" t="s">
        <v>32</v>
      </c>
      <c r="B3902" s="89"/>
      <c r="C3902" s="89"/>
      <c r="D3902" s="90">
        <f>SUM(D3888:D3901)</f>
        <v>0</v>
      </c>
    </row>
    <row r="3903" spans="1:5" ht="15.75" thickBot="1" x14ac:dyDescent="0.3">
      <c r="A3903" s="67"/>
      <c r="B3903" s="69"/>
      <c r="C3903" s="69"/>
      <c r="D3903" s="91"/>
    </row>
    <row r="3904" spans="1:5" ht="21.75" thickTop="1" thickBot="1" x14ac:dyDescent="0.35">
      <c r="A3904" s="102" t="s">
        <v>33</v>
      </c>
      <c r="B3904" s="102"/>
      <c r="C3904" s="102"/>
      <c r="D3904" s="103">
        <f>D3902+D3886</f>
        <v>0</v>
      </c>
    </row>
    <row r="3905" spans="1:5" ht="16.5" thickTop="1" thickBot="1" x14ac:dyDescent="0.3"/>
    <row r="3906" spans="1:5" ht="16.5" thickBot="1" x14ac:dyDescent="0.3">
      <c r="A3906" s="67" t="s">
        <v>12</v>
      </c>
      <c r="B3906" s="128">
        <f>Saisie!A126</f>
        <v>0</v>
      </c>
      <c r="C3906" s="126"/>
      <c r="D3906" s="127"/>
    </row>
    <row r="3908" spans="1:5" ht="15.75" thickBot="1" x14ac:dyDescent="0.3">
      <c r="A3908" s="68">
        <f>_xlfn.IFNA(VLOOKUP(B3906,Saisie!$A$4:$X$153,5,FALSE),0)</f>
        <v>0</v>
      </c>
      <c r="B3908" s="69" t="s">
        <v>13</v>
      </c>
      <c r="C3908" s="69" t="s">
        <v>14</v>
      </c>
      <c r="D3908" s="69" t="s">
        <v>15</v>
      </c>
    </row>
    <row r="3909" spans="1:5" x14ac:dyDescent="0.25">
      <c r="A3909" s="67" t="s">
        <v>16</v>
      </c>
      <c r="B3909" s="70">
        <f>_xlfn.IFNA(VLOOKUP(B3906,Saisie!$A$4:$X$153,3,FALSE),0)</f>
        <v>0</v>
      </c>
      <c r="C3909" s="71">
        <f>Témoin!$C$4</f>
        <v>55</v>
      </c>
      <c r="D3909" s="72">
        <f>C3909*B3909</f>
        <v>0</v>
      </c>
      <c r="E3909" s="117" t="str">
        <f>_xlfn.IFNA(VLOOKUP(B3906,Saisie!$A$4:$X$153,2,FALSE),"")</f>
        <v/>
      </c>
    </row>
    <row r="3910" spans="1:5" x14ac:dyDescent="0.25">
      <c r="A3910" s="67" t="s">
        <v>17</v>
      </c>
      <c r="B3910" s="73">
        <f>IF(A3908=1,1,)</f>
        <v>0</v>
      </c>
      <c r="C3910" s="74">
        <f>Témoin!$C$5</f>
        <v>24</v>
      </c>
      <c r="D3910" s="75">
        <f t="shared" ref="D3910:D3914" si="486">C3910*B3910</f>
        <v>0</v>
      </c>
      <c r="E3910" s="129" t="str">
        <f>_xlfn.IFNA(VLOOKUP(B3906,Saisie!$A$4:$X$153,4,FALSE),"")</f>
        <v/>
      </c>
    </row>
    <row r="3911" spans="1:5" x14ac:dyDescent="0.25">
      <c r="A3911" s="67" t="s">
        <v>18</v>
      </c>
      <c r="B3911" s="73">
        <f>IF(A3908=2,2,)</f>
        <v>0</v>
      </c>
      <c r="C3911" s="74">
        <f>Témoin!$C$6</f>
        <v>23</v>
      </c>
      <c r="D3911" s="75">
        <f t="shared" si="486"/>
        <v>0</v>
      </c>
      <c r="E3911" s="129"/>
    </row>
    <row r="3912" spans="1:5" x14ac:dyDescent="0.25">
      <c r="A3912" s="67" t="s">
        <v>19</v>
      </c>
      <c r="B3912" s="73">
        <f>IF(AND(A3908&gt;=3,A3908&lt;=5),A3908,0)</f>
        <v>0</v>
      </c>
      <c r="C3912" s="74">
        <f>Témoin!$C$7</f>
        <v>22</v>
      </c>
      <c r="D3912" s="75">
        <f t="shared" si="486"/>
        <v>0</v>
      </c>
      <c r="E3912" s="129"/>
    </row>
    <row r="3913" spans="1:5" x14ac:dyDescent="0.25">
      <c r="A3913" s="67" t="s">
        <v>20</v>
      </c>
      <c r="B3913" s="73">
        <f>IF(AND(A3908&gt;=6,A3908&lt;=10),A3908,0)</f>
        <v>0</v>
      </c>
      <c r="C3913" s="74">
        <f>Témoin!$C$8</f>
        <v>21</v>
      </c>
      <c r="D3913" s="75">
        <f t="shared" si="486"/>
        <v>0</v>
      </c>
      <c r="E3913" s="129"/>
    </row>
    <row r="3914" spans="1:5" x14ac:dyDescent="0.25">
      <c r="A3914" s="67" t="s">
        <v>21</v>
      </c>
      <c r="B3914" s="76">
        <f>IF(A3908&gt;10,A3908,0)</f>
        <v>0</v>
      </c>
      <c r="C3914" s="77">
        <f>Témoin!$C$9</f>
        <v>20</v>
      </c>
      <c r="D3914" s="78">
        <f t="shared" si="486"/>
        <v>0</v>
      </c>
      <c r="E3914" s="129"/>
    </row>
    <row r="3915" spans="1:5" x14ac:dyDescent="0.25">
      <c r="A3915" s="67"/>
      <c r="B3915" s="73"/>
      <c r="C3915" s="79"/>
      <c r="D3915" s="80"/>
      <c r="E3915" s="117"/>
    </row>
    <row r="3916" spans="1:5" x14ac:dyDescent="0.25">
      <c r="A3916" s="81" t="s">
        <v>22</v>
      </c>
      <c r="B3916" s="82">
        <f>_xlfn.IFNA(VLOOKUP(B3906,Saisie!$A$4:$X$153,7,FALSE),0)</f>
        <v>0</v>
      </c>
      <c r="C3916" s="83">
        <f>Témoin!$C$11</f>
        <v>95</v>
      </c>
      <c r="D3916" s="84">
        <f t="shared" ref="D3916:D3917" si="487">C3916*B3916</f>
        <v>0</v>
      </c>
      <c r="E3916" s="117" t="str">
        <f>_xlfn.IFNA(VLOOKUP(B3906,Saisie!$A$4:$X$153,6,FALSE),"")</f>
        <v/>
      </c>
    </row>
    <row r="3917" spans="1:5" ht="15.75" thickBot="1" x14ac:dyDescent="0.3">
      <c r="A3917" s="67" t="s">
        <v>23</v>
      </c>
      <c r="B3917" s="85">
        <f>_xlfn.IFNA(VLOOKUP(B3906,Saisie!$A$4:$X$153,9,FALSE),0)</f>
        <v>0</v>
      </c>
      <c r="C3917" s="86">
        <f>Témoin!$C$12</f>
        <v>70</v>
      </c>
      <c r="D3917" s="87">
        <f t="shared" si="487"/>
        <v>0</v>
      </c>
      <c r="E3917" s="117" t="str">
        <f>_xlfn.IFNA(VLOOKUP(B3906,Saisie!$A$4:$X$153,8,FALSE),"")</f>
        <v/>
      </c>
    </row>
    <row r="3918" spans="1:5" ht="15.75" thickBot="1" x14ac:dyDescent="0.3">
      <c r="A3918" s="88" t="s">
        <v>24</v>
      </c>
      <c r="B3918" s="89"/>
      <c r="C3918" s="89"/>
      <c r="D3918" s="90">
        <f>SUM(D3909:D3917)</f>
        <v>0</v>
      </c>
      <c r="E3918" s="117"/>
    </row>
    <row r="3919" spans="1:5" ht="15.75" thickBot="1" x14ac:dyDescent="0.3">
      <c r="A3919" s="67"/>
      <c r="B3919" s="89"/>
      <c r="C3919" s="89"/>
      <c r="D3919" s="91"/>
      <c r="E3919" s="117"/>
    </row>
    <row r="3920" spans="1:5" x14ac:dyDescent="0.25">
      <c r="A3920" s="67" t="s">
        <v>25</v>
      </c>
      <c r="B3920" s="70">
        <f>_xlfn.IFNA(VLOOKUP(B3906,Saisie!$A$4:$X$153,11,FALSE),0)</f>
        <v>0</v>
      </c>
      <c r="C3920" s="71">
        <f>Témoin!$C$15</f>
        <v>27</v>
      </c>
      <c r="D3920" s="72">
        <f t="shared" ref="D3920:D3927" si="488">C3920*B3920</f>
        <v>0</v>
      </c>
      <c r="E3920" s="117" t="str">
        <f>_xlfn.IFNA(VLOOKUP(B3906,Saisie!$A$4:$X$153,10,FALSE),"")</f>
        <v/>
      </c>
    </row>
    <row r="3921" spans="1:5" x14ac:dyDescent="0.25">
      <c r="A3921" s="67" t="s">
        <v>5</v>
      </c>
      <c r="B3921" s="73">
        <f>_xlfn.IFNA(VLOOKUP(B3906,Saisie!$A$4:$X$153,13,FALSE),0)</f>
        <v>0</v>
      </c>
      <c r="C3921" s="74">
        <f>Témoin!$C$16</f>
        <v>65</v>
      </c>
      <c r="D3921" s="75">
        <f t="shared" si="488"/>
        <v>0</v>
      </c>
      <c r="E3921" s="117" t="str">
        <f>_xlfn.IFNA(VLOOKUP(B3906,Saisie!$A$4:$X$153,12,FALSE),"")</f>
        <v/>
      </c>
    </row>
    <row r="3922" spans="1:5" x14ac:dyDescent="0.25">
      <c r="A3922" s="67" t="s">
        <v>6</v>
      </c>
      <c r="B3922" s="73">
        <f>_xlfn.IFNA(VLOOKUP(B3906,Saisie!$A$4:$X$153,15,FALSE),0)</f>
        <v>0</v>
      </c>
      <c r="C3922" s="74">
        <f>Témoin!$C$17</f>
        <v>60</v>
      </c>
      <c r="D3922" s="75">
        <f t="shared" si="488"/>
        <v>0</v>
      </c>
      <c r="E3922" s="117" t="str">
        <f>_xlfn.IFNA(VLOOKUP(B3906,Saisie!$A$4:$X$153,14,FALSE),"")</f>
        <v/>
      </c>
    </row>
    <row r="3923" spans="1:5" x14ac:dyDescent="0.25">
      <c r="A3923" s="67" t="s">
        <v>26</v>
      </c>
      <c r="B3923" s="73">
        <f>_xlfn.IFNA(VLOOKUP(B3906,Saisie!$A$4:$X$153,17,FALSE),0)</f>
        <v>0</v>
      </c>
      <c r="C3923" s="74">
        <f>Témoin!$C$18</f>
        <v>39</v>
      </c>
      <c r="D3923" s="75">
        <f t="shared" si="488"/>
        <v>0</v>
      </c>
      <c r="E3923" s="117" t="str">
        <f>_xlfn.IFNA(VLOOKUP(B3906,Saisie!$A$4:$X$153,16,FALSE),"")</f>
        <v/>
      </c>
    </row>
    <row r="3924" spans="1:5" x14ac:dyDescent="0.25">
      <c r="A3924" s="67" t="s">
        <v>27</v>
      </c>
      <c r="B3924" s="73">
        <f>_xlfn.IFNA(VLOOKUP(B3906,Saisie!$A$4:$X$153,19,FALSE),0)</f>
        <v>0</v>
      </c>
      <c r="C3924" s="74">
        <f>Témoin!$C$19</f>
        <v>20</v>
      </c>
      <c r="D3924" s="75">
        <f t="shared" si="488"/>
        <v>0</v>
      </c>
      <c r="E3924" s="117" t="str">
        <f>_xlfn.IFNA(VLOOKUP(B3906,Saisie!$A$4:$X$153,18,FALSE),"")</f>
        <v/>
      </c>
    </row>
    <row r="3925" spans="1:5" x14ac:dyDescent="0.25">
      <c r="A3925" s="67" t="s">
        <v>28</v>
      </c>
      <c r="B3925" s="73">
        <f>_xlfn.IFNA(VLOOKUP(B3906,Saisie!$A$4:$X$153,23,FALSE),0)</f>
        <v>0</v>
      </c>
      <c r="C3925" s="74">
        <f>Témoin!$C$20</f>
        <v>260</v>
      </c>
      <c r="D3925" s="75">
        <f t="shared" si="488"/>
        <v>0</v>
      </c>
      <c r="E3925" s="117" t="str">
        <f>_xlfn.IFNA(VLOOKUP(B3906,Saisie!$A$4:$X$153,22,FALSE),"")</f>
        <v/>
      </c>
    </row>
    <row r="3926" spans="1:5" x14ac:dyDescent="0.25">
      <c r="A3926" s="67" t="s">
        <v>29</v>
      </c>
      <c r="B3926" s="92"/>
      <c r="C3926" s="74">
        <f>Témoin!$C$21</f>
        <v>54</v>
      </c>
      <c r="D3926" s="75">
        <f t="shared" si="488"/>
        <v>0</v>
      </c>
      <c r="E3926" s="117"/>
    </row>
    <row r="3927" spans="1:5" x14ac:dyDescent="0.25">
      <c r="A3927" s="81" t="s">
        <v>30</v>
      </c>
      <c r="B3927" s="73">
        <f>_xlfn.IFNA(VLOOKUP(B3906,Saisie!$A$4:$X$153,21,FALSE),0)</f>
        <v>0</v>
      </c>
      <c r="C3927" s="74">
        <f>Témoin!$C$22</f>
        <v>135</v>
      </c>
      <c r="D3927" s="75">
        <f t="shared" si="488"/>
        <v>0</v>
      </c>
      <c r="E3927" s="117" t="str">
        <f>_xlfn.IFNA(VLOOKUP(B3906,Saisie!$A$4:$X$153,20,FALSE),"")</f>
        <v/>
      </c>
    </row>
    <row r="3928" spans="1:5" x14ac:dyDescent="0.25">
      <c r="A3928" s="93" t="s">
        <v>31</v>
      </c>
      <c r="B3928" s="92"/>
      <c r="C3928" s="94"/>
      <c r="D3928" s="95"/>
      <c r="E3928" s="129" t="str">
        <f>_xlfn.IFNA(VLOOKUP(B3906,Saisie!$A$4:$X$153,24,FALSE),"")</f>
        <v/>
      </c>
    </row>
    <row r="3929" spans="1:5" x14ac:dyDescent="0.25">
      <c r="A3929" s="96"/>
      <c r="B3929" s="97"/>
      <c r="C3929" s="98"/>
      <c r="D3929" s="75">
        <f t="shared" ref="D3929:D3933" si="489">C3929*B3929</f>
        <v>0</v>
      </c>
      <c r="E3929" s="129"/>
    </row>
    <row r="3930" spans="1:5" x14ac:dyDescent="0.25">
      <c r="A3930" s="96"/>
      <c r="B3930" s="92"/>
      <c r="C3930" s="98"/>
      <c r="D3930" s="75">
        <f t="shared" si="489"/>
        <v>0</v>
      </c>
      <c r="E3930" s="129"/>
    </row>
    <row r="3931" spans="1:5" x14ac:dyDescent="0.25">
      <c r="A3931" s="99"/>
      <c r="B3931" s="92"/>
      <c r="C3931" s="98"/>
      <c r="D3931" s="75">
        <f t="shared" si="489"/>
        <v>0</v>
      </c>
      <c r="E3931" s="129"/>
    </row>
    <row r="3932" spans="1:5" x14ac:dyDescent="0.25">
      <c r="A3932" s="67"/>
      <c r="B3932" s="92"/>
      <c r="C3932" s="98"/>
      <c r="D3932" s="75">
        <f t="shared" si="489"/>
        <v>0</v>
      </c>
      <c r="E3932" s="129"/>
    </row>
    <row r="3933" spans="1:5" ht="15.75" thickBot="1" x14ac:dyDescent="0.3">
      <c r="A3933" s="67"/>
      <c r="B3933" s="100"/>
      <c r="C3933" s="101"/>
      <c r="D3933" s="87">
        <f t="shared" si="489"/>
        <v>0</v>
      </c>
      <c r="E3933" s="129"/>
    </row>
    <row r="3934" spans="1:5" ht="15.75" thickBot="1" x14ac:dyDescent="0.3">
      <c r="A3934" s="88" t="s">
        <v>32</v>
      </c>
      <c r="B3934" s="89"/>
      <c r="C3934" s="89"/>
      <c r="D3934" s="90">
        <f>SUM(D3920:D3933)</f>
        <v>0</v>
      </c>
    </row>
    <row r="3935" spans="1:5" ht="15.75" thickBot="1" x14ac:dyDescent="0.3">
      <c r="A3935" s="67"/>
      <c r="B3935" s="69"/>
      <c r="C3935" s="69"/>
      <c r="D3935" s="91"/>
    </row>
    <row r="3936" spans="1:5" ht="21.75" thickTop="1" thickBot="1" x14ac:dyDescent="0.35">
      <c r="A3936" s="102" t="s">
        <v>33</v>
      </c>
      <c r="B3936" s="102"/>
      <c r="C3936" s="102"/>
      <c r="D3936" s="103">
        <f>D3934+D3918</f>
        <v>0</v>
      </c>
    </row>
    <row r="3937" spans="1:5" ht="16.5" thickTop="1" thickBot="1" x14ac:dyDescent="0.3"/>
    <row r="3938" spans="1:5" ht="16.5" thickBot="1" x14ac:dyDescent="0.3">
      <c r="A3938" s="67" t="s">
        <v>12</v>
      </c>
      <c r="B3938" s="128">
        <f>Saisie!A127</f>
        <v>0</v>
      </c>
      <c r="C3938" s="126"/>
      <c r="D3938" s="127"/>
    </row>
    <row r="3940" spans="1:5" ht="15.75" thickBot="1" x14ac:dyDescent="0.3">
      <c r="A3940" s="68">
        <f>_xlfn.IFNA(VLOOKUP(B3938,Saisie!$A$4:$X$153,5,FALSE),0)</f>
        <v>0</v>
      </c>
      <c r="B3940" s="69" t="s">
        <v>13</v>
      </c>
      <c r="C3940" s="69" t="s">
        <v>14</v>
      </c>
      <c r="D3940" s="69" t="s">
        <v>15</v>
      </c>
    </row>
    <row r="3941" spans="1:5" x14ac:dyDescent="0.25">
      <c r="A3941" s="67" t="s">
        <v>16</v>
      </c>
      <c r="B3941" s="70">
        <f>_xlfn.IFNA(VLOOKUP(B3938,Saisie!$A$4:$X$153,3,FALSE),0)</f>
        <v>0</v>
      </c>
      <c r="C3941" s="71">
        <f>Témoin!$C$4</f>
        <v>55</v>
      </c>
      <c r="D3941" s="72">
        <f>C3941*B3941</f>
        <v>0</v>
      </c>
      <c r="E3941" s="117" t="str">
        <f>_xlfn.IFNA(VLOOKUP(B3938,Saisie!$A$4:$X$153,2,FALSE),"")</f>
        <v/>
      </c>
    </row>
    <row r="3942" spans="1:5" x14ac:dyDescent="0.25">
      <c r="A3942" s="67" t="s">
        <v>17</v>
      </c>
      <c r="B3942" s="73">
        <f>IF(A3940=1,1,)</f>
        <v>0</v>
      </c>
      <c r="C3942" s="74">
        <f>Témoin!$C$5</f>
        <v>24</v>
      </c>
      <c r="D3942" s="75">
        <f t="shared" ref="D3942:D3946" si="490">C3942*B3942</f>
        <v>0</v>
      </c>
      <c r="E3942" s="129" t="str">
        <f>_xlfn.IFNA(VLOOKUP(B3938,Saisie!$A$4:$X$153,4,FALSE),"")</f>
        <v/>
      </c>
    </row>
    <row r="3943" spans="1:5" x14ac:dyDescent="0.25">
      <c r="A3943" s="67" t="s">
        <v>18</v>
      </c>
      <c r="B3943" s="73">
        <f>IF(A3940=2,2,)</f>
        <v>0</v>
      </c>
      <c r="C3943" s="74">
        <f>Témoin!$C$6</f>
        <v>23</v>
      </c>
      <c r="D3943" s="75">
        <f t="shared" si="490"/>
        <v>0</v>
      </c>
      <c r="E3943" s="129"/>
    </row>
    <row r="3944" spans="1:5" x14ac:dyDescent="0.25">
      <c r="A3944" s="67" t="s">
        <v>19</v>
      </c>
      <c r="B3944" s="73">
        <f>IF(AND(A3940&gt;=3,A3940&lt;=5),A3940,0)</f>
        <v>0</v>
      </c>
      <c r="C3944" s="74">
        <f>Témoin!$C$7</f>
        <v>22</v>
      </c>
      <c r="D3944" s="75">
        <f t="shared" si="490"/>
        <v>0</v>
      </c>
      <c r="E3944" s="129"/>
    </row>
    <row r="3945" spans="1:5" x14ac:dyDescent="0.25">
      <c r="A3945" s="67" t="s">
        <v>20</v>
      </c>
      <c r="B3945" s="73">
        <f>IF(AND(A3940&gt;=6,A3940&lt;=10),A3940,0)</f>
        <v>0</v>
      </c>
      <c r="C3945" s="74">
        <f>Témoin!$C$8</f>
        <v>21</v>
      </c>
      <c r="D3945" s="75">
        <f t="shared" si="490"/>
        <v>0</v>
      </c>
      <c r="E3945" s="129"/>
    </row>
    <row r="3946" spans="1:5" x14ac:dyDescent="0.25">
      <c r="A3946" s="67" t="s">
        <v>21</v>
      </c>
      <c r="B3946" s="76">
        <f>IF(A3940&gt;10,A3940,0)</f>
        <v>0</v>
      </c>
      <c r="C3946" s="77">
        <f>Témoin!$C$9</f>
        <v>20</v>
      </c>
      <c r="D3946" s="78">
        <f t="shared" si="490"/>
        <v>0</v>
      </c>
      <c r="E3946" s="129"/>
    </row>
    <row r="3947" spans="1:5" x14ac:dyDescent="0.25">
      <c r="A3947" s="67"/>
      <c r="B3947" s="73"/>
      <c r="C3947" s="79"/>
      <c r="D3947" s="80"/>
      <c r="E3947" s="117"/>
    </row>
    <row r="3948" spans="1:5" x14ac:dyDescent="0.25">
      <c r="A3948" s="81" t="s">
        <v>22</v>
      </c>
      <c r="B3948" s="82">
        <f>_xlfn.IFNA(VLOOKUP(B3938,Saisie!$A$4:$X$153,7,FALSE),0)</f>
        <v>0</v>
      </c>
      <c r="C3948" s="83">
        <f>Témoin!$C$11</f>
        <v>95</v>
      </c>
      <c r="D3948" s="84">
        <f t="shared" ref="D3948:D3949" si="491">C3948*B3948</f>
        <v>0</v>
      </c>
      <c r="E3948" s="117" t="str">
        <f>_xlfn.IFNA(VLOOKUP(B3938,Saisie!$A$4:$X$153,6,FALSE),"")</f>
        <v/>
      </c>
    </row>
    <row r="3949" spans="1:5" ht="15.75" thickBot="1" x14ac:dyDescent="0.3">
      <c r="A3949" s="67" t="s">
        <v>23</v>
      </c>
      <c r="B3949" s="85">
        <f>_xlfn.IFNA(VLOOKUP(B3938,Saisie!$A$4:$X$153,9,FALSE),0)</f>
        <v>0</v>
      </c>
      <c r="C3949" s="86">
        <f>Témoin!$C$12</f>
        <v>70</v>
      </c>
      <c r="D3949" s="87">
        <f t="shared" si="491"/>
        <v>0</v>
      </c>
      <c r="E3949" s="117" t="str">
        <f>_xlfn.IFNA(VLOOKUP(B3938,Saisie!$A$4:$X$153,8,FALSE),"")</f>
        <v/>
      </c>
    </row>
    <row r="3950" spans="1:5" ht="15.75" thickBot="1" x14ac:dyDescent="0.3">
      <c r="A3950" s="88" t="s">
        <v>24</v>
      </c>
      <c r="B3950" s="89"/>
      <c r="C3950" s="89"/>
      <c r="D3950" s="90">
        <f>SUM(D3941:D3949)</f>
        <v>0</v>
      </c>
      <c r="E3950" s="117"/>
    </row>
    <row r="3951" spans="1:5" ht="15.75" thickBot="1" x14ac:dyDescent="0.3">
      <c r="A3951" s="67"/>
      <c r="B3951" s="89"/>
      <c r="C3951" s="89"/>
      <c r="D3951" s="91"/>
      <c r="E3951" s="117"/>
    </row>
    <row r="3952" spans="1:5" x14ac:dyDescent="0.25">
      <c r="A3952" s="67" t="s">
        <v>25</v>
      </c>
      <c r="B3952" s="70">
        <f>_xlfn.IFNA(VLOOKUP(B3938,Saisie!$A$4:$X$153,11,FALSE),0)</f>
        <v>0</v>
      </c>
      <c r="C3952" s="71">
        <f>Témoin!$C$15</f>
        <v>27</v>
      </c>
      <c r="D3952" s="72">
        <f t="shared" ref="D3952:D3959" si="492">C3952*B3952</f>
        <v>0</v>
      </c>
      <c r="E3952" s="117" t="str">
        <f>_xlfn.IFNA(VLOOKUP(B3938,Saisie!$A$4:$X$153,10,FALSE),"")</f>
        <v/>
      </c>
    </row>
    <row r="3953" spans="1:5" x14ac:dyDescent="0.25">
      <c r="A3953" s="67" t="s">
        <v>5</v>
      </c>
      <c r="B3953" s="73">
        <f>_xlfn.IFNA(VLOOKUP(B3938,Saisie!$A$4:$X$153,13,FALSE),0)</f>
        <v>0</v>
      </c>
      <c r="C3953" s="74">
        <f>Témoin!$C$16</f>
        <v>65</v>
      </c>
      <c r="D3953" s="75">
        <f t="shared" si="492"/>
        <v>0</v>
      </c>
      <c r="E3953" s="117" t="str">
        <f>_xlfn.IFNA(VLOOKUP(B3938,Saisie!$A$4:$X$153,12,FALSE),"")</f>
        <v/>
      </c>
    </row>
    <row r="3954" spans="1:5" x14ac:dyDescent="0.25">
      <c r="A3954" s="67" t="s">
        <v>6</v>
      </c>
      <c r="B3954" s="73">
        <f>_xlfn.IFNA(VLOOKUP(B3938,Saisie!$A$4:$X$153,15,FALSE),0)</f>
        <v>0</v>
      </c>
      <c r="C3954" s="74">
        <f>Témoin!$C$17</f>
        <v>60</v>
      </c>
      <c r="D3954" s="75">
        <f t="shared" si="492"/>
        <v>0</v>
      </c>
      <c r="E3954" s="117" t="str">
        <f>_xlfn.IFNA(VLOOKUP(B3938,Saisie!$A$4:$X$153,14,FALSE),"")</f>
        <v/>
      </c>
    </row>
    <row r="3955" spans="1:5" x14ac:dyDescent="0.25">
      <c r="A3955" s="67" t="s">
        <v>26</v>
      </c>
      <c r="B3955" s="73">
        <f>_xlfn.IFNA(VLOOKUP(B3938,Saisie!$A$4:$X$153,17,FALSE),0)</f>
        <v>0</v>
      </c>
      <c r="C3955" s="74">
        <f>Témoin!$C$18</f>
        <v>39</v>
      </c>
      <c r="D3955" s="75">
        <f t="shared" si="492"/>
        <v>0</v>
      </c>
      <c r="E3955" s="117" t="str">
        <f>_xlfn.IFNA(VLOOKUP(B3938,Saisie!$A$4:$X$153,16,FALSE),"")</f>
        <v/>
      </c>
    </row>
    <row r="3956" spans="1:5" x14ac:dyDescent="0.25">
      <c r="A3956" s="67" t="s">
        <v>27</v>
      </c>
      <c r="B3956" s="73">
        <f>_xlfn.IFNA(VLOOKUP(B3938,Saisie!$A$4:$X$153,19,FALSE),0)</f>
        <v>0</v>
      </c>
      <c r="C3956" s="74">
        <f>Témoin!$C$19</f>
        <v>20</v>
      </c>
      <c r="D3956" s="75">
        <f t="shared" si="492"/>
        <v>0</v>
      </c>
      <c r="E3956" s="117" t="str">
        <f>_xlfn.IFNA(VLOOKUP(B3938,Saisie!$A$4:$X$153,18,FALSE),"")</f>
        <v/>
      </c>
    </row>
    <row r="3957" spans="1:5" x14ac:dyDescent="0.25">
      <c r="A3957" s="67" t="s">
        <v>28</v>
      </c>
      <c r="B3957" s="73">
        <f>_xlfn.IFNA(VLOOKUP(B3938,Saisie!$A$4:$X$153,23,FALSE),0)</f>
        <v>0</v>
      </c>
      <c r="C3957" s="74">
        <f>Témoin!$C$20</f>
        <v>260</v>
      </c>
      <c r="D3957" s="75">
        <f t="shared" si="492"/>
        <v>0</v>
      </c>
      <c r="E3957" s="117" t="str">
        <f>_xlfn.IFNA(VLOOKUP(B3938,Saisie!$A$4:$X$153,22,FALSE),"")</f>
        <v/>
      </c>
    </row>
    <row r="3958" spans="1:5" x14ac:dyDescent="0.25">
      <c r="A3958" s="67" t="s">
        <v>29</v>
      </c>
      <c r="B3958" s="92"/>
      <c r="C3958" s="74">
        <f>Témoin!$C$21</f>
        <v>54</v>
      </c>
      <c r="D3958" s="75">
        <f t="shared" si="492"/>
        <v>0</v>
      </c>
      <c r="E3958" s="117"/>
    </row>
    <row r="3959" spans="1:5" x14ac:dyDescent="0.25">
      <c r="A3959" s="81" t="s">
        <v>30</v>
      </c>
      <c r="B3959" s="73">
        <f>_xlfn.IFNA(VLOOKUP(B3938,Saisie!$A$4:$X$153,21,FALSE),0)</f>
        <v>0</v>
      </c>
      <c r="C3959" s="74">
        <f>Témoin!$C$22</f>
        <v>135</v>
      </c>
      <c r="D3959" s="75">
        <f t="shared" si="492"/>
        <v>0</v>
      </c>
      <c r="E3959" s="117" t="str">
        <f>_xlfn.IFNA(VLOOKUP(B3938,Saisie!$A$4:$X$153,20,FALSE),"")</f>
        <v/>
      </c>
    </row>
    <row r="3960" spans="1:5" x14ac:dyDescent="0.25">
      <c r="A3960" s="93" t="s">
        <v>31</v>
      </c>
      <c r="B3960" s="92"/>
      <c r="C3960" s="94"/>
      <c r="D3960" s="95"/>
      <c r="E3960" s="129" t="str">
        <f>_xlfn.IFNA(VLOOKUP(B3938,Saisie!$A$4:$X$153,24,FALSE),"")</f>
        <v/>
      </c>
    </row>
    <row r="3961" spans="1:5" x14ac:dyDescent="0.25">
      <c r="A3961" s="96"/>
      <c r="B3961" s="97"/>
      <c r="C3961" s="98"/>
      <c r="D3961" s="75">
        <f t="shared" ref="D3961:D3965" si="493">C3961*B3961</f>
        <v>0</v>
      </c>
      <c r="E3961" s="129"/>
    </row>
    <row r="3962" spans="1:5" x14ac:dyDescent="0.25">
      <c r="A3962" s="96"/>
      <c r="B3962" s="92"/>
      <c r="C3962" s="98"/>
      <c r="D3962" s="75">
        <f t="shared" si="493"/>
        <v>0</v>
      </c>
      <c r="E3962" s="129"/>
    </row>
    <row r="3963" spans="1:5" x14ac:dyDescent="0.25">
      <c r="A3963" s="99"/>
      <c r="B3963" s="92"/>
      <c r="C3963" s="98"/>
      <c r="D3963" s="75">
        <f t="shared" si="493"/>
        <v>0</v>
      </c>
      <c r="E3963" s="129"/>
    </row>
    <row r="3964" spans="1:5" x14ac:dyDescent="0.25">
      <c r="A3964" s="67"/>
      <c r="B3964" s="92"/>
      <c r="C3964" s="98"/>
      <c r="D3964" s="75">
        <f t="shared" si="493"/>
        <v>0</v>
      </c>
      <c r="E3964" s="129"/>
    </row>
    <row r="3965" spans="1:5" ht="15.75" thickBot="1" x14ac:dyDescent="0.3">
      <c r="A3965" s="67"/>
      <c r="B3965" s="100"/>
      <c r="C3965" s="101"/>
      <c r="D3965" s="87">
        <f t="shared" si="493"/>
        <v>0</v>
      </c>
      <c r="E3965" s="129"/>
    </row>
    <row r="3966" spans="1:5" ht="15.75" thickBot="1" x14ac:dyDescent="0.3">
      <c r="A3966" s="88" t="s">
        <v>32</v>
      </c>
      <c r="B3966" s="89"/>
      <c r="C3966" s="89"/>
      <c r="D3966" s="90">
        <f>SUM(D3952:D3965)</f>
        <v>0</v>
      </c>
    </row>
    <row r="3967" spans="1:5" ht="15.75" thickBot="1" x14ac:dyDescent="0.3">
      <c r="A3967" s="67"/>
      <c r="B3967" s="69"/>
      <c r="C3967" s="69"/>
      <c r="D3967" s="91"/>
    </row>
    <row r="3968" spans="1:5" ht="21.75" thickTop="1" thickBot="1" x14ac:dyDescent="0.35">
      <c r="A3968" s="102" t="s">
        <v>33</v>
      </c>
      <c r="B3968" s="102"/>
      <c r="C3968" s="102"/>
      <c r="D3968" s="103">
        <f>D3966+D3950</f>
        <v>0</v>
      </c>
    </row>
    <row r="3969" spans="1:5" ht="16.5" thickTop="1" thickBot="1" x14ac:dyDescent="0.3"/>
    <row r="3970" spans="1:5" ht="16.5" thickBot="1" x14ac:dyDescent="0.3">
      <c r="A3970" s="67" t="s">
        <v>12</v>
      </c>
      <c r="B3970" s="128">
        <f>Saisie!A128</f>
        <v>0</v>
      </c>
      <c r="C3970" s="126"/>
      <c r="D3970" s="127"/>
    </row>
    <row r="3972" spans="1:5" ht="15.75" thickBot="1" x14ac:dyDescent="0.3">
      <c r="A3972" s="68">
        <f>_xlfn.IFNA(VLOOKUP(B3970,Saisie!$A$4:$X$153,5,FALSE),0)</f>
        <v>0</v>
      </c>
      <c r="B3972" s="69" t="s">
        <v>13</v>
      </c>
      <c r="C3972" s="69" t="s">
        <v>14</v>
      </c>
      <c r="D3972" s="69" t="s">
        <v>15</v>
      </c>
    </row>
    <row r="3973" spans="1:5" x14ac:dyDescent="0.25">
      <c r="A3973" s="67" t="s">
        <v>16</v>
      </c>
      <c r="B3973" s="70">
        <f>_xlfn.IFNA(VLOOKUP(B3970,Saisie!$A$4:$X$153,3,FALSE),0)</f>
        <v>0</v>
      </c>
      <c r="C3973" s="71">
        <f>Témoin!$C$4</f>
        <v>55</v>
      </c>
      <c r="D3973" s="72">
        <f>C3973*B3973</f>
        <v>0</v>
      </c>
      <c r="E3973" s="117" t="str">
        <f>_xlfn.IFNA(VLOOKUP(B3970,Saisie!$A$4:$X$153,2,FALSE),"")</f>
        <v/>
      </c>
    </row>
    <row r="3974" spans="1:5" x14ac:dyDescent="0.25">
      <c r="A3974" s="67" t="s">
        <v>17</v>
      </c>
      <c r="B3974" s="73">
        <f>IF(A3972=1,1,)</f>
        <v>0</v>
      </c>
      <c r="C3974" s="74">
        <f>Témoin!$C$5</f>
        <v>24</v>
      </c>
      <c r="D3974" s="75">
        <f t="shared" ref="D3974:D3978" si="494">C3974*B3974</f>
        <v>0</v>
      </c>
      <c r="E3974" s="129" t="str">
        <f>_xlfn.IFNA(VLOOKUP(B3970,Saisie!$A$4:$X$153,4,FALSE),"")</f>
        <v/>
      </c>
    </row>
    <row r="3975" spans="1:5" x14ac:dyDescent="0.25">
      <c r="A3975" s="67" t="s">
        <v>18</v>
      </c>
      <c r="B3975" s="73">
        <f>IF(A3972=2,2,)</f>
        <v>0</v>
      </c>
      <c r="C3975" s="74">
        <f>Témoin!$C$6</f>
        <v>23</v>
      </c>
      <c r="D3975" s="75">
        <f t="shared" si="494"/>
        <v>0</v>
      </c>
      <c r="E3975" s="129"/>
    </row>
    <row r="3976" spans="1:5" x14ac:dyDescent="0.25">
      <c r="A3976" s="67" t="s">
        <v>19</v>
      </c>
      <c r="B3976" s="73">
        <f>IF(AND(A3972&gt;=3,A3972&lt;=5),A3972,0)</f>
        <v>0</v>
      </c>
      <c r="C3976" s="74">
        <f>Témoin!$C$7</f>
        <v>22</v>
      </c>
      <c r="D3976" s="75">
        <f t="shared" si="494"/>
        <v>0</v>
      </c>
      <c r="E3976" s="129"/>
    </row>
    <row r="3977" spans="1:5" x14ac:dyDescent="0.25">
      <c r="A3977" s="67" t="s">
        <v>20</v>
      </c>
      <c r="B3977" s="73">
        <f>IF(AND(A3972&gt;=6,A3972&lt;=10),A3972,0)</f>
        <v>0</v>
      </c>
      <c r="C3977" s="74">
        <f>Témoin!$C$8</f>
        <v>21</v>
      </c>
      <c r="D3977" s="75">
        <f t="shared" si="494"/>
        <v>0</v>
      </c>
      <c r="E3977" s="129"/>
    </row>
    <row r="3978" spans="1:5" x14ac:dyDescent="0.25">
      <c r="A3978" s="67" t="s">
        <v>21</v>
      </c>
      <c r="B3978" s="76">
        <f>IF(A3972&gt;10,A3972,0)</f>
        <v>0</v>
      </c>
      <c r="C3978" s="77">
        <f>Témoin!$C$9</f>
        <v>20</v>
      </c>
      <c r="D3978" s="78">
        <f t="shared" si="494"/>
        <v>0</v>
      </c>
      <c r="E3978" s="129"/>
    </row>
    <row r="3979" spans="1:5" x14ac:dyDescent="0.25">
      <c r="A3979" s="67"/>
      <c r="B3979" s="73"/>
      <c r="C3979" s="79"/>
      <c r="D3979" s="80"/>
      <c r="E3979" s="117"/>
    </row>
    <row r="3980" spans="1:5" x14ac:dyDescent="0.25">
      <c r="A3980" s="81" t="s">
        <v>22</v>
      </c>
      <c r="B3980" s="82">
        <f>_xlfn.IFNA(VLOOKUP(B3970,Saisie!$A$4:$X$153,7,FALSE),0)</f>
        <v>0</v>
      </c>
      <c r="C3980" s="83">
        <f>Témoin!$C$11</f>
        <v>95</v>
      </c>
      <c r="D3980" s="84">
        <f t="shared" ref="D3980:D3981" si="495">C3980*B3980</f>
        <v>0</v>
      </c>
      <c r="E3980" s="117" t="str">
        <f>_xlfn.IFNA(VLOOKUP(B3970,Saisie!$A$4:$X$153,6,FALSE),"")</f>
        <v/>
      </c>
    </row>
    <row r="3981" spans="1:5" ht="15.75" thickBot="1" x14ac:dyDescent="0.3">
      <c r="A3981" s="67" t="s">
        <v>23</v>
      </c>
      <c r="B3981" s="85">
        <f>_xlfn.IFNA(VLOOKUP(B3970,Saisie!$A$4:$X$153,9,FALSE),0)</f>
        <v>0</v>
      </c>
      <c r="C3981" s="86">
        <f>Témoin!$C$12</f>
        <v>70</v>
      </c>
      <c r="D3981" s="87">
        <f t="shared" si="495"/>
        <v>0</v>
      </c>
      <c r="E3981" s="117" t="str">
        <f>_xlfn.IFNA(VLOOKUP(B3970,Saisie!$A$4:$X$153,8,FALSE),"")</f>
        <v/>
      </c>
    </row>
    <row r="3982" spans="1:5" ht="15.75" thickBot="1" x14ac:dyDescent="0.3">
      <c r="A3982" s="88" t="s">
        <v>24</v>
      </c>
      <c r="B3982" s="89"/>
      <c r="C3982" s="89"/>
      <c r="D3982" s="90">
        <f>SUM(D3973:D3981)</f>
        <v>0</v>
      </c>
      <c r="E3982" s="117"/>
    </row>
    <row r="3983" spans="1:5" ht="15.75" thickBot="1" x14ac:dyDescent="0.3">
      <c r="A3983" s="67"/>
      <c r="B3983" s="89"/>
      <c r="C3983" s="89"/>
      <c r="D3983" s="91"/>
      <c r="E3983" s="117"/>
    </row>
    <row r="3984" spans="1:5" x14ac:dyDescent="0.25">
      <c r="A3984" s="67" t="s">
        <v>25</v>
      </c>
      <c r="B3984" s="70">
        <f>_xlfn.IFNA(VLOOKUP(B3970,Saisie!$A$4:$X$153,11,FALSE),0)</f>
        <v>0</v>
      </c>
      <c r="C3984" s="71">
        <f>Témoin!$C$15</f>
        <v>27</v>
      </c>
      <c r="D3984" s="72">
        <f t="shared" ref="D3984:D3991" si="496">C3984*B3984</f>
        <v>0</v>
      </c>
      <c r="E3984" s="117" t="str">
        <f>_xlfn.IFNA(VLOOKUP(B3970,Saisie!$A$4:$X$153,10,FALSE),"")</f>
        <v/>
      </c>
    </row>
    <row r="3985" spans="1:5" x14ac:dyDescent="0.25">
      <c r="A3985" s="67" t="s">
        <v>5</v>
      </c>
      <c r="B3985" s="73">
        <f>_xlfn.IFNA(VLOOKUP(B3970,Saisie!$A$4:$X$153,13,FALSE),0)</f>
        <v>0</v>
      </c>
      <c r="C3985" s="74">
        <f>Témoin!$C$16</f>
        <v>65</v>
      </c>
      <c r="D3985" s="75">
        <f t="shared" si="496"/>
        <v>0</v>
      </c>
      <c r="E3985" s="117" t="str">
        <f>_xlfn.IFNA(VLOOKUP(B3970,Saisie!$A$4:$X$153,12,FALSE),"")</f>
        <v/>
      </c>
    </row>
    <row r="3986" spans="1:5" x14ac:dyDescent="0.25">
      <c r="A3986" s="67" t="s">
        <v>6</v>
      </c>
      <c r="B3986" s="73">
        <f>_xlfn.IFNA(VLOOKUP(B3970,Saisie!$A$4:$X$153,15,FALSE),0)</f>
        <v>0</v>
      </c>
      <c r="C3986" s="74">
        <f>Témoin!$C$17</f>
        <v>60</v>
      </c>
      <c r="D3986" s="75">
        <f t="shared" si="496"/>
        <v>0</v>
      </c>
      <c r="E3986" s="117" t="str">
        <f>_xlfn.IFNA(VLOOKUP(B3970,Saisie!$A$4:$X$153,14,FALSE),"")</f>
        <v/>
      </c>
    </row>
    <row r="3987" spans="1:5" x14ac:dyDescent="0.25">
      <c r="A3987" s="67" t="s">
        <v>26</v>
      </c>
      <c r="B3987" s="73">
        <f>_xlfn.IFNA(VLOOKUP(B3970,Saisie!$A$4:$X$153,17,FALSE),0)</f>
        <v>0</v>
      </c>
      <c r="C3987" s="74">
        <f>Témoin!$C$18</f>
        <v>39</v>
      </c>
      <c r="D3987" s="75">
        <f t="shared" si="496"/>
        <v>0</v>
      </c>
      <c r="E3987" s="117" t="str">
        <f>_xlfn.IFNA(VLOOKUP(B3970,Saisie!$A$4:$X$153,16,FALSE),"")</f>
        <v/>
      </c>
    </row>
    <row r="3988" spans="1:5" x14ac:dyDescent="0.25">
      <c r="A3988" s="67" t="s">
        <v>27</v>
      </c>
      <c r="B3988" s="73">
        <f>_xlfn.IFNA(VLOOKUP(B3970,Saisie!$A$4:$X$153,19,FALSE),0)</f>
        <v>0</v>
      </c>
      <c r="C3988" s="74">
        <f>Témoin!$C$19</f>
        <v>20</v>
      </c>
      <c r="D3988" s="75">
        <f t="shared" si="496"/>
        <v>0</v>
      </c>
      <c r="E3988" s="117" t="str">
        <f>_xlfn.IFNA(VLOOKUP(B3970,Saisie!$A$4:$X$153,18,FALSE),"")</f>
        <v/>
      </c>
    </row>
    <row r="3989" spans="1:5" x14ac:dyDescent="0.25">
      <c r="A3989" s="67" t="s">
        <v>28</v>
      </c>
      <c r="B3989" s="73">
        <f>_xlfn.IFNA(VLOOKUP(B3970,Saisie!$A$4:$X$153,23,FALSE),0)</f>
        <v>0</v>
      </c>
      <c r="C3989" s="74">
        <f>Témoin!$C$20</f>
        <v>260</v>
      </c>
      <c r="D3989" s="75">
        <f t="shared" si="496"/>
        <v>0</v>
      </c>
      <c r="E3989" s="117" t="str">
        <f>_xlfn.IFNA(VLOOKUP(B3970,Saisie!$A$4:$X$153,22,FALSE),"")</f>
        <v/>
      </c>
    </row>
    <row r="3990" spans="1:5" x14ac:dyDescent="0.25">
      <c r="A3990" s="67" t="s">
        <v>29</v>
      </c>
      <c r="B3990" s="92"/>
      <c r="C3990" s="74">
        <f>Témoin!$C$21</f>
        <v>54</v>
      </c>
      <c r="D3990" s="75">
        <f t="shared" si="496"/>
        <v>0</v>
      </c>
      <c r="E3990" s="117"/>
    </row>
    <row r="3991" spans="1:5" x14ac:dyDescent="0.25">
      <c r="A3991" s="81" t="s">
        <v>30</v>
      </c>
      <c r="B3991" s="73">
        <f>_xlfn.IFNA(VLOOKUP(B3970,Saisie!$A$4:$X$153,21,FALSE),0)</f>
        <v>0</v>
      </c>
      <c r="C3991" s="74">
        <f>Témoin!$C$22</f>
        <v>135</v>
      </c>
      <c r="D3991" s="75">
        <f t="shared" si="496"/>
        <v>0</v>
      </c>
      <c r="E3991" s="117" t="str">
        <f>_xlfn.IFNA(VLOOKUP(B3970,Saisie!$A$4:$X$153,20,FALSE),"")</f>
        <v/>
      </c>
    </row>
    <row r="3992" spans="1:5" x14ac:dyDescent="0.25">
      <c r="A3992" s="93" t="s">
        <v>31</v>
      </c>
      <c r="B3992" s="92"/>
      <c r="C3992" s="94"/>
      <c r="D3992" s="95"/>
      <c r="E3992" s="129" t="str">
        <f>_xlfn.IFNA(VLOOKUP(B3970,Saisie!$A$4:$X$153,24,FALSE),"")</f>
        <v/>
      </c>
    </row>
    <row r="3993" spans="1:5" x14ac:dyDescent="0.25">
      <c r="A3993" s="96"/>
      <c r="B3993" s="97"/>
      <c r="C3993" s="98"/>
      <c r="D3993" s="75">
        <f t="shared" ref="D3993:D3997" si="497">C3993*B3993</f>
        <v>0</v>
      </c>
      <c r="E3993" s="129"/>
    </row>
    <row r="3994" spans="1:5" x14ac:dyDescent="0.25">
      <c r="A3994" s="96"/>
      <c r="B3994" s="92"/>
      <c r="C3994" s="98"/>
      <c r="D3994" s="75">
        <f t="shared" si="497"/>
        <v>0</v>
      </c>
      <c r="E3994" s="129"/>
    </row>
    <row r="3995" spans="1:5" x14ac:dyDescent="0.25">
      <c r="A3995" s="99"/>
      <c r="B3995" s="92"/>
      <c r="C3995" s="98"/>
      <c r="D3995" s="75">
        <f t="shared" si="497"/>
        <v>0</v>
      </c>
      <c r="E3995" s="129"/>
    </row>
    <row r="3996" spans="1:5" x14ac:dyDescent="0.25">
      <c r="A3996" s="67"/>
      <c r="B3996" s="92"/>
      <c r="C3996" s="98"/>
      <c r="D3996" s="75">
        <f t="shared" si="497"/>
        <v>0</v>
      </c>
      <c r="E3996" s="129"/>
    </row>
    <row r="3997" spans="1:5" ht="15.75" thickBot="1" x14ac:dyDescent="0.3">
      <c r="A3997" s="67"/>
      <c r="B3997" s="100"/>
      <c r="C3997" s="101"/>
      <c r="D3997" s="87">
        <f t="shared" si="497"/>
        <v>0</v>
      </c>
      <c r="E3997" s="129"/>
    </row>
    <row r="3998" spans="1:5" ht="15.75" thickBot="1" x14ac:dyDescent="0.3">
      <c r="A3998" s="88" t="s">
        <v>32</v>
      </c>
      <c r="B3998" s="89"/>
      <c r="C3998" s="89"/>
      <c r="D3998" s="90">
        <f>SUM(D3984:D3997)</f>
        <v>0</v>
      </c>
    </row>
    <row r="3999" spans="1:5" ht="15.75" thickBot="1" x14ac:dyDescent="0.3">
      <c r="A3999" s="67"/>
      <c r="B3999" s="69"/>
      <c r="C3999" s="69"/>
      <c r="D3999" s="91"/>
    </row>
    <row r="4000" spans="1:5" ht="21.75" thickTop="1" thickBot="1" x14ac:dyDescent="0.35">
      <c r="A4000" s="102" t="s">
        <v>33</v>
      </c>
      <c r="B4000" s="102"/>
      <c r="C4000" s="102"/>
      <c r="D4000" s="103">
        <f>D3998+D3982</f>
        <v>0</v>
      </c>
    </row>
    <row r="4001" spans="1:5" ht="16.5" thickTop="1" thickBot="1" x14ac:dyDescent="0.3"/>
    <row r="4002" spans="1:5" ht="16.5" thickBot="1" x14ac:dyDescent="0.3">
      <c r="A4002" s="67" t="s">
        <v>12</v>
      </c>
      <c r="B4002" s="128">
        <f>Saisie!A129</f>
        <v>0</v>
      </c>
      <c r="C4002" s="126"/>
      <c r="D4002" s="127"/>
    </row>
    <row r="4004" spans="1:5" ht="15.75" thickBot="1" x14ac:dyDescent="0.3">
      <c r="A4004" s="68">
        <f>_xlfn.IFNA(VLOOKUP(B4002,Saisie!$A$4:$X$153,5,FALSE),0)</f>
        <v>0</v>
      </c>
      <c r="B4004" s="69" t="s">
        <v>13</v>
      </c>
      <c r="C4004" s="69" t="s">
        <v>14</v>
      </c>
      <c r="D4004" s="69" t="s">
        <v>15</v>
      </c>
    </row>
    <row r="4005" spans="1:5" x14ac:dyDescent="0.25">
      <c r="A4005" s="67" t="s">
        <v>16</v>
      </c>
      <c r="B4005" s="70">
        <f>_xlfn.IFNA(VLOOKUP(B4002,Saisie!$A$4:$X$153,3,FALSE),0)</f>
        <v>0</v>
      </c>
      <c r="C4005" s="71">
        <f>Témoin!$C$4</f>
        <v>55</v>
      </c>
      <c r="D4005" s="72">
        <f>C4005*B4005</f>
        <v>0</v>
      </c>
      <c r="E4005" s="117" t="str">
        <f>_xlfn.IFNA(VLOOKUP(B4002,Saisie!$A$4:$X$153,2,FALSE),"")</f>
        <v/>
      </c>
    </row>
    <row r="4006" spans="1:5" x14ac:dyDescent="0.25">
      <c r="A4006" s="67" t="s">
        <v>17</v>
      </c>
      <c r="B4006" s="73">
        <f>IF(A4004=1,1,)</f>
        <v>0</v>
      </c>
      <c r="C4006" s="74">
        <f>Témoin!$C$5</f>
        <v>24</v>
      </c>
      <c r="D4006" s="75">
        <f t="shared" ref="D4006:D4010" si="498">C4006*B4006</f>
        <v>0</v>
      </c>
      <c r="E4006" s="129" t="str">
        <f>_xlfn.IFNA(VLOOKUP(B4002,Saisie!$A$4:$X$153,4,FALSE),"")</f>
        <v/>
      </c>
    </row>
    <row r="4007" spans="1:5" x14ac:dyDescent="0.25">
      <c r="A4007" s="67" t="s">
        <v>18</v>
      </c>
      <c r="B4007" s="73">
        <f>IF(A4004=2,2,)</f>
        <v>0</v>
      </c>
      <c r="C4007" s="74">
        <f>Témoin!$C$6</f>
        <v>23</v>
      </c>
      <c r="D4007" s="75">
        <f t="shared" si="498"/>
        <v>0</v>
      </c>
      <c r="E4007" s="129"/>
    </row>
    <row r="4008" spans="1:5" x14ac:dyDescent="0.25">
      <c r="A4008" s="67" t="s">
        <v>19</v>
      </c>
      <c r="B4008" s="73">
        <f>IF(AND(A4004&gt;=3,A4004&lt;=5),A4004,0)</f>
        <v>0</v>
      </c>
      <c r="C4008" s="74">
        <f>Témoin!$C$7</f>
        <v>22</v>
      </c>
      <c r="D4008" s="75">
        <f t="shared" si="498"/>
        <v>0</v>
      </c>
      <c r="E4008" s="129"/>
    </row>
    <row r="4009" spans="1:5" x14ac:dyDescent="0.25">
      <c r="A4009" s="67" t="s">
        <v>20</v>
      </c>
      <c r="B4009" s="73">
        <f>IF(AND(A4004&gt;=6,A4004&lt;=10),A4004,0)</f>
        <v>0</v>
      </c>
      <c r="C4009" s="74">
        <f>Témoin!$C$8</f>
        <v>21</v>
      </c>
      <c r="D4009" s="75">
        <f t="shared" si="498"/>
        <v>0</v>
      </c>
      <c r="E4009" s="129"/>
    </row>
    <row r="4010" spans="1:5" x14ac:dyDescent="0.25">
      <c r="A4010" s="67" t="s">
        <v>21</v>
      </c>
      <c r="B4010" s="76">
        <f>IF(A4004&gt;10,A4004,0)</f>
        <v>0</v>
      </c>
      <c r="C4010" s="77">
        <f>Témoin!$C$9</f>
        <v>20</v>
      </c>
      <c r="D4010" s="78">
        <f t="shared" si="498"/>
        <v>0</v>
      </c>
      <c r="E4010" s="129"/>
    </row>
    <row r="4011" spans="1:5" x14ac:dyDescent="0.25">
      <c r="A4011" s="67"/>
      <c r="B4011" s="73"/>
      <c r="C4011" s="79"/>
      <c r="D4011" s="80"/>
      <c r="E4011" s="117"/>
    </row>
    <row r="4012" spans="1:5" x14ac:dyDescent="0.25">
      <c r="A4012" s="81" t="s">
        <v>22</v>
      </c>
      <c r="B4012" s="82">
        <f>_xlfn.IFNA(VLOOKUP(B4002,Saisie!$A$4:$X$153,7,FALSE),0)</f>
        <v>0</v>
      </c>
      <c r="C4012" s="83">
        <f>Témoin!$C$11</f>
        <v>95</v>
      </c>
      <c r="D4012" s="84">
        <f t="shared" ref="D4012:D4013" si="499">C4012*B4012</f>
        <v>0</v>
      </c>
      <c r="E4012" s="117" t="str">
        <f>_xlfn.IFNA(VLOOKUP(B4002,Saisie!$A$4:$X$153,6,FALSE),"")</f>
        <v/>
      </c>
    </row>
    <row r="4013" spans="1:5" ht="15.75" thickBot="1" x14ac:dyDescent="0.3">
      <c r="A4013" s="67" t="s">
        <v>23</v>
      </c>
      <c r="B4013" s="85">
        <f>_xlfn.IFNA(VLOOKUP(B4002,Saisie!$A$4:$X$153,9,FALSE),0)</f>
        <v>0</v>
      </c>
      <c r="C4013" s="86">
        <f>Témoin!$C$12</f>
        <v>70</v>
      </c>
      <c r="D4013" s="87">
        <f t="shared" si="499"/>
        <v>0</v>
      </c>
      <c r="E4013" s="117" t="str">
        <f>_xlfn.IFNA(VLOOKUP(B4002,Saisie!$A$4:$X$153,8,FALSE),"")</f>
        <v/>
      </c>
    </row>
    <row r="4014" spans="1:5" ht="15.75" thickBot="1" x14ac:dyDescent="0.3">
      <c r="A4014" s="88" t="s">
        <v>24</v>
      </c>
      <c r="B4014" s="89"/>
      <c r="C4014" s="89"/>
      <c r="D4014" s="90">
        <f>SUM(D4005:D4013)</f>
        <v>0</v>
      </c>
      <c r="E4014" s="117"/>
    </row>
    <row r="4015" spans="1:5" ht="15.75" thickBot="1" x14ac:dyDescent="0.3">
      <c r="A4015" s="67"/>
      <c r="B4015" s="89"/>
      <c r="C4015" s="89"/>
      <c r="D4015" s="91"/>
      <c r="E4015" s="117"/>
    </row>
    <row r="4016" spans="1:5" x14ac:dyDescent="0.25">
      <c r="A4016" s="67" t="s">
        <v>25</v>
      </c>
      <c r="B4016" s="70">
        <f>_xlfn.IFNA(VLOOKUP(B4002,Saisie!$A$4:$X$153,11,FALSE),0)</f>
        <v>0</v>
      </c>
      <c r="C4016" s="71">
        <f>Témoin!$C$15</f>
        <v>27</v>
      </c>
      <c r="D4016" s="72">
        <f t="shared" ref="D4016:D4023" si="500">C4016*B4016</f>
        <v>0</v>
      </c>
      <c r="E4016" s="117" t="str">
        <f>_xlfn.IFNA(VLOOKUP(B4002,Saisie!$A$4:$X$153,10,FALSE),"")</f>
        <v/>
      </c>
    </row>
    <row r="4017" spans="1:5" x14ac:dyDescent="0.25">
      <c r="A4017" s="67" t="s">
        <v>5</v>
      </c>
      <c r="B4017" s="73">
        <f>_xlfn.IFNA(VLOOKUP(B4002,Saisie!$A$4:$X$153,13,FALSE),0)</f>
        <v>0</v>
      </c>
      <c r="C4017" s="74">
        <f>Témoin!$C$16</f>
        <v>65</v>
      </c>
      <c r="D4017" s="75">
        <f t="shared" si="500"/>
        <v>0</v>
      </c>
      <c r="E4017" s="117" t="str">
        <f>_xlfn.IFNA(VLOOKUP(B4002,Saisie!$A$4:$X$153,12,FALSE),"")</f>
        <v/>
      </c>
    </row>
    <row r="4018" spans="1:5" x14ac:dyDescent="0.25">
      <c r="A4018" s="67" t="s">
        <v>6</v>
      </c>
      <c r="B4018" s="73">
        <f>_xlfn.IFNA(VLOOKUP(B4002,Saisie!$A$4:$X$153,15,FALSE),0)</f>
        <v>0</v>
      </c>
      <c r="C4018" s="74">
        <f>Témoin!$C$17</f>
        <v>60</v>
      </c>
      <c r="D4018" s="75">
        <f t="shared" si="500"/>
        <v>0</v>
      </c>
      <c r="E4018" s="117" t="str">
        <f>_xlfn.IFNA(VLOOKUP(B4002,Saisie!$A$4:$X$153,14,FALSE),"")</f>
        <v/>
      </c>
    </row>
    <row r="4019" spans="1:5" x14ac:dyDescent="0.25">
      <c r="A4019" s="67" t="s">
        <v>26</v>
      </c>
      <c r="B4019" s="73">
        <f>_xlfn.IFNA(VLOOKUP(B4002,Saisie!$A$4:$X$153,17,FALSE),0)</f>
        <v>0</v>
      </c>
      <c r="C4019" s="74">
        <f>Témoin!$C$18</f>
        <v>39</v>
      </c>
      <c r="D4019" s="75">
        <f t="shared" si="500"/>
        <v>0</v>
      </c>
      <c r="E4019" s="117" t="str">
        <f>_xlfn.IFNA(VLOOKUP(B4002,Saisie!$A$4:$X$153,16,FALSE),"")</f>
        <v/>
      </c>
    </row>
    <row r="4020" spans="1:5" x14ac:dyDescent="0.25">
      <c r="A4020" s="67" t="s">
        <v>27</v>
      </c>
      <c r="B4020" s="73">
        <f>_xlfn.IFNA(VLOOKUP(B4002,Saisie!$A$4:$X$153,19,FALSE),0)</f>
        <v>0</v>
      </c>
      <c r="C4020" s="74">
        <f>Témoin!$C$19</f>
        <v>20</v>
      </c>
      <c r="D4020" s="75">
        <f t="shared" si="500"/>
        <v>0</v>
      </c>
      <c r="E4020" s="117" t="str">
        <f>_xlfn.IFNA(VLOOKUP(B4002,Saisie!$A$4:$X$153,18,FALSE),"")</f>
        <v/>
      </c>
    </row>
    <row r="4021" spans="1:5" x14ac:dyDescent="0.25">
      <c r="A4021" s="67" t="s">
        <v>28</v>
      </c>
      <c r="B4021" s="73">
        <f>_xlfn.IFNA(VLOOKUP(B4002,Saisie!$A$4:$X$153,23,FALSE),0)</f>
        <v>0</v>
      </c>
      <c r="C4021" s="74">
        <f>Témoin!$C$20</f>
        <v>260</v>
      </c>
      <c r="D4021" s="75">
        <f t="shared" si="500"/>
        <v>0</v>
      </c>
      <c r="E4021" s="117" t="str">
        <f>_xlfn.IFNA(VLOOKUP(B4002,Saisie!$A$4:$X$153,22,FALSE),"")</f>
        <v/>
      </c>
    </row>
    <row r="4022" spans="1:5" x14ac:dyDescent="0.25">
      <c r="A4022" s="67" t="s">
        <v>29</v>
      </c>
      <c r="B4022" s="92"/>
      <c r="C4022" s="74">
        <f>Témoin!$C$21</f>
        <v>54</v>
      </c>
      <c r="D4022" s="75">
        <f t="shared" si="500"/>
        <v>0</v>
      </c>
      <c r="E4022" s="117"/>
    </row>
    <row r="4023" spans="1:5" x14ac:dyDescent="0.25">
      <c r="A4023" s="81" t="s">
        <v>30</v>
      </c>
      <c r="B4023" s="73">
        <f>_xlfn.IFNA(VLOOKUP(B4002,Saisie!$A$4:$X$153,21,FALSE),0)</f>
        <v>0</v>
      </c>
      <c r="C4023" s="74">
        <f>Témoin!$C$22</f>
        <v>135</v>
      </c>
      <c r="D4023" s="75">
        <f t="shared" si="500"/>
        <v>0</v>
      </c>
      <c r="E4023" s="117" t="str">
        <f>_xlfn.IFNA(VLOOKUP(B4002,Saisie!$A$4:$X$153,20,FALSE),"")</f>
        <v/>
      </c>
    </row>
    <row r="4024" spans="1:5" x14ac:dyDescent="0.25">
      <c r="A4024" s="93" t="s">
        <v>31</v>
      </c>
      <c r="B4024" s="92"/>
      <c r="C4024" s="94"/>
      <c r="D4024" s="95"/>
      <c r="E4024" s="129" t="str">
        <f>_xlfn.IFNA(VLOOKUP(B4002,Saisie!$A$4:$X$153,24,FALSE),"")</f>
        <v/>
      </c>
    </row>
    <row r="4025" spans="1:5" x14ac:dyDescent="0.25">
      <c r="A4025" s="96"/>
      <c r="B4025" s="97"/>
      <c r="C4025" s="98"/>
      <c r="D4025" s="75">
        <f t="shared" ref="D4025:D4029" si="501">C4025*B4025</f>
        <v>0</v>
      </c>
      <c r="E4025" s="129"/>
    </row>
    <row r="4026" spans="1:5" x14ac:dyDescent="0.25">
      <c r="A4026" s="96"/>
      <c r="B4026" s="92"/>
      <c r="C4026" s="98"/>
      <c r="D4026" s="75">
        <f t="shared" si="501"/>
        <v>0</v>
      </c>
      <c r="E4026" s="129"/>
    </row>
    <row r="4027" spans="1:5" x14ac:dyDescent="0.25">
      <c r="A4027" s="99"/>
      <c r="B4027" s="92"/>
      <c r="C4027" s="98"/>
      <c r="D4027" s="75">
        <f t="shared" si="501"/>
        <v>0</v>
      </c>
      <c r="E4027" s="129"/>
    </row>
    <row r="4028" spans="1:5" x14ac:dyDescent="0.25">
      <c r="A4028" s="67"/>
      <c r="B4028" s="92"/>
      <c r="C4028" s="98"/>
      <c r="D4028" s="75">
        <f t="shared" si="501"/>
        <v>0</v>
      </c>
      <c r="E4028" s="129"/>
    </row>
    <row r="4029" spans="1:5" ht="15.75" thickBot="1" x14ac:dyDescent="0.3">
      <c r="A4029" s="67"/>
      <c r="B4029" s="100"/>
      <c r="C4029" s="101"/>
      <c r="D4029" s="87">
        <f t="shared" si="501"/>
        <v>0</v>
      </c>
      <c r="E4029" s="129"/>
    </row>
    <row r="4030" spans="1:5" ht="15.75" thickBot="1" x14ac:dyDescent="0.3">
      <c r="A4030" s="88" t="s">
        <v>32</v>
      </c>
      <c r="B4030" s="89"/>
      <c r="C4030" s="89"/>
      <c r="D4030" s="90">
        <f>SUM(D4016:D4029)</f>
        <v>0</v>
      </c>
    </row>
    <row r="4031" spans="1:5" ht="15.75" thickBot="1" x14ac:dyDescent="0.3">
      <c r="A4031" s="67"/>
      <c r="B4031" s="69"/>
      <c r="C4031" s="69"/>
      <c r="D4031" s="91"/>
    </row>
    <row r="4032" spans="1:5" ht="21.75" thickTop="1" thickBot="1" x14ac:dyDescent="0.35">
      <c r="A4032" s="102" t="s">
        <v>33</v>
      </c>
      <c r="B4032" s="102"/>
      <c r="C4032" s="102"/>
      <c r="D4032" s="103">
        <f>D4030+D4014</f>
        <v>0</v>
      </c>
    </row>
    <row r="4033" spans="1:5" ht="16.5" thickTop="1" thickBot="1" x14ac:dyDescent="0.3"/>
    <row r="4034" spans="1:5" ht="16.5" thickBot="1" x14ac:dyDescent="0.3">
      <c r="A4034" s="67" t="s">
        <v>12</v>
      </c>
      <c r="B4034" s="128">
        <f>Saisie!A130</f>
        <v>0</v>
      </c>
      <c r="C4034" s="126"/>
      <c r="D4034" s="127"/>
    </row>
    <row r="4036" spans="1:5" ht="15.75" thickBot="1" x14ac:dyDescent="0.3">
      <c r="A4036" s="68">
        <f>_xlfn.IFNA(VLOOKUP(B4034,Saisie!$A$4:$X$153,5,FALSE),0)</f>
        <v>0</v>
      </c>
      <c r="B4036" s="69" t="s">
        <v>13</v>
      </c>
      <c r="C4036" s="69" t="s">
        <v>14</v>
      </c>
      <c r="D4036" s="69" t="s">
        <v>15</v>
      </c>
    </row>
    <row r="4037" spans="1:5" x14ac:dyDescent="0.25">
      <c r="A4037" s="67" t="s">
        <v>16</v>
      </c>
      <c r="B4037" s="70">
        <f>_xlfn.IFNA(VLOOKUP(B4034,Saisie!$A$4:$X$153,3,FALSE),0)</f>
        <v>0</v>
      </c>
      <c r="C4037" s="71">
        <f>Témoin!$C$4</f>
        <v>55</v>
      </c>
      <c r="D4037" s="72">
        <f>C4037*B4037</f>
        <v>0</v>
      </c>
      <c r="E4037" s="117" t="str">
        <f>_xlfn.IFNA(VLOOKUP(B4034,Saisie!$A$4:$X$153,2,FALSE),"")</f>
        <v/>
      </c>
    </row>
    <row r="4038" spans="1:5" x14ac:dyDescent="0.25">
      <c r="A4038" s="67" t="s">
        <v>17</v>
      </c>
      <c r="B4038" s="73">
        <f>IF(A4036=1,1,)</f>
        <v>0</v>
      </c>
      <c r="C4038" s="74">
        <f>Témoin!$C$5</f>
        <v>24</v>
      </c>
      <c r="D4038" s="75">
        <f t="shared" ref="D4038:D4042" si="502">C4038*B4038</f>
        <v>0</v>
      </c>
      <c r="E4038" s="129" t="str">
        <f>_xlfn.IFNA(VLOOKUP(B4034,Saisie!$A$4:$X$153,4,FALSE),"")</f>
        <v/>
      </c>
    </row>
    <row r="4039" spans="1:5" x14ac:dyDescent="0.25">
      <c r="A4039" s="67" t="s">
        <v>18</v>
      </c>
      <c r="B4039" s="73">
        <f>IF(A4036=2,2,)</f>
        <v>0</v>
      </c>
      <c r="C4039" s="74">
        <f>Témoin!$C$6</f>
        <v>23</v>
      </c>
      <c r="D4039" s="75">
        <f t="shared" si="502"/>
        <v>0</v>
      </c>
      <c r="E4039" s="129"/>
    </row>
    <row r="4040" spans="1:5" x14ac:dyDescent="0.25">
      <c r="A4040" s="67" t="s">
        <v>19</v>
      </c>
      <c r="B4040" s="73">
        <f>IF(AND(A4036&gt;=3,A4036&lt;=5),A4036,0)</f>
        <v>0</v>
      </c>
      <c r="C4040" s="74">
        <f>Témoin!$C$7</f>
        <v>22</v>
      </c>
      <c r="D4040" s="75">
        <f t="shared" si="502"/>
        <v>0</v>
      </c>
      <c r="E4040" s="129"/>
    </row>
    <row r="4041" spans="1:5" x14ac:dyDescent="0.25">
      <c r="A4041" s="67" t="s">
        <v>20</v>
      </c>
      <c r="B4041" s="73">
        <f>IF(AND(A4036&gt;=6,A4036&lt;=10),A4036,0)</f>
        <v>0</v>
      </c>
      <c r="C4041" s="74">
        <f>Témoin!$C$8</f>
        <v>21</v>
      </c>
      <c r="D4041" s="75">
        <f t="shared" si="502"/>
        <v>0</v>
      </c>
      <c r="E4041" s="129"/>
    </row>
    <row r="4042" spans="1:5" x14ac:dyDescent="0.25">
      <c r="A4042" s="67" t="s">
        <v>21</v>
      </c>
      <c r="B4042" s="76">
        <f>IF(A4036&gt;10,A4036,0)</f>
        <v>0</v>
      </c>
      <c r="C4042" s="77">
        <f>Témoin!$C$9</f>
        <v>20</v>
      </c>
      <c r="D4042" s="78">
        <f t="shared" si="502"/>
        <v>0</v>
      </c>
      <c r="E4042" s="129"/>
    </row>
    <row r="4043" spans="1:5" x14ac:dyDescent="0.25">
      <c r="A4043" s="67"/>
      <c r="B4043" s="73"/>
      <c r="C4043" s="79"/>
      <c r="D4043" s="80"/>
      <c r="E4043" s="117"/>
    </row>
    <row r="4044" spans="1:5" x14ac:dyDescent="0.25">
      <c r="A4044" s="81" t="s">
        <v>22</v>
      </c>
      <c r="B4044" s="82">
        <f>_xlfn.IFNA(VLOOKUP(B4034,Saisie!$A$4:$X$153,7,FALSE),0)</f>
        <v>0</v>
      </c>
      <c r="C4044" s="83">
        <f>Témoin!$C$11</f>
        <v>95</v>
      </c>
      <c r="D4044" s="84">
        <f t="shared" ref="D4044:D4045" si="503">C4044*B4044</f>
        <v>0</v>
      </c>
      <c r="E4044" s="117" t="str">
        <f>_xlfn.IFNA(VLOOKUP(B4034,Saisie!$A$4:$X$153,6,FALSE),"")</f>
        <v/>
      </c>
    </row>
    <row r="4045" spans="1:5" ht="15.75" thickBot="1" x14ac:dyDescent="0.3">
      <c r="A4045" s="67" t="s">
        <v>23</v>
      </c>
      <c r="B4045" s="85">
        <f>_xlfn.IFNA(VLOOKUP(B4034,Saisie!$A$4:$X$153,9,FALSE),0)</f>
        <v>0</v>
      </c>
      <c r="C4045" s="86">
        <f>Témoin!$C$12</f>
        <v>70</v>
      </c>
      <c r="D4045" s="87">
        <f t="shared" si="503"/>
        <v>0</v>
      </c>
      <c r="E4045" s="117" t="str">
        <f>_xlfn.IFNA(VLOOKUP(B4034,Saisie!$A$4:$X$153,8,FALSE),"")</f>
        <v/>
      </c>
    </row>
    <row r="4046" spans="1:5" ht="15.75" thickBot="1" x14ac:dyDescent="0.3">
      <c r="A4046" s="88" t="s">
        <v>24</v>
      </c>
      <c r="B4046" s="89"/>
      <c r="C4046" s="89"/>
      <c r="D4046" s="90">
        <f>SUM(D4037:D4045)</f>
        <v>0</v>
      </c>
      <c r="E4046" s="117"/>
    </row>
    <row r="4047" spans="1:5" ht="15.75" thickBot="1" x14ac:dyDescent="0.3">
      <c r="A4047" s="67"/>
      <c r="B4047" s="89"/>
      <c r="C4047" s="89"/>
      <c r="D4047" s="91"/>
      <c r="E4047" s="117"/>
    </row>
    <row r="4048" spans="1:5" x14ac:dyDescent="0.25">
      <c r="A4048" s="67" t="s">
        <v>25</v>
      </c>
      <c r="B4048" s="70">
        <f>_xlfn.IFNA(VLOOKUP(B4034,Saisie!$A$4:$X$153,11,FALSE),0)</f>
        <v>0</v>
      </c>
      <c r="C4048" s="71">
        <f>Témoin!$C$15</f>
        <v>27</v>
      </c>
      <c r="D4048" s="72">
        <f t="shared" ref="D4048:D4055" si="504">C4048*B4048</f>
        <v>0</v>
      </c>
      <c r="E4048" s="117" t="str">
        <f>_xlfn.IFNA(VLOOKUP(B4034,Saisie!$A$4:$X$153,10,FALSE),"")</f>
        <v/>
      </c>
    </row>
    <row r="4049" spans="1:5" x14ac:dyDescent="0.25">
      <c r="A4049" s="67" t="s">
        <v>5</v>
      </c>
      <c r="B4049" s="73">
        <f>_xlfn.IFNA(VLOOKUP(B4034,Saisie!$A$4:$X$153,13,FALSE),0)</f>
        <v>0</v>
      </c>
      <c r="C4049" s="74">
        <f>Témoin!$C$16</f>
        <v>65</v>
      </c>
      <c r="D4049" s="75">
        <f t="shared" si="504"/>
        <v>0</v>
      </c>
      <c r="E4049" s="117" t="str">
        <f>_xlfn.IFNA(VLOOKUP(B4034,Saisie!$A$4:$X$153,12,FALSE),"")</f>
        <v/>
      </c>
    </row>
    <row r="4050" spans="1:5" x14ac:dyDescent="0.25">
      <c r="A4050" s="67" t="s">
        <v>6</v>
      </c>
      <c r="B4050" s="73">
        <f>_xlfn.IFNA(VLOOKUP(B4034,Saisie!$A$4:$X$153,15,FALSE),0)</f>
        <v>0</v>
      </c>
      <c r="C4050" s="74">
        <f>Témoin!$C$17</f>
        <v>60</v>
      </c>
      <c r="D4050" s="75">
        <f t="shared" si="504"/>
        <v>0</v>
      </c>
      <c r="E4050" s="117" t="str">
        <f>_xlfn.IFNA(VLOOKUP(B4034,Saisie!$A$4:$X$153,14,FALSE),"")</f>
        <v/>
      </c>
    </row>
    <row r="4051" spans="1:5" x14ac:dyDescent="0.25">
      <c r="A4051" s="67" t="s">
        <v>26</v>
      </c>
      <c r="B4051" s="73">
        <f>_xlfn.IFNA(VLOOKUP(B4034,Saisie!$A$4:$X$153,17,FALSE),0)</f>
        <v>0</v>
      </c>
      <c r="C4051" s="74">
        <f>Témoin!$C$18</f>
        <v>39</v>
      </c>
      <c r="D4051" s="75">
        <f t="shared" si="504"/>
        <v>0</v>
      </c>
      <c r="E4051" s="117" t="str">
        <f>_xlfn.IFNA(VLOOKUP(B4034,Saisie!$A$4:$X$153,16,FALSE),"")</f>
        <v/>
      </c>
    </row>
    <row r="4052" spans="1:5" x14ac:dyDescent="0.25">
      <c r="A4052" s="67" t="s">
        <v>27</v>
      </c>
      <c r="B4052" s="73">
        <f>_xlfn.IFNA(VLOOKUP(B4034,Saisie!$A$4:$X$153,19,FALSE),0)</f>
        <v>0</v>
      </c>
      <c r="C4052" s="74">
        <f>Témoin!$C$19</f>
        <v>20</v>
      </c>
      <c r="D4052" s="75">
        <f t="shared" si="504"/>
        <v>0</v>
      </c>
      <c r="E4052" s="117" t="str">
        <f>_xlfn.IFNA(VLOOKUP(B4034,Saisie!$A$4:$X$153,18,FALSE),"")</f>
        <v/>
      </c>
    </row>
    <row r="4053" spans="1:5" x14ac:dyDescent="0.25">
      <c r="A4053" s="67" t="s">
        <v>28</v>
      </c>
      <c r="B4053" s="73">
        <f>_xlfn.IFNA(VLOOKUP(B4034,Saisie!$A$4:$X$153,23,FALSE),0)</f>
        <v>0</v>
      </c>
      <c r="C4053" s="74">
        <f>Témoin!$C$20</f>
        <v>260</v>
      </c>
      <c r="D4053" s="75">
        <f t="shared" si="504"/>
        <v>0</v>
      </c>
      <c r="E4053" s="117" t="str">
        <f>_xlfn.IFNA(VLOOKUP(B4034,Saisie!$A$4:$X$153,22,FALSE),"")</f>
        <v/>
      </c>
    </row>
    <row r="4054" spans="1:5" x14ac:dyDescent="0.25">
      <c r="A4054" s="67" t="s">
        <v>29</v>
      </c>
      <c r="B4054" s="92"/>
      <c r="C4054" s="74">
        <f>Témoin!$C$21</f>
        <v>54</v>
      </c>
      <c r="D4054" s="75">
        <f t="shared" si="504"/>
        <v>0</v>
      </c>
      <c r="E4054" s="117"/>
    </row>
    <row r="4055" spans="1:5" x14ac:dyDescent="0.25">
      <c r="A4055" s="81" t="s">
        <v>30</v>
      </c>
      <c r="B4055" s="73">
        <f>_xlfn.IFNA(VLOOKUP(B4034,Saisie!$A$4:$X$153,21,FALSE),0)</f>
        <v>0</v>
      </c>
      <c r="C4055" s="74">
        <f>Témoin!$C$22</f>
        <v>135</v>
      </c>
      <c r="D4055" s="75">
        <f t="shared" si="504"/>
        <v>0</v>
      </c>
      <c r="E4055" s="117" t="str">
        <f>_xlfn.IFNA(VLOOKUP(B4034,Saisie!$A$4:$X$153,20,FALSE),"")</f>
        <v/>
      </c>
    </row>
    <row r="4056" spans="1:5" x14ac:dyDescent="0.25">
      <c r="A4056" s="93" t="s">
        <v>31</v>
      </c>
      <c r="B4056" s="92"/>
      <c r="C4056" s="94"/>
      <c r="D4056" s="95"/>
      <c r="E4056" s="129" t="str">
        <f>_xlfn.IFNA(VLOOKUP(B4034,Saisie!$A$4:$X$153,24,FALSE),"")</f>
        <v/>
      </c>
    </row>
    <row r="4057" spans="1:5" x14ac:dyDescent="0.25">
      <c r="A4057" s="96"/>
      <c r="B4057" s="97"/>
      <c r="C4057" s="98"/>
      <c r="D4057" s="75">
        <f t="shared" ref="D4057:D4061" si="505">C4057*B4057</f>
        <v>0</v>
      </c>
      <c r="E4057" s="129"/>
    </row>
    <row r="4058" spans="1:5" x14ac:dyDescent="0.25">
      <c r="A4058" s="96"/>
      <c r="B4058" s="92"/>
      <c r="C4058" s="98"/>
      <c r="D4058" s="75">
        <f t="shared" si="505"/>
        <v>0</v>
      </c>
      <c r="E4058" s="129"/>
    </row>
    <row r="4059" spans="1:5" x14ac:dyDescent="0.25">
      <c r="A4059" s="99"/>
      <c r="B4059" s="92"/>
      <c r="C4059" s="98"/>
      <c r="D4059" s="75">
        <f t="shared" si="505"/>
        <v>0</v>
      </c>
      <c r="E4059" s="129"/>
    </row>
    <row r="4060" spans="1:5" x14ac:dyDescent="0.25">
      <c r="A4060" s="67"/>
      <c r="B4060" s="92"/>
      <c r="C4060" s="98"/>
      <c r="D4060" s="75">
        <f t="shared" si="505"/>
        <v>0</v>
      </c>
      <c r="E4060" s="129"/>
    </row>
    <row r="4061" spans="1:5" ht="15.75" thickBot="1" x14ac:dyDescent="0.3">
      <c r="A4061" s="67"/>
      <c r="B4061" s="100"/>
      <c r="C4061" s="101"/>
      <c r="D4061" s="87">
        <f t="shared" si="505"/>
        <v>0</v>
      </c>
      <c r="E4061" s="129"/>
    </row>
    <row r="4062" spans="1:5" ht="15.75" thickBot="1" x14ac:dyDescent="0.3">
      <c r="A4062" s="88" t="s">
        <v>32</v>
      </c>
      <c r="B4062" s="89"/>
      <c r="C4062" s="89"/>
      <c r="D4062" s="90">
        <f>SUM(D4048:D4061)</f>
        <v>0</v>
      </c>
    </row>
    <row r="4063" spans="1:5" ht="15.75" thickBot="1" x14ac:dyDescent="0.3">
      <c r="A4063" s="67"/>
      <c r="B4063" s="69"/>
      <c r="C4063" s="69"/>
      <c r="D4063" s="91"/>
    </row>
    <row r="4064" spans="1:5" ht="21.75" thickTop="1" thickBot="1" x14ac:dyDescent="0.35">
      <c r="A4064" s="102" t="s">
        <v>33</v>
      </c>
      <c r="B4064" s="102"/>
      <c r="C4064" s="102"/>
      <c r="D4064" s="103">
        <f>D4062+D4046</f>
        <v>0</v>
      </c>
    </row>
    <row r="4065" spans="1:5" ht="16.5" thickTop="1" thickBot="1" x14ac:dyDescent="0.3"/>
    <row r="4066" spans="1:5" ht="16.5" thickBot="1" x14ac:dyDescent="0.3">
      <c r="A4066" s="67" t="s">
        <v>12</v>
      </c>
      <c r="B4066" s="128">
        <f>Saisie!A131</f>
        <v>0</v>
      </c>
      <c r="C4066" s="126"/>
      <c r="D4066" s="127"/>
    </row>
    <row r="4068" spans="1:5" ht="15.75" thickBot="1" x14ac:dyDescent="0.3">
      <c r="A4068" s="68">
        <f>_xlfn.IFNA(VLOOKUP(B4066,Saisie!$A$4:$X$153,5,FALSE),0)</f>
        <v>0</v>
      </c>
      <c r="B4068" s="69" t="s">
        <v>13</v>
      </c>
      <c r="C4068" s="69" t="s">
        <v>14</v>
      </c>
      <c r="D4068" s="69" t="s">
        <v>15</v>
      </c>
    </row>
    <row r="4069" spans="1:5" x14ac:dyDescent="0.25">
      <c r="A4069" s="67" t="s">
        <v>16</v>
      </c>
      <c r="B4069" s="70">
        <f>_xlfn.IFNA(VLOOKUP(B4066,Saisie!$A$4:$X$153,3,FALSE),0)</f>
        <v>0</v>
      </c>
      <c r="C4069" s="71">
        <f>Témoin!$C$4</f>
        <v>55</v>
      </c>
      <c r="D4069" s="72">
        <f>C4069*B4069</f>
        <v>0</v>
      </c>
      <c r="E4069" s="117" t="str">
        <f>_xlfn.IFNA(VLOOKUP(B4066,Saisie!$A$4:$X$153,2,FALSE),"")</f>
        <v/>
      </c>
    </row>
    <row r="4070" spans="1:5" x14ac:dyDescent="0.25">
      <c r="A4070" s="67" t="s">
        <v>17</v>
      </c>
      <c r="B4070" s="73">
        <f>IF(A4068=1,1,)</f>
        <v>0</v>
      </c>
      <c r="C4070" s="74">
        <f>Témoin!$C$5</f>
        <v>24</v>
      </c>
      <c r="D4070" s="75">
        <f t="shared" ref="D4070:D4074" si="506">C4070*B4070</f>
        <v>0</v>
      </c>
      <c r="E4070" s="129" t="str">
        <f>_xlfn.IFNA(VLOOKUP(B4066,Saisie!$A$4:$X$153,4,FALSE),"")</f>
        <v/>
      </c>
    </row>
    <row r="4071" spans="1:5" x14ac:dyDescent="0.25">
      <c r="A4071" s="67" t="s">
        <v>18</v>
      </c>
      <c r="B4071" s="73">
        <f>IF(A4068=2,2,)</f>
        <v>0</v>
      </c>
      <c r="C4071" s="74">
        <f>Témoin!$C$6</f>
        <v>23</v>
      </c>
      <c r="D4071" s="75">
        <f t="shared" si="506"/>
        <v>0</v>
      </c>
      <c r="E4071" s="129"/>
    </row>
    <row r="4072" spans="1:5" x14ac:dyDescent="0.25">
      <c r="A4072" s="67" t="s">
        <v>19</v>
      </c>
      <c r="B4072" s="73">
        <f>IF(AND(A4068&gt;=3,A4068&lt;=5),A4068,0)</f>
        <v>0</v>
      </c>
      <c r="C4072" s="74">
        <f>Témoin!$C$7</f>
        <v>22</v>
      </c>
      <c r="D4072" s="75">
        <f t="shared" si="506"/>
        <v>0</v>
      </c>
      <c r="E4072" s="129"/>
    </row>
    <row r="4073" spans="1:5" x14ac:dyDescent="0.25">
      <c r="A4073" s="67" t="s">
        <v>20</v>
      </c>
      <c r="B4073" s="73">
        <f>IF(AND(A4068&gt;=6,A4068&lt;=10),A4068,0)</f>
        <v>0</v>
      </c>
      <c r="C4073" s="74">
        <f>Témoin!$C$8</f>
        <v>21</v>
      </c>
      <c r="D4073" s="75">
        <f t="shared" si="506"/>
        <v>0</v>
      </c>
      <c r="E4073" s="129"/>
    </row>
    <row r="4074" spans="1:5" x14ac:dyDescent="0.25">
      <c r="A4074" s="67" t="s">
        <v>21</v>
      </c>
      <c r="B4074" s="76">
        <f>IF(A4068&gt;10,A4068,0)</f>
        <v>0</v>
      </c>
      <c r="C4074" s="77">
        <f>Témoin!$C$9</f>
        <v>20</v>
      </c>
      <c r="D4074" s="78">
        <f t="shared" si="506"/>
        <v>0</v>
      </c>
      <c r="E4074" s="129"/>
    </row>
    <row r="4075" spans="1:5" x14ac:dyDescent="0.25">
      <c r="A4075" s="67"/>
      <c r="B4075" s="73"/>
      <c r="C4075" s="79"/>
      <c r="D4075" s="80"/>
      <c r="E4075" s="117"/>
    </row>
    <row r="4076" spans="1:5" x14ac:dyDescent="0.25">
      <c r="A4076" s="81" t="s">
        <v>22</v>
      </c>
      <c r="B4076" s="82">
        <f>_xlfn.IFNA(VLOOKUP(B4066,Saisie!$A$4:$X$153,7,FALSE),0)</f>
        <v>0</v>
      </c>
      <c r="C4076" s="83">
        <f>Témoin!$C$11</f>
        <v>95</v>
      </c>
      <c r="D4076" s="84">
        <f t="shared" ref="D4076:D4077" si="507">C4076*B4076</f>
        <v>0</v>
      </c>
      <c r="E4076" s="117" t="str">
        <f>_xlfn.IFNA(VLOOKUP(B4066,Saisie!$A$4:$X$153,6,FALSE),"")</f>
        <v/>
      </c>
    </row>
    <row r="4077" spans="1:5" ht="15.75" thickBot="1" x14ac:dyDescent="0.3">
      <c r="A4077" s="67" t="s">
        <v>23</v>
      </c>
      <c r="B4077" s="85">
        <f>_xlfn.IFNA(VLOOKUP(B4066,Saisie!$A$4:$X$153,9,FALSE),0)</f>
        <v>0</v>
      </c>
      <c r="C4077" s="86">
        <f>Témoin!$C$12</f>
        <v>70</v>
      </c>
      <c r="D4077" s="87">
        <f t="shared" si="507"/>
        <v>0</v>
      </c>
      <c r="E4077" s="117" t="str">
        <f>_xlfn.IFNA(VLOOKUP(B4066,Saisie!$A$4:$X$153,8,FALSE),"")</f>
        <v/>
      </c>
    </row>
    <row r="4078" spans="1:5" ht="15.75" thickBot="1" x14ac:dyDescent="0.3">
      <c r="A4078" s="88" t="s">
        <v>24</v>
      </c>
      <c r="B4078" s="89"/>
      <c r="C4078" s="89"/>
      <c r="D4078" s="90">
        <f>SUM(D4069:D4077)</f>
        <v>0</v>
      </c>
      <c r="E4078" s="117"/>
    </row>
    <row r="4079" spans="1:5" ht="15.75" thickBot="1" x14ac:dyDescent="0.3">
      <c r="A4079" s="67"/>
      <c r="B4079" s="89"/>
      <c r="C4079" s="89"/>
      <c r="D4079" s="91"/>
      <c r="E4079" s="117"/>
    </row>
    <row r="4080" spans="1:5" x14ac:dyDescent="0.25">
      <c r="A4080" s="67" t="s">
        <v>25</v>
      </c>
      <c r="B4080" s="70">
        <f>_xlfn.IFNA(VLOOKUP(B4066,Saisie!$A$4:$X$153,11,FALSE),0)</f>
        <v>0</v>
      </c>
      <c r="C4080" s="71">
        <f>Témoin!$C$15</f>
        <v>27</v>
      </c>
      <c r="D4080" s="72">
        <f t="shared" ref="D4080:D4087" si="508">C4080*B4080</f>
        <v>0</v>
      </c>
      <c r="E4080" s="117" t="str">
        <f>_xlfn.IFNA(VLOOKUP(B4066,Saisie!$A$4:$X$153,10,FALSE),"")</f>
        <v/>
      </c>
    </row>
    <row r="4081" spans="1:5" x14ac:dyDescent="0.25">
      <c r="A4081" s="67" t="s">
        <v>5</v>
      </c>
      <c r="B4081" s="73">
        <f>_xlfn.IFNA(VLOOKUP(B4066,Saisie!$A$4:$X$153,13,FALSE),0)</f>
        <v>0</v>
      </c>
      <c r="C4081" s="74">
        <f>Témoin!$C$16</f>
        <v>65</v>
      </c>
      <c r="D4081" s="75">
        <f t="shared" si="508"/>
        <v>0</v>
      </c>
      <c r="E4081" s="117" t="str">
        <f>_xlfn.IFNA(VLOOKUP(B4066,Saisie!$A$4:$X$153,12,FALSE),"")</f>
        <v/>
      </c>
    </row>
    <row r="4082" spans="1:5" x14ac:dyDescent="0.25">
      <c r="A4082" s="67" t="s">
        <v>6</v>
      </c>
      <c r="B4082" s="73">
        <f>_xlfn.IFNA(VLOOKUP(B4066,Saisie!$A$4:$X$153,15,FALSE),0)</f>
        <v>0</v>
      </c>
      <c r="C4082" s="74">
        <f>Témoin!$C$17</f>
        <v>60</v>
      </c>
      <c r="D4082" s="75">
        <f t="shared" si="508"/>
        <v>0</v>
      </c>
      <c r="E4082" s="117" t="str">
        <f>_xlfn.IFNA(VLOOKUP(B4066,Saisie!$A$4:$X$153,14,FALSE),"")</f>
        <v/>
      </c>
    </row>
    <row r="4083" spans="1:5" x14ac:dyDescent="0.25">
      <c r="A4083" s="67" t="s">
        <v>26</v>
      </c>
      <c r="B4083" s="73">
        <f>_xlfn.IFNA(VLOOKUP(B4066,Saisie!$A$4:$X$153,17,FALSE),0)</f>
        <v>0</v>
      </c>
      <c r="C4083" s="74">
        <f>Témoin!$C$18</f>
        <v>39</v>
      </c>
      <c r="D4083" s="75">
        <f t="shared" si="508"/>
        <v>0</v>
      </c>
      <c r="E4083" s="117" t="str">
        <f>_xlfn.IFNA(VLOOKUP(B4066,Saisie!$A$4:$X$153,16,FALSE),"")</f>
        <v/>
      </c>
    </row>
    <row r="4084" spans="1:5" x14ac:dyDescent="0.25">
      <c r="A4084" s="67" t="s">
        <v>27</v>
      </c>
      <c r="B4084" s="73">
        <f>_xlfn.IFNA(VLOOKUP(B4066,Saisie!$A$4:$X$153,19,FALSE),0)</f>
        <v>0</v>
      </c>
      <c r="C4084" s="74">
        <f>Témoin!$C$19</f>
        <v>20</v>
      </c>
      <c r="D4084" s="75">
        <f t="shared" si="508"/>
        <v>0</v>
      </c>
      <c r="E4084" s="117" t="str">
        <f>_xlfn.IFNA(VLOOKUP(B4066,Saisie!$A$4:$X$153,18,FALSE),"")</f>
        <v/>
      </c>
    </row>
    <row r="4085" spans="1:5" x14ac:dyDescent="0.25">
      <c r="A4085" s="67" t="s">
        <v>28</v>
      </c>
      <c r="B4085" s="73">
        <f>_xlfn.IFNA(VLOOKUP(B4066,Saisie!$A$4:$X$153,23,FALSE),0)</f>
        <v>0</v>
      </c>
      <c r="C4085" s="74">
        <f>Témoin!$C$20</f>
        <v>260</v>
      </c>
      <c r="D4085" s="75">
        <f t="shared" si="508"/>
        <v>0</v>
      </c>
      <c r="E4085" s="117" t="str">
        <f>_xlfn.IFNA(VLOOKUP(B4066,Saisie!$A$4:$X$153,22,FALSE),"")</f>
        <v/>
      </c>
    </row>
    <row r="4086" spans="1:5" x14ac:dyDescent="0.25">
      <c r="A4086" s="67" t="s">
        <v>29</v>
      </c>
      <c r="B4086" s="92"/>
      <c r="C4086" s="74">
        <f>Témoin!$C$21</f>
        <v>54</v>
      </c>
      <c r="D4086" s="75">
        <f t="shared" si="508"/>
        <v>0</v>
      </c>
      <c r="E4086" s="117"/>
    </row>
    <row r="4087" spans="1:5" x14ac:dyDescent="0.25">
      <c r="A4087" s="81" t="s">
        <v>30</v>
      </c>
      <c r="B4087" s="73">
        <f>_xlfn.IFNA(VLOOKUP(B4066,Saisie!$A$4:$X$153,21,FALSE),0)</f>
        <v>0</v>
      </c>
      <c r="C4087" s="74">
        <f>Témoin!$C$22</f>
        <v>135</v>
      </c>
      <c r="D4087" s="75">
        <f t="shared" si="508"/>
        <v>0</v>
      </c>
      <c r="E4087" s="117" t="str">
        <f>_xlfn.IFNA(VLOOKUP(B4066,Saisie!$A$4:$X$153,20,FALSE),"")</f>
        <v/>
      </c>
    </row>
    <row r="4088" spans="1:5" x14ac:dyDescent="0.25">
      <c r="A4088" s="93" t="s">
        <v>31</v>
      </c>
      <c r="B4088" s="92"/>
      <c r="C4088" s="94"/>
      <c r="D4088" s="95"/>
      <c r="E4088" s="129" t="str">
        <f>_xlfn.IFNA(VLOOKUP(B4066,Saisie!$A$4:$X$153,24,FALSE),"")</f>
        <v/>
      </c>
    </row>
    <row r="4089" spans="1:5" x14ac:dyDescent="0.25">
      <c r="A4089" s="96"/>
      <c r="B4089" s="97"/>
      <c r="C4089" s="98"/>
      <c r="D4089" s="75">
        <f t="shared" ref="D4089:D4093" si="509">C4089*B4089</f>
        <v>0</v>
      </c>
      <c r="E4089" s="129"/>
    </row>
    <row r="4090" spans="1:5" x14ac:dyDescent="0.25">
      <c r="A4090" s="96"/>
      <c r="B4090" s="92"/>
      <c r="C4090" s="98"/>
      <c r="D4090" s="75">
        <f t="shared" si="509"/>
        <v>0</v>
      </c>
      <c r="E4090" s="129"/>
    </row>
    <row r="4091" spans="1:5" x14ac:dyDescent="0.25">
      <c r="A4091" s="99"/>
      <c r="B4091" s="92"/>
      <c r="C4091" s="98"/>
      <c r="D4091" s="75">
        <f t="shared" si="509"/>
        <v>0</v>
      </c>
      <c r="E4091" s="129"/>
    </row>
    <row r="4092" spans="1:5" x14ac:dyDescent="0.25">
      <c r="A4092" s="67"/>
      <c r="B4092" s="92"/>
      <c r="C4092" s="98"/>
      <c r="D4092" s="75">
        <f t="shared" si="509"/>
        <v>0</v>
      </c>
      <c r="E4092" s="129"/>
    </row>
    <row r="4093" spans="1:5" ht="15.75" thickBot="1" x14ac:dyDescent="0.3">
      <c r="A4093" s="67"/>
      <c r="B4093" s="100"/>
      <c r="C4093" s="101"/>
      <c r="D4093" s="87">
        <f t="shared" si="509"/>
        <v>0</v>
      </c>
      <c r="E4093" s="129"/>
    </row>
    <row r="4094" spans="1:5" ht="15.75" thickBot="1" x14ac:dyDescent="0.3">
      <c r="A4094" s="88" t="s">
        <v>32</v>
      </c>
      <c r="B4094" s="89"/>
      <c r="C4094" s="89"/>
      <c r="D4094" s="90">
        <f>SUM(D4080:D4093)</f>
        <v>0</v>
      </c>
    </row>
    <row r="4095" spans="1:5" ht="15.75" thickBot="1" x14ac:dyDescent="0.3">
      <c r="A4095" s="67"/>
      <c r="B4095" s="69"/>
      <c r="C4095" s="69"/>
      <c r="D4095" s="91"/>
    </row>
    <row r="4096" spans="1:5" ht="21.75" thickTop="1" thickBot="1" x14ac:dyDescent="0.35">
      <c r="A4096" s="102" t="s">
        <v>33</v>
      </c>
      <c r="B4096" s="102"/>
      <c r="C4096" s="102"/>
      <c r="D4096" s="103">
        <f>D4094+D4078</f>
        <v>0</v>
      </c>
    </row>
    <row r="4097" spans="1:5" ht="16.5" thickTop="1" thickBot="1" x14ac:dyDescent="0.3"/>
    <row r="4098" spans="1:5" ht="16.5" thickBot="1" x14ac:dyDescent="0.3">
      <c r="A4098" s="67" t="s">
        <v>12</v>
      </c>
      <c r="B4098" s="128">
        <f>Saisie!A132</f>
        <v>0</v>
      </c>
      <c r="C4098" s="126"/>
      <c r="D4098" s="127"/>
    </row>
    <row r="4100" spans="1:5" ht="15.75" thickBot="1" x14ac:dyDescent="0.3">
      <c r="A4100" s="68">
        <f>_xlfn.IFNA(VLOOKUP(B4098,Saisie!$A$4:$X$153,5,FALSE),0)</f>
        <v>0</v>
      </c>
      <c r="B4100" s="69" t="s">
        <v>13</v>
      </c>
      <c r="C4100" s="69" t="s">
        <v>14</v>
      </c>
      <c r="D4100" s="69" t="s">
        <v>15</v>
      </c>
    </row>
    <row r="4101" spans="1:5" x14ac:dyDescent="0.25">
      <c r="A4101" s="67" t="s">
        <v>16</v>
      </c>
      <c r="B4101" s="70">
        <f>_xlfn.IFNA(VLOOKUP(B4098,Saisie!$A$4:$X$153,3,FALSE),0)</f>
        <v>0</v>
      </c>
      <c r="C4101" s="71">
        <f>Témoin!$C$4</f>
        <v>55</v>
      </c>
      <c r="D4101" s="72">
        <f>C4101*B4101</f>
        <v>0</v>
      </c>
      <c r="E4101" s="117" t="str">
        <f>_xlfn.IFNA(VLOOKUP(B4098,Saisie!$A$4:$X$153,2,FALSE),"")</f>
        <v/>
      </c>
    </row>
    <row r="4102" spans="1:5" x14ac:dyDescent="0.25">
      <c r="A4102" s="67" t="s">
        <v>17</v>
      </c>
      <c r="B4102" s="73">
        <f>IF(A4100=1,1,)</f>
        <v>0</v>
      </c>
      <c r="C4102" s="74">
        <f>Témoin!$C$5</f>
        <v>24</v>
      </c>
      <c r="D4102" s="75">
        <f t="shared" ref="D4102:D4106" si="510">C4102*B4102</f>
        <v>0</v>
      </c>
      <c r="E4102" s="129" t="str">
        <f>_xlfn.IFNA(VLOOKUP(B4098,Saisie!$A$4:$X$153,4,FALSE),"")</f>
        <v/>
      </c>
    </row>
    <row r="4103" spans="1:5" x14ac:dyDescent="0.25">
      <c r="A4103" s="67" t="s">
        <v>18</v>
      </c>
      <c r="B4103" s="73">
        <f>IF(A4100=2,2,)</f>
        <v>0</v>
      </c>
      <c r="C4103" s="74">
        <f>Témoin!$C$6</f>
        <v>23</v>
      </c>
      <c r="D4103" s="75">
        <f t="shared" si="510"/>
        <v>0</v>
      </c>
      <c r="E4103" s="129"/>
    </row>
    <row r="4104" spans="1:5" x14ac:dyDescent="0.25">
      <c r="A4104" s="67" t="s">
        <v>19</v>
      </c>
      <c r="B4104" s="73">
        <f>IF(AND(A4100&gt;=3,A4100&lt;=5),A4100,0)</f>
        <v>0</v>
      </c>
      <c r="C4104" s="74">
        <f>Témoin!$C$7</f>
        <v>22</v>
      </c>
      <c r="D4104" s="75">
        <f t="shared" si="510"/>
        <v>0</v>
      </c>
      <c r="E4104" s="129"/>
    </row>
    <row r="4105" spans="1:5" x14ac:dyDescent="0.25">
      <c r="A4105" s="67" t="s">
        <v>20</v>
      </c>
      <c r="B4105" s="73">
        <f>IF(AND(A4100&gt;=6,A4100&lt;=10),A4100,0)</f>
        <v>0</v>
      </c>
      <c r="C4105" s="74">
        <f>Témoin!$C$8</f>
        <v>21</v>
      </c>
      <c r="D4105" s="75">
        <f t="shared" si="510"/>
        <v>0</v>
      </c>
      <c r="E4105" s="129"/>
    </row>
    <row r="4106" spans="1:5" x14ac:dyDescent="0.25">
      <c r="A4106" s="67" t="s">
        <v>21</v>
      </c>
      <c r="B4106" s="76">
        <f>IF(A4100&gt;10,A4100,0)</f>
        <v>0</v>
      </c>
      <c r="C4106" s="77">
        <f>Témoin!$C$9</f>
        <v>20</v>
      </c>
      <c r="D4106" s="78">
        <f t="shared" si="510"/>
        <v>0</v>
      </c>
      <c r="E4106" s="129"/>
    </row>
    <row r="4107" spans="1:5" x14ac:dyDescent="0.25">
      <c r="A4107" s="67"/>
      <c r="B4107" s="73"/>
      <c r="C4107" s="79"/>
      <c r="D4107" s="80"/>
      <c r="E4107" s="117"/>
    </row>
    <row r="4108" spans="1:5" x14ac:dyDescent="0.25">
      <c r="A4108" s="81" t="s">
        <v>22</v>
      </c>
      <c r="B4108" s="82">
        <f>_xlfn.IFNA(VLOOKUP(B4098,Saisie!$A$4:$X$153,7,FALSE),0)</f>
        <v>0</v>
      </c>
      <c r="C4108" s="83">
        <f>Témoin!$C$11</f>
        <v>95</v>
      </c>
      <c r="D4108" s="84">
        <f t="shared" ref="D4108:D4109" si="511">C4108*B4108</f>
        <v>0</v>
      </c>
      <c r="E4108" s="117" t="str">
        <f>_xlfn.IFNA(VLOOKUP(B4098,Saisie!$A$4:$X$153,6,FALSE),"")</f>
        <v/>
      </c>
    </row>
    <row r="4109" spans="1:5" ht="15.75" thickBot="1" x14ac:dyDescent="0.3">
      <c r="A4109" s="67" t="s">
        <v>23</v>
      </c>
      <c r="B4109" s="85">
        <f>_xlfn.IFNA(VLOOKUP(B4098,Saisie!$A$4:$X$153,9,FALSE),0)</f>
        <v>0</v>
      </c>
      <c r="C4109" s="86">
        <f>Témoin!$C$12</f>
        <v>70</v>
      </c>
      <c r="D4109" s="87">
        <f t="shared" si="511"/>
        <v>0</v>
      </c>
      <c r="E4109" s="117" t="str">
        <f>_xlfn.IFNA(VLOOKUP(B4098,Saisie!$A$4:$X$153,8,FALSE),"")</f>
        <v/>
      </c>
    </row>
    <row r="4110" spans="1:5" ht="15.75" thickBot="1" x14ac:dyDescent="0.3">
      <c r="A4110" s="88" t="s">
        <v>24</v>
      </c>
      <c r="B4110" s="89"/>
      <c r="C4110" s="89"/>
      <c r="D4110" s="90">
        <f>SUM(D4101:D4109)</f>
        <v>0</v>
      </c>
      <c r="E4110" s="117"/>
    </row>
    <row r="4111" spans="1:5" ht="15.75" thickBot="1" x14ac:dyDescent="0.3">
      <c r="A4111" s="67"/>
      <c r="B4111" s="89"/>
      <c r="C4111" s="89"/>
      <c r="D4111" s="91"/>
      <c r="E4111" s="117"/>
    </row>
    <row r="4112" spans="1:5" x14ac:dyDescent="0.25">
      <c r="A4112" s="67" t="s">
        <v>25</v>
      </c>
      <c r="B4112" s="70">
        <f>_xlfn.IFNA(VLOOKUP(B4098,Saisie!$A$4:$X$153,11,FALSE),0)</f>
        <v>0</v>
      </c>
      <c r="C4112" s="71">
        <f>Témoin!$C$15</f>
        <v>27</v>
      </c>
      <c r="D4112" s="72">
        <f t="shared" ref="D4112:D4119" si="512">C4112*B4112</f>
        <v>0</v>
      </c>
      <c r="E4112" s="117" t="str">
        <f>_xlfn.IFNA(VLOOKUP(B4098,Saisie!$A$4:$X$153,10,FALSE),"")</f>
        <v/>
      </c>
    </row>
    <row r="4113" spans="1:5" x14ac:dyDescent="0.25">
      <c r="A4113" s="67" t="s">
        <v>5</v>
      </c>
      <c r="B4113" s="73">
        <f>_xlfn.IFNA(VLOOKUP(B4098,Saisie!$A$4:$X$153,13,FALSE),0)</f>
        <v>0</v>
      </c>
      <c r="C4113" s="74">
        <f>Témoin!$C$16</f>
        <v>65</v>
      </c>
      <c r="D4113" s="75">
        <f t="shared" si="512"/>
        <v>0</v>
      </c>
      <c r="E4113" s="117" t="str">
        <f>_xlfn.IFNA(VLOOKUP(B4098,Saisie!$A$4:$X$153,12,FALSE),"")</f>
        <v/>
      </c>
    </row>
    <row r="4114" spans="1:5" x14ac:dyDescent="0.25">
      <c r="A4114" s="67" t="s">
        <v>6</v>
      </c>
      <c r="B4114" s="73">
        <f>_xlfn.IFNA(VLOOKUP(B4098,Saisie!$A$4:$X$153,15,FALSE),0)</f>
        <v>0</v>
      </c>
      <c r="C4114" s="74">
        <f>Témoin!$C$17</f>
        <v>60</v>
      </c>
      <c r="D4114" s="75">
        <f t="shared" si="512"/>
        <v>0</v>
      </c>
      <c r="E4114" s="117" t="str">
        <f>_xlfn.IFNA(VLOOKUP(B4098,Saisie!$A$4:$X$153,14,FALSE),"")</f>
        <v/>
      </c>
    </row>
    <row r="4115" spans="1:5" x14ac:dyDescent="0.25">
      <c r="A4115" s="67" t="s">
        <v>26</v>
      </c>
      <c r="B4115" s="73">
        <f>_xlfn.IFNA(VLOOKUP(B4098,Saisie!$A$4:$X$153,17,FALSE),0)</f>
        <v>0</v>
      </c>
      <c r="C4115" s="74">
        <f>Témoin!$C$18</f>
        <v>39</v>
      </c>
      <c r="D4115" s="75">
        <f t="shared" si="512"/>
        <v>0</v>
      </c>
      <c r="E4115" s="117" t="str">
        <f>_xlfn.IFNA(VLOOKUP(B4098,Saisie!$A$4:$X$153,16,FALSE),"")</f>
        <v/>
      </c>
    </row>
    <row r="4116" spans="1:5" x14ac:dyDescent="0.25">
      <c r="A4116" s="67" t="s">
        <v>27</v>
      </c>
      <c r="B4116" s="73">
        <f>_xlfn.IFNA(VLOOKUP(B4098,Saisie!$A$4:$X$153,19,FALSE),0)</f>
        <v>0</v>
      </c>
      <c r="C4116" s="74">
        <f>Témoin!$C$19</f>
        <v>20</v>
      </c>
      <c r="D4116" s="75">
        <f t="shared" si="512"/>
        <v>0</v>
      </c>
      <c r="E4116" s="117" t="str">
        <f>_xlfn.IFNA(VLOOKUP(B4098,Saisie!$A$4:$X$153,18,FALSE),"")</f>
        <v/>
      </c>
    </row>
    <row r="4117" spans="1:5" x14ac:dyDescent="0.25">
      <c r="A4117" s="67" t="s">
        <v>28</v>
      </c>
      <c r="B4117" s="73">
        <f>_xlfn.IFNA(VLOOKUP(B4098,Saisie!$A$4:$X$153,23,FALSE),0)</f>
        <v>0</v>
      </c>
      <c r="C4117" s="74">
        <f>Témoin!$C$20</f>
        <v>260</v>
      </c>
      <c r="D4117" s="75">
        <f t="shared" si="512"/>
        <v>0</v>
      </c>
      <c r="E4117" s="117" t="str">
        <f>_xlfn.IFNA(VLOOKUP(B4098,Saisie!$A$4:$X$153,22,FALSE),"")</f>
        <v/>
      </c>
    </row>
    <row r="4118" spans="1:5" x14ac:dyDescent="0.25">
      <c r="A4118" s="67" t="s">
        <v>29</v>
      </c>
      <c r="B4118" s="92"/>
      <c r="C4118" s="74">
        <f>Témoin!$C$21</f>
        <v>54</v>
      </c>
      <c r="D4118" s="75">
        <f t="shared" si="512"/>
        <v>0</v>
      </c>
      <c r="E4118" s="117"/>
    </row>
    <row r="4119" spans="1:5" x14ac:dyDescent="0.25">
      <c r="A4119" s="81" t="s">
        <v>30</v>
      </c>
      <c r="B4119" s="73">
        <f>_xlfn.IFNA(VLOOKUP(B4098,Saisie!$A$4:$X$153,21,FALSE),0)</f>
        <v>0</v>
      </c>
      <c r="C4119" s="74">
        <f>Témoin!$C$22</f>
        <v>135</v>
      </c>
      <c r="D4119" s="75">
        <f t="shared" si="512"/>
        <v>0</v>
      </c>
      <c r="E4119" s="117" t="str">
        <f>_xlfn.IFNA(VLOOKUP(B4098,Saisie!$A$4:$X$153,20,FALSE),"")</f>
        <v/>
      </c>
    </row>
    <row r="4120" spans="1:5" x14ac:dyDescent="0.25">
      <c r="A4120" s="93" t="s">
        <v>31</v>
      </c>
      <c r="B4120" s="92"/>
      <c r="C4120" s="94"/>
      <c r="D4120" s="95"/>
      <c r="E4120" s="129" t="str">
        <f>_xlfn.IFNA(VLOOKUP(B4098,Saisie!$A$4:$X$153,24,FALSE),"")</f>
        <v/>
      </c>
    </row>
    <row r="4121" spans="1:5" x14ac:dyDescent="0.25">
      <c r="A4121" s="96"/>
      <c r="B4121" s="97"/>
      <c r="C4121" s="98"/>
      <c r="D4121" s="75">
        <f t="shared" ref="D4121:D4125" si="513">C4121*B4121</f>
        <v>0</v>
      </c>
      <c r="E4121" s="129"/>
    </row>
    <row r="4122" spans="1:5" x14ac:dyDescent="0.25">
      <c r="A4122" s="96"/>
      <c r="B4122" s="92"/>
      <c r="C4122" s="98"/>
      <c r="D4122" s="75">
        <f t="shared" si="513"/>
        <v>0</v>
      </c>
      <c r="E4122" s="129"/>
    </row>
    <row r="4123" spans="1:5" x14ac:dyDescent="0.25">
      <c r="A4123" s="99"/>
      <c r="B4123" s="92"/>
      <c r="C4123" s="98"/>
      <c r="D4123" s="75">
        <f t="shared" si="513"/>
        <v>0</v>
      </c>
      <c r="E4123" s="129"/>
    </row>
    <row r="4124" spans="1:5" x14ac:dyDescent="0.25">
      <c r="A4124" s="67"/>
      <c r="B4124" s="92"/>
      <c r="C4124" s="98"/>
      <c r="D4124" s="75">
        <f t="shared" si="513"/>
        <v>0</v>
      </c>
      <c r="E4124" s="129"/>
    </row>
    <row r="4125" spans="1:5" ht="15.75" thickBot="1" x14ac:dyDescent="0.3">
      <c r="A4125" s="67"/>
      <c r="B4125" s="100"/>
      <c r="C4125" s="101"/>
      <c r="D4125" s="87">
        <f t="shared" si="513"/>
        <v>0</v>
      </c>
      <c r="E4125" s="129"/>
    </row>
    <row r="4126" spans="1:5" ht="15.75" thickBot="1" x14ac:dyDescent="0.3">
      <c r="A4126" s="88" t="s">
        <v>32</v>
      </c>
      <c r="B4126" s="89"/>
      <c r="C4126" s="89"/>
      <c r="D4126" s="90">
        <f>SUM(D4112:D4125)</f>
        <v>0</v>
      </c>
    </row>
    <row r="4127" spans="1:5" ht="15.75" thickBot="1" x14ac:dyDescent="0.3">
      <c r="A4127" s="67"/>
      <c r="B4127" s="69"/>
      <c r="C4127" s="69"/>
      <c r="D4127" s="91"/>
    </row>
    <row r="4128" spans="1:5" ht="21.75" thickTop="1" thickBot="1" x14ac:dyDescent="0.35">
      <c r="A4128" s="102" t="s">
        <v>33</v>
      </c>
      <c r="B4128" s="102"/>
      <c r="C4128" s="102"/>
      <c r="D4128" s="103">
        <f>D4126+D4110</f>
        <v>0</v>
      </c>
    </row>
    <row r="4129" spans="1:5" ht="16.5" thickTop="1" thickBot="1" x14ac:dyDescent="0.3"/>
    <row r="4130" spans="1:5" ht="16.5" thickBot="1" x14ac:dyDescent="0.3">
      <c r="A4130" s="67" t="s">
        <v>12</v>
      </c>
      <c r="B4130" s="128">
        <f>Saisie!A133</f>
        <v>0</v>
      </c>
      <c r="C4130" s="126"/>
      <c r="D4130" s="127"/>
    </row>
    <row r="4132" spans="1:5" ht="15.75" thickBot="1" x14ac:dyDescent="0.3">
      <c r="A4132" s="68">
        <f>_xlfn.IFNA(VLOOKUP(B4130,Saisie!$A$4:$X$153,5,FALSE),0)</f>
        <v>0</v>
      </c>
      <c r="B4132" s="69" t="s">
        <v>13</v>
      </c>
      <c r="C4132" s="69" t="s">
        <v>14</v>
      </c>
      <c r="D4132" s="69" t="s">
        <v>15</v>
      </c>
    </row>
    <row r="4133" spans="1:5" x14ac:dyDescent="0.25">
      <c r="A4133" s="67" t="s">
        <v>16</v>
      </c>
      <c r="B4133" s="70">
        <f>_xlfn.IFNA(VLOOKUP(B4130,Saisie!$A$4:$X$153,3,FALSE),0)</f>
        <v>0</v>
      </c>
      <c r="C4133" s="71">
        <f>Témoin!$C$4</f>
        <v>55</v>
      </c>
      <c r="D4133" s="72">
        <f>C4133*B4133</f>
        <v>0</v>
      </c>
      <c r="E4133" s="117" t="str">
        <f>_xlfn.IFNA(VLOOKUP(B4130,Saisie!$A$4:$X$153,2,FALSE),"")</f>
        <v/>
      </c>
    </row>
    <row r="4134" spans="1:5" x14ac:dyDescent="0.25">
      <c r="A4134" s="67" t="s">
        <v>17</v>
      </c>
      <c r="B4134" s="73">
        <f>IF(A4132=1,1,)</f>
        <v>0</v>
      </c>
      <c r="C4134" s="74">
        <f>Témoin!$C$5</f>
        <v>24</v>
      </c>
      <c r="D4134" s="75">
        <f t="shared" ref="D4134:D4138" si="514">C4134*B4134</f>
        <v>0</v>
      </c>
      <c r="E4134" s="129" t="str">
        <f>_xlfn.IFNA(VLOOKUP(B4130,Saisie!$A$4:$X$153,4,FALSE),"")</f>
        <v/>
      </c>
    </row>
    <row r="4135" spans="1:5" x14ac:dyDescent="0.25">
      <c r="A4135" s="67" t="s">
        <v>18</v>
      </c>
      <c r="B4135" s="73">
        <f>IF(A4132=2,2,)</f>
        <v>0</v>
      </c>
      <c r="C4135" s="74">
        <f>Témoin!$C$6</f>
        <v>23</v>
      </c>
      <c r="D4135" s="75">
        <f t="shared" si="514"/>
        <v>0</v>
      </c>
      <c r="E4135" s="129"/>
    </row>
    <row r="4136" spans="1:5" x14ac:dyDescent="0.25">
      <c r="A4136" s="67" t="s">
        <v>19</v>
      </c>
      <c r="B4136" s="73">
        <f>IF(AND(A4132&gt;=3,A4132&lt;=5),A4132,0)</f>
        <v>0</v>
      </c>
      <c r="C4136" s="74">
        <f>Témoin!$C$7</f>
        <v>22</v>
      </c>
      <c r="D4136" s="75">
        <f t="shared" si="514"/>
        <v>0</v>
      </c>
      <c r="E4136" s="129"/>
    </row>
    <row r="4137" spans="1:5" x14ac:dyDescent="0.25">
      <c r="A4137" s="67" t="s">
        <v>20</v>
      </c>
      <c r="B4137" s="73">
        <f>IF(AND(A4132&gt;=6,A4132&lt;=10),A4132,0)</f>
        <v>0</v>
      </c>
      <c r="C4137" s="74">
        <f>Témoin!$C$8</f>
        <v>21</v>
      </c>
      <c r="D4137" s="75">
        <f t="shared" si="514"/>
        <v>0</v>
      </c>
      <c r="E4137" s="129"/>
    </row>
    <row r="4138" spans="1:5" x14ac:dyDescent="0.25">
      <c r="A4138" s="67" t="s">
        <v>21</v>
      </c>
      <c r="B4138" s="76">
        <f>IF(A4132&gt;10,A4132,0)</f>
        <v>0</v>
      </c>
      <c r="C4138" s="77">
        <f>Témoin!$C$9</f>
        <v>20</v>
      </c>
      <c r="D4138" s="78">
        <f t="shared" si="514"/>
        <v>0</v>
      </c>
      <c r="E4138" s="129"/>
    </row>
    <row r="4139" spans="1:5" x14ac:dyDescent="0.25">
      <c r="A4139" s="67"/>
      <c r="B4139" s="73"/>
      <c r="C4139" s="79"/>
      <c r="D4139" s="80"/>
      <c r="E4139" s="117"/>
    </row>
    <row r="4140" spans="1:5" x14ac:dyDescent="0.25">
      <c r="A4140" s="81" t="s">
        <v>22</v>
      </c>
      <c r="B4140" s="82">
        <f>_xlfn.IFNA(VLOOKUP(B4130,Saisie!$A$4:$X$153,7,FALSE),0)</f>
        <v>0</v>
      </c>
      <c r="C4140" s="83">
        <f>Témoin!$C$11</f>
        <v>95</v>
      </c>
      <c r="D4140" s="84">
        <f t="shared" ref="D4140:D4141" si="515">C4140*B4140</f>
        <v>0</v>
      </c>
      <c r="E4140" s="117" t="str">
        <f>_xlfn.IFNA(VLOOKUP(B4130,Saisie!$A$4:$X$153,6,FALSE),"")</f>
        <v/>
      </c>
    </row>
    <row r="4141" spans="1:5" ht="15.75" thickBot="1" x14ac:dyDescent="0.3">
      <c r="A4141" s="67" t="s">
        <v>23</v>
      </c>
      <c r="B4141" s="85">
        <f>_xlfn.IFNA(VLOOKUP(B4130,Saisie!$A$4:$X$153,9,FALSE),0)</f>
        <v>0</v>
      </c>
      <c r="C4141" s="86">
        <f>Témoin!$C$12</f>
        <v>70</v>
      </c>
      <c r="D4141" s="87">
        <f t="shared" si="515"/>
        <v>0</v>
      </c>
      <c r="E4141" s="117" t="str">
        <f>_xlfn.IFNA(VLOOKUP(B4130,Saisie!$A$4:$X$153,8,FALSE),"")</f>
        <v/>
      </c>
    </row>
    <row r="4142" spans="1:5" ht="15.75" thickBot="1" x14ac:dyDescent="0.3">
      <c r="A4142" s="88" t="s">
        <v>24</v>
      </c>
      <c r="B4142" s="89"/>
      <c r="C4142" s="89"/>
      <c r="D4142" s="90">
        <f>SUM(D4133:D4141)</f>
        <v>0</v>
      </c>
      <c r="E4142" s="117"/>
    </row>
    <row r="4143" spans="1:5" ht="15.75" thickBot="1" x14ac:dyDescent="0.3">
      <c r="A4143" s="67"/>
      <c r="B4143" s="89"/>
      <c r="C4143" s="89"/>
      <c r="D4143" s="91"/>
      <c r="E4143" s="117"/>
    </row>
    <row r="4144" spans="1:5" x14ac:dyDescent="0.25">
      <c r="A4144" s="67" t="s">
        <v>25</v>
      </c>
      <c r="B4144" s="70">
        <f>_xlfn.IFNA(VLOOKUP(B4130,Saisie!$A$4:$X$153,11,FALSE),0)</f>
        <v>0</v>
      </c>
      <c r="C4144" s="71">
        <f>Témoin!$C$15</f>
        <v>27</v>
      </c>
      <c r="D4144" s="72">
        <f t="shared" ref="D4144:D4151" si="516">C4144*B4144</f>
        <v>0</v>
      </c>
      <c r="E4144" s="117" t="str">
        <f>_xlfn.IFNA(VLOOKUP(B4130,Saisie!$A$4:$X$153,10,FALSE),"")</f>
        <v/>
      </c>
    </row>
    <row r="4145" spans="1:5" x14ac:dyDescent="0.25">
      <c r="A4145" s="67" t="s">
        <v>5</v>
      </c>
      <c r="B4145" s="73">
        <f>_xlfn.IFNA(VLOOKUP(B4130,Saisie!$A$4:$X$153,13,FALSE),0)</f>
        <v>0</v>
      </c>
      <c r="C4145" s="74">
        <f>Témoin!$C$16</f>
        <v>65</v>
      </c>
      <c r="D4145" s="75">
        <f t="shared" si="516"/>
        <v>0</v>
      </c>
      <c r="E4145" s="117" t="str">
        <f>_xlfn.IFNA(VLOOKUP(B4130,Saisie!$A$4:$X$153,12,FALSE),"")</f>
        <v/>
      </c>
    </row>
    <row r="4146" spans="1:5" x14ac:dyDescent="0.25">
      <c r="A4146" s="67" t="s">
        <v>6</v>
      </c>
      <c r="B4146" s="73">
        <f>_xlfn.IFNA(VLOOKUP(B4130,Saisie!$A$4:$X$153,15,FALSE),0)</f>
        <v>0</v>
      </c>
      <c r="C4146" s="74">
        <f>Témoin!$C$17</f>
        <v>60</v>
      </c>
      <c r="D4146" s="75">
        <f t="shared" si="516"/>
        <v>0</v>
      </c>
      <c r="E4146" s="117" t="str">
        <f>_xlfn.IFNA(VLOOKUP(B4130,Saisie!$A$4:$X$153,14,FALSE),"")</f>
        <v/>
      </c>
    </row>
    <row r="4147" spans="1:5" x14ac:dyDescent="0.25">
      <c r="A4147" s="67" t="s">
        <v>26</v>
      </c>
      <c r="B4147" s="73">
        <f>_xlfn.IFNA(VLOOKUP(B4130,Saisie!$A$4:$X$153,17,FALSE),0)</f>
        <v>0</v>
      </c>
      <c r="C4147" s="74">
        <f>Témoin!$C$18</f>
        <v>39</v>
      </c>
      <c r="D4147" s="75">
        <f t="shared" si="516"/>
        <v>0</v>
      </c>
      <c r="E4147" s="117" t="str">
        <f>_xlfn.IFNA(VLOOKUP(B4130,Saisie!$A$4:$X$153,16,FALSE),"")</f>
        <v/>
      </c>
    </row>
    <row r="4148" spans="1:5" x14ac:dyDescent="0.25">
      <c r="A4148" s="67" t="s">
        <v>27</v>
      </c>
      <c r="B4148" s="73">
        <f>_xlfn.IFNA(VLOOKUP(B4130,Saisie!$A$4:$X$153,19,FALSE),0)</f>
        <v>0</v>
      </c>
      <c r="C4148" s="74">
        <f>Témoin!$C$19</f>
        <v>20</v>
      </c>
      <c r="D4148" s="75">
        <f t="shared" si="516"/>
        <v>0</v>
      </c>
      <c r="E4148" s="117" t="str">
        <f>_xlfn.IFNA(VLOOKUP(B4130,Saisie!$A$4:$X$153,18,FALSE),"")</f>
        <v/>
      </c>
    </row>
    <row r="4149" spans="1:5" x14ac:dyDescent="0.25">
      <c r="A4149" s="67" t="s">
        <v>28</v>
      </c>
      <c r="B4149" s="73">
        <f>_xlfn.IFNA(VLOOKUP(B4130,Saisie!$A$4:$X$153,23,FALSE),0)</f>
        <v>0</v>
      </c>
      <c r="C4149" s="74">
        <f>Témoin!$C$20</f>
        <v>260</v>
      </c>
      <c r="D4149" s="75">
        <f t="shared" si="516"/>
        <v>0</v>
      </c>
      <c r="E4149" s="117" t="str">
        <f>_xlfn.IFNA(VLOOKUP(B4130,Saisie!$A$4:$X$153,22,FALSE),"")</f>
        <v/>
      </c>
    </row>
    <row r="4150" spans="1:5" x14ac:dyDescent="0.25">
      <c r="A4150" s="67" t="s">
        <v>29</v>
      </c>
      <c r="B4150" s="92"/>
      <c r="C4150" s="74">
        <f>Témoin!$C$21</f>
        <v>54</v>
      </c>
      <c r="D4150" s="75">
        <f t="shared" si="516"/>
        <v>0</v>
      </c>
      <c r="E4150" s="117"/>
    </row>
    <row r="4151" spans="1:5" x14ac:dyDescent="0.25">
      <c r="A4151" s="81" t="s">
        <v>30</v>
      </c>
      <c r="B4151" s="73">
        <f>_xlfn.IFNA(VLOOKUP(B4130,Saisie!$A$4:$X$153,21,FALSE),0)</f>
        <v>0</v>
      </c>
      <c r="C4151" s="74">
        <f>Témoin!$C$22</f>
        <v>135</v>
      </c>
      <c r="D4151" s="75">
        <f t="shared" si="516"/>
        <v>0</v>
      </c>
      <c r="E4151" s="117" t="str">
        <f>_xlfn.IFNA(VLOOKUP(B4130,Saisie!$A$4:$X$153,20,FALSE),"")</f>
        <v/>
      </c>
    </row>
    <row r="4152" spans="1:5" x14ac:dyDescent="0.25">
      <c r="A4152" s="93" t="s">
        <v>31</v>
      </c>
      <c r="B4152" s="92"/>
      <c r="C4152" s="94"/>
      <c r="D4152" s="95"/>
      <c r="E4152" s="129" t="str">
        <f>_xlfn.IFNA(VLOOKUP(B4130,Saisie!$A$4:$X$153,24,FALSE),"")</f>
        <v/>
      </c>
    </row>
    <row r="4153" spans="1:5" x14ac:dyDescent="0.25">
      <c r="A4153" s="96"/>
      <c r="B4153" s="97"/>
      <c r="C4153" s="98"/>
      <c r="D4153" s="75">
        <f t="shared" ref="D4153:D4157" si="517">C4153*B4153</f>
        <v>0</v>
      </c>
      <c r="E4153" s="129"/>
    </row>
    <row r="4154" spans="1:5" x14ac:dyDescent="0.25">
      <c r="A4154" s="96"/>
      <c r="B4154" s="92"/>
      <c r="C4154" s="98"/>
      <c r="D4154" s="75">
        <f t="shared" si="517"/>
        <v>0</v>
      </c>
      <c r="E4154" s="129"/>
    </row>
    <row r="4155" spans="1:5" x14ac:dyDescent="0.25">
      <c r="A4155" s="99"/>
      <c r="B4155" s="92"/>
      <c r="C4155" s="98"/>
      <c r="D4155" s="75">
        <f t="shared" si="517"/>
        <v>0</v>
      </c>
      <c r="E4155" s="129"/>
    </row>
    <row r="4156" spans="1:5" x14ac:dyDescent="0.25">
      <c r="A4156" s="67"/>
      <c r="B4156" s="92"/>
      <c r="C4156" s="98"/>
      <c r="D4156" s="75">
        <f t="shared" si="517"/>
        <v>0</v>
      </c>
      <c r="E4156" s="129"/>
    </row>
    <row r="4157" spans="1:5" ht="15.75" thickBot="1" x14ac:dyDescent="0.3">
      <c r="A4157" s="67"/>
      <c r="B4157" s="100"/>
      <c r="C4157" s="101"/>
      <c r="D4157" s="87">
        <f t="shared" si="517"/>
        <v>0</v>
      </c>
      <c r="E4157" s="129"/>
    </row>
    <row r="4158" spans="1:5" ht="15.75" thickBot="1" x14ac:dyDescent="0.3">
      <c r="A4158" s="88" t="s">
        <v>32</v>
      </c>
      <c r="B4158" s="89"/>
      <c r="C4158" s="89"/>
      <c r="D4158" s="90">
        <f>SUM(D4144:D4157)</f>
        <v>0</v>
      </c>
    </row>
    <row r="4159" spans="1:5" ht="15.75" thickBot="1" x14ac:dyDescent="0.3">
      <c r="A4159" s="67"/>
      <c r="B4159" s="69"/>
      <c r="C4159" s="69"/>
      <c r="D4159" s="91"/>
    </row>
    <row r="4160" spans="1:5" ht="21.75" thickTop="1" thickBot="1" x14ac:dyDescent="0.35">
      <c r="A4160" s="102" t="s">
        <v>33</v>
      </c>
      <c r="B4160" s="102"/>
      <c r="C4160" s="102"/>
      <c r="D4160" s="103">
        <f>D4158+D4142</f>
        <v>0</v>
      </c>
    </row>
    <row r="4161" spans="1:5" ht="16.5" thickTop="1" thickBot="1" x14ac:dyDescent="0.3"/>
    <row r="4162" spans="1:5" ht="16.5" thickBot="1" x14ac:dyDescent="0.3">
      <c r="A4162" s="67" t="s">
        <v>12</v>
      </c>
      <c r="B4162" s="128">
        <f>Saisie!A134</f>
        <v>0</v>
      </c>
      <c r="C4162" s="126"/>
      <c r="D4162" s="127"/>
    </row>
    <row r="4164" spans="1:5" ht="15.75" thickBot="1" x14ac:dyDescent="0.3">
      <c r="A4164" s="68">
        <f>_xlfn.IFNA(VLOOKUP(B4162,Saisie!$A$4:$X$153,5,FALSE),0)</f>
        <v>0</v>
      </c>
      <c r="B4164" s="69" t="s">
        <v>13</v>
      </c>
      <c r="C4164" s="69" t="s">
        <v>14</v>
      </c>
      <c r="D4164" s="69" t="s">
        <v>15</v>
      </c>
    </row>
    <row r="4165" spans="1:5" x14ac:dyDescent="0.25">
      <c r="A4165" s="67" t="s">
        <v>16</v>
      </c>
      <c r="B4165" s="70">
        <f>_xlfn.IFNA(VLOOKUP(B4162,Saisie!$A$4:$X$153,3,FALSE),0)</f>
        <v>0</v>
      </c>
      <c r="C4165" s="71">
        <f>Témoin!$C$4</f>
        <v>55</v>
      </c>
      <c r="D4165" s="72">
        <f>C4165*B4165</f>
        <v>0</v>
      </c>
      <c r="E4165" s="117" t="str">
        <f>_xlfn.IFNA(VLOOKUP(B4162,Saisie!$A$4:$X$153,2,FALSE),"")</f>
        <v/>
      </c>
    </row>
    <row r="4166" spans="1:5" x14ac:dyDescent="0.25">
      <c r="A4166" s="67" t="s">
        <v>17</v>
      </c>
      <c r="B4166" s="73">
        <f>IF(A4164=1,1,)</f>
        <v>0</v>
      </c>
      <c r="C4166" s="74">
        <f>Témoin!$C$5</f>
        <v>24</v>
      </c>
      <c r="D4166" s="75">
        <f t="shared" ref="D4166:D4170" si="518">C4166*B4166</f>
        <v>0</v>
      </c>
      <c r="E4166" s="129" t="str">
        <f>_xlfn.IFNA(VLOOKUP(B4162,Saisie!$A$4:$X$153,4,FALSE),"")</f>
        <v/>
      </c>
    </row>
    <row r="4167" spans="1:5" x14ac:dyDescent="0.25">
      <c r="A4167" s="67" t="s">
        <v>18</v>
      </c>
      <c r="B4167" s="73">
        <f>IF(A4164=2,2,)</f>
        <v>0</v>
      </c>
      <c r="C4167" s="74">
        <f>Témoin!$C$6</f>
        <v>23</v>
      </c>
      <c r="D4167" s="75">
        <f t="shared" si="518"/>
        <v>0</v>
      </c>
      <c r="E4167" s="129"/>
    </row>
    <row r="4168" spans="1:5" x14ac:dyDescent="0.25">
      <c r="A4168" s="67" t="s">
        <v>19</v>
      </c>
      <c r="B4168" s="73">
        <f>IF(AND(A4164&gt;=3,A4164&lt;=5),A4164,0)</f>
        <v>0</v>
      </c>
      <c r="C4168" s="74">
        <f>Témoin!$C$7</f>
        <v>22</v>
      </c>
      <c r="D4168" s="75">
        <f t="shared" si="518"/>
        <v>0</v>
      </c>
      <c r="E4168" s="129"/>
    </row>
    <row r="4169" spans="1:5" x14ac:dyDescent="0.25">
      <c r="A4169" s="67" t="s">
        <v>20</v>
      </c>
      <c r="B4169" s="73">
        <f>IF(AND(A4164&gt;=6,A4164&lt;=10),A4164,0)</f>
        <v>0</v>
      </c>
      <c r="C4169" s="74">
        <f>Témoin!$C$8</f>
        <v>21</v>
      </c>
      <c r="D4169" s="75">
        <f t="shared" si="518"/>
        <v>0</v>
      </c>
      <c r="E4169" s="129"/>
    </row>
    <row r="4170" spans="1:5" x14ac:dyDescent="0.25">
      <c r="A4170" s="67" t="s">
        <v>21</v>
      </c>
      <c r="B4170" s="76">
        <f>IF(A4164&gt;10,A4164,0)</f>
        <v>0</v>
      </c>
      <c r="C4170" s="77">
        <f>Témoin!$C$9</f>
        <v>20</v>
      </c>
      <c r="D4170" s="78">
        <f t="shared" si="518"/>
        <v>0</v>
      </c>
      <c r="E4170" s="129"/>
    </row>
    <row r="4171" spans="1:5" x14ac:dyDescent="0.25">
      <c r="A4171" s="67"/>
      <c r="B4171" s="73"/>
      <c r="C4171" s="79"/>
      <c r="D4171" s="80"/>
      <c r="E4171" s="117"/>
    </row>
    <row r="4172" spans="1:5" x14ac:dyDescent="0.25">
      <c r="A4172" s="81" t="s">
        <v>22</v>
      </c>
      <c r="B4172" s="82">
        <f>_xlfn.IFNA(VLOOKUP(B4162,Saisie!$A$4:$X$153,7,FALSE),0)</f>
        <v>0</v>
      </c>
      <c r="C4172" s="83">
        <f>Témoin!$C$11</f>
        <v>95</v>
      </c>
      <c r="D4172" s="84">
        <f t="shared" ref="D4172:D4173" si="519">C4172*B4172</f>
        <v>0</v>
      </c>
      <c r="E4172" s="117" t="str">
        <f>_xlfn.IFNA(VLOOKUP(B4162,Saisie!$A$4:$X$153,6,FALSE),"")</f>
        <v/>
      </c>
    </row>
    <row r="4173" spans="1:5" ht="15.75" thickBot="1" x14ac:dyDescent="0.3">
      <c r="A4173" s="67" t="s">
        <v>23</v>
      </c>
      <c r="B4173" s="85">
        <f>_xlfn.IFNA(VLOOKUP(B4162,Saisie!$A$4:$X$153,9,FALSE),0)</f>
        <v>0</v>
      </c>
      <c r="C4173" s="86">
        <f>Témoin!$C$12</f>
        <v>70</v>
      </c>
      <c r="D4173" s="87">
        <f t="shared" si="519"/>
        <v>0</v>
      </c>
      <c r="E4173" s="117" t="str">
        <f>_xlfn.IFNA(VLOOKUP(B4162,Saisie!$A$4:$X$153,8,FALSE),"")</f>
        <v/>
      </c>
    </row>
    <row r="4174" spans="1:5" ht="15.75" thickBot="1" x14ac:dyDescent="0.3">
      <c r="A4174" s="88" t="s">
        <v>24</v>
      </c>
      <c r="B4174" s="89"/>
      <c r="C4174" s="89"/>
      <c r="D4174" s="90">
        <f>SUM(D4165:D4173)</f>
        <v>0</v>
      </c>
      <c r="E4174" s="117"/>
    </row>
    <row r="4175" spans="1:5" ht="15.75" thickBot="1" x14ac:dyDescent="0.3">
      <c r="A4175" s="67"/>
      <c r="B4175" s="89"/>
      <c r="C4175" s="89"/>
      <c r="D4175" s="91"/>
      <c r="E4175" s="117"/>
    </row>
    <row r="4176" spans="1:5" x14ac:dyDescent="0.25">
      <c r="A4176" s="67" t="s">
        <v>25</v>
      </c>
      <c r="B4176" s="70">
        <f>_xlfn.IFNA(VLOOKUP(B4162,Saisie!$A$4:$X$153,11,FALSE),0)</f>
        <v>0</v>
      </c>
      <c r="C4176" s="71">
        <f>Témoin!$C$15</f>
        <v>27</v>
      </c>
      <c r="D4176" s="72">
        <f t="shared" ref="D4176:D4183" si="520">C4176*B4176</f>
        <v>0</v>
      </c>
      <c r="E4176" s="117" t="str">
        <f>_xlfn.IFNA(VLOOKUP(B4162,Saisie!$A$4:$X$153,10,FALSE),"")</f>
        <v/>
      </c>
    </row>
    <row r="4177" spans="1:5" x14ac:dyDescent="0.25">
      <c r="A4177" s="67" t="s">
        <v>5</v>
      </c>
      <c r="B4177" s="73">
        <f>_xlfn.IFNA(VLOOKUP(B4162,Saisie!$A$4:$X$153,13,FALSE),0)</f>
        <v>0</v>
      </c>
      <c r="C4177" s="74">
        <f>Témoin!$C$16</f>
        <v>65</v>
      </c>
      <c r="D4177" s="75">
        <f t="shared" si="520"/>
        <v>0</v>
      </c>
      <c r="E4177" s="117" t="str">
        <f>_xlfn.IFNA(VLOOKUP(B4162,Saisie!$A$4:$X$153,12,FALSE),"")</f>
        <v/>
      </c>
    </row>
    <row r="4178" spans="1:5" x14ac:dyDescent="0.25">
      <c r="A4178" s="67" t="s">
        <v>6</v>
      </c>
      <c r="B4178" s="73">
        <f>_xlfn.IFNA(VLOOKUP(B4162,Saisie!$A$4:$X$153,15,FALSE),0)</f>
        <v>0</v>
      </c>
      <c r="C4178" s="74">
        <f>Témoin!$C$17</f>
        <v>60</v>
      </c>
      <c r="D4178" s="75">
        <f t="shared" si="520"/>
        <v>0</v>
      </c>
      <c r="E4178" s="117" t="str">
        <f>_xlfn.IFNA(VLOOKUP(B4162,Saisie!$A$4:$X$153,14,FALSE),"")</f>
        <v/>
      </c>
    </row>
    <row r="4179" spans="1:5" x14ac:dyDescent="0.25">
      <c r="A4179" s="67" t="s">
        <v>26</v>
      </c>
      <c r="B4179" s="73">
        <f>_xlfn.IFNA(VLOOKUP(B4162,Saisie!$A$4:$X$153,17,FALSE),0)</f>
        <v>0</v>
      </c>
      <c r="C4179" s="74">
        <f>Témoin!$C$18</f>
        <v>39</v>
      </c>
      <c r="D4179" s="75">
        <f t="shared" si="520"/>
        <v>0</v>
      </c>
      <c r="E4179" s="117" t="str">
        <f>_xlfn.IFNA(VLOOKUP(B4162,Saisie!$A$4:$X$153,16,FALSE),"")</f>
        <v/>
      </c>
    </row>
    <row r="4180" spans="1:5" x14ac:dyDescent="0.25">
      <c r="A4180" s="67" t="s">
        <v>27</v>
      </c>
      <c r="B4180" s="73">
        <f>_xlfn.IFNA(VLOOKUP(B4162,Saisie!$A$4:$X$153,19,FALSE),0)</f>
        <v>0</v>
      </c>
      <c r="C4180" s="74">
        <f>Témoin!$C$19</f>
        <v>20</v>
      </c>
      <c r="D4180" s="75">
        <f t="shared" si="520"/>
        <v>0</v>
      </c>
      <c r="E4180" s="117" t="str">
        <f>_xlfn.IFNA(VLOOKUP(B4162,Saisie!$A$4:$X$153,18,FALSE),"")</f>
        <v/>
      </c>
    </row>
    <row r="4181" spans="1:5" x14ac:dyDescent="0.25">
      <c r="A4181" s="67" t="s">
        <v>28</v>
      </c>
      <c r="B4181" s="73">
        <f>_xlfn.IFNA(VLOOKUP(B4162,Saisie!$A$4:$X$153,23,FALSE),0)</f>
        <v>0</v>
      </c>
      <c r="C4181" s="74">
        <f>Témoin!$C$20</f>
        <v>260</v>
      </c>
      <c r="D4181" s="75">
        <f t="shared" si="520"/>
        <v>0</v>
      </c>
      <c r="E4181" s="117" t="str">
        <f>_xlfn.IFNA(VLOOKUP(B4162,Saisie!$A$4:$X$153,22,FALSE),"")</f>
        <v/>
      </c>
    </row>
    <row r="4182" spans="1:5" x14ac:dyDescent="0.25">
      <c r="A4182" s="67" t="s">
        <v>29</v>
      </c>
      <c r="B4182" s="92"/>
      <c r="C4182" s="74">
        <f>Témoin!$C$21</f>
        <v>54</v>
      </c>
      <c r="D4182" s="75">
        <f t="shared" si="520"/>
        <v>0</v>
      </c>
      <c r="E4182" s="117"/>
    </row>
    <row r="4183" spans="1:5" x14ac:dyDescent="0.25">
      <c r="A4183" s="81" t="s">
        <v>30</v>
      </c>
      <c r="B4183" s="73">
        <f>_xlfn.IFNA(VLOOKUP(B4162,Saisie!$A$4:$X$153,21,FALSE),0)</f>
        <v>0</v>
      </c>
      <c r="C4183" s="74">
        <f>Témoin!$C$22</f>
        <v>135</v>
      </c>
      <c r="D4183" s="75">
        <f t="shared" si="520"/>
        <v>0</v>
      </c>
      <c r="E4183" s="117" t="str">
        <f>_xlfn.IFNA(VLOOKUP(B4162,Saisie!$A$4:$X$153,20,FALSE),"")</f>
        <v/>
      </c>
    </row>
    <row r="4184" spans="1:5" x14ac:dyDescent="0.25">
      <c r="A4184" s="93" t="s">
        <v>31</v>
      </c>
      <c r="B4184" s="92"/>
      <c r="C4184" s="94"/>
      <c r="D4184" s="95"/>
      <c r="E4184" s="129" t="str">
        <f>_xlfn.IFNA(VLOOKUP(B4162,Saisie!$A$4:$X$153,24,FALSE),"")</f>
        <v/>
      </c>
    </row>
    <row r="4185" spans="1:5" x14ac:dyDescent="0.25">
      <c r="A4185" s="96"/>
      <c r="B4185" s="97"/>
      <c r="C4185" s="98"/>
      <c r="D4185" s="75">
        <f t="shared" ref="D4185:D4189" si="521">C4185*B4185</f>
        <v>0</v>
      </c>
      <c r="E4185" s="129"/>
    </row>
    <row r="4186" spans="1:5" x14ac:dyDescent="0.25">
      <c r="A4186" s="96"/>
      <c r="B4186" s="92"/>
      <c r="C4186" s="98"/>
      <c r="D4186" s="75">
        <f t="shared" si="521"/>
        <v>0</v>
      </c>
      <c r="E4186" s="129"/>
    </row>
    <row r="4187" spans="1:5" x14ac:dyDescent="0.25">
      <c r="A4187" s="99"/>
      <c r="B4187" s="92"/>
      <c r="C4187" s="98"/>
      <c r="D4187" s="75">
        <f t="shared" si="521"/>
        <v>0</v>
      </c>
      <c r="E4187" s="129"/>
    </row>
    <row r="4188" spans="1:5" x14ac:dyDescent="0.25">
      <c r="A4188" s="67"/>
      <c r="B4188" s="92"/>
      <c r="C4188" s="98"/>
      <c r="D4188" s="75">
        <f t="shared" si="521"/>
        <v>0</v>
      </c>
      <c r="E4188" s="129"/>
    </row>
    <row r="4189" spans="1:5" ht="15.75" thickBot="1" x14ac:dyDescent="0.3">
      <c r="A4189" s="67"/>
      <c r="B4189" s="100"/>
      <c r="C4189" s="101"/>
      <c r="D4189" s="87">
        <f t="shared" si="521"/>
        <v>0</v>
      </c>
      <c r="E4189" s="129"/>
    </row>
    <row r="4190" spans="1:5" ht="15.75" thickBot="1" x14ac:dyDescent="0.3">
      <c r="A4190" s="88" t="s">
        <v>32</v>
      </c>
      <c r="B4190" s="89"/>
      <c r="C4190" s="89"/>
      <c r="D4190" s="90">
        <f>SUM(D4176:D4189)</f>
        <v>0</v>
      </c>
    </row>
    <row r="4191" spans="1:5" ht="15.75" thickBot="1" x14ac:dyDescent="0.3">
      <c r="A4191" s="67"/>
      <c r="B4191" s="69"/>
      <c r="C4191" s="69"/>
      <c r="D4191" s="91"/>
    </row>
    <row r="4192" spans="1:5" ht="21.75" thickTop="1" thickBot="1" x14ac:dyDescent="0.35">
      <c r="A4192" s="102" t="s">
        <v>33</v>
      </c>
      <c r="B4192" s="102"/>
      <c r="C4192" s="102"/>
      <c r="D4192" s="103">
        <f>D4190+D4174</f>
        <v>0</v>
      </c>
    </row>
    <row r="4193" spans="1:5" ht="16.5" thickTop="1" thickBot="1" x14ac:dyDescent="0.3"/>
    <row r="4194" spans="1:5" ht="16.5" thickBot="1" x14ac:dyDescent="0.3">
      <c r="A4194" s="67" t="s">
        <v>12</v>
      </c>
      <c r="B4194" s="128">
        <f>Saisie!A135</f>
        <v>0</v>
      </c>
      <c r="C4194" s="126"/>
      <c r="D4194" s="127"/>
    </row>
    <row r="4196" spans="1:5" ht="15.75" thickBot="1" x14ac:dyDescent="0.3">
      <c r="A4196" s="68">
        <f>_xlfn.IFNA(VLOOKUP(B4194,Saisie!$A$4:$X$153,5,FALSE),0)</f>
        <v>0</v>
      </c>
      <c r="B4196" s="69" t="s">
        <v>13</v>
      </c>
      <c r="C4196" s="69" t="s">
        <v>14</v>
      </c>
      <c r="D4196" s="69" t="s">
        <v>15</v>
      </c>
    </row>
    <row r="4197" spans="1:5" x14ac:dyDescent="0.25">
      <c r="A4197" s="67" t="s">
        <v>16</v>
      </c>
      <c r="B4197" s="70">
        <f>_xlfn.IFNA(VLOOKUP(B4194,Saisie!$A$4:$X$153,3,FALSE),0)</f>
        <v>0</v>
      </c>
      <c r="C4197" s="71">
        <f>Témoin!$C$4</f>
        <v>55</v>
      </c>
      <c r="D4197" s="72">
        <f>C4197*B4197</f>
        <v>0</v>
      </c>
      <c r="E4197" s="117" t="str">
        <f>_xlfn.IFNA(VLOOKUP(B4194,Saisie!$A$4:$X$153,2,FALSE),"")</f>
        <v/>
      </c>
    </row>
    <row r="4198" spans="1:5" x14ac:dyDescent="0.25">
      <c r="A4198" s="67" t="s">
        <v>17</v>
      </c>
      <c r="B4198" s="73">
        <f>IF(A4196=1,1,)</f>
        <v>0</v>
      </c>
      <c r="C4198" s="74">
        <f>Témoin!$C$5</f>
        <v>24</v>
      </c>
      <c r="D4198" s="75">
        <f t="shared" ref="D4198:D4202" si="522">C4198*B4198</f>
        <v>0</v>
      </c>
      <c r="E4198" s="129" t="str">
        <f>_xlfn.IFNA(VLOOKUP(B4194,Saisie!$A$4:$X$153,4,FALSE),"")</f>
        <v/>
      </c>
    </row>
    <row r="4199" spans="1:5" x14ac:dyDescent="0.25">
      <c r="A4199" s="67" t="s">
        <v>18</v>
      </c>
      <c r="B4199" s="73">
        <f>IF(A4196=2,2,)</f>
        <v>0</v>
      </c>
      <c r="C4199" s="74">
        <f>Témoin!$C$6</f>
        <v>23</v>
      </c>
      <c r="D4199" s="75">
        <f t="shared" si="522"/>
        <v>0</v>
      </c>
      <c r="E4199" s="129"/>
    </row>
    <row r="4200" spans="1:5" x14ac:dyDescent="0.25">
      <c r="A4200" s="67" t="s">
        <v>19</v>
      </c>
      <c r="B4200" s="73">
        <f>IF(AND(A4196&gt;=3,A4196&lt;=5),A4196,0)</f>
        <v>0</v>
      </c>
      <c r="C4200" s="74">
        <f>Témoin!$C$7</f>
        <v>22</v>
      </c>
      <c r="D4200" s="75">
        <f t="shared" si="522"/>
        <v>0</v>
      </c>
      <c r="E4200" s="129"/>
    </row>
    <row r="4201" spans="1:5" x14ac:dyDescent="0.25">
      <c r="A4201" s="67" t="s">
        <v>20</v>
      </c>
      <c r="B4201" s="73">
        <f>IF(AND(A4196&gt;=6,A4196&lt;=10),A4196,0)</f>
        <v>0</v>
      </c>
      <c r="C4201" s="74">
        <f>Témoin!$C$8</f>
        <v>21</v>
      </c>
      <c r="D4201" s="75">
        <f t="shared" si="522"/>
        <v>0</v>
      </c>
      <c r="E4201" s="129"/>
    </row>
    <row r="4202" spans="1:5" x14ac:dyDescent="0.25">
      <c r="A4202" s="67" t="s">
        <v>21</v>
      </c>
      <c r="B4202" s="76">
        <f>IF(A4196&gt;10,A4196,0)</f>
        <v>0</v>
      </c>
      <c r="C4202" s="77">
        <f>Témoin!$C$9</f>
        <v>20</v>
      </c>
      <c r="D4202" s="78">
        <f t="shared" si="522"/>
        <v>0</v>
      </c>
      <c r="E4202" s="129"/>
    </row>
    <row r="4203" spans="1:5" x14ac:dyDescent="0.25">
      <c r="A4203" s="67"/>
      <c r="B4203" s="73"/>
      <c r="C4203" s="79"/>
      <c r="D4203" s="80"/>
      <c r="E4203" s="117"/>
    </row>
    <row r="4204" spans="1:5" x14ac:dyDescent="0.25">
      <c r="A4204" s="81" t="s">
        <v>22</v>
      </c>
      <c r="B4204" s="82">
        <f>_xlfn.IFNA(VLOOKUP(B4194,Saisie!$A$4:$X$153,7,FALSE),0)</f>
        <v>0</v>
      </c>
      <c r="C4204" s="83">
        <f>Témoin!$C$11</f>
        <v>95</v>
      </c>
      <c r="D4204" s="84">
        <f t="shared" ref="D4204:D4205" si="523">C4204*B4204</f>
        <v>0</v>
      </c>
      <c r="E4204" s="117" t="str">
        <f>_xlfn.IFNA(VLOOKUP(B4194,Saisie!$A$4:$X$153,6,FALSE),"")</f>
        <v/>
      </c>
    </row>
    <row r="4205" spans="1:5" ht="15.75" thickBot="1" x14ac:dyDescent="0.3">
      <c r="A4205" s="67" t="s">
        <v>23</v>
      </c>
      <c r="B4205" s="85">
        <f>_xlfn.IFNA(VLOOKUP(B4194,Saisie!$A$4:$X$153,9,FALSE),0)</f>
        <v>0</v>
      </c>
      <c r="C4205" s="86">
        <f>Témoin!$C$12</f>
        <v>70</v>
      </c>
      <c r="D4205" s="87">
        <f t="shared" si="523"/>
        <v>0</v>
      </c>
      <c r="E4205" s="117" t="str">
        <f>_xlfn.IFNA(VLOOKUP(B4194,Saisie!$A$4:$X$153,8,FALSE),"")</f>
        <v/>
      </c>
    </row>
    <row r="4206" spans="1:5" ht="15.75" thickBot="1" x14ac:dyDescent="0.3">
      <c r="A4206" s="88" t="s">
        <v>24</v>
      </c>
      <c r="B4206" s="89"/>
      <c r="C4206" s="89"/>
      <c r="D4206" s="90">
        <f>SUM(D4197:D4205)</f>
        <v>0</v>
      </c>
      <c r="E4206" s="117"/>
    </row>
    <row r="4207" spans="1:5" ht="15.75" thickBot="1" x14ac:dyDescent="0.3">
      <c r="A4207" s="67"/>
      <c r="B4207" s="89"/>
      <c r="C4207" s="89"/>
      <c r="D4207" s="91"/>
      <c r="E4207" s="117"/>
    </row>
    <row r="4208" spans="1:5" x14ac:dyDescent="0.25">
      <c r="A4208" s="67" t="s">
        <v>25</v>
      </c>
      <c r="B4208" s="70">
        <f>_xlfn.IFNA(VLOOKUP(B4194,Saisie!$A$4:$X$153,11,FALSE),0)</f>
        <v>0</v>
      </c>
      <c r="C4208" s="71">
        <f>Témoin!$C$15</f>
        <v>27</v>
      </c>
      <c r="D4208" s="72">
        <f t="shared" ref="D4208:D4215" si="524">C4208*B4208</f>
        <v>0</v>
      </c>
      <c r="E4208" s="117" t="str">
        <f>_xlfn.IFNA(VLOOKUP(B4194,Saisie!$A$4:$X$153,10,FALSE),"")</f>
        <v/>
      </c>
    </row>
    <row r="4209" spans="1:5" x14ac:dyDescent="0.25">
      <c r="A4209" s="67" t="s">
        <v>5</v>
      </c>
      <c r="B4209" s="73">
        <f>_xlfn.IFNA(VLOOKUP(B4194,Saisie!$A$4:$X$153,13,FALSE),0)</f>
        <v>0</v>
      </c>
      <c r="C4209" s="74">
        <f>Témoin!$C$16</f>
        <v>65</v>
      </c>
      <c r="D4209" s="75">
        <f t="shared" si="524"/>
        <v>0</v>
      </c>
      <c r="E4209" s="117" t="str">
        <f>_xlfn.IFNA(VLOOKUP(B4194,Saisie!$A$4:$X$153,12,FALSE),"")</f>
        <v/>
      </c>
    </row>
    <row r="4210" spans="1:5" x14ac:dyDescent="0.25">
      <c r="A4210" s="67" t="s">
        <v>6</v>
      </c>
      <c r="B4210" s="73">
        <f>_xlfn.IFNA(VLOOKUP(B4194,Saisie!$A$4:$X$153,15,FALSE),0)</f>
        <v>0</v>
      </c>
      <c r="C4210" s="74">
        <f>Témoin!$C$17</f>
        <v>60</v>
      </c>
      <c r="D4210" s="75">
        <f t="shared" si="524"/>
        <v>0</v>
      </c>
      <c r="E4210" s="117" t="str">
        <f>_xlfn.IFNA(VLOOKUP(B4194,Saisie!$A$4:$X$153,14,FALSE),"")</f>
        <v/>
      </c>
    </row>
    <row r="4211" spans="1:5" x14ac:dyDescent="0.25">
      <c r="A4211" s="67" t="s">
        <v>26</v>
      </c>
      <c r="B4211" s="73">
        <f>_xlfn.IFNA(VLOOKUP(B4194,Saisie!$A$4:$X$153,17,FALSE),0)</f>
        <v>0</v>
      </c>
      <c r="C4211" s="74">
        <f>Témoin!$C$18</f>
        <v>39</v>
      </c>
      <c r="D4211" s="75">
        <f t="shared" si="524"/>
        <v>0</v>
      </c>
      <c r="E4211" s="117" t="str">
        <f>_xlfn.IFNA(VLOOKUP(B4194,Saisie!$A$4:$X$153,16,FALSE),"")</f>
        <v/>
      </c>
    </row>
    <row r="4212" spans="1:5" x14ac:dyDescent="0.25">
      <c r="A4212" s="67" t="s">
        <v>27</v>
      </c>
      <c r="B4212" s="73">
        <f>_xlfn.IFNA(VLOOKUP(B4194,Saisie!$A$4:$X$153,19,FALSE),0)</f>
        <v>0</v>
      </c>
      <c r="C4212" s="74">
        <f>Témoin!$C$19</f>
        <v>20</v>
      </c>
      <c r="D4212" s="75">
        <f t="shared" si="524"/>
        <v>0</v>
      </c>
      <c r="E4212" s="117" t="str">
        <f>_xlfn.IFNA(VLOOKUP(B4194,Saisie!$A$4:$X$153,18,FALSE),"")</f>
        <v/>
      </c>
    </row>
    <row r="4213" spans="1:5" x14ac:dyDescent="0.25">
      <c r="A4213" s="67" t="s">
        <v>28</v>
      </c>
      <c r="B4213" s="73">
        <f>_xlfn.IFNA(VLOOKUP(B4194,Saisie!$A$4:$X$153,23,FALSE),0)</f>
        <v>0</v>
      </c>
      <c r="C4213" s="74">
        <f>Témoin!$C$20</f>
        <v>260</v>
      </c>
      <c r="D4213" s="75">
        <f t="shared" si="524"/>
        <v>0</v>
      </c>
      <c r="E4213" s="117" t="str">
        <f>_xlfn.IFNA(VLOOKUP(B4194,Saisie!$A$4:$X$153,22,FALSE),"")</f>
        <v/>
      </c>
    </row>
    <row r="4214" spans="1:5" x14ac:dyDescent="0.25">
      <c r="A4214" s="67" t="s">
        <v>29</v>
      </c>
      <c r="B4214" s="92"/>
      <c r="C4214" s="74">
        <f>Témoin!$C$21</f>
        <v>54</v>
      </c>
      <c r="D4214" s="75">
        <f t="shared" si="524"/>
        <v>0</v>
      </c>
      <c r="E4214" s="117"/>
    </row>
    <row r="4215" spans="1:5" x14ac:dyDescent="0.25">
      <c r="A4215" s="81" t="s">
        <v>30</v>
      </c>
      <c r="B4215" s="73">
        <f>_xlfn.IFNA(VLOOKUP(B4194,Saisie!$A$4:$X$153,21,FALSE),0)</f>
        <v>0</v>
      </c>
      <c r="C4215" s="74">
        <f>Témoin!$C$22</f>
        <v>135</v>
      </c>
      <c r="D4215" s="75">
        <f t="shared" si="524"/>
        <v>0</v>
      </c>
      <c r="E4215" s="117" t="str">
        <f>_xlfn.IFNA(VLOOKUP(B4194,Saisie!$A$4:$X$153,20,FALSE),"")</f>
        <v/>
      </c>
    </row>
    <row r="4216" spans="1:5" x14ac:dyDescent="0.25">
      <c r="A4216" s="93" t="s">
        <v>31</v>
      </c>
      <c r="B4216" s="92"/>
      <c r="C4216" s="94"/>
      <c r="D4216" s="95"/>
      <c r="E4216" s="129" t="str">
        <f>_xlfn.IFNA(VLOOKUP(B4194,Saisie!$A$4:$X$153,24,FALSE),"")</f>
        <v/>
      </c>
    </row>
    <row r="4217" spans="1:5" x14ac:dyDescent="0.25">
      <c r="A4217" s="96"/>
      <c r="B4217" s="97"/>
      <c r="C4217" s="98"/>
      <c r="D4217" s="75">
        <f t="shared" ref="D4217:D4221" si="525">C4217*B4217</f>
        <v>0</v>
      </c>
      <c r="E4217" s="129"/>
    </row>
    <row r="4218" spans="1:5" x14ac:dyDescent="0.25">
      <c r="A4218" s="96"/>
      <c r="B4218" s="92"/>
      <c r="C4218" s="98"/>
      <c r="D4218" s="75">
        <f t="shared" si="525"/>
        <v>0</v>
      </c>
      <c r="E4218" s="129"/>
    </row>
    <row r="4219" spans="1:5" x14ac:dyDescent="0.25">
      <c r="A4219" s="99"/>
      <c r="B4219" s="92"/>
      <c r="C4219" s="98"/>
      <c r="D4219" s="75">
        <f t="shared" si="525"/>
        <v>0</v>
      </c>
      <c r="E4219" s="129"/>
    </row>
    <row r="4220" spans="1:5" x14ac:dyDescent="0.25">
      <c r="A4220" s="67"/>
      <c r="B4220" s="92"/>
      <c r="C4220" s="98"/>
      <c r="D4220" s="75">
        <f t="shared" si="525"/>
        <v>0</v>
      </c>
      <c r="E4220" s="129"/>
    </row>
    <row r="4221" spans="1:5" ht="15.75" thickBot="1" x14ac:dyDescent="0.3">
      <c r="A4221" s="67"/>
      <c r="B4221" s="100"/>
      <c r="C4221" s="101"/>
      <c r="D4221" s="87">
        <f t="shared" si="525"/>
        <v>0</v>
      </c>
      <c r="E4221" s="129"/>
    </row>
    <row r="4222" spans="1:5" ht="15.75" thickBot="1" x14ac:dyDescent="0.3">
      <c r="A4222" s="88" t="s">
        <v>32</v>
      </c>
      <c r="B4222" s="89"/>
      <c r="C4222" s="89"/>
      <c r="D4222" s="90">
        <f>SUM(D4208:D4221)</f>
        <v>0</v>
      </c>
    </row>
    <row r="4223" spans="1:5" ht="15.75" thickBot="1" x14ac:dyDescent="0.3">
      <c r="A4223" s="67"/>
      <c r="B4223" s="69"/>
      <c r="C4223" s="69"/>
      <c r="D4223" s="91"/>
    </row>
    <row r="4224" spans="1:5" ht="21.75" thickTop="1" thickBot="1" x14ac:dyDescent="0.35">
      <c r="A4224" s="102" t="s">
        <v>33</v>
      </c>
      <c r="B4224" s="102"/>
      <c r="C4224" s="102"/>
      <c r="D4224" s="103">
        <f>D4222+D4206</f>
        <v>0</v>
      </c>
    </row>
    <row r="4225" spans="1:5" ht="16.5" thickTop="1" thickBot="1" x14ac:dyDescent="0.3"/>
    <row r="4226" spans="1:5" ht="16.5" thickBot="1" x14ac:dyDescent="0.3">
      <c r="A4226" s="67" t="s">
        <v>12</v>
      </c>
      <c r="B4226" s="128">
        <f>Saisie!A136</f>
        <v>0</v>
      </c>
      <c r="C4226" s="126"/>
      <c r="D4226" s="127"/>
    </row>
    <row r="4228" spans="1:5" ht="15.75" thickBot="1" x14ac:dyDescent="0.3">
      <c r="A4228" s="68">
        <f>_xlfn.IFNA(VLOOKUP(B4226,Saisie!$A$4:$X$153,5,FALSE),0)</f>
        <v>0</v>
      </c>
      <c r="B4228" s="69" t="s">
        <v>13</v>
      </c>
      <c r="C4228" s="69" t="s">
        <v>14</v>
      </c>
      <c r="D4228" s="69" t="s">
        <v>15</v>
      </c>
    </row>
    <row r="4229" spans="1:5" x14ac:dyDescent="0.25">
      <c r="A4229" s="67" t="s">
        <v>16</v>
      </c>
      <c r="B4229" s="70">
        <f>_xlfn.IFNA(VLOOKUP(B4226,Saisie!$A$4:$X$153,3,FALSE),0)</f>
        <v>0</v>
      </c>
      <c r="C4229" s="71">
        <f>Témoin!$C$4</f>
        <v>55</v>
      </c>
      <c r="D4229" s="72">
        <f>C4229*B4229</f>
        <v>0</v>
      </c>
      <c r="E4229" s="117" t="str">
        <f>_xlfn.IFNA(VLOOKUP(B4226,Saisie!$A$4:$X$153,2,FALSE),"")</f>
        <v/>
      </c>
    </row>
    <row r="4230" spans="1:5" x14ac:dyDescent="0.25">
      <c r="A4230" s="67" t="s">
        <v>17</v>
      </c>
      <c r="B4230" s="73">
        <f>IF(A4228=1,1,)</f>
        <v>0</v>
      </c>
      <c r="C4230" s="74">
        <f>Témoin!$C$5</f>
        <v>24</v>
      </c>
      <c r="D4230" s="75">
        <f t="shared" ref="D4230:D4234" si="526">C4230*B4230</f>
        <v>0</v>
      </c>
      <c r="E4230" s="129" t="str">
        <f>_xlfn.IFNA(VLOOKUP(B4226,Saisie!$A$4:$X$153,4,FALSE),"")</f>
        <v/>
      </c>
    </row>
    <row r="4231" spans="1:5" x14ac:dyDescent="0.25">
      <c r="A4231" s="67" t="s">
        <v>18</v>
      </c>
      <c r="B4231" s="73">
        <f>IF(A4228=2,2,)</f>
        <v>0</v>
      </c>
      <c r="C4231" s="74">
        <f>Témoin!$C$6</f>
        <v>23</v>
      </c>
      <c r="D4231" s="75">
        <f t="shared" si="526"/>
        <v>0</v>
      </c>
      <c r="E4231" s="129"/>
    </row>
    <row r="4232" spans="1:5" x14ac:dyDescent="0.25">
      <c r="A4232" s="67" t="s">
        <v>19</v>
      </c>
      <c r="B4232" s="73">
        <f>IF(AND(A4228&gt;=3,A4228&lt;=5),A4228,0)</f>
        <v>0</v>
      </c>
      <c r="C4232" s="74">
        <f>Témoin!$C$7</f>
        <v>22</v>
      </c>
      <c r="D4232" s="75">
        <f t="shared" si="526"/>
        <v>0</v>
      </c>
      <c r="E4232" s="129"/>
    </row>
    <row r="4233" spans="1:5" x14ac:dyDescent="0.25">
      <c r="A4233" s="67" t="s">
        <v>20</v>
      </c>
      <c r="B4233" s="73">
        <f>IF(AND(A4228&gt;=6,A4228&lt;=10),A4228,0)</f>
        <v>0</v>
      </c>
      <c r="C4233" s="74">
        <f>Témoin!$C$8</f>
        <v>21</v>
      </c>
      <c r="D4233" s="75">
        <f t="shared" si="526"/>
        <v>0</v>
      </c>
      <c r="E4233" s="129"/>
    </row>
    <row r="4234" spans="1:5" x14ac:dyDescent="0.25">
      <c r="A4234" s="67" t="s">
        <v>21</v>
      </c>
      <c r="B4234" s="76">
        <f>IF(A4228&gt;10,A4228,0)</f>
        <v>0</v>
      </c>
      <c r="C4234" s="77">
        <f>Témoin!$C$9</f>
        <v>20</v>
      </c>
      <c r="D4234" s="78">
        <f t="shared" si="526"/>
        <v>0</v>
      </c>
      <c r="E4234" s="129"/>
    </row>
    <row r="4235" spans="1:5" x14ac:dyDescent="0.25">
      <c r="A4235" s="67"/>
      <c r="B4235" s="73"/>
      <c r="C4235" s="79"/>
      <c r="D4235" s="80"/>
      <c r="E4235" s="117"/>
    </row>
    <row r="4236" spans="1:5" x14ac:dyDescent="0.25">
      <c r="A4236" s="81" t="s">
        <v>22</v>
      </c>
      <c r="B4236" s="82">
        <f>_xlfn.IFNA(VLOOKUP(B4226,Saisie!$A$4:$X$153,7,FALSE),0)</f>
        <v>0</v>
      </c>
      <c r="C4236" s="83">
        <f>Témoin!$C$11</f>
        <v>95</v>
      </c>
      <c r="D4236" s="84">
        <f t="shared" ref="D4236:D4237" si="527">C4236*B4236</f>
        <v>0</v>
      </c>
      <c r="E4236" s="117" t="str">
        <f>_xlfn.IFNA(VLOOKUP(B4226,Saisie!$A$4:$X$153,6,FALSE),"")</f>
        <v/>
      </c>
    </row>
    <row r="4237" spans="1:5" ht="15.75" thickBot="1" x14ac:dyDescent="0.3">
      <c r="A4237" s="67" t="s">
        <v>23</v>
      </c>
      <c r="B4237" s="85">
        <f>_xlfn.IFNA(VLOOKUP(B4226,Saisie!$A$4:$X$153,9,FALSE),0)</f>
        <v>0</v>
      </c>
      <c r="C4237" s="86">
        <f>Témoin!$C$12</f>
        <v>70</v>
      </c>
      <c r="D4237" s="87">
        <f t="shared" si="527"/>
        <v>0</v>
      </c>
      <c r="E4237" s="117" t="str">
        <f>_xlfn.IFNA(VLOOKUP(B4226,Saisie!$A$4:$X$153,8,FALSE),"")</f>
        <v/>
      </c>
    </row>
    <row r="4238" spans="1:5" ht="15.75" thickBot="1" x14ac:dyDescent="0.3">
      <c r="A4238" s="88" t="s">
        <v>24</v>
      </c>
      <c r="B4238" s="89"/>
      <c r="C4238" s="89"/>
      <c r="D4238" s="90">
        <f>SUM(D4229:D4237)</f>
        <v>0</v>
      </c>
      <c r="E4238" s="117"/>
    </row>
    <row r="4239" spans="1:5" ht="15.75" thickBot="1" x14ac:dyDescent="0.3">
      <c r="A4239" s="67"/>
      <c r="B4239" s="89"/>
      <c r="C4239" s="89"/>
      <c r="D4239" s="91"/>
      <c r="E4239" s="117"/>
    </row>
    <row r="4240" spans="1:5" x14ac:dyDescent="0.25">
      <c r="A4240" s="67" t="s">
        <v>25</v>
      </c>
      <c r="B4240" s="70">
        <f>_xlfn.IFNA(VLOOKUP(B4226,Saisie!$A$4:$X$153,11,FALSE),0)</f>
        <v>0</v>
      </c>
      <c r="C4240" s="71">
        <f>Témoin!$C$15</f>
        <v>27</v>
      </c>
      <c r="D4240" s="72">
        <f t="shared" ref="D4240:D4247" si="528">C4240*B4240</f>
        <v>0</v>
      </c>
      <c r="E4240" s="117" t="str">
        <f>_xlfn.IFNA(VLOOKUP(B4226,Saisie!$A$4:$X$153,10,FALSE),"")</f>
        <v/>
      </c>
    </row>
    <row r="4241" spans="1:5" x14ac:dyDescent="0.25">
      <c r="A4241" s="67" t="s">
        <v>5</v>
      </c>
      <c r="B4241" s="73">
        <f>_xlfn.IFNA(VLOOKUP(B4226,Saisie!$A$4:$X$153,13,FALSE),0)</f>
        <v>0</v>
      </c>
      <c r="C4241" s="74">
        <f>Témoin!$C$16</f>
        <v>65</v>
      </c>
      <c r="D4241" s="75">
        <f t="shared" si="528"/>
        <v>0</v>
      </c>
      <c r="E4241" s="117" t="str">
        <f>_xlfn.IFNA(VLOOKUP(B4226,Saisie!$A$4:$X$153,12,FALSE),"")</f>
        <v/>
      </c>
    </row>
    <row r="4242" spans="1:5" x14ac:dyDescent="0.25">
      <c r="A4242" s="67" t="s">
        <v>6</v>
      </c>
      <c r="B4242" s="73">
        <f>_xlfn.IFNA(VLOOKUP(B4226,Saisie!$A$4:$X$153,15,FALSE),0)</f>
        <v>0</v>
      </c>
      <c r="C4242" s="74">
        <f>Témoin!$C$17</f>
        <v>60</v>
      </c>
      <c r="D4242" s="75">
        <f t="shared" si="528"/>
        <v>0</v>
      </c>
      <c r="E4242" s="117" t="str">
        <f>_xlfn.IFNA(VLOOKUP(B4226,Saisie!$A$4:$X$153,14,FALSE),"")</f>
        <v/>
      </c>
    </row>
    <row r="4243" spans="1:5" x14ac:dyDescent="0.25">
      <c r="A4243" s="67" t="s">
        <v>26</v>
      </c>
      <c r="B4243" s="73">
        <f>_xlfn.IFNA(VLOOKUP(B4226,Saisie!$A$4:$X$153,17,FALSE),0)</f>
        <v>0</v>
      </c>
      <c r="C4243" s="74">
        <f>Témoin!$C$18</f>
        <v>39</v>
      </c>
      <c r="D4243" s="75">
        <f t="shared" si="528"/>
        <v>0</v>
      </c>
      <c r="E4243" s="117" t="str">
        <f>_xlfn.IFNA(VLOOKUP(B4226,Saisie!$A$4:$X$153,16,FALSE),"")</f>
        <v/>
      </c>
    </row>
    <row r="4244" spans="1:5" x14ac:dyDescent="0.25">
      <c r="A4244" s="67" t="s">
        <v>27</v>
      </c>
      <c r="B4244" s="73">
        <f>_xlfn.IFNA(VLOOKUP(B4226,Saisie!$A$4:$X$153,19,FALSE),0)</f>
        <v>0</v>
      </c>
      <c r="C4244" s="74">
        <f>Témoin!$C$19</f>
        <v>20</v>
      </c>
      <c r="D4244" s="75">
        <f t="shared" si="528"/>
        <v>0</v>
      </c>
      <c r="E4244" s="117" t="str">
        <f>_xlfn.IFNA(VLOOKUP(B4226,Saisie!$A$4:$X$153,18,FALSE),"")</f>
        <v/>
      </c>
    </row>
    <row r="4245" spans="1:5" x14ac:dyDescent="0.25">
      <c r="A4245" s="67" t="s">
        <v>28</v>
      </c>
      <c r="B4245" s="73">
        <f>_xlfn.IFNA(VLOOKUP(B4226,Saisie!$A$4:$X$153,23,FALSE),0)</f>
        <v>0</v>
      </c>
      <c r="C4245" s="74">
        <f>Témoin!$C$20</f>
        <v>260</v>
      </c>
      <c r="D4245" s="75">
        <f t="shared" si="528"/>
        <v>0</v>
      </c>
      <c r="E4245" s="117" t="str">
        <f>_xlfn.IFNA(VLOOKUP(B4226,Saisie!$A$4:$X$153,22,FALSE),"")</f>
        <v/>
      </c>
    </row>
    <row r="4246" spans="1:5" x14ac:dyDescent="0.25">
      <c r="A4246" s="67" t="s">
        <v>29</v>
      </c>
      <c r="B4246" s="92"/>
      <c r="C4246" s="74">
        <f>Témoin!$C$21</f>
        <v>54</v>
      </c>
      <c r="D4246" s="75">
        <f t="shared" si="528"/>
        <v>0</v>
      </c>
      <c r="E4246" s="117"/>
    </row>
    <row r="4247" spans="1:5" x14ac:dyDescent="0.25">
      <c r="A4247" s="81" t="s">
        <v>30</v>
      </c>
      <c r="B4247" s="73">
        <f>_xlfn.IFNA(VLOOKUP(B4226,Saisie!$A$4:$X$153,21,FALSE),0)</f>
        <v>0</v>
      </c>
      <c r="C4247" s="74">
        <f>Témoin!$C$22</f>
        <v>135</v>
      </c>
      <c r="D4247" s="75">
        <f t="shared" si="528"/>
        <v>0</v>
      </c>
      <c r="E4247" s="117" t="str">
        <f>_xlfn.IFNA(VLOOKUP(B4226,Saisie!$A$4:$X$153,20,FALSE),"")</f>
        <v/>
      </c>
    </row>
    <row r="4248" spans="1:5" x14ac:dyDescent="0.25">
      <c r="A4248" s="93" t="s">
        <v>31</v>
      </c>
      <c r="B4248" s="92"/>
      <c r="C4248" s="94"/>
      <c r="D4248" s="95"/>
      <c r="E4248" s="129" t="str">
        <f>_xlfn.IFNA(VLOOKUP(B4226,Saisie!$A$4:$X$153,24,FALSE),"")</f>
        <v/>
      </c>
    </row>
    <row r="4249" spans="1:5" x14ac:dyDescent="0.25">
      <c r="A4249" s="96"/>
      <c r="B4249" s="97"/>
      <c r="C4249" s="98"/>
      <c r="D4249" s="75">
        <f t="shared" ref="D4249:D4253" si="529">C4249*B4249</f>
        <v>0</v>
      </c>
      <c r="E4249" s="129"/>
    </row>
    <row r="4250" spans="1:5" x14ac:dyDescent="0.25">
      <c r="A4250" s="96"/>
      <c r="B4250" s="92"/>
      <c r="C4250" s="98"/>
      <c r="D4250" s="75">
        <f t="shared" si="529"/>
        <v>0</v>
      </c>
      <c r="E4250" s="129"/>
    </row>
    <row r="4251" spans="1:5" x14ac:dyDescent="0.25">
      <c r="A4251" s="99"/>
      <c r="B4251" s="92"/>
      <c r="C4251" s="98"/>
      <c r="D4251" s="75">
        <f t="shared" si="529"/>
        <v>0</v>
      </c>
      <c r="E4251" s="129"/>
    </row>
    <row r="4252" spans="1:5" x14ac:dyDescent="0.25">
      <c r="A4252" s="67"/>
      <c r="B4252" s="92"/>
      <c r="C4252" s="98"/>
      <c r="D4252" s="75">
        <f t="shared" si="529"/>
        <v>0</v>
      </c>
      <c r="E4252" s="129"/>
    </row>
    <row r="4253" spans="1:5" ht="15.75" thickBot="1" x14ac:dyDescent="0.3">
      <c r="A4253" s="67"/>
      <c r="B4253" s="100"/>
      <c r="C4253" s="101"/>
      <c r="D4253" s="87">
        <f t="shared" si="529"/>
        <v>0</v>
      </c>
      <c r="E4253" s="129"/>
    </row>
    <row r="4254" spans="1:5" ht="15.75" thickBot="1" x14ac:dyDescent="0.3">
      <c r="A4254" s="88" t="s">
        <v>32</v>
      </c>
      <c r="B4254" s="89"/>
      <c r="C4254" s="89"/>
      <c r="D4254" s="90">
        <f>SUM(D4240:D4253)</f>
        <v>0</v>
      </c>
    </row>
    <row r="4255" spans="1:5" ht="15.75" thickBot="1" x14ac:dyDescent="0.3">
      <c r="A4255" s="67"/>
      <c r="B4255" s="69"/>
      <c r="C4255" s="69"/>
      <c r="D4255" s="91"/>
    </row>
    <row r="4256" spans="1:5" ht="21.75" thickTop="1" thickBot="1" x14ac:dyDescent="0.35">
      <c r="A4256" s="102" t="s">
        <v>33</v>
      </c>
      <c r="B4256" s="102"/>
      <c r="C4256" s="102"/>
      <c r="D4256" s="103">
        <f>D4254+D4238</f>
        <v>0</v>
      </c>
    </row>
    <row r="4257" spans="1:5" ht="16.5" thickTop="1" thickBot="1" x14ac:dyDescent="0.3"/>
    <row r="4258" spans="1:5" ht="16.5" thickBot="1" x14ac:dyDescent="0.3">
      <c r="A4258" s="67" t="s">
        <v>12</v>
      </c>
      <c r="B4258" s="128">
        <f>Saisie!A137</f>
        <v>0</v>
      </c>
      <c r="C4258" s="126"/>
      <c r="D4258" s="127"/>
    </row>
    <row r="4260" spans="1:5" ht="15.75" thickBot="1" x14ac:dyDescent="0.3">
      <c r="A4260" s="68">
        <f>_xlfn.IFNA(VLOOKUP(B4258,Saisie!$A$4:$X$153,5,FALSE),0)</f>
        <v>0</v>
      </c>
      <c r="B4260" s="69" t="s">
        <v>13</v>
      </c>
      <c r="C4260" s="69" t="s">
        <v>14</v>
      </c>
      <c r="D4260" s="69" t="s">
        <v>15</v>
      </c>
    </row>
    <row r="4261" spans="1:5" x14ac:dyDescent="0.25">
      <c r="A4261" s="67" t="s">
        <v>16</v>
      </c>
      <c r="B4261" s="70">
        <f>_xlfn.IFNA(VLOOKUP(B4258,Saisie!$A$4:$X$153,3,FALSE),0)</f>
        <v>0</v>
      </c>
      <c r="C4261" s="71">
        <f>Témoin!$C$4</f>
        <v>55</v>
      </c>
      <c r="D4261" s="72">
        <f>C4261*B4261</f>
        <v>0</v>
      </c>
      <c r="E4261" s="117" t="str">
        <f>_xlfn.IFNA(VLOOKUP(B4258,Saisie!$A$4:$X$153,2,FALSE),"")</f>
        <v/>
      </c>
    </row>
    <row r="4262" spans="1:5" x14ac:dyDescent="0.25">
      <c r="A4262" s="67" t="s">
        <v>17</v>
      </c>
      <c r="B4262" s="73">
        <f>IF(A4260=1,1,)</f>
        <v>0</v>
      </c>
      <c r="C4262" s="74">
        <f>Témoin!$C$5</f>
        <v>24</v>
      </c>
      <c r="D4262" s="75">
        <f t="shared" ref="D4262:D4266" si="530">C4262*B4262</f>
        <v>0</v>
      </c>
      <c r="E4262" s="129" t="str">
        <f>_xlfn.IFNA(VLOOKUP(B4258,Saisie!$A$4:$X$153,4,FALSE),"")</f>
        <v/>
      </c>
    </row>
    <row r="4263" spans="1:5" x14ac:dyDescent="0.25">
      <c r="A4263" s="67" t="s">
        <v>18</v>
      </c>
      <c r="B4263" s="73">
        <f>IF(A4260=2,2,)</f>
        <v>0</v>
      </c>
      <c r="C4263" s="74">
        <f>Témoin!$C$6</f>
        <v>23</v>
      </c>
      <c r="D4263" s="75">
        <f t="shared" si="530"/>
        <v>0</v>
      </c>
      <c r="E4263" s="129"/>
    </row>
    <row r="4264" spans="1:5" x14ac:dyDescent="0.25">
      <c r="A4264" s="67" t="s">
        <v>19</v>
      </c>
      <c r="B4264" s="73">
        <f>IF(AND(A4260&gt;=3,A4260&lt;=5),A4260,0)</f>
        <v>0</v>
      </c>
      <c r="C4264" s="74">
        <f>Témoin!$C$7</f>
        <v>22</v>
      </c>
      <c r="D4264" s="75">
        <f t="shared" si="530"/>
        <v>0</v>
      </c>
      <c r="E4264" s="129"/>
    </row>
    <row r="4265" spans="1:5" x14ac:dyDescent="0.25">
      <c r="A4265" s="67" t="s">
        <v>20</v>
      </c>
      <c r="B4265" s="73">
        <f>IF(AND(A4260&gt;=6,A4260&lt;=10),A4260,0)</f>
        <v>0</v>
      </c>
      <c r="C4265" s="74">
        <f>Témoin!$C$8</f>
        <v>21</v>
      </c>
      <c r="D4265" s="75">
        <f t="shared" si="530"/>
        <v>0</v>
      </c>
      <c r="E4265" s="129"/>
    </row>
    <row r="4266" spans="1:5" x14ac:dyDescent="0.25">
      <c r="A4266" s="67" t="s">
        <v>21</v>
      </c>
      <c r="B4266" s="76">
        <f>IF(A4260&gt;10,A4260,0)</f>
        <v>0</v>
      </c>
      <c r="C4266" s="77">
        <f>Témoin!$C$9</f>
        <v>20</v>
      </c>
      <c r="D4266" s="78">
        <f t="shared" si="530"/>
        <v>0</v>
      </c>
      <c r="E4266" s="129"/>
    </row>
    <row r="4267" spans="1:5" x14ac:dyDescent="0.25">
      <c r="A4267" s="67"/>
      <c r="B4267" s="73"/>
      <c r="C4267" s="79"/>
      <c r="D4267" s="80"/>
      <c r="E4267" s="117"/>
    </row>
    <row r="4268" spans="1:5" x14ac:dyDescent="0.25">
      <c r="A4268" s="81" t="s">
        <v>22</v>
      </c>
      <c r="B4268" s="82">
        <f>_xlfn.IFNA(VLOOKUP(B4258,Saisie!$A$4:$X$153,7,FALSE),0)</f>
        <v>0</v>
      </c>
      <c r="C4268" s="83">
        <f>Témoin!$C$11</f>
        <v>95</v>
      </c>
      <c r="D4268" s="84">
        <f t="shared" ref="D4268:D4269" si="531">C4268*B4268</f>
        <v>0</v>
      </c>
      <c r="E4268" s="117" t="str">
        <f>_xlfn.IFNA(VLOOKUP(B4258,Saisie!$A$4:$X$153,6,FALSE),"")</f>
        <v/>
      </c>
    </row>
    <row r="4269" spans="1:5" ht="15.75" thickBot="1" x14ac:dyDescent="0.3">
      <c r="A4269" s="67" t="s">
        <v>23</v>
      </c>
      <c r="B4269" s="85">
        <f>_xlfn.IFNA(VLOOKUP(B4258,Saisie!$A$4:$X$153,9,FALSE),0)</f>
        <v>0</v>
      </c>
      <c r="C4269" s="86">
        <f>Témoin!$C$12</f>
        <v>70</v>
      </c>
      <c r="D4269" s="87">
        <f t="shared" si="531"/>
        <v>0</v>
      </c>
      <c r="E4269" s="117" t="str">
        <f>_xlfn.IFNA(VLOOKUP(B4258,Saisie!$A$4:$X$153,8,FALSE),"")</f>
        <v/>
      </c>
    </row>
    <row r="4270" spans="1:5" ht="15.75" thickBot="1" x14ac:dyDescent="0.3">
      <c r="A4270" s="88" t="s">
        <v>24</v>
      </c>
      <c r="B4270" s="89"/>
      <c r="C4270" s="89"/>
      <c r="D4270" s="90">
        <f>SUM(D4261:D4269)</f>
        <v>0</v>
      </c>
      <c r="E4270" s="117"/>
    </row>
    <row r="4271" spans="1:5" ht="15.75" thickBot="1" x14ac:dyDescent="0.3">
      <c r="A4271" s="67"/>
      <c r="B4271" s="89"/>
      <c r="C4271" s="89"/>
      <c r="D4271" s="91"/>
      <c r="E4271" s="117"/>
    </row>
    <row r="4272" spans="1:5" x14ac:dyDescent="0.25">
      <c r="A4272" s="67" t="s">
        <v>25</v>
      </c>
      <c r="B4272" s="70">
        <f>_xlfn.IFNA(VLOOKUP(B4258,Saisie!$A$4:$X$153,11,FALSE),0)</f>
        <v>0</v>
      </c>
      <c r="C4272" s="71">
        <f>Témoin!$C$15</f>
        <v>27</v>
      </c>
      <c r="D4272" s="72">
        <f t="shared" ref="D4272:D4279" si="532">C4272*B4272</f>
        <v>0</v>
      </c>
      <c r="E4272" s="117" t="str">
        <f>_xlfn.IFNA(VLOOKUP(B4258,Saisie!$A$4:$X$153,10,FALSE),"")</f>
        <v/>
      </c>
    </row>
    <row r="4273" spans="1:5" x14ac:dyDescent="0.25">
      <c r="A4273" s="67" t="s">
        <v>5</v>
      </c>
      <c r="B4273" s="73">
        <f>_xlfn.IFNA(VLOOKUP(B4258,Saisie!$A$4:$X$153,13,FALSE),0)</f>
        <v>0</v>
      </c>
      <c r="C4273" s="74">
        <f>Témoin!$C$16</f>
        <v>65</v>
      </c>
      <c r="D4273" s="75">
        <f t="shared" si="532"/>
        <v>0</v>
      </c>
      <c r="E4273" s="117" t="str">
        <f>_xlfn.IFNA(VLOOKUP(B4258,Saisie!$A$4:$X$153,12,FALSE),"")</f>
        <v/>
      </c>
    </row>
    <row r="4274" spans="1:5" x14ac:dyDescent="0.25">
      <c r="A4274" s="67" t="s">
        <v>6</v>
      </c>
      <c r="B4274" s="73">
        <f>_xlfn.IFNA(VLOOKUP(B4258,Saisie!$A$4:$X$153,15,FALSE),0)</f>
        <v>0</v>
      </c>
      <c r="C4274" s="74">
        <f>Témoin!$C$17</f>
        <v>60</v>
      </c>
      <c r="D4274" s="75">
        <f t="shared" si="532"/>
        <v>0</v>
      </c>
      <c r="E4274" s="117" t="str">
        <f>_xlfn.IFNA(VLOOKUP(B4258,Saisie!$A$4:$X$153,14,FALSE),"")</f>
        <v/>
      </c>
    </row>
    <row r="4275" spans="1:5" x14ac:dyDescent="0.25">
      <c r="A4275" s="67" t="s">
        <v>26</v>
      </c>
      <c r="B4275" s="73">
        <f>_xlfn.IFNA(VLOOKUP(B4258,Saisie!$A$4:$X$153,17,FALSE),0)</f>
        <v>0</v>
      </c>
      <c r="C4275" s="74">
        <f>Témoin!$C$18</f>
        <v>39</v>
      </c>
      <c r="D4275" s="75">
        <f t="shared" si="532"/>
        <v>0</v>
      </c>
      <c r="E4275" s="117" t="str">
        <f>_xlfn.IFNA(VLOOKUP(B4258,Saisie!$A$4:$X$153,16,FALSE),"")</f>
        <v/>
      </c>
    </row>
    <row r="4276" spans="1:5" x14ac:dyDescent="0.25">
      <c r="A4276" s="67" t="s">
        <v>27</v>
      </c>
      <c r="B4276" s="73">
        <f>_xlfn.IFNA(VLOOKUP(B4258,Saisie!$A$4:$X$153,19,FALSE),0)</f>
        <v>0</v>
      </c>
      <c r="C4276" s="74">
        <f>Témoin!$C$19</f>
        <v>20</v>
      </c>
      <c r="D4276" s="75">
        <f t="shared" si="532"/>
        <v>0</v>
      </c>
      <c r="E4276" s="117" t="str">
        <f>_xlfn.IFNA(VLOOKUP(B4258,Saisie!$A$4:$X$153,18,FALSE),"")</f>
        <v/>
      </c>
    </row>
    <row r="4277" spans="1:5" x14ac:dyDescent="0.25">
      <c r="A4277" s="67" t="s">
        <v>28</v>
      </c>
      <c r="B4277" s="73">
        <f>_xlfn.IFNA(VLOOKUP(B4258,Saisie!$A$4:$X$153,23,FALSE),0)</f>
        <v>0</v>
      </c>
      <c r="C4277" s="74">
        <f>Témoin!$C$20</f>
        <v>260</v>
      </c>
      <c r="D4277" s="75">
        <f t="shared" si="532"/>
        <v>0</v>
      </c>
      <c r="E4277" s="117" t="str">
        <f>_xlfn.IFNA(VLOOKUP(B4258,Saisie!$A$4:$X$153,22,FALSE),"")</f>
        <v/>
      </c>
    </row>
    <row r="4278" spans="1:5" x14ac:dyDescent="0.25">
      <c r="A4278" s="67" t="s">
        <v>29</v>
      </c>
      <c r="B4278" s="92"/>
      <c r="C4278" s="74">
        <f>Témoin!$C$21</f>
        <v>54</v>
      </c>
      <c r="D4278" s="75">
        <f t="shared" si="532"/>
        <v>0</v>
      </c>
      <c r="E4278" s="117"/>
    </row>
    <row r="4279" spans="1:5" x14ac:dyDescent="0.25">
      <c r="A4279" s="81" t="s">
        <v>30</v>
      </c>
      <c r="B4279" s="73">
        <f>_xlfn.IFNA(VLOOKUP(B4258,Saisie!$A$4:$X$153,21,FALSE),0)</f>
        <v>0</v>
      </c>
      <c r="C4279" s="74">
        <f>Témoin!$C$22</f>
        <v>135</v>
      </c>
      <c r="D4279" s="75">
        <f t="shared" si="532"/>
        <v>0</v>
      </c>
      <c r="E4279" s="117" t="str">
        <f>_xlfn.IFNA(VLOOKUP(B4258,Saisie!$A$4:$X$153,20,FALSE),"")</f>
        <v/>
      </c>
    </row>
    <row r="4280" spans="1:5" x14ac:dyDescent="0.25">
      <c r="A4280" s="93" t="s">
        <v>31</v>
      </c>
      <c r="B4280" s="92"/>
      <c r="C4280" s="94"/>
      <c r="D4280" s="95"/>
      <c r="E4280" s="129" t="str">
        <f>_xlfn.IFNA(VLOOKUP(B4258,Saisie!$A$4:$X$153,24,FALSE),"")</f>
        <v/>
      </c>
    </row>
    <row r="4281" spans="1:5" x14ac:dyDescent="0.25">
      <c r="A4281" s="96"/>
      <c r="B4281" s="97"/>
      <c r="C4281" s="98"/>
      <c r="D4281" s="75">
        <f t="shared" ref="D4281:D4285" si="533">C4281*B4281</f>
        <v>0</v>
      </c>
      <c r="E4281" s="129"/>
    </row>
    <row r="4282" spans="1:5" x14ac:dyDescent="0.25">
      <c r="A4282" s="96"/>
      <c r="B4282" s="92"/>
      <c r="C4282" s="98"/>
      <c r="D4282" s="75">
        <f t="shared" si="533"/>
        <v>0</v>
      </c>
      <c r="E4282" s="129"/>
    </row>
    <row r="4283" spans="1:5" x14ac:dyDescent="0.25">
      <c r="A4283" s="99"/>
      <c r="B4283" s="92"/>
      <c r="C4283" s="98"/>
      <c r="D4283" s="75">
        <f t="shared" si="533"/>
        <v>0</v>
      </c>
      <c r="E4283" s="129"/>
    </row>
    <row r="4284" spans="1:5" x14ac:dyDescent="0.25">
      <c r="A4284" s="67"/>
      <c r="B4284" s="92"/>
      <c r="C4284" s="98"/>
      <c r="D4284" s="75">
        <f t="shared" si="533"/>
        <v>0</v>
      </c>
      <c r="E4284" s="129"/>
    </row>
    <row r="4285" spans="1:5" ht="15.75" thickBot="1" x14ac:dyDescent="0.3">
      <c r="A4285" s="67"/>
      <c r="B4285" s="100"/>
      <c r="C4285" s="101"/>
      <c r="D4285" s="87">
        <f t="shared" si="533"/>
        <v>0</v>
      </c>
      <c r="E4285" s="129"/>
    </row>
    <row r="4286" spans="1:5" ht="15.75" thickBot="1" x14ac:dyDescent="0.3">
      <c r="A4286" s="88" t="s">
        <v>32</v>
      </c>
      <c r="B4286" s="89"/>
      <c r="C4286" s="89"/>
      <c r="D4286" s="90">
        <f>SUM(D4272:D4285)</f>
        <v>0</v>
      </c>
    </row>
    <row r="4287" spans="1:5" ht="15.75" thickBot="1" x14ac:dyDescent="0.3">
      <c r="A4287" s="67"/>
      <c r="B4287" s="69"/>
      <c r="C4287" s="69"/>
      <c r="D4287" s="91"/>
    </row>
    <row r="4288" spans="1:5" ht="21.75" thickTop="1" thickBot="1" x14ac:dyDescent="0.35">
      <c r="A4288" s="102" t="s">
        <v>33</v>
      </c>
      <c r="B4288" s="102"/>
      <c r="C4288" s="102"/>
      <c r="D4288" s="103">
        <f>D4286+D4270</f>
        <v>0</v>
      </c>
    </row>
    <row r="4289" spans="1:5" ht="16.5" thickTop="1" thickBot="1" x14ac:dyDescent="0.3"/>
    <row r="4290" spans="1:5" ht="16.5" thickBot="1" x14ac:dyDescent="0.3">
      <c r="A4290" s="67" t="s">
        <v>12</v>
      </c>
      <c r="B4290" s="128">
        <f>Saisie!A138</f>
        <v>0</v>
      </c>
      <c r="C4290" s="126"/>
      <c r="D4290" s="127"/>
    </row>
    <row r="4292" spans="1:5" ht="15.75" thickBot="1" x14ac:dyDescent="0.3">
      <c r="A4292" s="68">
        <f>_xlfn.IFNA(VLOOKUP(B4290,Saisie!$A$4:$X$153,5,FALSE),0)</f>
        <v>0</v>
      </c>
      <c r="B4292" s="69" t="s">
        <v>13</v>
      </c>
      <c r="C4292" s="69" t="s">
        <v>14</v>
      </c>
      <c r="D4292" s="69" t="s">
        <v>15</v>
      </c>
    </row>
    <row r="4293" spans="1:5" x14ac:dyDescent="0.25">
      <c r="A4293" s="67" t="s">
        <v>16</v>
      </c>
      <c r="B4293" s="70">
        <f>_xlfn.IFNA(VLOOKUP(B4290,Saisie!$A$4:$X$153,3,FALSE),0)</f>
        <v>0</v>
      </c>
      <c r="C4293" s="71">
        <f>Témoin!$C$4</f>
        <v>55</v>
      </c>
      <c r="D4293" s="72">
        <f>C4293*B4293</f>
        <v>0</v>
      </c>
      <c r="E4293" s="117" t="str">
        <f>_xlfn.IFNA(VLOOKUP(B4290,Saisie!$A$4:$X$153,2,FALSE),"")</f>
        <v/>
      </c>
    </row>
    <row r="4294" spans="1:5" x14ac:dyDescent="0.25">
      <c r="A4294" s="67" t="s">
        <v>17</v>
      </c>
      <c r="B4294" s="73">
        <f>IF(A4292=1,1,)</f>
        <v>0</v>
      </c>
      <c r="C4294" s="74">
        <f>Témoin!$C$5</f>
        <v>24</v>
      </c>
      <c r="D4294" s="75">
        <f t="shared" ref="D4294:D4298" si="534">C4294*B4294</f>
        <v>0</v>
      </c>
      <c r="E4294" s="129" t="str">
        <f>_xlfn.IFNA(VLOOKUP(B4290,Saisie!$A$4:$X$153,4,FALSE),"")</f>
        <v/>
      </c>
    </row>
    <row r="4295" spans="1:5" x14ac:dyDescent="0.25">
      <c r="A4295" s="67" t="s">
        <v>18</v>
      </c>
      <c r="B4295" s="73">
        <f>IF(A4292=2,2,)</f>
        <v>0</v>
      </c>
      <c r="C4295" s="74">
        <f>Témoin!$C$6</f>
        <v>23</v>
      </c>
      <c r="D4295" s="75">
        <f t="shared" si="534"/>
        <v>0</v>
      </c>
      <c r="E4295" s="129"/>
    </row>
    <row r="4296" spans="1:5" x14ac:dyDescent="0.25">
      <c r="A4296" s="67" t="s">
        <v>19</v>
      </c>
      <c r="B4296" s="73">
        <f>IF(AND(A4292&gt;=3,A4292&lt;=5),A4292,0)</f>
        <v>0</v>
      </c>
      <c r="C4296" s="74">
        <f>Témoin!$C$7</f>
        <v>22</v>
      </c>
      <c r="D4296" s="75">
        <f t="shared" si="534"/>
        <v>0</v>
      </c>
      <c r="E4296" s="129"/>
    </row>
    <row r="4297" spans="1:5" x14ac:dyDescent="0.25">
      <c r="A4297" s="67" t="s">
        <v>20</v>
      </c>
      <c r="B4297" s="73">
        <f>IF(AND(A4292&gt;=6,A4292&lt;=10),A4292,0)</f>
        <v>0</v>
      </c>
      <c r="C4297" s="74">
        <f>Témoin!$C$8</f>
        <v>21</v>
      </c>
      <c r="D4297" s="75">
        <f t="shared" si="534"/>
        <v>0</v>
      </c>
      <c r="E4297" s="129"/>
    </row>
    <row r="4298" spans="1:5" x14ac:dyDescent="0.25">
      <c r="A4298" s="67" t="s">
        <v>21</v>
      </c>
      <c r="B4298" s="76">
        <f>IF(A4292&gt;10,A4292,0)</f>
        <v>0</v>
      </c>
      <c r="C4298" s="77">
        <f>Témoin!$C$9</f>
        <v>20</v>
      </c>
      <c r="D4298" s="78">
        <f t="shared" si="534"/>
        <v>0</v>
      </c>
      <c r="E4298" s="129"/>
    </row>
    <row r="4299" spans="1:5" x14ac:dyDescent="0.25">
      <c r="A4299" s="67"/>
      <c r="B4299" s="73"/>
      <c r="C4299" s="79"/>
      <c r="D4299" s="80"/>
      <c r="E4299" s="117"/>
    </row>
    <row r="4300" spans="1:5" x14ac:dyDescent="0.25">
      <c r="A4300" s="81" t="s">
        <v>22</v>
      </c>
      <c r="B4300" s="82">
        <f>_xlfn.IFNA(VLOOKUP(B4290,Saisie!$A$4:$X$153,7,FALSE),0)</f>
        <v>0</v>
      </c>
      <c r="C4300" s="83">
        <f>Témoin!$C$11</f>
        <v>95</v>
      </c>
      <c r="D4300" s="84">
        <f t="shared" ref="D4300:D4301" si="535">C4300*B4300</f>
        <v>0</v>
      </c>
      <c r="E4300" s="117" t="str">
        <f>_xlfn.IFNA(VLOOKUP(B4290,Saisie!$A$4:$X$153,6,FALSE),"")</f>
        <v/>
      </c>
    </row>
    <row r="4301" spans="1:5" ht="15.75" thickBot="1" x14ac:dyDescent="0.3">
      <c r="A4301" s="67" t="s">
        <v>23</v>
      </c>
      <c r="B4301" s="85">
        <f>_xlfn.IFNA(VLOOKUP(B4290,Saisie!$A$4:$X$153,9,FALSE),0)</f>
        <v>0</v>
      </c>
      <c r="C4301" s="86">
        <f>Témoin!$C$12</f>
        <v>70</v>
      </c>
      <c r="D4301" s="87">
        <f t="shared" si="535"/>
        <v>0</v>
      </c>
      <c r="E4301" s="117" t="str">
        <f>_xlfn.IFNA(VLOOKUP(B4290,Saisie!$A$4:$X$153,8,FALSE),"")</f>
        <v/>
      </c>
    </row>
    <row r="4302" spans="1:5" ht="15.75" thickBot="1" x14ac:dyDescent="0.3">
      <c r="A4302" s="88" t="s">
        <v>24</v>
      </c>
      <c r="B4302" s="89"/>
      <c r="C4302" s="89"/>
      <c r="D4302" s="90">
        <f>SUM(D4293:D4301)</f>
        <v>0</v>
      </c>
      <c r="E4302" s="117"/>
    </row>
    <row r="4303" spans="1:5" ht="15.75" thickBot="1" x14ac:dyDescent="0.3">
      <c r="A4303" s="67"/>
      <c r="B4303" s="89"/>
      <c r="C4303" s="89"/>
      <c r="D4303" s="91"/>
      <c r="E4303" s="117"/>
    </row>
    <row r="4304" spans="1:5" x14ac:dyDescent="0.25">
      <c r="A4304" s="67" t="s">
        <v>25</v>
      </c>
      <c r="B4304" s="70">
        <f>_xlfn.IFNA(VLOOKUP(B4290,Saisie!$A$4:$X$153,11,FALSE),0)</f>
        <v>0</v>
      </c>
      <c r="C4304" s="71">
        <f>Témoin!$C$15</f>
        <v>27</v>
      </c>
      <c r="D4304" s="72">
        <f t="shared" ref="D4304:D4311" si="536">C4304*B4304</f>
        <v>0</v>
      </c>
      <c r="E4304" s="117" t="str">
        <f>_xlfn.IFNA(VLOOKUP(B4290,Saisie!$A$4:$X$153,10,FALSE),"")</f>
        <v/>
      </c>
    </row>
    <row r="4305" spans="1:5" x14ac:dyDescent="0.25">
      <c r="A4305" s="67" t="s">
        <v>5</v>
      </c>
      <c r="B4305" s="73">
        <f>_xlfn.IFNA(VLOOKUP(B4290,Saisie!$A$4:$X$153,13,FALSE),0)</f>
        <v>0</v>
      </c>
      <c r="C4305" s="74">
        <f>Témoin!$C$16</f>
        <v>65</v>
      </c>
      <c r="D4305" s="75">
        <f t="shared" si="536"/>
        <v>0</v>
      </c>
      <c r="E4305" s="117" t="str">
        <f>_xlfn.IFNA(VLOOKUP(B4290,Saisie!$A$4:$X$153,12,FALSE),"")</f>
        <v/>
      </c>
    </row>
    <row r="4306" spans="1:5" x14ac:dyDescent="0.25">
      <c r="A4306" s="67" t="s">
        <v>6</v>
      </c>
      <c r="B4306" s="73">
        <f>_xlfn.IFNA(VLOOKUP(B4290,Saisie!$A$4:$X$153,15,FALSE),0)</f>
        <v>0</v>
      </c>
      <c r="C4306" s="74">
        <f>Témoin!$C$17</f>
        <v>60</v>
      </c>
      <c r="D4306" s="75">
        <f t="shared" si="536"/>
        <v>0</v>
      </c>
      <c r="E4306" s="117" t="str">
        <f>_xlfn.IFNA(VLOOKUP(B4290,Saisie!$A$4:$X$153,14,FALSE),"")</f>
        <v/>
      </c>
    </row>
    <row r="4307" spans="1:5" x14ac:dyDescent="0.25">
      <c r="A4307" s="67" t="s">
        <v>26</v>
      </c>
      <c r="B4307" s="73">
        <f>_xlfn.IFNA(VLOOKUP(B4290,Saisie!$A$4:$X$153,17,FALSE),0)</f>
        <v>0</v>
      </c>
      <c r="C4307" s="74">
        <f>Témoin!$C$18</f>
        <v>39</v>
      </c>
      <c r="D4307" s="75">
        <f t="shared" si="536"/>
        <v>0</v>
      </c>
      <c r="E4307" s="117" t="str">
        <f>_xlfn.IFNA(VLOOKUP(B4290,Saisie!$A$4:$X$153,16,FALSE),"")</f>
        <v/>
      </c>
    </row>
    <row r="4308" spans="1:5" x14ac:dyDescent="0.25">
      <c r="A4308" s="67" t="s">
        <v>27</v>
      </c>
      <c r="B4308" s="73">
        <f>_xlfn.IFNA(VLOOKUP(B4290,Saisie!$A$4:$X$153,19,FALSE),0)</f>
        <v>0</v>
      </c>
      <c r="C4308" s="74">
        <f>Témoin!$C$19</f>
        <v>20</v>
      </c>
      <c r="D4308" s="75">
        <f t="shared" si="536"/>
        <v>0</v>
      </c>
      <c r="E4308" s="117" t="str">
        <f>_xlfn.IFNA(VLOOKUP(B4290,Saisie!$A$4:$X$153,18,FALSE),"")</f>
        <v/>
      </c>
    </row>
    <row r="4309" spans="1:5" x14ac:dyDescent="0.25">
      <c r="A4309" s="67" t="s">
        <v>28</v>
      </c>
      <c r="B4309" s="73">
        <f>_xlfn.IFNA(VLOOKUP(B4290,Saisie!$A$4:$X$153,23,FALSE),0)</f>
        <v>0</v>
      </c>
      <c r="C4309" s="74">
        <f>Témoin!$C$20</f>
        <v>260</v>
      </c>
      <c r="D4309" s="75">
        <f t="shared" si="536"/>
        <v>0</v>
      </c>
      <c r="E4309" s="117" t="str">
        <f>_xlfn.IFNA(VLOOKUP(B4290,Saisie!$A$4:$X$153,22,FALSE),"")</f>
        <v/>
      </c>
    </row>
    <row r="4310" spans="1:5" x14ac:dyDescent="0.25">
      <c r="A4310" s="67" t="s">
        <v>29</v>
      </c>
      <c r="B4310" s="92"/>
      <c r="C4310" s="74">
        <f>Témoin!$C$21</f>
        <v>54</v>
      </c>
      <c r="D4310" s="75">
        <f t="shared" si="536"/>
        <v>0</v>
      </c>
      <c r="E4310" s="117"/>
    </row>
    <row r="4311" spans="1:5" x14ac:dyDescent="0.25">
      <c r="A4311" s="81" t="s">
        <v>30</v>
      </c>
      <c r="B4311" s="73">
        <f>_xlfn.IFNA(VLOOKUP(B4290,Saisie!$A$4:$X$153,21,FALSE),0)</f>
        <v>0</v>
      </c>
      <c r="C4311" s="74">
        <f>Témoin!$C$22</f>
        <v>135</v>
      </c>
      <c r="D4311" s="75">
        <f t="shared" si="536"/>
        <v>0</v>
      </c>
      <c r="E4311" s="117" t="str">
        <f>_xlfn.IFNA(VLOOKUP(B4290,Saisie!$A$4:$X$153,20,FALSE),"")</f>
        <v/>
      </c>
    </row>
    <row r="4312" spans="1:5" x14ac:dyDescent="0.25">
      <c r="A4312" s="93" t="s">
        <v>31</v>
      </c>
      <c r="B4312" s="92"/>
      <c r="C4312" s="94"/>
      <c r="D4312" s="95"/>
      <c r="E4312" s="129" t="str">
        <f>_xlfn.IFNA(VLOOKUP(B4290,Saisie!$A$4:$X$153,24,FALSE),"")</f>
        <v/>
      </c>
    </row>
    <row r="4313" spans="1:5" x14ac:dyDescent="0.25">
      <c r="A4313" s="96"/>
      <c r="B4313" s="97"/>
      <c r="C4313" s="98"/>
      <c r="D4313" s="75">
        <f t="shared" ref="D4313:D4317" si="537">C4313*B4313</f>
        <v>0</v>
      </c>
      <c r="E4313" s="129"/>
    </row>
    <row r="4314" spans="1:5" x14ac:dyDescent="0.25">
      <c r="A4314" s="96"/>
      <c r="B4314" s="92"/>
      <c r="C4314" s="98"/>
      <c r="D4314" s="75">
        <f t="shared" si="537"/>
        <v>0</v>
      </c>
      <c r="E4314" s="129"/>
    </row>
    <row r="4315" spans="1:5" x14ac:dyDescent="0.25">
      <c r="A4315" s="99"/>
      <c r="B4315" s="92"/>
      <c r="C4315" s="98"/>
      <c r="D4315" s="75">
        <f t="shared" si="537"/>
        <v>0</v>
      </c>
      <c r="E4315" s="129"/>
    </row>
    <row r="4316" spans="1:5" x14ac:dyDescent="0.25">
      <c r="A4316" s="67"/>
      <c r="B4316" s="92"/>
      <c r="C4316" s="98"/>
      <c r="D4316" s="75">
        <f t="shared" si="537"/>
        <v>0</v>
      </c>
      <c r="E4316" s="129"/>
    </row>
    <row r="4317" spans="1:5" ht="15.75" thickBot="1" x14ac:dyDescent="0.3">
      <c r="A4317" s="67"/>
      <c r="B4317" s="100"/>
      <c r="C4317" s="101"/>
      <c r="D4317" s="87">
        <f t="shared" si="537"/>
        <v>0</v>
      </c>
      <c r="E4317" s="129"/>
    </row>
    <row r="4318" spans="1:5" ht="15.75" thickBot="1" x14ac:dyDescent="0.3">
      <c r="A4318" s="88" t="s">
        <v>32</v>
      </c>
      <c r="B4318" s="89"/>
      <c r="C4318" s="89"/>
      <c r="D4318" s="90">
        <f>SUM(D4304:D4317)</f>
        <v>0</v>
      </c>
    </row>
    <row r="4319" spans="1:5" ht="15.75" thickBot="1" x14ac:dyDescent="0.3">
      <c r="A4319" s="67"/>
      <c r="B4319" s="69"/>
      <c r="C4319" s="69"/>
      <c r="D4319" s="91"/>
    </row>
    <row r="4320" spans="1:5" ht="21.75" thickTop="1" thickBot="1" x14ac:dyDescent="0.35">
      <c r="A4320" s="102" t="s">
        <v>33</v>
      </c>
      <c r="B4320" s="102"/>
      <c r="C4320" s="102"/>
      <c r="D4320" s="103">
        <f>D4318+D4302</f>
        <v>0</v>
      </c>
    </row>
    <row r="4321" spans="1:5" ht="16.5" thickTop="1" thickBot="1" x14ac:dyDescent="0.3"/>
    <row r="4322" spans="1:5" ht="16.5" thickBot="1" x14ac:dyDescent="0.3">
      <c r="A4322" s="67" t="s">
        <v>12</v>
      </c>
      <c r="B4322" s="128">
        <f>Saisie!A139</f>
        <v>0</v>
      </c>
      <c r="C4322" s="126"/>
      <c r="D4322" s="127"/>
    </row>
    <row r="4324" spans="1:5" ht="15.75" thickBot="1" x14ac:dyDescent="0.3">
      <c r="A4324" s="68">
        <f>_xlfn.IFNA(VLOOKUP(B4322,Saisie!$A$4:$X$153,5,FALSE),0)</f>
        <v>0</v>
      </c>
      <c r="B4324" s="69" t="s">
        <v>13</v>
      </c>
      <c r="C4324" s="69" t="s">
        <v>14</v>
      </c>
      <c r="D4324" s="69" t="s">
        <v>15</v>
      </c>
    </row>
    <row r="4325" spans="1:5" x14ac:dyDescent="0.25">
      <c r="A4325" s="67" t="s">
        <v>16</v>
      </c>
      <c r="B4325" s="70">
        <f>_xlfn.IFNA(VLOOKUP(B4322,Saisie!$A$4:$X$153,3,FALSE),0)</f>
        <v>0</v>
      </c>
      <c r="C4325" s="71">
        <f>Témoin!$C$4</f>
        <v>55</v>
      </c>
      <c r="D4325" s="72">
        <f>C4325*B4325</f>
        <v>0</v>
      </c>
      <c r="E4325" s="117" t="str">
        <f>_xlfn.IFNA(VLOOKUP(B4322,Saisie!$A$4:$X$153,2,FALSE),"")</f>
        <v/>
      </c>
    </row>
    <row r="4326" spans="1:5" x14ac:dyDescent="0.25">
      <c r="A4326" s="67" t="s">
        <v>17</v>
      </c>
      <c r="B4326" s="73">
        <f>IF(A4324=1,1,)</f>
        <v>0</v>
      </c>
      <c r="C4326" s="74">
        <f>Témoin!$C$5</f>
        <v>24</v>
      </c>
      <c r="D4326" s="75">
        <f t="shared" ref="D4326:D4330" si="538">C4326*B4326</f>
        <v>0</v>
      </c>
      <c r="E4326" s="129" t="str">
        <f>_xlfn.IFNA(VLOOKUP(B4322,Saisie!$A$4:$X$153,4,FALSE),"")</f>
        <v/>
      </c>
    </row>
    <row r="4327" spans="1:5" x14ac:dyDescent="0.25">
      <c r="A4327" s="67" t="s">
        <v>18</v>
      </c>
      <c r="B4327" s="73">
        <f>IF(A4324=2,2,)</f>
        <v>0</v>
      </c>
      <c r="C4327" s="74">
        <f>Témoin!$C$6</f>
        <v>23</v>
      </c>
      <c r="D4327" s="75">
        <f t="shared" si="538"/>
        <v>0</v>
      </c>
      <c r="E4327" s="129"/>
    </row>
    <row r="4328" spans="1:5" x14ac:dyDescent="0.25">
      <c r="A4328" s="67" t="s">
        <v>19</v>
      </c>
      <c r="B4328" s="73">
        <f>IF(AND(A4324&gt;=3,A4324&lt;=5),A4324,0)</f>
        <v>0</v>
      </c>
      <c r="C4328" s="74">
        <f>Témoin!$C$7</f>
        <v>22</v>
      </c>
      <c r="D4328" s="75">
        <f t="shared" si="538"/>
        <v>0</v>
      </c>
      <c r="E4328" s="129"/>
    </row>
    <row r="4329" spans="1:5" x14ac:dyDescent="0.25">
      <c r="A4329" s="67" t="s">
        <v>20</v>
      </c>
      <c r="B4329" s="73">
        <f>IF(AND(A4324&gt;=6,A4324&lt;=10),A4324,0)</f>
        <v>0</v>
      </c>
      <c r="C4329" s="74">
        <f>Témoin!$C$8</f>
        <v>21</v>
      </c>
      <c r="D4329" s="75">
        <f t="shared" si="538"/>
        <v>0</v>
      </c>
      <c r="E4329" s="129"/>
    </row>
    <row r="4330" spans="1:5" x14ac:dyDescent="0.25">
      <c r="A4330" s="67" t="s">
        <v>21</v>
      </c>
      <c r="B4330" s="76">
        <f>IF(A4324&gt;10,A4324,0)</f>
        <v>0</v>
      </c>
      <c r="C4330" s="77">
        <f>Témoin!$C$9</f>
        <v>20</v>
      </c>
      <c r="D4330" s="78">
        <f t="shared" si="538"/>
        <v>0</v>
      </c>
      <c r="E4330" s="129"/>
    </row>
    <row r="4331" spans="1:5" x14ac:dyDescent="0.25">
      <c r="A4331" s="67"/>
      <c r="B4331" s="73"/>
      <c r="C4331" s="79"/>
      <c r="D4331" s="80"/>
      <c r="E4331" s="117"/>
    </row>
    <row r="4332" spans="1:5" x14ac:dyDescent="0.25">
      <c r="A4332" s="81" t="s">
        <v>22</v>
      </c>
      <c r="B4332" s="82">
        <f>_xlfn.IFNA(VLOOKUP(B4322,Saisie!$A$4:$X$153,7,FALSE),0)</f>
        <v>0</v>
      </c>
      <c r="C4332" s="83">
        <f>Témoin!$C$11</f>
        <v>95</v>
      </c>
      <c r="D4332" s="84">
        <f t="shared" ref="D4332:D4333" si="539">C4332*B4332</f>
        <v>0</v>
      </c>
      <c r="E4332" s="117" t="str">
        <f>_xlfn.IFNA(VLOOKUP(B4322,Saisie!$A$4:$X$153,6,FALSE),"")</f>
        <v/>
      </c>
    </row>
    <row r="4333" spans="1:5" ht="15.75" thickBot="1" x14ac:dyDescent="0.3">
      <c r="A4333" s="67" t="s">
        <v>23</v>
      </c>
      <c r="B4333" s="85">
        <f>_xlfn.IFNA(VLOOKUP(B4322,Saisie!$A$4:$X$153,9,FALSE),0)</f>
        <v>0</v>
      </c>
      <c r="C4333" s="86">
        <f>Témoin!$C$12</f>
        <v>70</v>
      </c>
      <c r="D4333" s="87">
        <f t="shared" si="539"/>
        <v>0</v>
      </c>
      <c r="E4333" s="117" t="str">
        <f>_xlfn.IFNA(VLOOKUP(B4322,Saisie!$A$4:$X$153,8,FALSE),"")</f>
        <v/>
      </c>
    </row>
    <row r="4334" spans="1:5" ht="15.75" thickBot="1" x14ac:dyDescent="0.3">
      <c r="A4334" s="88" t="s">
        <v>24</v>
      </c>
      <c r="B4334" s="89"/>
      <c r="C4334" s="89"/>
      <c r="D4334" s="90">
        <f>SUM(D4325:D4333)</f>
        <v>0</v>
      </c>
      <c r="E4334" s="117"/>
    </row>
    <row r="4335" spans="1:5" ht="15.75" thickBot="1" x14ac:dyDescent="0.3">
      <c r="A4335" s="67"/>
      <c r="B4335" s="89"/>
      <c r="C4335" s="89"/>
      <c r="D4335" s="91"/>
      <c r="E4335" s="117"/>
    </row>
    <row r="4336" spans="1:5" x14ac:dyDescent="0.25">
      <c r="A4336" s="67" t="s">
        <v>25</v>
      </c>
      <c r="B4336" s="70">
        <f>_xlfn.IFNA(VLOOKUP(B4322,Saisie!$A$4:$X$153,11,FALSE),0)</f>
        <v>0</v>
      </c>
      <c r="C4336" s="71">
        <f>Témoin!$C$15</f>
        <v>27</v>
      </c>
      <c r="D4336" s="72">
        <f t="shared" ref="D4336:D4343" si="540">C4336*B4336</f>
        <v>0</v>
      </c>
      <c r="E4336" s="117" t="str">
        <f>_xlfn.IFNA(VLOOKUP(B4322,Saisie!$A$4:$X$153,10,FALSE),"")</f>
        <v/>
      </c>
    </row>
    <row r="4337" spans="1:5" x14ac:dyDescent="0.25">
      <c r="A4337" s="67" t="s">
        <v>5</v>
      </c>
      <c r="B4337" s="73">
        <f>_xlfn.IFNA(VLOOKUP(B4322,Saisie!$A$4:$X$153,13,FALSE),0)</f>
        <v>0</v>
      </c>
      <c r="C4337" s="74">
        <f>Témoin!$C$16</f>
        <v>65</v>
      </c>
      <c r="D4337" s="75">
        <f t="shared" si="540"/>
        <v>0</v>
      </c>
      <c r="E4337" s="117" t="str">
        <f>_xlfn.IFNA(VLOOKUP(B4322,Saisie!$A$4:$X$153,12,FALSE),"")</f>
        <v/>
      </c>
    </row>
    <row r="4338" spans="1:5" x14ac:dyDescent="0.25">
      <c r="A4338" s="67" t="s">
        <v>6</v>
      </c>
      <c r="B4338" s="73">
        <f>_xlfn.IFNA(VLOOKUP(B4322,Saisie!$A$4:$X$153,15,FALSE),0)</f>
        <v>0</v>
      </c>
      <c r="C4338" s="74">
        <f>Témoin!$C$17</f>
        <v>60</v>
      </c>
      <c r="D4338" s="75">
        <f t="shared" si="540"/>
        <v>0</v>
      </c>
      <c r="E4338" s="117" t="str">
        <f>_xlfn.IFNA(VLOOKUP(B4322,Saisie!$A$4:$X$153,14,FALSE),"")</f>
        <v/>
      </c>
    </row>
    <row r="4339" spans="1:5" x14ac:dyDescent="0.25">
      <c r="A4339" s="67" t="s">
        <v>26</v>
      </c>
      <c r="B4339" s="73">
        <f>_xlfn.IFNA(VLOOKUP(B4322,Saisie!$A$4:$X$153,17,FALSE),0)</f>
        <v>0</v>
      </c>
      <c r="C4339" s="74">
        <f>Témoin!$C$18</f>
        <v>39</v>
      </c>
      <c r="D4339" s="75">
        <f t="shared" si="540"/>
        <v>0</v>
      </c>
      <c r="E4339" s="117" t="str">
        <f>_xlfn.IFNA(VLOOKUP(B4322,Saisie!$A$4:$X$153,16,FALSE),"")</f>
        <v/>
      </c>
    </row>
    <row r="4340" spans="1:5" x14ac:dyDescent="0.25">
      <c r="A4340" s="67" t="s">
        <v>27</v>
      </c>
      <c r="B4340" s="73">
        <f>_xlfn.IFNA(VLOOKUP(B4322,Saisie!$A$4:$X$153,19,FALSE),0)</f>
        <v>0</v>
      </c>
      <c r="C4340" s="74">
        <f>Témoin!$C$19</f>
        <v>20</v>
      </c>
      <c r="D4340" s="75">
        <f t="shared" si="540"/>
        <v>0</v>
      </c>
      <c r="E4340" s="117" t="str">
        <f>_xlfn.IFNA(VLOOKUP(B4322,Saisie!$A$4:$X$153,18,FALSE),"")</f>
        <v/>
      </c>
    </row>
    <row r="4341" spans="1:5" x14ac:dyDescent="0.25">
      <c r="A4341" s="67" t="s">
        <v>28</v>
      </c>
      <c r="B4341" s="73">
        <f>_xlfn.IFNA(VLOOKUP(B4322,Saisie!$A$4:$X$153,23,FALSE),0)</f>
        <v>0</v>
      </c>
      <c r="C4341" s="74">
        <f>Témoin!$C$20</f>
        <v>260</v>
      </c>
      <c r="D4341" s="75">
        <f t="shared" si="540"/>
        <v>0</v>
      </c>
      <c r="E4341" s="117" t="str">
        <f>_xlfn.IFNA(VLOOKUP(B4322,Saisie!$A$4:$X$153,22,FALSE),"")</f>
        <v/>
      </c>
    </row>
    <row r="4342" spans="1:5" x14ac:dyDescent="0.25">
      <c r="A4342" s="67" t="s">
        <v>29</v>
      </c>
      <c r="B4342" s="92"/>
      <c r="C4342" s="74">
        <f>Témoin!$C$21</f>
        <v>54</v>
      </c>
      <c r="D4342" s="75">
        <f t="shared" si="540"/>
        <v>0</v>
      </c>
      <c r="E4342" s="117"/>
    </row>
    <row r="4343" spans="1:5" x14ac:dyDescent="0.25">
      <c r="A4343" s="81" t="s">
        <v>30</v>
      </c>
      <c r="B4343" s="73">
        <f>_xlfn.IFNA(VLOOKUP(B4322,Saisie!$A$4:$X$153,21,FALSE),0)</f>
        <v>0</v>
      </c>
      <c r="C4343" s="74">
        <f>Témoin!$C$22</f>
        <v>135</v>
      </c>
      <c r="D4343" s="75">
        <f t="shared" si="540"/>
        <v>0</v>
      </c>
      <c r="E4343" s="117" t="str">
        <f>_xlfn.IFNA(VLOOKUP(B4322,Saisie!$A$4:$X$153,20,FALSE),"")</f>
        <v/>
      </c>
    </row>
    <row r="4344" spans="1:5" x14ac:dyDescent="0.25">
      <c r="A4344" s="93" t="s">
        <v>31</v>
      </c>
      <c r="B4344" s="92"/>
      <c r="C4344" s="94"/>
      <c r="D4344" s="95"/>
      <c r="E4344" s="129" t="str">
        <f>_xlfn.IFNA(VLOOKUP(B4322,Saisie!$A$4:$X$153,24,FALSE),"")</f>
        <v/>
      </c>
    </row>
    <row r="4345" spans="1:5" x14ac:dyDescent="0.25">
      <c r="A4345" s="96"/>
      <c r="B4345" s="97"/>
      <c r="C4345" s="98"/>
      <c r="D4345" s="75">
        <f t="shared" ref="D4345:D4349" si="541">C4345*B4345</f>
        <v>0</v>
      </c>
      <c r="E4345" s="129"/>
    </row>
    <row r="4346" spans="1:5" x14ac:dyDescent="0.25">
      <c r="A4346" s="96"/>
      <c r="B4346" s="92"/>
      <c r="C4346" s="98"/>
      <c r="D4346" s="75">
        <f t="shared" si="541"/>
        <v>0</v>
      </c>
      <c r="E4346" s="129"/>
    </row>
    <row r="4347" spans="1:5" x14ac:dyDescent="0.25">
      <c r="A4347" s="99"/>
      <c r="B4347" s="92"/>
      <c r="C4347" s="98"/>
      <c r="D4347" s="75">
        <f t="shared" si="541"/>
        <v>0</v>
      </c>
      <c r="E4347" s="129"/>
    </row>
    <row r="4348" spans="1:5" x14ac:dyDescent="0.25">
      <c r="A4348" s="67"/>
      <c r="B4348" s="92"/>
      <c r="C4348" s="98"/>
      <c r="D4348" s="75">
        <f t="shared" si="541"/>
        <v>0</v>
      </c>
      <c r="E4348" s="129"/>
    </row>
    <row r="4349" spans="1:5" ht="15.75" thickBot="1" x14ac:dyDescent="0.3">
      <c r="A4349" s="67"/>
      <c r="B4349" s="100"/>
      <c r="C4349" s="101"/>
      <c r="D4349" s="87">
        <f t="shared" si="541"/>
        <v>0</v>
      </c>
      <c r="E4349" s="129"/>
    </row>
    <row r="4350" spans="1:5" ht="15.75" thickBot="1" x14ac:dyDescent="0.3">
      <c r="A4350" s="88" t="s">
        <v>32</v>
      </c>
      <c r="B4350" s="89"/>
      <c r="C4350" s="89"/>
      <c r="D4350" s="90">
        <f>SUM(D4336:D4349)</f>
        <v>0</v>
      </c>
    </row>
    <row r="4351" spans="1:5" ht="15.75" thickBot="1" x14ac:dyDescent="0.3">
      <c r="A4351" s="67"/>
      <c r="B4351" s="69"/>
      <c r="C4351" s="69"/>
      <c r="D4351" s="91"/>
    </row>
    <row r="4352" spans="1:5" ht="21.75" thickTop="1" thickBot="1" x14ac:dyDescent="0.35">
      <c r="A4352" s="102" t="s">
        <v>33</v>
      </c>
      <c r="B4352" s="102"/>
      <c r="C4352" s="102"/>
      <c r="D4352" s="103">
        <f>D4350+D4334</f>
        <v>0</v>
      </c>
    </row>
    <row r="4353" spans="1:5" ht="16.5" thickTop="1" thickBot="1" x14ac:dyDescent="0.3"/>
    <row r="4354" spans="1:5" ht="16.5" thickBot="1" x14ac:dyDescent="0.3">
      <c r="A4354" s="67" t="s">
        <v>12</v>
      </c>
      <c r="B4354" s="128">
        <f>Saisie!A140</f>
        <v>0</v>
      </c>
      <c r="C4354" s="126"/>
      <c r="D4354" s="127"/>
    </row>
    <row r="4356" spans="1:5" ht="15.75" thickBot="1" x14ac:dyDescent="0.3">
      <c r="A4356" s="68">
        <f>_xlfn.IFNA(VLOOKUP(B4354,Saisie!$A$4:$X$153,5,FALSE),0)</f>
        <v>0</v>
      </c>
      <c r="B4356" s="69" t="s">
        <v>13</v>
      </c>
      <c r="C4356" s="69" t="s">
        <v>14</v>
      </c>
      <c r="D4356" s="69" t="s">
        <v>15</v>
      </c>
    </row>
    <row r="4357" spans="1:5" x14ac:dyDescent="0.25">
      <c r="A4357" s="67" t="s">
        <v>16</v>
      </c>
      <c r="B4357" s="70">
        <f>_xlfn.IFNA(VLOOKUP(B4354,Saisie!$A$4:$X$153,3,FALSE),0)</f>
        <v>0</v>
      </c>
      <c r="C4357" s="71">
        <f>Témoin!$C$4</f>
        <v>55</v>
      </c>
      <c r="D4357" s="72">
        <f>C4357*B4357</f>
        <v>0</v>
      </c>
      <c r="E4357" s="117" t="str">
        <f>_xlfn.IFNA(VLOOKUP(B4354,Saisie!$A$4:$X$153,2,FALSE),"")</f>
        <v/>
      </c>
    </row>
    <row r="4358" spans="1:5" x14ac:dyDescent="0.25">
      <c r="A4358" s="67" t="s">
        <v>17</v>
      </c>
      <c r="B4358" s="73">
        <f>IF(A4356=1,1,)</f>
        <v>0</v>
      </c>
      <c r="C4358" s="74">
        <f>Témoin!$C$5</f>
        <v>24</v>
      </c>
      <c r="D4358" s="75">
        <f t="shared" ref="D4358:D4362" si="542">C4358*B4358</f>
        <v>0</v>
      </c>
      <c r="E4358" s="129" t="str">
        <f>_xlfn.IFNA(VLOOKUP(B4354,Saisie!$A$4:$X$153,4,FALSE),"")</f>
        <v/>
      </c>
    </row>
    <row r="4359" spans="1:5" x14ac:dyDescent="0.25">
      <c r="A4359" s="67" t="s">
        <v>18</v>
      </c>
      <c r="B4359" s="73">
        <f>IF(A4356=2,2,)</f>
        <v>0</v>
      </c>
      <c r="C4359" s="74">
        <f>Témoin!$C$6</f>
        <v>23</v>
      </c>
      <c r="D4359" s="75">
        <f t="shared" si="542"/>
        <v>0</v>
      </c>
      <c r="E4359" s="129"/>
    </row>
    <row r="4360" spans="1:5" x14ac:dyDescent="0.25">
      <c r="A4360" s="67" t="s">
        <v>19</v>
      </c>
      <c r="B4360" s="73">
        <f>IF(AND(A4356&gt;=3,A4356&lt;=5),A4356,0)</f>
        <v>0</v>
      </c>
      <c r="C4360" s="74">
        <f>Témoin!$C$7</f>
        <v>22</v>
      </c>
      <c r="D4360" s="75">
        <f t="shared" si="542"/>
        <v>0</v>
      </c>
      <c r="E4360" s="129"/>
    </row>
    <row r="4361" spans="1:5" x14ac:dyDescent="0.25">
      <c r="A4361" s="67" t="s">
        <v>20</v>
      </c>
      <c r="B4361" s="73">
        <f>IF(AND(A4356&gt;=6,A4356&lt;=10),A4356,0)</f>
        <v>0</v>
      </c>
      <c r="C4361" s="74">
        <f>Témoin!$C$8</f>
        <v>21</v>
      </c>
      <c r="D4361" s="75">
        <f t="shared" si="542"/>
        <v>0</v>
      </c>
      <c r="E4361" s="129"/>
    </row>
    <row r="4362" spans="1:5" x14ac:dyDescent="0.25">
      <c r="A4362" s="67" t="s">
        <v>21</v>
      </c>
      <c r="B4362" s="76">
        <f>IF(A4356&gt;10,A4356,0)</f>
        <v>0</v>
      </c>
      <c r="C4362" s="77">
        <f>Témoin!$C$9</f>
        <v>20</v>
      </c>
      <c r="D4362" s="78">
        <f t="shared" si="542"/>
        <v>0</v>
      </c>
      <c r="E4362" s="129"/>
    </row>
    <row r="4363" spans="1:5" x14ac:dyDescent="0.25">
      <c r="A4363" s="67"/>
      <c r="B4363" s="73"/>
      <c r="C4363" s="79"/>
      <c r="D4363" s="80"/>
      <c r="E4363" s="117"/>
    </row>
    <row r="4364" spans="1:5" x14ac:dyDescent="0.25">
      <c r="A4364" s="81" t="s">
        <v>22</v>
      </c>
      <c r="B4364" s="82">
        <f>_xlfn.IFNA(VLOOKUP(B4354,Saisie!$A$4:$X$153,7,FALSE),0)</f>
        <v>0</v>
      </c>
      <c r="C4364" s="83">
        <f>Témoin!$C$11</f>
        <v>95</v>
      </c>
      <c r="D4364" s="84">
        <f t="shared" ref="D4364:D4365" si="543">C4364*B4364</f>
        <v>0</v>
      </c>
      <c r="E4364" s="117" t="str">
        <f>_xlfn.IFNA(VLOOKUP(B4354,Saisie!$A$4:$X$153,6,FALSE),"")</f>
        <v/>
      </c>
    </row>
    <row r="4365" spans="1:5" ht="15.75" thickBot="1" x14ac:dyDescent="0.3">
      <c r="A4365" s="67" t="s">
        <v>23</v>
      </c>
      <c r="B4365" s="85">
        <f>_xlfn.IFNA(VLOOKUP(B4354,Saisie!$A$4:$X$153,9,FALSE),0)</f>
        <v>0</v>
      </c>
      <c r="C4365" s="86">
        <f>Témoin!$C$12</f>
        <v>70</v>
      </c>
      <c r="D4365" s="87">
        <f t="shared" si="543"/>
        <v>0</v>
      </c>
      <c r="E4365" s="117" t="str">
        <f>_xlfn.IFNA(VLOOKUP(B4354,Saisie!$A$4:$X$153,8,FALSE),"")</f>
        <v/>
      </c>
    </row>
    <row r="4366" spans="1:5" ht="15.75" thickBot="1" x14ac:dyDescent="0.3">
      <c r="A4366" s="88" t="s">
        <v>24</v>
      </c>
      <c r="B4366" s="89"/>
      <c r="C4366" s="89"/>
      <c r="D4366" s="90">
        <f>SUM(D4357:D4365)</f>
        <v>0</v>
      </c>
      <c r="E4366" s="117"/>
    </row>
    <row r="4367" spans="1:5" ht="15.75" thickBot="1" x14ac:dyDescent="0.3">
      <c r="A4367" s="67"/>
      <c r="B4367" s="89"/>
      <c r="C4367" s="89"/>
      <c r="D4367" s="91"/>
      <c r="E4367" s="117"/>
    </row>
    <row r="4368" spans="1:5" x14ac:dyDescent="0.25">
      <c r="A4368" s="67" t="s">
        <v>25</v>
      </c>
      <c r="B4368" s="70">
        <f>_xlfn.IFNA(VLOOKUP(B4354,Saisie!$A$4:$X$153,11,FALSE),0)</f>
        <v>0</v>
      </c>
      <c r="C4368" s="71">
        <f>Témoin!$C$15</f>
        <v>27</v>
      </c>
      <c r="D4368" s="72">
        <f t="shared" ref="D4368:D4375" si="544">C4368*B4368</f>
        <v>0</v>
      </c>
      <c r="E4368" s="117" t="str">
        <f>_xlfn.IFNA(VLOOKUP(B4354,Saisie!$A$4:$X$153,10,FALSE),"")</f>
        <v/>
      </c>
    </row>
    <row r="4369" spans="1:5" x14ac:dyDescent="0.25">
      <c r="A4369" s="67" t="s">
        <v>5</v>
      </c>
      <c r="B4369" s="73">
        <f>_xlfn.IFNA(VLOOKUP(B4354,Saisie!$A$4:$X$153,13,FALSE),0)</f>
        <v>0</v>
      </c>
      <c r="C4369" s="74">
        <f>Témoin!$C$16</f>
        <v>65</v>
      </c>
      <c r="D4369" s="75">
        <f t="shared" si="544"/>
        <v>0</v>
      </c>
      <c r="E4369" s="117" t="str">
        <f>_xlfn.IFNA(VLOOKUP(B4354,Saisie!$A$4:$X$153,12,FALSE),"")</f>
        <v/>
      </c>
    </row>
    <row r="4370" spans="1:5" x14ac:dyDescent="0.25">
      <c r="A4370" s="67" t="s">
        <v>6</v>
      </c>
      <c r="B4370" s="73">
        <f>_xlfn.IFNA(VLOOKUP(B4354,Saisie!$A$4:$X$153,15,FALSE),0)</f>
        <v>0</v>
      </c>
      <c r="C4370" s="74">
        <f>Témoin!$C$17</f>
        <v>60</v>
      </c>
      <c r="D4370" s="75">
        <f t="shared" si="544"/>
        <v>0</v>
      </c>
      <c r="E4370" s="117" t="str">
        <f>_xlfn.IFNA(VLOOKUP(B4354,Saisie!$A$4:$X$153,14,FALSE),"")</f>
        <v/>
      </c>
    </row>
    <row r="4371" spans="1:5" x14ac:dyDescent="0.25">
      <c r="A4371" s="67" t="s">
        <v>26</v>
      </c>
      <c r="B4371" s="73">
        <f>_xlfn.IFNA(VLOOKUP(B4354,Saisie!$A$4:$X$153,17,FALSE),0)</f>
        <v>0</v>
      </c>
      <c r="C4371" s="74">
        <f>Témoin!$C$18</f>
        <v>39</v>
      </c>
      <c r="D4371" s="75">
        <f t="shared" si="544"/>
        <v>0</v>
      </c>
      <c r="E4371" s="117" t="str">
        <f>_xlfn.IFNA(VLOOKUP(B4354,Saisie!$A$4:$X$153,16,FALSE),"")</f>
        <v/>
      </c>
    </row>
    <row r="4372" spans="1:5" x14ac:dyDescent="0.25">
      <c r="A4372" s="67" t="s">
        <v>27</v>
      </c>
      <c r="B4372" s="73">
        <f>_xlfn.IFNA(VLOOKUP(B4354,Saisie!$A$4:$X$153,19,FALSE),0)</f>
        <v>0</v>
      </c>
      <c r="C4372" s="74">
        <f>Témoin!$C$19</f>
        <v>20</v>
      </c>
      <c r="D4372" s="75">
        <f t="shared" si="544"/>
        <v>0</v>
      </c>
      <c r="E4372" s="117" t="str">
        <f>_xlfn.IFNA(VLOOKUP(B4354,Saisie!$A$4:$X$153,18,FALSE),"")</f>
        <v/>
      </c>
    </row>
    <row r="4373" spans="1:5" x14ac:dyDescent="0.25">
      <c r="A4373" s="67" t="s">
        <v>28</v>
      </c>
      <c r="B4373" s="73">
        <f>_xlfn.IFNA(VLOOKUP(B4354,Saisie!$A$4:$X$153,23,FALSE),0)</f>
        <v>0</v>
      </c>
      <c r="C4373" s="74">
        <f>Témoin!$C$20</f>
        <v>260</v>
      </c>
      <c r="D4373" s="75">
        <f t="shared" si="544"/>
        <v>0</v>
      </c>
      <c r="E4373" s="117" t="str">
        <f>_xlfn.IFNA(VLOOKUP(B4354,Saisie!$A$4:$X$153,22,FALSE),"")</f>
        <v/>
      </c>
    </row>
    <row r="4374" spans="1:5" x14ac:dyDescent="0.25">
      <c r="A4374" s="67" t="s">
        <v>29</v>
      </c>
      <c r="B4374" s="92"/>
      <c r="C4374" s="74">
        <f>Témoin!$C$21</f>
        <v>54</v>
      </c>
      <c r="D4374" s="75">
        <f t="shared" si="544"/>
        <v>0</v>
      </c>
      <c r="E4374" s="117"/>
    </row>
    <row r="4375" spans="1:5" x14ac:dyDescent="0.25">
      <c r="A4375" s="81" t="s">
        <v>30</v>
      </c>
      <c r="B4375" s="73">
        <f>_xlfn.IFNA(VLOOKUP(B4354,Saisie!$A$4:$X$153,21,FALSE),0)</f>
        <v>0</v>
      </c>
      <c r="C4375" s="74">
        <f>Témoin!$C$22</f>
        <v>135</v>
      </c>
      <c r="D4375" s="75">
        <f t="shared" si="544"/>
        <v>0</v>
      </c>
      <c r="E4375" s="117" t="str">
        <f>_xlfn.IFNA(VLOOKUP(B4354,Saisie!$A$4:$X$153,20,FALSE),"")</f>
        <v/>
      </c>
    </row>
    <row r="4376" spans="1:5" x14ac:dyDescent="0.25">
      <c r="A4376" s="93" t="s">
        <v>31</v>
      </c>
      <c r="B4376" s="92"/>
      <c r="C4376" s="94"/>
      <c r="D4376" s="95"/>
      <c r="E4376" s="129" t="str">
        <f>_xlfn.IFNA(VLOOKUP(B4354,Saisie!$A$4:$X$153,24,FALSE),"")</f>
        <v/>
      </c>
    </row>
    <row r="4377" spans="1:5" x14ac:dyDescent="0.25">
      <c r="A4377" s="96"/>
      <c r="B4377" s="97"/>
      <c r="C4377" s="98"/>
      <c r="D4377" s="75">
        <f t="shared" ref="D4377:D4381" si="545">C4377*B4377</f>
        <v>0</v>
      </c>
      <c r="E4377" s="129"/>
    </row>
    <row r="4378" spans="1:5" x14ac:dyDescent="0.25">
      <c r="A4378" s="96"/>
      <c r="B4378" s="92"/>
      <c r="C4378" s="98"/>
      <c r="D4378" s="75">
        <f t="shared" si="545"/>
        <v>0</v>
      </c>
      <c r="E4378" s="129"/>
    </row>
    <row r="4379" spans="1:5" x14ac:dyDescent="0.25">
      <c r="A4379" s="99"/>
      <c r="B4379" s="92"/>
      <c r="C4379" s="98"/>
      <c r="D4379" s="75">
        <f t="shared" si="545"/>
        <v>0</v>
      </c>
      <c r="E4379" s="129"/>
    </row>
    <row r="4380" spans="1:5" x14ac:dyDescent="0.25">
      <c r="A4380" s="67"/>
      <c r="B4380" s="92"/>
      <c r="C4380" s="98"/>
      <c r="D4380" s="75">
        <f t="shared" si="545"/>
        <v>0</v>
      </c>
      <c r="E4380" s="129"/>
    </row>
    <row r="4381" spans="1:5" ht="15.75" thickBot="1" x14ac:dyDescent="0.3">
      <c r="A4381" s="67"/>
      <c r="B4381" s="100"/>
      <c r="C4381" s="101"/>
      <c r="D4381" s="87">
        <f t="shared" si="545"/>
        <v>0</v>
      </c>
      <c r="E4381" s="129"/>
    </row>
    <row r="4382" spans="1:5" ht="15.75" thickBot="1" x14ac:dyDescent="0.3">
      <c r="A4382" s="88" t="s">
        <v>32</v>
      </c>
      <c r="B4382" s="89"/>
      <c r="C4382" s="89"/>
      <c r="D4382" s="90">
        <f>SUM(D4368:D4381)</f>
        <v>0</v>
      </c>
    </row>
    <row r="4383" spans="1:5" ht="15.75" thickBot="1" x14ac:dyDescent="0.3">
      <c r="A4383" s="67"/>
      <c r="B4383" s="69"/>
      <c r="C4383" s="69"/>
      <c r="D4383" s="91"/>
    </row>
    <row r="4384" spans="1:5" ht="21.75" thickTop="1" thickBot="1" x14ac:dyDescent="0.35">
      <c r="A4384" s="102" t="s">
        <v>33</v>
      </c>
      <c r="B4384" s="102"/>
      <c r="C4384" s="102"/>
      <c r="D4384" s="103">
        <f>D4382+D4366</f>
        <v>0</v>
      </c>
    </row>
    <row r="4385" spans="1:5" ht="16.5" thickTop="1" thickBot="1" x14ac:dyDescent="0.3"/>
    <row r="4386" spans="1:5" ht="16.5" thickBot="1" x14ac:dyDescent="0.3">
      <c r="A4386" s="67" t="s">
        <v>12</v>
      </c>
      <c r="B4386" s="128">
        <f>Saisie!A141</f>
        <v>0</v>
      </c>
      <c r="C4386" s="126"/>
      <c r="D4386" s="127"/>
    </row>
    <row r="4388" spans="1:5" ht="15.75" thickBot="1" x14ac:dyDescent="0.3">
      <c r="A4388" s="68">
        <f>_xlfn.IFNA(VLOOKUP(B4386,Saisie!$A$4:$X$153,5,FALSE),0)</f>
        <v>0</v>
      </c>
      <c r="B4388" s="69" t="s">
        <v>13</v>
      </c>
      <c r="C4388" s="69" t="s">
        <v>14</v>
      </c>
      <c r="D4388" s="69" t="s">
        <v>15</v>
      </c>
    </row>
    <row r="4389" spans="1:5" x14ac:dyDescent="0.25">
      <c r="A4389" s="67" t="s">
        <v>16</v>
      </c>
      <c r="B4389" s="70">
        <f>_xlfn.IFNA(VLOOKUP(B4386,Saisie!$A$4:$X$153,3,FALSE),0)</f>
        <v>0</v>
      </c>
      <c r="C4389" s="71">
        <f>Témoin!$C$4</f>
        <v>55</v>
      </c>
      <c r="D4389" s="72">
        <f>C4389*B4389</f>
        <v>0</v>
      </c>
      <c r="E4389" s="117" t="str">
        <f>_xlfn.IFNA(VLOOKUP(B4386,Saisie!$A$4:$X$153,2,FALSE),"")</f>
        <v/>
      </c>
    </row>
    <row r="4390" spans="1:5" x14ac:dyDescent="0.25">
      <c r="A4390" s="67" t="s">
        <v>17</v>
      </c>
      <c r="B4390" s="73">
        <f>IF(A4388=1,1,)</f>
        <v>0</v>
      </c>
      <c r="C4390" s="74">
        <f>Témoin!$C$5</f>
        <v>24</v>
      </c>
      <c r="D4390" s="75">
        <f t="shared" ref="D4390:D4394" si="546">C4390*B4390</f>
        <v>0</v>
      </c>
      <c r="E4390" s="129" t="str">
        <f>_xlfn.IFNA(VLOOKUP(B4386,Saisie!$A$4:$X$153,4,FALSE),"")</f>
        <v/>
      </c>
    </row>
    <row r="4391" spans="1:5" x14ac:dyDescent="0.25">
      <c r="A4391" s="67" t="s">
        <v>18</v>
      </c>
      <c r="B4391" s="73">
        <f>IF(A4388=2,2,)</f>
        <v>0</v>
      </c>
      <c r="C4391" s="74">
        <f>Témoin!$C$6</f>
        <v>23</v>
      </c>
      <c r="D4391" s="75">
        <f t="shared" si="546"/>
        <v>0</v>
      </c>
      <c r="E4391" s="129"/>
    </row>
    <row r="4392" spans="1:5" x14ac:dyDescent="0.25">
      <c r="A4392" s="67" t="s">
        <v>19</v>
      </c>
      <c r="B4392" s="73">
        <f>IF(AND(A4388&gt;=3,A4388&lt;=5),A4388,0)</f>
        <v>0</v>
      </c>
      <c r="C4392" s="74">
        <f>Témoin!$C$7</f>
        <v>22</v>
      </c>
      <c r="D4392" s="75">
        <f t="shared" si="546"/>
        <v>0</v>
      </c>
      <c r="E4392" s="129"/>
    </row>
    <row r="4393" spans="1:5" x14ac:dyDescent="0.25">
      <c r="A4393" s="67" t="s">
        <v>20</v>
      </c>
      <c r="B4393" s="73">
        <f>IF(AND(A4388&gt;=6,A4388&lt;=10),A4388,0)</f>
        <v>0</v>
      </c>
      <c r="C4393" s="74">
        <f>Témoin!$C$8</f>
        <v>21</v>
      </c>
      <c r="D4393" s="75">
        <f t="shared" si="546"/>
        <v>0</v>
      </c>
      <c r="E4393" s="129"/>
    </row>
    <row r="4394" spans="1:5" x14ac:dyDescent="0.25">
      <c r="A4394" s="67" t="s">
        <v>21</v>
      </c>
      <c r="B4394" s="76">
        <f>IF(A4388&gt;10,A4388,0)</f>
        <v>0</v>
      </c>
      <c r="C4394" s="77">
        <f>Témoin!$C$9</f>
        <v>20</v>
      </c>
      <c r="D4394" s="78">
        <f t="shared" si="546"/>
        <v>0</v>
      </c>
      <c r="E4394" s="129"/>
    </row>
    <row r="4395" spans="1:5" x14ac:dyDescent="0.25">
      <c r="A4395" s="67"/>
      <c r="B4395" s="73"/>
      <c r="C4395" s="79"/>
      <c r="D4395" s="80"/>
      <c r="E4395" s="117"/>
    </row>
    <row r="4396" spans="1:5" x14ac:dyDescent="0.25">
      <c r="A4396" s="81" t="s">
        <v>22</v>
      </c>
      <c r="B4396" s="82">
        <f>_xlfn.IFNA(VLOOKUP(B4386,Saisie!$A$4:$X$153,7,FALSE),0)</f>
        <v>0</v>
      </c>
      <c r="C4396" s="83">
        <f>Témoin!$C$11</f>
        <v>95</v>
      </c>
      <c r="D4396" s="84">
        <f t="shared" ref="D4396:D4397" si="547">C4396*B4396</f>
        <v>0</v>
      </c>
      <c r="E4396" s="117" t="str">
        <f>_xlfn.IFNA(VLOOKUP(B4386,Saisie!$A$4:$X$153,6,FALSE),"")</f>
        <v/>
      </c>
    </row>
    <row r="4397" spans="1:5" ht="15.75" thickBot="1" x14ac:dyDescent="0.3">
      <c r="A4397" s="67" t="s">
        <v>23</v>
      </c>
      <c r="B4397" s="85">
        <f>_xlfn.IFNA(VLOOKUP(B4386,Saisie!$A$4:$X$153,9,FALSE),0)</f>
        <v>0</v>
      </c>
      <c r="C4397" s="86">
        <f>Témoin!$C$12</f>
        <v>70</v>
      </c>
      <c r="D4397" s="87">
        <f t="shared" si="547"/>
        <v>0</v>
      </c>
      <c r="E4397" s="117" t="str">
        <f>_xlfn.IFNA(VLOOKUP(B4386,Saisie!$A$4:$X$153,8,FALSE),"")</f>
        <v/>
      </c>
    </row>
    <row r="4398" spans="1:5" ht="15.75" thickBot="1" x14ac:dyDescent="0.3">
      <c r="A4398" s="88" t="s">
        <v>24</v>
      </c>
      <c r="B4398" s="89"/>
      <c r="C4398" s="89"/>
      <c r="D4398" s="90">
        <f>SUM(D4389:D4397)</f>
        <v>0</v>
      </c>
      <c r="E4398" s="117"/>
    </row>
    <row r="4399" spans="1:5" ht="15.75" thickBot="1" x14ac:dyDescent="0.3">
      <c r="A4399" s="67"/>
      <c r="B4399" s="89"/>
      <c r="C4399" s="89"/>
      <c r="D4399" s="91"/>
      <c r="E4399" s="117"/>
    </row>
    <row r="4400" spans="1:5" x14ac:dyDescent="0.25">
      <c r="A4400" s="67" t="s">
        <v>25</v>
      </c>
      <c r="B4400" s="70">
        <f>_xlfn.IFNA(VLOOKUP(B4386,Saisie!$A$4:$X$153,11,FALSE),0)</f>
        <v>0</v>
      </c>
      <c r="C4400" s="71">
        <f>Témoin!$C$15</f>
        <v>27</v>
      </c>
      <c r="D4400" s="72">
        <f t="shared" ref="D4400:D4407" si="548">C4400*B4400</f>
        <v>0</v>
      </c>
      <c r="E4400" s="117" t="str">
        <f>_xlfn.IFNA(VLOOKUP(B4386,Saisie!$A$4:$X$153,10,FALSE),"")</f>
        <v/>
      </c>
    </row>
    <row r="4401" spans="1:5" x14ac:dyDescent="0.25">
      <c r="A4401" s="67" t="s">
        <v>5</v>
      </c>
      <c r="B4401" s="73">
        <f>_xlfn.IFNA(VLOOKUP(B4386,Saisie!$A$4:$X$153,13,FALSE),0)</f>
        <v>0</v>
      </c>
      <c r="C4401" s="74">
        <f>Témoin!$C$16</f>
        <v>65</v>
      </c>
      <c r="D4401" s="75">
        <f t="shared" si="548"/>
        <v>0</v>
      </c>
      <c r="E4401" s="117" t="str">
        <f>_xlfn.IFNA(VLOOKUP(B4386,Saisie!$A$4:$X$153,12,FALSE),"")</f>
        <v/>
      </c>
    </row>
    <row r="4402" spans="1:5" x14ac:dyDescent="0.25">
      <c r="A4402" s="67" t="s">
        <v>6</v>
      </c>
      <c r="B4402" s="73">
        <f>_xlfn.IFNA(VLOOKUP(B4386,Saisie!$A$4:$X$153,15,FALSE),0)</f>
        <v>0</v>
      </c>
      <c r="C4402" s="74">
        <f>Témoin!$C$17</f>
        <v>60</v>
      </c>
      <c r="D4402" s="75">
        <f t="shared" si="548"/>
        <v>0</v>
      </c>
      <c r="E4402" s="117" t="str">
        <f>_xlfn.IFNA(VLOOKUP(B4386,Saisie!$A$4:$X$153,14,FALSE),"")</f>
        <v/>
      </c>
    </row>
    <row r="4403" spans="1:5" x14ac:dyDescent="0.25">
      <c r="A4403" s="67" t="s">
        <v>26</v>
      </c>
      <c r="B4403" s="73">
        <f>_xlfn.IFNA(VLOOKUP(B4386,Saisie!$A$4:$X$153,17,FALSE),0)</f>
        <v>0</v>
      </c>
      <c r="C4403" s="74">
        <f>Témoin!$C$18</f>
        <v>39</v>
      </c>
      <c r="D4403" s="75">
        <f t="shared" si="548"/>
        <v>0</v>
      </c>
      <c r="E4403" s="117" t="str">
        <f>_xlfn.IFNA(VLOOKUP(B4386,Saisie!$A$4:$X$153,16,FALSE),"")</f>
        <v/>
      </c>
    </row>
    <row r="4404" spans="1:5" x14ac:dyDescent="0.25">
      <c r="A4404" s="67" t="s">
        <v>27</v>
      </c>
      <c r="B4404" s="73">
        <f>_xlfn.IFNA(VLOOKUP(B4386,Saisie!$A$4:$X$153,19,FALSE),0)</f>
        <v>0</v>
      </c>
      <c r="C4404" s="74">
        <f>Témoin!$C$19</f>
        <v>20</v>
      </c>
      <c r="D4404" s="75">
        <f t="shared" si="548"/>
        <v>0</v>
      </c>
      <c r="E4404" s="117" t="str">
        <f>_xlfn.IFNA(VLOOKUP(B4386,Saisie!$A$4:$X$153,18,FALSE),"")</f>
        <v/>
      </c>
    </row>
    <row r="4405" spans="1:5" x14ac:dyDescent="0.25">
      <c r="A4405" s="67" t="s">
        <v>28</v>
      </c>
      <c r="B4405" s="73">
        <f>_xlfn.IFNA(VLOOKUP(B4386,Saisie!$A$4:$X$153,23,FALSE),0)</f>
        <v>0</v>
      </c>
      <c r="C4405" s="74">
        <f>Témoin!$C$20</f>
        <v>260</v>
      </c>
      <c r="D4405" s="75">
        <f t="shared" si="548"/>
        <v>0</v>
      </c>
      <c r="E4405" s="117" t="str">
        <f>_xlfn.IFNA(VLOOKUP(B4386,Saisie!$A$4:$X$153,22,FALSE),"")</f>
        <v/>
      </c>
    </row>
    <row r="4406" spans="1:5" x14ac:dyDescent="0.25">
      <c r="A4406" s="67" t="s">
        <v>29</v>
      </c>
      <c r="B4406" s="92"/>
      <c r="C4406" s="74">
        <f>Témoin!$C$21</f>
        <v>54</v>
      </c>
      <c r="D4406" s="75">
        <f t="shared" si="548"/>
        <v>0</v>
      </c>
      <c r="E4406" s="117"/>
    </row>
    <row r="4407" spans="1:5" x14ac:dyDescent="0.25">
      <c r="A4407" s="81" t="s">
        <v>30</v>
      </c>
      <c r="B4407" s="73">
        <f>_xlfn.IFNA(VLOOKUP(B4386,Saisie!$A$4:$X$153,21,FALSE),0)</f>
        <v>0</v>
      </c>
      <c r="C4407" s="74">
        <f>Témoin!$C$22</f>
        <v>135</v>
      </c>
      <c r="D4407" s="75">
        <f t="shared" si="548"/>
        <v>0</v>
      </c>
      <c r="E4407" s="117" t="str">
        <f>_xlfn.IFNA(VLOOKUP(B4386,Saisie!$A$4:$X$153,20,FALSE),"")</f>
        <v/>
      </c>
    </row>
    <row r="4408" spans="1:5" x14ac:dyDescent="0.25">
      <c r="A4408" s="93" t="s">
        <v>31</v>
      </c>
      <c r="B4408" s="92"/>
      <c r="C4408" s="94"/>
      <c r="D4408" s="95"/>
      <c r="E4408" s="129" t="str">
        <f>_xlfn.IFNA(VLOOKUP(B4386,Saisie!$A$4:$X$153,24,FALSE),"")</f>
        <v/>
      </c>
    </row>
    <row r="4409" spans="1:5" x14ac:dyDescent="0.25">
      <c r="A4409" s="96"/>
      <c r="B4409" s="97"/>
      <c r="C4409" s="98"/>
      <c r="D4409" s="75">
        <f t="shared" ref="D4409:D4413" si="549">C4409*B4409</f>
        <v>0</v>
      </c>
      <c r="E4409" s="129"/>
    </row>
    <row r="4410" spans="1:5" x14ac:dyDescent="0.25">
      <c r="A4410" s="96"/>
      <c r="B4410" s="92"/>
      <c r="C4410" s="98"/>
      <c r="D4410" s="75">
        <f t="shared" si="549"/>
        <v>0</v>
      </c>
      <c r="E4410" s="129"/>
    </row>
    <row r="4411" spans="1:5" x14ac:dyDescent="0.25">
      <c r="A4411" s="99"/>
      <c r="B4411" s="92"/>
      <c r="C4411" s="98"/>
      <c r="D4411" s="75">
        <f t="shared" si="549"/>
        <v>0</v>
      </c>
      <c r="E4411" s="129"/>
    </row>
    <row r="4412" spans="1:5" x14ac:dyDescent="0.25">
      <c r="A4412" s="67"/>
      <c r="B4412" s="92"/>
      <c r="C4412" s="98"/>
      <c r="D4412" s="75">
        <f t="shared" si="549"/>
        <v>0</v>
      </c>
      <c r="E4412" s="129"/>
    </row>
    <row r="4413" spans="1:5" ht="15.75" thickBot="1" x14ac:dyDescent="0.3">
      <c r="A4413" s="67"/>
      <c r="B4413" s="100"/>
      <c r="C4413" s="101"/>
      <c r="D4413" s="87">
        <f t="shared" si="549"/>
        <v>0</v>
      </c>
      <c r="E4413" s="129"/>
    </row>
    <row r="4414" spans="1:5" ht="15.75" thickBot="1" x14ac:dyDescent="0.3">
      <c r="A4414" s="88" t="s">
        <v>32</v>
      </c>
      <c r="B4414" s="89"/>
      <c r="C4414" s="89"/>
      <c r="D4414" s="90">
        <f>SUM(D4400:D4413)</f>
        <v>0</v>
      </c>
    </row>
    <row r="4415" spans="1:5" ht="15.75" thickBot="1" x14ac:dyDescent="0.3">
      <c r="A4415" s="67"/>
      <c r="B4415" s="69"/>
      <c r="C4415" s="69"/>
      <c r="D4415" s="91"/>
    </row>
    <row r="4416" spans="1:5" ht="21.75" thickTop="1" thickBot="1" x14ac:dyDescent="0.35">
      <c r="A4416" s="102" t="s">
        <v>33</v>
      </c>
      <c r="B4416" s="102"/>
      <c r="C4416" s="102"/>
      <c r="D4416" s="103">
        <f>D4414+D4398</f>
        <v>0</v>
      </c>
    </row>
    <row r="4417" spans="1:5" ht="16.5" thickTop="1" thickBot="1" x14ac:dyDescent="0.3"/>
    <row r="4418" spans="1:5" ht="16.5" thickBot="1" x14ac:dyDescent="0.3">
      <c r="A4418" s="67" t="s">
        <v>12</v>
      </c>
      <c r="B4418" s="128">
        <f>Saisie!A142</f>
        <v>0</v>
      </c>
      <c r="C4418" s="126"/>
      <c r="D4418" s="127"/>
    </row>
    <row r="4420" spans="1:5" ht="15.75" thickBot="1" x14ac:dyDescent="0.3">
      <c r="A4420" s="68">
        <f>_xlfn.IFNA(VLOOKUP(B4418,Saisie!$A$4:$X$153,5,FALSE),0)</f>
        <v>0</v>
      </c>
      <c r="B4420" s="69" t="s">
        <v>13</v>
      </c>
      <c r="C4420" s="69" t="s">
        <v>14</v>
      </c>
      <c r="D4420" s="69" t="s">
        <v>15</v>
      </c>
    </row>
    <row r="4421" spans="1:5" x14ac:dyDescent="0.25">
      <c r="A4421" s="67" t="s">
        <v>16</v>
      </c>
      <c r="B4421" s="70">
        <f>_xlfn.IFNA(VLOOKUP(B4418,Saisie!$A$4:$X$153,3,FALSE),0)</f>
        <v>0</v>
      </c>
      <c r="C4421" s="71">
        <f>Témoin!$C$4</f>
        <v>55</v>
      </c>
      <c r="D4421" s="72">
        <f>C4421*B4421</f>
        <v>0</v>
      </c>
      <c r="E4421" s="117" t="str">
        <f>_xlfn.IFNA(VLOOKUP(B4418,Saisie!$A$4:$X$153,2,FALSE),"")</f>
        <v/>
      </c>
    </row>
    <row r="4422" spans="1:5" x14ac:dyDescent="0.25">
      <c r="A4422" s="67" t="s">
        <v>17</v>
      </c>
      <c r="B4422" s="73">
        <f>IF(A4420=1,1,)</f>
        <v>0</v>
      </c>
      <c r="C4422" s="74">
        <f>Témoin!$C$5</f>
        <v>24</v>
      </c>
      <c r="D4422" s="75">
        <f t="shared" ref="D4422:D4426" si="550">C4422*B4422</f>
        <v>0</v>
      </c>
      <c r="E4422" s="129" t="str">
        <f>_xlfn.IFNA(VLOOKUP(B4418,Saisie!$A$4:$X$153,4,FALSE),"")</f>
        <v/>
      </c>
    </row>
    <row r="4423" spans="1:5" x14ac:dyDescent="0.25">
      <c r="A4423" s="67" t="s">
        <v>18</v>
      </c>
      <c r="B4423" s="73">
        <f>IF(A4420=2,2,)</f>
        <v>0</v>
      </c>
      <c r="C4423" s="74">
        <f>Témoin!$C$6</f>
        <v>23</v>
      </c>
      <c r="D4423" s="75">
        <f t="shared" si="550"/>
        <v>0</v>
      </c>
      <c r="E4423" s="129"/>
    </row>
    <row r="4424" spans="1:5" x14ac:dyDescent="0.25">
      <c r="A4424" s="67" t="s">
        <v>19</v>
      </c>
      <c r="B4424" s="73">
        <f>IF(AND(A4420&gt;=3,A4420&lt;=5),A4420,0)</f>
        <v>0</v>
      </c>
      <c r="C4424" s="74">
        <f>Témoin!$C$7</f>
        <v>22</v>
      </c>
      <c r="D4424" s="75">
        <f t="shared" si="550"/>
        <v>0</v>
      </c>
      <c r="E4424" s="129"/>
    </row>
    <row r="4425" spans="1:5" x14ac:dyDescent="0.25">
      <c r="A4425" s="67" t="s">
        <v>20</v>
      </c>
      <c r="B4425" s="73">
        <f>IF(AND(A4420&gt;=6,A4420&lt;=10),A4420,0)</f>
        <v>0</v>
      </c>
      <c r="C4425" s="74">
        <f>Témoin!$C$8</f>
        <v>21</v>
      </c>
      <c r="D4425" s="75">
        <f t="shared" si="550"/>
        <v>0</v>
      </c>
      <c r="E4425" s="129"/>
    </row>
    <row r="4426" spans="1:5" x14ac:dyDescent="0.25">
      <c r="A4426" s="67" t="s">
        <v>21</v>
      </c>
      <c r="B4426" s="76">
        <f>IF(A4420&gt;10,A4420,0)</f>
        <v>0</v>
      </c>
      <c r="C4426" s="77">
        <f>Témoin!$C$9</f>
        <v>20</v>
      </c>
      <c r="D4426" s="78">
        <f t="shared" si="550"/>
        <v>0</v>
      </c>
      <c r="E4426" s="129"/>
    </row>
    <row r="4427" spans="1:5" x14ac:dyDescent="0.25">
      <c r="A4427" s="67"/>
      <c r="B4427" s="73"/>
      <c r="C4427" s="79"/>
      <c r="D4427" s="80"/>
      <c r="E4427" s="117"/>
    </row>
    <row r="4428" spans="1:5" x14ac:dyDescent="0.25">
      <c r="A4428" s="81" t="s">
        <v>22</v>
      </c>
      <c r="B4428" s="82">
        <f>_xlfn.IFNA(VLOOKUP(B4418,Saisie!$A$4:$X$153,7,FALSE),0)</f>
        <v>0</v>
      </c>
      <c r="C4428" s="83">
        <f>Témoin!$C$11</f>
        <v>95</v>
      </c>
      <c r="D4428" s="84">
        <f t="shared" ref="D4428:D4429" si="551">C4428*B4428</f>
        <v>0</v>
      </c>
      <c r="E4428" s="117" t="str">
        <f>_xlfn.IFNA(VLOOKUP(B4418,Saisie!$A$4:$X$153,6,FALSE),"")</f>
        <v/>
      </c>
    </row>
    <row r="4429" spans="1:5" ht="15.75" thickBot="1" x14ac:dyDescent="0.3">
      <c r="A4429" s="67" t="s">
        <v>23</v>
      </c>
      <c r="B4429" s="85">
        <f>_xlfn.IFNA(VLOOKUP(B4418,Saisie!$A$4:$X$153,9,FALSE),0)</f>
        <v>0</v>
      </c>
      <c r="C4429" s="86">
        <f>Témoin!$C$12</f>
        <v>70</v>
      </c>
      <c r="D4429" s="87">
        <f t="shared" si="551"/>
        <v>0</v>
      </c>
      <c r="E4429" s="117" t="str">
        <f>_xlfn.IFNA(VLOOKUP(B4418,Saisie!$A$4:$X$153,8,FALSE),"")</f>
        <v/>
      </c>
    </row>
    <row r="4430" spans="1:5" ht="15.75" thickBot="1" x14ac:dyDescent="0.3">
      <c r="A4430" s="88" t="s">
        <v>24</v>
      </c>
      <c r="B4430" s="89"/>
      <c r="C4430" s="89"/>
      <c r="D4430" s="90">
        <f>SUM(D4421:D4429)</f>
        <v>0</v>
      </c>
      <c r="E4430" s="117"/>
    </row>
    <row r="4431" spans="1:5" ht="15.75" thickBot="1" x14ac:dyDescent="0.3">
      <c r="A4431" s="67"/>
      <c r="B4431" s="89"/>
      <c r="C4431" s="89"/>
      <c r="D4431" s="91"/>
      <c r="E4431" s="117"/>
    </row>
    <row r="4432" spans="1:5" x14ac:dyDescent="0.25">
      <c r="A4432" s="67" t="s">
        <v>25</v>
      </c>
      <c r="B4432" s="70">
        <f>_xlfn.IFNA(VLOOKUP(B4418,Saisie!$A$4:$X$153,11,FALSE),0)</f>
        <v>0</v>
      </c>
      <c r="C4432" s="71">
        <f>Témoin!$C$15</f>
        <v>27</v>
      </c>
      <c r="D4432" s="72">
        <f t="shared" ref="D4432:D4439" si="552">C4432*B4432</f>
        <v>0</v>
      </c>
      <c r="E4432" s="117" t="str">
        <f>_xlfn.IFNA(VLOOKUP(B4418,Saisie!$A$4:$X$153,10,FALSE),"")</f>
        <v/>
      </c>
    </row>
    <row r="4433" spans="1:5" x14ac:dyDescent="0.25">
      <c r="A4433" s="67" t="s">
        <v>5</v>
      </c>
      <c r="B4433" s="73">
        <f>_xlfn.IFNA(VLOOKUP(B4418,Saisie!$A$4:$X$153,13,FALSE),0)</f>
        <v>0</v>
      </c>
      <c r="C4433" s="74">
        <f>Témoin!$C$16</f>
        <v>65</v>
      </c>
      <c r="D4433" s="75">
        <f t="shared" si="552"/>
        <v>0</v>
      </c>
      <c r="E4433" s="117" t="str">
        <f>_xlfn.IFNA(VLOOKUP(B4418,Saisie!$A$4:$X$153,12,FALSE),"")</f>
        <v/>
      </c>
    </row>
    <row r="4434" spans="1:5" x14ac:dyDescent="0.25">
      <c r="A4434" s="67" t="s">
        <v>6</v>
      </c>
      <c r="B4434" s="73">
        <f>_xlfn.IFNA(VLOOKUP(B4418,Saisie!$A$4:$X$153,15,FALSE),0)</f>
        <v>0</v>
      </c>
      <c r="C4434" s="74">
        <f>Témoin!$C$17</f>
        <v>60</v>
      </c>
      <c r="D4434" s="75">
        <f t="shared" si="552"/>
        <v>0</v>
      </c>
      <c r="E4434" s="117" t="str">
        <f>_xlfn.IFNA(VLOOKUP(B4418,Saisie!$A$4:$X$153,14,FALSE),"")</f>
        <v/>
      </c>
    </row>
    <row r="4435" spans="1:5" x14ac:dyDescent="0.25">
      <c r="A4435" s="67" t="s">
        <v>26</v>
      </c>
      <c r="B4435" s="73">
        <f>_xlfn.IFNA(VLOOKUP(B4418,Saisie!$A$4:$X$153,17,FALSE),0)</f>
        <v>0</v>
      </c>
      <c r="C4435" s="74">
        <f>Témoin!$C$18</f>
        <v>39</v>
      </c>
      <c r="D4435" s="75">
        <f t="shared" si="552"/>
        <v>0</v>
      </c>
      <c r="E4435" s="117" t="str">
        <f>_xlfn.IFNA(VLOOKUP(B4418,Saisie!$A$4:$X$153,16,FALSE),"")</f>
        <v/>
      </c>
    </row>
    <row r="4436" spans="1:5" x14ac:dyDescent="0.25">
      <c r="A4436" s="67" t="s">
        <v>27</v>
      </c>
      <c r="B4436" s="73">
        <f>_xlfn.IFNA(VLOOKUP(B4418,Saisie!$A$4:$X$153,19,FALSE),0)</f>
        <v>0</v>
      </c>
      <c r="C4436" s="74">
        <f>Témoin!$C$19</f>
        <v>20</v>
      </c>
      <c r="D4436" s="75">
        <f t="shared" si="552"/>
        <v>0</v>
      </c>
      <c r="E4436" s="117" t="str">
        <f>_xlfn.IFNA(VLOOKUP(B4418,Saisie!$A$4:$X$153,18,FALSE),"")</f>
        <v/>
      </c>
    </row>
    <row r="4437" spans="1:5" x14ac:dyDescent="0.25">
      <c r="A4437" s="67" t="s">
        <v>28</v>
      </c>
      <c r="B4437" s="73">
        <f>_xlfn.IFNA(VLOOKUP(B4418,Saisie!$A$4:$X$153,23,FALSE),0)</f>
        <v>0</v>
      </c>
      <c r="C4437" s="74">
        <f>Témoin!$C$20</f>
        <v>260</v>
      </c>
      <c r="D4437" s="75">
        <f t="shared" si="552"/>
        <v>0</v>
      </c>
      <c r="E4437" s="117" t="str">
        <f>_xlfn.IFNA(VLOOKUP(B4418,Saisie!$A$4:$X$153,22,FALSE),"")</f>
        <v/>
      </c>
    </row>
    <row r="4438" spans="1:5" x14ac:dyDescent="0.25">
      <c r="A4438" s="67" t="s">
        <v>29</v>
      </c>
      <c r="B4438" s="92"/>
      <c r="C4438" s="74">
        <f>Témoin!$C$21</f>
        <v>54</v>
      </c>
      <c r="D4438" s="75">
        <f t="shared" si="552"/>
        <v>0</v>
      </c>
      <c r="E4438" s="117"/>
    </row>
    <row r="4439" spans="1:5" x14ac:dyDescent="0.25">
      <c r="A4439" s="81" t="s">
        <v>30</v>
      </c>
      <c r="B4439" s="73">
        <f>_xlfn.IFNA(VLOOKUP(B4418,Saisie!$A$4:$X$153,21,FALSE),0)</f>
        <v>0</v>
      </c>
      <c r="C4439" s="74">
        <f>Témoin!$C$22</f>
        <v>135</v>
      </c>
      <c r="D4439" s="75">
        <f t="shared" si="552"/>
        <v>0</v>
      </c>
      <c r="E4439" s="117" t="str">
        <f>_xlfn.IFNA(VLOOKUP(B4418,Saisie!$A$4:$X$153,20,FALSE),"")</f>
        <v/>
      </c>
    </row>
    <row r="4440" spans="1:5" x14ac:dyDescent="0.25">
      <c r="A4440" s="93" t="s">
        <v>31</v>
      </c>
      <c r="B4440" s="92"/>
      <c r="C4440" s="94"/>
      <c r="D4440" s="95"/>
      <c r="E4440" s="129" t="str">
        <f>_xlfn.IFNA(VLOOKUP(B4418,Saisie!$A$4:$X$153,24,FALSE),"")</f>
        <v/>
      </c>
    </row>
    <row r="4441" spans="1:5" x14ac:dyDescent="0.25">
      <c r="A4441" s="96"/>
      <c r="B4441" s="97"/>
      <c r="C4441" s="98"/>
      <c r="D4441" s="75">
        <f t="shared" ref="D4441:D4445" si="553">C4441*B4441</f>
        <v>0</v>
      </c>
      <c r="E4441" s="129"/>
    </row>
    <row r="4442" spans="1:5" x14ac:dyDescent="0.25">
      <c r="A4442" s="96"/>
      <c r="B4442" s="92"/>
      <c r="C4442" s="98"/>
      <c r="D4442" s="75">
        <f t="shared" si="553"/>
        <v>0</v>
      </c>
      <c r="E4442" s="129"/>
    </row>
    <row r="4443" spans="1:5" x14ac:dyDescent="0.25">
      <c r="A4443" s="99"/>
      <c r="B4443" s="92"/>
      <c r="C4443" s="98"/>
      <c r="D4443" s="75">
        <f t="shared" si="553"/>
        <v>0</v>
      </c>
      <c r="E4443" s="129"/>
    </row>
    <row r="4444" spans="1:5" x14ac:dyDescent="0.25">
      <c r="A4444" s="67"/>
      <c r="B4444" s="92"/>
      <c r="C4444" s="98"/>
      <c r="D4444" s="75">
        <f t="shared" si="553"/>
        <v>0</v>
      </c>
      <c r="E4444" s="129"/>
    </row>
    <row r="4445" spans="1:5" ht="15.75" thickBot="1" x14ac:dyDescent="0.3">
      <c r="A4445" s="67"/>
      <c r="B4445" s="100"/>
      <c r="C4445" s="101"/>
      <c r="D4445" s="87">
        <f t="shared" si="553"/>
        <v>0</v>
      </c>
      <c r="E4445" s="129"/>
    </row>
    <row r="4446" spans="1:5" ht="15.75" thickBot="1" x14ac:dyDescent="0.3">
      <c r="A4446" s="88" t="s">
        <v>32</v>
      </c>
      <c r="B4446" s="89"/>
      <c r="C4446" s="89"/>
      <c r="D4446" s="90">
        <f>SUM(D4432:D4445)</f>
        <v>0</v>
      </c>
    </row>
    <row r="4447" spans="1:5" ht="15.75" thickBot="1" x14ac:dyDescent="0.3">
      <c r="A4447" s="67"/>
      <c r="B4447" s="69"/>
      <c r="C4447" s="69"/>
      <c r="D4447" s="91"/>
    </row>
    <row r="4448" spans="1:5" ht="21.75" thickTop="1" thickBot="1" x14ac:dyDescent="0.35">
      <c r="A4448" s="102" t="s">
        <v>33</v>
      </c>
      <c r="B4448" s="102"/>
      <c r="C4448" s="102"/>
      <c r="D4448" s="103">
        <f>D4446+D4430</f>
        <v>0</v>
      </c>
    </row>
    <row r="4449" spans="1:5" ht="16.5" thickTop="1" thickBot="1" x14ac:dyDescent="0.3"/>
    <row r="4450" spans="1:5" ht="16.5" thickBot="1" x14ac:dyDescent="0.3">
      <c r="A4450" s="67" t="s">
        <v>12</v>
      </c>
      <c r="B4450" s="128">
        <f>Saisie!A143</f>
        <v>0</v>
      </c>
      <c r="C4450" s="126"/>
      <c r="D4450" s="127"/>
    </row>
    <row r="4452" spans="1:5" ht="15.75" thickBot="1" x14ac:dyDescent="0.3">
      <c r="A4452" s="68">
        <f>_xlfn.IFNA(VLOOKUP(B4450,Saisie!$A$4:$X$153,5,FALSE),0)</f>
        <v>0</v>
      </c>
      <c r="B4452" s="69" t="s">
        <v>13</v>
      </c>
      <c r="C4452" s="69" t="s">
        <v>14</v>
      </c>
      <c r="D4452" s="69" t="s">
        <v>15</v>
      </c>
    </row>
    <row r="4453" spans="1:5" x14ac:dyDescent="0.25">
      <c r="A4453" s="67" t="s">
        <v>16</v>
      </c>
      <c r="B4453" s="70">
        <f>_xlfn.IFNA(VLOOKUP(B4450,Saisie!$A$4:$X$153,3,FALSE),0)</f>
        <v>0</v>
      </c>
      <c r="C4453" s="71">
        <f>Témoin!$C$4</f>
        <v>55</v>
      </c>
      <c r="D4453" s="72">
        <f>C4453*B4453</f>
        <v>0</v>
      </c>
      <c r="E4453" s="117" t="str">
        <f>_xlfn.IFNA(VLOOKUP(B4450,Saisie!$A$4:$X$153,2,FALSE),"")</f>
        <v/>
      </c>
    </row>
    <row r="4454" spans="1:5" x14ac:dyDescent="0.25">
      <c r="A4454" s="67" t="s">
        <v>17</v>
      </c>
      <c r="B4454" s="73">
        <f>IF(A4452=1,1,)</f>
        <v>0</v>
      </c>
      <c r="C4454" s="74">
        <f>Témoin!$C$5</f>
        <v>24</v>
      </c>
      <c r="D4454" s="75">
        <f t="shared" ref="D4454:D4458" si="554">C4454*B4454</f>
        <v>0</v>
      </c>
      <c r="E4454" s="129" t="str">
        <f>_xlfn.IFNA(VLOOKUP(B4450,Saisie!$A$4:$X$153,4,FALSE),"")</f>
        <v/>
      </c>
    </row>
    <row r="4455" spans="1:5" x14ac:dyDescent="0.25">
      <c r="A4455" s="67" t="s">
        <v>18</v>
      </c>
      <c r="B4455" s="73">
        <f>IF(A4452=2,2,)</f>
        <v>0</v>
      </c>
      <c r="C4455" s="74">
        <f>Témoin!$C$6</f>
        <v>23</v>
      </c>
      <c r="D4455" s="75">
        <f t="shared" si="554"/>
        <v>0</v>
      </c>
      <c r="E4455" s="129"/>
    </row>
    <row r="4456" spans="1:5" x14ac:dyDescent="0.25">
      <c r="A4456" s="67" t="s">
        <v>19</v>
      </c>
      <c r="B4456" s="73">
        <f>IF(AND(A4452&gt;=3,A4452&lt;=5),A4452,0)</f>
        <v>0</v>
      </c>
      <c r="C4456" s="74">
        <f>Témoin!$C$7</f>
        <v>22</v>
      </c>
      <c r="D4456" s="75">
        <f t="shared" si="554"/>
        <v>0</v>
      </c>
      <c r="E4456" s="129"/>
    </row>
    <row r="4457" spans="1:5" x14ac:dyDescent="0.25">
      <c r="A4457" s="67" t="s">
        <v>20</v>
      </c>
      <c r="B4457" s="73">
        <f>IF(AND(A4452&gt;=6,A4452&lt;=10),A4452,0)</f>
        <v>0</v>
      </c>
      <c r="C4457" s="74">
        <f>Témoin!$C$8</f>
        <v>21</v>
      </c>
      <c r="D4457" s="75">
        <f t="shared" si="554"/>
        <v>0</v>
      </c>
      <c r="E4457" s="129"/>
    </row>
    <row r="4458" spans="1:5" x14ac:dyDescent="0.25">
      <c r="A4458" s="67" t="s">
        <v>21</v>
      </c>
      <c r="B4458" s="76">
        <f>IF(A4452&gt;10,A4452,0)</f>
        <v>0</v>
      </c>
      <c r="C4458" s="77">
        <f>Témoin!$C$9</f>
        <v>20</v>
      </c>
      <c r="D4458" s="78">
        <f t="shared" si="554"/>
        <v>0</v>
      </c>
      <c r="E4458" s="129"/>
    </row>
    <row r="4459" spans="1:5" x14ac:dyDescent="0.25">
      <c r="A4459" s="67"/>
      <c r="B4459" s="73"/>
      <c r="C4459" s="79"/>
      <c r="D4459" s="80"/>
      <c r="E4459" s="117"/>
    </row>
    <row r="4460" spans="1:5" x14ac:dyDescent="0.25">
      <c r="A4460" s="81" t="s">
        <v>22</v>
      </c>
      <c r="B4460" s="82">
        <f>_xlfn.IFNA(VLOOKUP(B4450,Saisie!$A$4:$X$153,7,FALSE),0)</f>
        <v>0</v>
      </c>
      <c r="C4460" s="83">
        <f>Témoin!$C$11</f>
        <v>95</v>
      </c>
      <c r="D4460" s="84">
        <f t="shared" ref="D4460:D4461" si="555">C4460*B4460</f>
        <v>0</v>
      </c>
      <c r="E4460" s="117" t="str">
        <f>_xlfn.IFNA(VLOOKUP(B4450,Saisie!$A$4:$X$153,6,FALSE),"")</f>
        <v/>
      </c>
    </row>
    <row r="4461" spans="1:5" ht="15.75" thickBot="1" x14ac:dyDescent="0.3">
      <c r="A4461" s="67" t="s">
        <v>23</v>
      </c>
      <c r="B4461" s="85">
        <f>_xlfn.IFNA(VLOOKUP(B4450,Saisie!$A$4:$X$153,9,FALSE),0)</f>
        <v>0</v>
      </c>
      <c r="C4461" s="86">
        <f>Témoin!$C$12</f>
        <v>70</v>
      </c>
      <c r="D4461" s="87">
        <f t="shared" si="555"/>
        <v>0</v>
      </c>
      <c r="E4461" s="117" t="str">
        <f>_xlfn.IFNA(VLOOKUP(B4450,Saisie!$A$4:$X$153,8,FALSE),"")</f>
        <v/>
      </c>
    </row>
    <row r="4462" spans="1:5" ht="15.75" thickBot="1" x14ac:dyDescent="0.3">
      <c r="A4462" s="88" t="s">
        <v>24</v>
      </c>
      <c r="B4462" s="89"/>
      <c r="C4462" s="89"/>
      <c r="D4462" s="90">
        <f>SUM(D4453:D4461)</f>
        <v>0</v>
      </c>
      <c r="E4462" s="117"/>
    </row>
    <row r="4463" spans="1:5" ht="15.75" thickBot="1" x14ac:dyDescent="0.3">
      <c r="A4463" s="67"/>
      <c r="B4463" s="89"/>
      <c r="C4463" s="89"/>
      <c r="D4463" s="91"/>
      <c r="E4463" s="117"/>
    </row>
    <row r="4464" spans="1:5" x14ac:dyDescent="0.25">
      <c r="A4464" s="67" t="s">
        <v>25</v>
      </c>
      <c r="B4464" s="70">
        <f>_xlfn.IFNA(VLOOKUP(B4450,Saisie!$A$4:$X$153,11,FALSE),0)</f>
        <v>0</v>
      </c>
      <c r="C4464" s="71">
        <f>Témoin!$C$15</f>
        <v>27</v>
      </c>
      <c r="D4464" s="72">
        <f t="shared" ref="D4464:D4471" si="556">C4464*B4464</f>
        <v>0</v>
      </c>
      <c r="E4464" s="117" t="str">
        <f>_xlfn.IFNA(VLOOKUP(B4450,Saisie!$A$4:$X$153,10,FALSE),"")</f>
        <v/>
      </c>
    </row>
    <row r="4465" spans="1:5" x14ac:dyDescent="0.25">
      <c r="A4465" s="67" t="s">
        <v>5</v>
      </c>
      <c r="B4465" s="73">
        <f>_xlfn.IFNA(VLOOKUP(B4450,Saisie!$A$4:$X$153,13,FALSE),0)</f>
        <v>0</v>
      </c>
      <c r="C4465" s="74">
        <f>Témoin!$C$16</f>
        <v>65</v>
      </c>
      <c r="D4465" s="75">
        <f t="shared" si="556"/>
        <v>0</v>
      </c>
      <c r="E4465" s="117" t="str">
        <f>_xlfn.IFNA(VLOOKUP(B4450,Saisie!$A$4:$X$153,12,FALSE),"")</f>
        <v/>
      </c>
    </row>
    <row r="4466" spans="1:5" x14ac:dyDescent="0.25">
      <c r="A4466" s="67" t="s">
        <v>6</v>
      </c>
      <c r="B4466" s="73">
        <f>_xlfn.IFNA(VLOOKUP(B4450,Saisie!$A$4:$X$153,15,FALSE),0)</f>
        <v>0</v>
      </c>
      <c r="C4466" s="74">
        <f>Témoin!$C$17</f>
        <v>60</v>
      </c>
      <c r="D4466" s="75">
        <f t="shared" si="556"/>
        <v>0</v>
      </c>
      <c r="E4466" s="117" t="str">
        <f>_xlfn.IFNA(VLOOKUP(B4450,Saisie!$A$4:$X$153,14,FALSE),"")</f>
        <v/>
      </c>
    </row>
    <row r="4467" spans="1:5" x14ac:dyDescent="0.25">
      <c r="A4467" s="67" t="s">
        <v>26</v>
      </c>
      <c r="B4467" s="73">
        <f>_xlfn.IFNA(VLOOKUP(B4450,Saisie!$A$4:$X$153,17,FALSE),0)</f>
        <v>0</v>
      </c>
      <c r="C4467" s="74">
        <f>Témoin!$C$18</f>
        <v>39</v>
      </c>
      <c r="D4467" s="75">
        <f t="shared" si="556"/>
        <v>0</v>
      </c>
      <c r="E4467" s="117" t="str">
        <f>_xlfn.IFNA(VLOOKUP(B4450,Saisie!$A$4:$X$153,16,FALSE),"")</f>
        <v/>
      </c>
    </row>
    <row r="4468" spans="1:5" x14ac:dyDescent="0.25">
      <c r="A4468" s="67" t="s">
        <v>27</v>
      </c>
      <c r="B4468" s="73">
        <f>_xlfn.IFNA(VLOOKUP(B4450,Saisie!$A$4:$X$153,19,FALSE),0)</f>
        <v>0</v>
      </c>
      <c r="C4468" s="74">
        <f>Témoin!$C$19</f>
        <v>20</v>
      </c>
      <c r="D4468" s="75">
        <f t="shared" si="556"/>
        <v>0</v>
      </c>
      <c r="E4468" s="117" t="str">
        <f>_xlfn.IFNA(VLOOKUP(B4450,Saisie!$A$4:$X$153,18,FALSE),"")</f>
        <v/>
      </c>
    </row>
    <row r="4469" spans="1:5" x14ac:dyDescent="0.25">
      <c r="A4469" s="67" t="s">
        <v>28</v>
      </c>
      <c r="B4469" s="73">
        <f>_xlfn.IFNA(VLOOKUP(B4450,Saisie!$A$4:$X$153,23,FALSE),0)</f>
        <v>0</v>
      </c>
      <c r="C4469" s="74">
        <f>Témoin!$C$20</f>
        <v>260</v>
      </c>
      <c r="D4469" s="75">
        <f t="shared" si="556"/>
        <v>0</v>
      </c>
      <c r="E4469" s="117" t="str">
        <f>_xlfn.IFNA(VLOOKUP(B4450,Saisie!$A$4:$X$153,22,FALSE),"")</f>
        <v/>
      </c>
    </row>
    <row r="4470" spans="1:5" x14ac:dyDescent="0.25">
      <c r="A4470" s="67" t="s">
        <v>29</v>
      </c>
      <c r="B4470" s="92"/>
      <c r="C4470" s="74">
        <f>Témoin!$C$21</f>
        <v>54</v>
      </c>
      <c r="D4470" s="75">
        <f t="shared" si="556"/>
        <v>0</v>
      </c>
      <c r="E4470" s="117"/>
    </row>
    <row r="4471" spans="1:5" x14ac:dyDescent="0.25">
      <c r="A4471" s="81" t="s">
        <v>30</v>
      </c>
      <c r="B4471" s="73">
        <f>_xlfn.IFNA(VLOOKUP(B4450,Saisie!$A$4:$X$153,21,FALSE),0)</f>
        <v>0</v>
      </c>
      <c r="C4471" s="74">
        <f>Témoin!$C$22</f>
        <v>135</v>
      </c>
      <c r="D4471" s="75">
        <f t="shared" si="556"/>
        <v>0</v>
      </c>
      <c r="E4471" s="117" t="str">
        <f>_xlfn.IFNA(VLOOKUP(B4450,Saisie!$A$4:$X$153,20,FALSE),"")</f>
        <v/>
      </c>
    </row>
    <row r="4472" spans="1:5" x14ac:dyDescent="0.25">
      <c r="A4472" s="93" t="s">
        <v>31</v>
      </c>
      <c r="B4472" s="92"/>
      <c r="C4472" s="94"/>
      <c r="D4472" s="95"/>
      <c r="E4472" s="129" t="str">
        <f>_xlfn.IFNA(VLOOKUP(B4450,Saisie!$A$4:$X$153,24,FALSE),"")</f>
        <v/>
      </c>
    </row>
    <row r="4473" spans="1:5" x14ac:dyDescent="0.25">
      <c r="A4473" s="96"/>
      <c r="B4473" s="97"/>
      <c r="C4473" s="98"/>
      <c r="D4473" s="75">
        <f t="shared" ref="D4473:D4477" si="557">C4473*B4473</f>
        <v>0</v>
      </c>
      <c r="E4473" s="129"/>
    </row>
    <row r="4474" spans="1:5" x14ac:dyDescent="0.25">
      <c r="A4474" s="96"/>
      <c r="B4474" s="92"/>
      <c r="C4474" s="98"/>
      <c r="D4474" s="75">
        <f t="shared" si="557"/>
        <v>0</v>
      </c>
      <c r="E4474" s="129"/>
    </row>
    <row r="4475" spans="1:5" x14ac:dyDescent="0.25">
      <c r="A4475" s="99"/>
      <c r="B4475" s="92"/>
      <c r="C4475" s="98"/>
      <c r="D4475" s="75">
        <f t="shared" si="557"/>
        <v>0</v>
      </c>
      <c r="E4475" s="129"/>
    </row>
    <row r="4476" spans="1:5" x14ac:dyDescent="0.25">
      <c r="A4476" s="67"/>
      <c r="B4476" s="92"/>
      <c r="C4476" s="98"/>
      <c r="D4476" s="75">
        <f t="shared" si="557"/>
        <v>0</v>
      </c>
      <c r="E4476" s="129"/>
    </row>
    <row r="4477" spans="1:5" ht="15.75" thickBot="1" x14ac:dyDescent="0.3">
      <c r="A4477" s="67"/>
      <c r="B4477" s="100"/>
      <c r="C4477" s="101"/>
      <c r="D4477" s="87">
        <f t="shared" si="557"/>
        <v>0</v>
      </c>
      <c r="E4477" s="129"/>
    </row>
    <row r="4478" spans="1:5" ht="15.75" thickBot="1" x14ac:dyDescent="0.3">
      <c r="A4478" s="88" t="s">
        <v>32</v>
      </c>
      <c r="B4478" s="89"/>
      <c r="C4478" s="89"/>
      <c r="D4478" s="90">
        <f>SUM(D4464:D4477)</f>
        <v>0</v>
      </c>
    </row>
    <row r="4479" spans="1:5" ht="15.75" thickBot="1" x14ac:dyDescent="0.3">
      <c r="A4479" s="67"/>
      <c r="B4479" s="69"/>
      <c r="C4479" s="69"/>
      <c r="D4479" s="91"/>
    </row>
    <row r="4480" spans="1:5" ht="21.75" thickTop="1" thickBot="1" x14ac:dyDescent="0.35">
      <c r="A4480" s="102" t="s">
        <v>33</v>
      </c>
      <c r="B4480" s="102"/>
      <c r="C4480" s="102"/>
      <c r="D4480" s="103">
        <f>D4478+D4462</f>
        <v>0</v>
      </c>
    </row>
    <row r="4481" spans="1:5" ht="16.5" thickTop="1" thickBot="1" x14ac:dyDescent="0.3"/>
    <row r="4482" spans="1:5" ht="16.5" thickBot="1" x14ac:dyDescent="0.3">
      <c r="A4482" s="67" t="s">
        <v>12</v>
      </c>
      <c r="B4482" s="128">
        <f>Saisie!A144</f>
        <v>0</v>
      </c>
      <c r="C4482" s="126"/>
      <c r="D4482" s="127"/>
    </row>
    <row r="4484" spans="1:5" ht="15.75" thickBot="1" x14ac:dyDescent="0.3">
      <c r="A4484" s="68">
        <f>_xlfn.IFNA(VLOOKUP(B4482,Saisie!$A$4:$X$153,5,FALSE),0)</f>
        <v>0</v>
      </c>
      <c r="B4484" s="69" t="s">
        <v>13</v>
      </c>
      <c r="C4484" s="69" t="s">
        <v>14</v>
      </c>
      <c r="D4484" s="69" t="s">
        <v>15</v>
      </c>
    </row>
    <row r="4485" spans="1:5" x14ac:dyDescent="0.25">
      <c r="A4485" s="67" t="s">
        <v>16</v>
      </c>
      <c r="B4485" s="70">
        <f>_xlfn.IFNA(VLOOKUP(B4482,Saisie!$A$4:$X$153,3,FALSE),0)</f>
        <v>0</v>
      </c>
      <c r="C4485" s="71">
        <f>Témoin!$C$4</f>
        <v>55</v>
      </c>
      <c r="D4485" s="72">
        <f>C4485*B4485</f>
        <v>0</v>
      </c>
      <c r="E4485" s="117" t="str">
        <f>_xlfn.IFNA(VLOOKUP(B4482,Saisie!$A$4:$X$153,2,FALSE),"")</f>
        <v/>
      </c>
    </row>
    <row r="4486" spans="1:5" x14ac:dyDescent="0.25">
      <c r="A4486" s="67" t="s">
        <v>17</v>
      </c>
      <c r="B4486" s="73">
        <f>IF(A4484=1,1,)</f>
        <v>0</v>
      </c>
      <c r="C4486" s="74">
        <f>Témoin!$C$5</f>
        <v>24</v>
      </c>
      <c r="D4486" s="75">
        <f t="shared" ref="D4486:D4490" si="558">C4486*B4486</f>
        <v>0</v>
      </c>
      <c r="E4486" s="129" t="str">
        <f>_xlfn.IFNA(VLOOKUP(B4482,Saisie!$A$4:$X$153,4,FALSE),"")</f>
        <v/>
      </c>
    </row>
    <row r="4487" spans="1:5" x14ac:dyDescent="0.25">
      <c r="A4487" s="67" t="s">
        <v>18</v>
      </c>
      <c r="B4487" s="73">
        <f>IF(A4484=2,2,)</f>
        <v>0</v>
      </c>
      <c r="C4487" s="74">
        <f>Témoin!$C$6</f>
        <v>23</v>
      </c>
      <c r="D4487" s="75">
        <f t="shared" si="558"/>
        <v>0</v>
      </c>
      <c r="E4487" s="129"/>
    </row>
    <row r="4488" spans="1:5" x14ac:dyDescent="0.25">
      <c r="A4488" s="67" t="s">
        <v>19</v>
      </c>
      <c r="B4488" s="73">
        <f>IF(AND(A4484&gt;=3,A4484&lt;=5),A4484,0)</f>
        <v>0</v>
      </c>
      <c r="C4488" s="74">
        <f>Témoin!$C$7</f>
        <v>22</v>
      </c>
      <c r="D4488" s="75">
        <f t="shared" si="558"/>
        <v>0</v>
      </c>
      <c r="E4488" s="129"/>
    </row>
    <row r="4489" spans="1:5" x14ac:dyDescent="0.25">
      <c r="A4489" s="67" t="s">
        <v>20</v>
      </c>
      <c r="B4489" s="73">
        <f>IF(AND(A4484&gt;=6,A4484&lt;=10),A4484,0)</f>
        <v>0</v>
      </c>
      <c r="C4489" s="74">
        <f>Témoin!$C$8</f>
        <v>21</v>
      </c>
      <c r="D4489" s="75">
        <f t="shared" si="558"/>
        <v>0</v>
      </c>
      <c r="E4489" s="129"/>
    </row>
    <row r="4490" spans="1:5" x14ac:dyDescent="0.25">
      <c r="A4490" s="67" t="s">
        <v>21</v>
      </c>
      <c r="B4490" s="76">
        <f>IF(A4484&gt;10,A4484,0)</f>
        <v>0</v>
      </c>
      <c r="C4490" s="77">
        <f>Témoin!$C$9</f>
        <v>20</v>
      </c>
      <c r="D4490" s="78">
        <f t="shared" si="558"/>
        <v>0</v>
      </c>
      <c r="E4490" s="129"/>
    </row>
    <row r="4491" spans="1:5" x14ac:dyDescent="0.25">
      <c r="A4491" s="67"/>
      <c r="B4491" s="73"/>
      <c r="C4491" s="79"/>
      <c r="D4491" s="80"/>
      <c r="E4491" s="117"/>
    </row>
    <row r="4492" spans="1:5" x14ac:dyDescent="0.25">
      <c r="A4492" s="81" t="s">
        <v>22</v>
      </c>
      <c r="B4492" s="82">
        <f>_xlfn.IFNA(VLOOKUP(B4482,Saisie!$A$4:$X$153,7,FALSE),0)</f>
        <v>0</v>
      </c>
      <c r="C4492" s="83">
        <f>Témoin!$C$11</f>
        <v>95</v>
      </c>
      <c r="D4492" s="84">
        <f t="shared" ref="D4492:D4493" si="559">C4492*B4492</f>
        <v>0</v>
      </c>
      <c r="E4492" s="117" t="str">
        <f>_xlfn.IFNA(VLOOKUP(B4482,Saisie!$A$4:$X$153,6,FALSE),"")</f>
        <v/>
      </c>
    </row>
    <row r="4493" spans="1:5" ht="15.75" thickBot="1" x14ac:dyDescent="0.3">
      <c r="A4493" s="67" t="s">
        <v>23</v>
      </c>
      <c r="B4493" s="85">
        <f>_xlfn.IFNA(VLOOKUP(B4482,Saisie!$A$4:$X$153,9,FALSE),0)</f>
        <v>0</v>
      </c>
      <c r="C4493" s="86">
        <f>Témoin!$C$12</f>
        <v>70</v>
      </c>
      <c r="D4493" s="87">
        <f t="shared" si="559"/>
        <v>0</v>
      </c>
      <c r="E4493" s="117" t="str">
        <f>_xlfn.IFNA(VLOOKUP(B4482,Saisie!$A$4:$X$153,8,FALSE),"")</f>
        <v/>
      </c>
    </row>
    <row r="4494" spans="1:5" ht="15.75" thickBot="1" x14ac:dyDescent="0.3">
      <c r="A4494" s="88" t="s">
        <v>24</v>
      </c>
      <c r="B4494" s="89"/>
      <c r="C4494" s="89"/>
      <c r="D4494" s="90">
        <f>SUM(D4485:D4493)</f>
        <v>0</v>
      </c>
      <c r="E4494" s="117"/>
    </row>
    <row r="4495" spans="1:5" ht="15.75" thickBot="1" x14ac:dyDescent="0.3">
      <c r="A4495" s="67"/>
      <c r="B4495" s="89"/>
      <c r="C4495" s="89"/>
      <c r="D4495" s="91"/>
      <c r="E4495" s="117"/>
    </row>
    <row r="4496" spans="1:5" x14ac:dyDescent="0.25">
      <c r="A4496" s="67" t="s">
        <v>25</v>
      </c>
      <c r="B4496" s="70">
        <f>_xlfn.IFNA(VLOOKUP(B4482,Saisie!$A$4:$X$153,11,FALSE),0)</f>
        <v>0</v>
      </c>
      <c r="C4496" s="71">
        <f>Témoin!$C$15</f>
        <v>27</v>
      </c>
      <c r="D4496" s="72">
        <f t="shared" ref="D4496:D4503" si="560">C4496*B4496</f>
        <v>0</v>
      </c>
      <c r="E4496" s="117" t="str">
        <f>_xlfn.IFNA(VLOOKUP(B4482,Saisie!$A$4:$X$153,10,FALSE),"")</f>
        <v/>
      </c>
    </row>
    <row r="4497" spans="1:5" x14ac:dyDescent="0.25">
      <c r="A4497" s="67" t="s">
        <v>5</v>
      </c>
      <c r="B4497" s="73">
        <f>_xlfn.IFNA(VLOOKUP(B4482,Saisie!$A$4:$X$153,13,FALSE),0)</f>
        <v>0</v>
      </c>
      <c r="C4497" s="74">
        <f>Témoin!$C$16</f>
        <v>65</v>
      </c>
      <c r="D4497" s="75">
        <f t="shared" si="560"/>
        <v>0</v>
      </c>
      <c r="E4497" s="117" t="str">
        <f>_xlfn.IFNA(VLOOKUP(B4482,Saisie!$A$4:$X$153,12,FALSE),"")</f>
        <v/>
      </c>
    </row>
    <row r="4498" spans="1:5" x14ac:dyDescent="0.25">
      <c r="A4498" s="67" t="s">
        <v>6</v>
      </c>
      <c r="B4498" s="73">
        <f>_xlfn.IFNA(VLOOKUP(B4482,Saisie!$A$4:$X$153,15,FALSE),0)</f>
        <v>0</v>
      </c>
      <c r="C4498" s="74">
        <f>Témoin!$C$17</f>
        <v>60</v>
      </c>
      <c r="D4498" s="75">
        <f t="shared" si="560"/>
        <v>0</v>
      </c>
      <c r="E4498" s="117" t="str">
        <f>_xlfn.IFNA(VLOOKUP(B4482,Saisie!$A$4:$X$153,14,FALSE),"")</f>
        <v/>
      </c>
    </row>
    <row r="4499" spans="1:5" x14ac:dyDescent="0.25">
      <c r="A4499" s="67" t="s">
        <v>26</v>
      </c>
      <c r="B4499" s="73">
        <f>_xlfn.IFNA(VLOOKUP(B4482,Saisie!$A$4:$X$153,17,FALSE),0)</f>
        <v>0</v>
      </c>
      <c r="C4499" s="74">
        <f>Témoin!$C$18</f>
        <v>39</v>
      </c>
      <c r="D4499" s="75">
        <f t="shared" si="560"/>
        <v>0</v>
      </c>
      <c r="E4499" s="117" t="str">
        <f>_xlfn.IFNA(VLOOKUP(B4482,Saisie!$A$4:$X$153,16,FALSE),"")</f>
        <v/>
      </c>
    </row>
    <row r="4500" spans="1:5" x14ac:dyDescent="0.25">
      <c r="A4500" s="67" t="s">
        <v>27</v>
      </c>
      <c r="B4500" s="73">
        <f>_xlfn.IFNA(VLOOKUP(B4482,Saisie!$A$4:$X$153,19,FALSE),0)</f>
        <v>0</v>
      </c>
      <c r="C4500" s="74">
        <f>Témoin!$C$19</f>
        <v>20</v>
      </c>
      <c r="D4500" s="75">
        <f t="shared" si="560"/>
        <v>0</v>
      </c>
      <c r="E4500" s="117" t="str">
        <f>_xlfn.IFNA(VLOOKUP(B4482,Saisie!$A$4:$X$153,18,FALSE),"")</f>
        <v/>
      </c>
    </row>
    <row r="4501" spans="1:5" x14ac:dyDescent="0.25">
      <c r="A4501" s="67" t="s">
        <v>28</v>
      </c>
      <c r="B4501" s="73">
        <f>_xlfn.IFNA(VLOOKUP(B4482,Saisie!$A$4:$X$153,23,FALSE),0)</f>
        <v>0</v>
      </c>
      <c r="C4501" s="74">
        <f>Témoin!$C$20</f>
        <v>260</v>
      </c>
      <c r="D4501" s="75">
        <f t="shared" si="560"/>
        <v>0</v>
      </c>
      <c r="E4501" s="117" t="str">
        <f>_xlfn.IFNA(VLOOKUP(B4482,Saisie!$A$4:$X$153,22,FALSE),"")</f>
        <v/>
      </c>
    </row>
    <row r="4502" spans="1:5" x14ac:dyDescent="0.25">
      <c r="A4502" s="67" t="s">
        <v>29</v>
      </c>
      <c r="B4502" s="92"/>
      <c r="C4502" s="74">
        <f>Témoin!$C$21</f>
        <v>54</v>
      </c>
      <c r="D4502" s="75">
        <f t="shared" si="560"/>
        <v>0</v>
      </c>
      <c r="E4502" s="117"/>
    </row>
    <row r="4503" spans="1:5" x14ac:dyDescent="0.25">
      <c r="A4503" s="81" t="s">
        <v>30</v>
      </c>
      <c r="B4503" s="73">
        <f>_xlfn.IFNA(VLOOKUP(B4482,Saisie!$A$4:$X$153,21,FALSE),0)</f>
        <v>0</v>
      </c>
      <c r="C4503" s="74">
        <f>Témoin!$C$22</f>
        <v>135</v>
      </c>
      <c r="D4503" s="75">
        <f t="shared" si="560"/>
        <v>0</v>
      </c>
      <c r="E4503" s="117" t="str">
        <f>_xlfn.IFNA(VLOOKUP(B4482,Saisie!$A$4:$X$153,20,FALSE),"")</f>
        <v/>
      </c>
    </row>
    <row r="4504" spans="1:5" x14ac:dyDescent="0.25">
      <c r="A4504" s="93" t="s">
        <v>31</v>
      </c>
      <c r="B4504" s="92"/>
      <c r="C4504" s="94"/>
      <c r="D4504" s="95"/>
      <c r="E4504" s="129" t="str">
        <f>_xlfn.IFNA(VLOOKUP(B4482,Saisie!$A$4:$X$153,24,FALSE),"")</f>
        <v/>
      </c>
    </row>
    <row r="4505" spans="1:5" x14ac:dyDescent="0.25">
      <c r="A4505" s="96"/>
      <c r="B4505" s="97"/>
      <c r="C4505" s="98"/>
      <c r="D4505" s="75">
        <f t="shared" ref="D4505:D4509" si="561">C4505*B4505</f>
        <v>0</v>
      </c>
      <c r="E4505" s="129"/>
    </row>
    <row r="4506" spans="1:5" x14ac:dyDescent="0.25">
      <c r="A4506" s="96"/>
      <c r="B4506" s="92"/>
      <c r="C4506" s="98"/>
      <c r="D4506" s="75">
        <f t="shared" si="561"/>
        <v>0</v>
      </c>
      <c r="E4506" s="129"/>
    </row>
    <row r="4507" spans="1:5" x14ac:dyDescent="0.25">
      <c r="A4507" s="99"/>
      <c r="B4507" s="92"/>
      <c r="C4507" s="98"/>
      <c r="D4507" s="75">
        <f t="shared" si="561"/>
        <v>0</v>
      </c>
      <c r="E4507" s="129"/>
    </row>
    <row r="4508" spans="1:5" x14ac:dyDescent="0.25">
      <c r="A4508" s="67"/>
      <c r="B4508" s="92"/>
      <c r="C4508" s="98"/>
      <c r="D4508" s="75">
        <f t="shared" si="561"/>
        <v>0</v>
      </c>
      <c r="E4508" s="129"/>
    </row>
    <row r="4509" spans="1:5" ht="15.75" thickBot="1" x14ac:dyDescent="0.3">
      <c r="A4509" s="67"/>
      <c r="B4509" s="100"/>
      <c r="C4509" s="101"/>
      <c r="D4509" s="87">
        <f t="shared" si="561"/>
        <v>0</v>
      </c>
      <c r="E4509" s="129"/>
    </row>
    <row r="4510" spans="1:5" ht="15.75" thickBot="1" x14ac:dyDescent="0.3">
      <c r="A4510" s="88" t="s">
        <v>32</v>
      </c>
      <c r="B4510" s="89"/>
      <c r="C4510" s="89"/>
      <c r="D4510" s="90">
        <f>SUM(D4496:D4509)</f>
        <v>0</v>
      </c>
    </row>
    <row r="4511" spans="1:5" ht="15.75" thickBot="1" x14ac:dyDescent="0.3">
      <c r="A4511" s="67"/>
      <c r="B4511" s="69"/>
      <c r="C4511" s="69"/>
      <c r="D4511" s="91"/>
    </row>
    <row r="4512" spans="1:5" ht="21.75" thickTop="1" thickBot="1" x14ac:dyDescent="0.35">
      <c r="A4512" s="102" t="s">
        <v>33</v>
      </c>
      <c r="B4512" s="102"/>
      <c r="C4512" s="102"/>
      <c r="D4512" s="103">
        <f>D4510+D4494</f>
        <v>0</v>
      </c>
    </row>
    <row r="4513" spans="1:5" ht="16.5" thickTop="1" thickBot="1" x14ac:dyDescent="0.3"/>
    <row r="4514" spans="1:5" ht="16.5" thickBot="1" x14ac:dyDescent="0.3">
      <c r="A4514" s="67" t="s">
        <v>12</v>
      </c>
      <c r="B4514" s="128">
        <f>Saisie!A145</f>
        <v>0</v>
      </c>
      <c r="C4514" s="126"/>
      <c r="D4514" s="127"/>
    </row>
    <row r="4516" spans="1:5" ht="15.75" thickBot="1" x14ac:dyDescent="0.3">
      <c r="A4516" s="68">
        <f>_xlfn.IFNA(VLOOKUP(B4514,Saisie!$A$4:$X$153,5,FALSE),0)</f>
        <v>0</v>
      </c>
      <c r="B4516" s="69" t="s">
        <v>13</v>
      </c>
      <c r="C4516" s="69" t="s">
        <v>14</v>
      </c>
      <c r="D4516" s="69" t="s">
        <v>15</v>
      </c>
    </row>
    <row r="4517" spans="1:5" x14ac:dyDescent="0.25">
      <c r="A4517" s="67" t="s">
        <v>16</v>
      </c>
      <c r="B4517" s="70">
        <f>_xlfn.IFNA(VLOOKUP(B4514,Saisie!$A$4:$X$153,3,FALSE),0)</f>
        <v>0</v>
      </c>
      <c r="C4517" s="71">
        <f>Témoin!$C$4</f>
        <v>55</v>
      </c>
      <c r="D4517" s="72">
        <f>C4517*B4517</f>
        <v>0</v>
      </c>
      <c r="E4517" s="117" t="str">
        <f>_xlfn.IFNA(VLOOKUP(B4514,Saisie!$A$4:$X$153,2,FALSE),"")</f>
        <v/>
      </c>
    </row>
    <row r="4518" spans="1:5" x14ac:dyDescent="0.25">
      <c r="A4518" s="67" t="s">
        <v>17</v>
      </c>
      <c r="B4518" s="73">
        <f>IF(A4516=1,1,)</f>
        <v>0</v>
      </c>
      <c r="C4518" s="74">
        <f>Témoin!$C$5</f>
        <v>24</v>
      </c>
      <c r="D4518" s="75">
        <f t="shared" ref="D4518:D4522" si="562">C4518*B4518</f>
        <v>0</v>
      </c>
      <c r="E4518" s="129" t="str">
        <f>_xlfn.IFNA(VLOOKUP(B4514,Saisie!$A$4:$X$153,4,FALSE),"")</f>
        <v/>
      </c>
    </row>
    <row r="4519" spans="1:5" x14ac:dyDescent="0.25">
      <c r="A4519" s="67" t="s">
        <v>18</v>
      </c>
      <c r="B4519" s="73">
        <f>IF(A4516=2,2,)</f>
        <v>0</v>
      </c>
      <c r="C4519" s="74">
        <f>Témoin!$C$6</f>
        <v>23</v>
      </c>
      <c r="D4519" s="75">
        <f t="shared" si="562"/>
        <v>0</v>
      </c>
      <c r="E4519" s="129"/>
    </row>
    <row r="4520" spans="1:5" x14ac:dyDescent="0.25">
      <c r="A4520" s="67" t="s">
        <v>19</v>
      </c>
      <c r="B4520" s="73">
        <f>IF(AND(A4516&gt;=3,A4516&lt;=5),A4516,0)</f>
        <v>0</v>
      </c>
      <c r="C4520" s="74">
        <f>Témoin!$C$7</f>
        <v>22</v>
      </c>
      <c r="D4520" s="75">
        <f t="shared" si="562"/>
        <v>0</v>
      </c>
      <c r="E4520" s="129"/>
    </row>
    <row r="4521" spans="1:5" x14ac:dyDescent="0.25">
      <c r="A4521" s="67" t="s">
        <v>20</v>
      </c>
      <c r="B4521" s="73">
        <f>IF(AND(A4516&gt;=6,A4516&lt;=10),A4516,0)</f>
        <v>0</v>
      </c>
      <c r="C4521" s="74">
        <f>Témoin!$C$8</f>
        <v>21</v>
      </c>
      <c r="D4521" s="75">
        <f t="shared" si="562"/>
        <v>0</v>
      </c>
      <c r="E4521" s="129"/>
    </row>
    <row r="4522" spans="1:5" x14ac:dyDescent="0.25">
      <c r="A4522" s="67" t="s">
        <v>21</v>
      </c>
      <c r="B4522" s="76">
        <f>IF(A4516&gt;10,A4516,0)</f>
        <v>0</v>
      </c>
      <c r="C4522" s="77">
        <f>Témoin!$C$9</f>
        <v>20</v>
      </c>
      <c r="D4522" s="78">
        <f t="shared" si="562"/>
        <v>0</v>
      </c>
      <c r="E4522" s="129"/>
    </row>
    <row r="4523" spans="1:5" x14ac:dyDescent="0.25">
      <c r="A4523" s="67"/>
      <c r="B4523" s="73"/>
      <c r="C4523" s="79"/>
      <c r="D4523" s="80"/>
      <c r="E4523" s="117"/>
    </row>
    <row r="4524" spans="1:5" x14ac:dyDescent="0.25">
      <c r="A4524" s="81" t="s">
        <v>22</v>
      </c>
      <c r="B4524" s="82">
        <f>_xlfn.IFNA(VLOOKUP(B4514,Saisie!$A$4:$X$153,7,FALSE),0)</f>
        <v>0</v>
      </c>
      <c r="C4524" s="83">
        <f>Témoin!$C$11</f>
        <v>95</v>
      </c>
      <c r="D4524" s="84">
        <f t="shared" ref="D4524:D4525" si="563">C4524*B4524</f>
        <v>0</v>
      </c>
      <c r="E4524" s="117" t="str">
        <f>_xlfn.IFNA(VLOOKUP(B4514,Saisie!$A$4:$X$153,6,FALSE),"")</f>
        <v/>
      </c>
    </row>
    <row r="4525" spans="1:5" ht="15.75" thickBot="1" x14ac:dyDescent="0.3">
      <c r="A4525" s="67" t="s">
        <v>23</v>
      </c>
      <c r="B4525" s="85">
        <f>_xlfn.IFNA(VLOOKUP(B4514,Saisie!$A$4:$X$153,9,FALSE),0)</f>
        <v>0</v>
      </c>
      <c r="C4525" s="86">
        <f>Témoin!$C$12</f>
        <v>70</v>
      </c>
      <c r="D4525" s="87">
        <f t="shared" si="563"/>
        <v>0</v>
      </c>
      <c r="E4525" s="117" t="str">
        <f>_xlfn.IFNA(VLOOKUP(B4514,Saisie!$A$4:$X$153,8,FALSE),"")</f>
        <v/>
      </c>
    </row>
    <row r="4526" spans="1:5" ht="15.75" thickBot="1" x14ac:dyDescent="0.3">
      <c r="A4526" s="88" t="s">
        <v>24</v>
      </c>
      <c r="B4526" s="89"/>
      <c r="C4526" s="89"/>
      <c r="D4526" s="90">
        <f>SUM(D4517:D4525)</f>
        <v>0</v>
      </c>
      <c r="E4526" s="117"/>
    </row>
    <row r="4527" spans="1:5" ht="15.75" thickBot="1" x14ac:dyDescent="0.3">
      <c r="A4527" s="67"/>
      <c r="B4527" s="89"/>
      <c r="C4527" s="89"/>
      <c r="D4527" s="91"/>
      <c r="E4527" s="117"/>
    </row>
    <row r="4528" spans="1:5" x14ac:dyDescent="0.25">
      <c r="A4528" s="67" t="s">
        <v>25</v>
      </c>
      <c r="B4528" s="70">
        <f>_xlfn.IFNA(VLOOKUP(B4514,Saisie!$A$4:$X$153,11,FALSE),0)</f>
        <v>0</v>
      </c>
      <c r="C4528" s="71">
        <f>Témoin!$C$15</f>
        <v>27</v>
      </c>
      <c r="D4528" s="72">
        <f t="shared" ref="D4528:D4535" si="564">C4528*B4528</f>
        <v>0</v>
      </c>
      <c r="E4528" s="117" t="str">
        <f>_xlfn.IFNA(VLOOKUP(B4514,Saisie!$A$4:$X$153,10,FALSE),"")</f>
        <v/>
      </c>
    </row>
    <row r="4529" spans="1:5" x14ac:dyDescent="0.25">
      <c r="A4529" s="67" t="s">
        <v>5</v>
      </c>
      <c r="B4529" s="73">
        <f>_xlfn.IFNA(VLOOKUP(B4514,Saisie!$A$4:$X$153,13,FALSE),0)</f>
        <v>0</v>
      </c>
      <c r="C4529" s="74">
        <f>Témoin!$C$16</f>
        <v>65</v>
      </c>
      <c r="D4529" s="75">
        <f t="shared" si="564"/>
        <v>0</v>
      </c>
      <c r="E4529" s="117" t="str">
        <f>_xlfn.IFNA(VLOOKUP(B4514,Saisie!$A$4:$X$153,12,FALSE),"")</f>
        <v/>
      </c>
    </row>
    <row r="4530" spans="1:5" x14ac:dyDescent="0.25">
      <c r="A4530" s="67" t="s">
        <v>6</v>
      </c>
      <c r="B4530" s="73">
        <f>_xlfn.IFNA(VLOOKUP(B4514,Saisie!$A$4:$X$153,15,FALSE),0)</f>
        <v>0</v>
      </c>
      <c r="C4530" s="74">
        <f>Témoin!$C$17</f>
        <v>60</v>
      </c>
      <c r="D4530" s="75">
        <f t="shared" si="564"/>
        <v>0</v>
      </c>
      <c r="E4530" s="117" t="str">
        <f>_xlfn.IFNA(VLOOKUP(B4514,Saisie!$A$4:$X$153,14,FALSE),"")</f>
        <v/>
      </c>
    </row>
    <row r="4531" spans="1:5" x14ac:dyDescent="0.25">
      <c r="A4531" s="67" t="s">
        <v>26</v>
      </c>
      <c r="B4531" s="73">
        <f>_xlfn.IFNA(VLOOKUP(B4514,Saisie!$A$4:$X$153,17,FALSE),0)</f>
        <v>0</v>
      </c>
      <c r="C4531" s="74">
        <f>Témoin!$C$18</f>
        <v>39</v>
      </c>
      <c r="D4531" s="75">
        <f t="shared" si="564"/>
        <v>0</v>
      </c>
      <c r="E4531" s="117" t="str">
        <f>_xlfn.IFNA(VLOOKUP(B4514,Saisie!$A$4:$X$153,16,FALSE),"")</f>
        <v/>
      </c>
    </row>
    <row r="4532" spans="1:5" x14ac:dyDescent="0.25">
      <c r="A4532" s="67" t="s">
        <v>27</v>
      </c>
      <c r="B4532" s="73">
        <f>_xlfn.IFNA(VLOOKUP(B4514,Saisie!$A$4:$X$153,19,FALSE),0)</f>
        <v>0</v>
      </c>
      <c r="C4532" s="74">
        <f>Témoin!$C$19</f>
        <v>20</v>
      </c>
      <c r="D4532" s="75">
        <f t="shared" si="564"/>
        <v>0</v>
      </c>
      <c r="E4532" s="117" t="str">
        <f>_xlfn.IFNA(VLOOKUP(B4514,Saisie!$A$4:$X$153,18,FALSE),"")</f>
        <v/>
      </c>
    </row>
    <row r="4533" spans="1:5" x14ac:dyDescent="0.25">
      <c r="A4533" s="67" t="s">
        <v>28</v>
      </c>
      <c r="B4533" s="73">
        <f>_xlfn.IFNA(VLOOKUP(B4514,Saisie!$A$4:$X$153,23,FALSE),0)</f>
        <v>0</v>
      </c>
      <c r="C4533" s="74">
        <f>Témoin!$C$20</f>
        <v>260</v>
      </c>
      <c r="D4533" s="75">
        <f t="shared" si="564"/>
        <v>0</v>
      </c>
      <c r="E4533" s="117" t="str">
        <f>_xlfn.IFNA(VLOOKUP(B4514,Saisie!$A$4:$X$153,22,FALSE),"")</f>
        <v/>
      </c>
    </row>
    <row r="4534" spans="1:5" x14ac:dyDescent="0.25">
      <c r="A4534" s="67" t="s">
        <v>29</v>
      </c>
      <c r="B4534" s="92"/>
      <c r="C4534" s="74">
        <f>Témoin!$C$21</f>
        <v>54</v>
      </c>
      <c r="D4534" s="75">
        <f t="shared" si="564"/>
        <v>0</v>
      </c>
      <c r="E4534" s="117"/>
    </row>
    <row r="4535" spans="1:5" x14ac:dyDescent="0.25">
      <c r="A4535" s="81" t="s">
        <v>30</v>
      </c>
      <c r="B4535" s="73">
        <f>_xlfn.IFNA(VLOOKUP(B4514,Saisie!$A$4:$X$153,21,FALSE),0)</f>
        <v>0</v>
      </c>
      <c r="C4535" s="74">
        <f>Témoin!$C$22</f>
        <v>135</v>
      </c>
      <c r="D4535" s="75">
        <f t="shared" si="564"/>
        <v>0</v>
      </c>
      <c r="E4535" s="117" t="str">
        <f>_xlfn.IFNA(VLOOKUP(B4514,Saisie!$A$4:$X$153,20,FALSE),"")</f>
        <v/>
      </c>
    </row>
    <row r="4536" spans="1:5" x14ac:dyDescent="0.25">
      <c r="A4536" s="93" t="s">
        <v>31</v>
      </c>
      <c r="B4536" s="92"/>
      <c r="C4536" s="94"/>
      <c r="D4536" s="95"/>
      <c r="E4536" s="129" t="str">
        <f>_xlfn.IFNA(VLOOKUP(B4514,Saisie!$A$4:$X$153,24,FALSE),"")</f>
        <v/>
      </c>
    </row>
    <row r="4537" spans="1:5" x14ac:dyDescent="0.25">
      <c r="A4537" s="96"/>
      <c r="B4537" s="97"/>
      <c r="C4537" s="98"/>
      <c r="D4537" s="75">
        <f t="shared" ref="D4537:D4541" si="565">C4537*B4537</f>
        <v>0</v>
      </c>
      <c r="E4537" s="129"/>
    </row>
    <row r="4538" spans="1:5" x14ac:dyDescent="0.25">
      <c r="A4538" s="96"/>
      <c r="B4538" s="92"/>
      <c r="C4538" s="98"/>
      <c r="D4538" s="75">
        <f t="shared" si="565"/>
        <v>0</v>
      </c>
      <c r="E4538" s="129"/>
    </row>
    <row r="4539" spans="1:5" x14ac:dyDescent="0.25">
      <c r="A4539" s="99"/>
      <c r="B4539" s="92"/>
      <c r="C4539" s="98"/>
      <c r="D4539" s="75">
        <f t="shared" si="565"/>
        <v>0</v>
      </c>
      <c r="E4539" s="129"/>
    </row>
    <row r="4540" spans="1:5" x14ac:dyDescent="0.25">
      <c r="A4540" s="67"/>
      <c r="B4540" s="92"/>
      <c r="C4540" s="98"/>
      <c r="D4540" s="75">
        <f t="shared" si="565"/>
        <v>0</v>
      </c>
      <c r="E4540" s="129"/>
    </row>
    <row r="4541" spans="1:5" ht="15.75" thickBot="1" x14ac:dyDescent="0.3">
      <c r="A4541" s="67"/>
      <c r="B4541" s="100"/>
      <c r="C4541" s="101"/>
      <c r="D4541" s="87">
        <f t="shared" si="565"/>
        <v>0</v>
      </c>
      <c r="E4541" s="129"/>
    </row>
    <row r="4542" spans="1:5" ht="15.75" thickBot="1" x14ac:dyDescent="0.3">
      <c r="A4542" s="88" t="s">
        <v>32</v>
      </c>
      <c r="B4542" s="89"/>
      <c r="C4542" s="89"/>
      <c r="D4542" s="90">
        <f>SUM(D4528:D4541)</f>
        <v>0</v>
      </c>
    </row>
    <row r="4543" spans="1:5" ht="15.75" thickBot="1" x14ac:dyDescent="0.3">
      <c r="A4543" s="67"/>
      <c r="B4543" s="69"/>
      <c r="C4543" s="69"/>
      <c r="D4543" s="91"/>
    </row>
    <row r="4544" spans="1:5" ht="21.75" thickTop="1" thickBot="1" x14ac:dyDescent="0.35">
      <c r="A4544" s="102" t="s">
        <v>33</v>
      </c>
      <c r="B4544" s="102"/>
      <c r="C4544" s="102"/>
      <c r="D4544" s="103">
        <f>D4542+D4526</f>
        <v>0</v>
      </c>
    </row>
    <row r="4545" spans="1:5" ht="16.5" thickTop="1" thickBot="1" x14ac:dyDescent="0.3"/>
    <row r="4546" spans="1:5" ht="16.5" thickBot="1" x14ac:dyDescent="0.3">
      <c r="A4546" s="67" t="s">
        <v>12</v>
      </c>
      <c r="B4546" s="128">
        <f>Saisie!A146</f>
        <v>0</v>
      </c>
      <c r="C4546" s="126"/>
      <c r="D4546" s="127"/>
    </row>
    <row r="4548" spans="1:5" ht="15.75" thickBot="1" x14ac:dyDescent="0.3">
      <c r="A4548" s="68">
        <f>_xlfn.IFNA(VLOOKUP(B4546,Saisie!$A$4:$X$153,5,FALSE),0)</f>
        <v>0</v>
      </c>
      <c r="B4548" s="69" t="s">
        <v>13</v>
      </c>
      <c r="C4548" s="69" t="s">
        <v>14</v>
      </c>
      <c r="D4548" s="69" t="s">
        <v>15</v>
      </c>
    </row>
    <row r="4549" spans="1:5" x14ac:dyDescent="0.25">
      <c r="A4549" s="67" t="s">
        <v>16</v>
      </c>
      <c r="B4549" s="70">
        <f>_xlfn.IFNA(VLOOKUP(B4546,Saisie!$A$4:$X$153,3,FALSE),0)</f>
        <v>0</v>
      </c>
      <c r="C4549" s="71">
        <f>Témoin!$C$4</f>
        <v>55</v>
      </c>
      <c r="D4549" s="72">
        <f>C4549*B4549</f>
        <v>0</v>
      </c>
      <c r="E4549" s="117" t="str">
        <f>_xlfn.IFNA(VLOOKUP(B4546,Saisie!$A$4:$X$153,2,FALSE),"")</f>
        <v/>
      </c>
    </row>
    <row r="4550" spans="1:5" x14ac:dyDescent="0.25">
      <c r="A4550" s="67" t="s">
        <v>17</v>
      </c>
      <c r="B4550" s="73">
        <f>IF(A4548=1,1,)</f>
        <v>0</v>
      </c>
      <c r="C4550" s="74">
        <f>Témoin!$C$5</f>
        <v>24</v>
      </c>
      <c r="D4550" s="75">
        <f t="shared" ref="D4550:D4554" si="566">C4550*B4550</f>
        <v>0</v>
      </c>
      <c r="E4550" s="129" t="str">
        <f>_xlfn.IFNA(VLOOKUP(B4546,Saisie!$A$4:$X$153,4,FALSE),"")</f>
        <v/>
      </c>
    </row>
    <row r="4551" spans="1:5" x14ac:dyDescent="0.25">
      <c r="A4551" s="67" t="s">
        <v>18</v>
      </c>
      <c r="B4551" s="73">
        <f>IF(A4548=2,2,)</f>
        <v>0</v>
      </c>
      <c r="C4551" s="74">
        <f>Témoin!$C$6</f>
        <v>23</v>
      </c>
      <c r="D4551" s="75">
        <f t="shared" si="566"/>
        <v>0</v>
      </c>
      <c r="E4551" s="129"/>
    </row>
    <row r="4552" spans="1:5" x14ac:dyDescent="0.25">
      <c r="A4552" s="67" t="s">
        <v>19</v>
      </c>
      <c r="B4552" s="73">
        <f>IF(AND(A4548&gt;=3,A4548&lt;=5),A4548,0)</f>
        <v>0</v>
      </c>
      <c r="C4552" s="74">
        <f>Témoin!$C$7</f>
        <v>22</v>
      </c>
      <c r="D4552" s="75">
        <f t="shared" si="566"/>
        <v>0</v>
      </c>
      <c r="E4552" s="129"/>
    </row>
    <row r="4553" spans="1:5" x14ac:dyDescent="0.25">
      <c r="A4553" s="67" t="s">
        <v>20</v>
      </c>
      <c r="B4553" s="73">
        <f>IF(AND(A4548&gt;=6,A4548&lt;=10),A4548,0)</f>
        <v>0</v>
      </c>
      <c r="C4553" s="74">
        <f>Témoin!$C$8</f>
        <v>21</v>
      </c>
      <c r="D4553" s="75">
        <f t="shared" si="566"/>
        <v>0</v>
      </c>
      <c r="E4553" s="129"/>
    </row>
    <row r="4554" spans="1:5" x14ac:dyDescent="0.25">
      <c r="A4554" s="67" t="s">
        <v>21</v>
      </c>
      <c r="B4554" s="76">
        <f>IF(A4548&gt;10,A4548,0)</f>
        <v>0</v>
      </c>
      <c r="C4554" s="77">
        <f>Témoin!$C$9</f>
        <v>20</v>
      </c>
      <c r="D4554" s="78">
        <f t="shared" si="566"/>
        <v>0</v>
      </c>
      <c r="E4554" s="129"/>
    </row>
    <row r="4555" spans="1:5" x14ac:dyDescent="0.25">
      <c r="A4555" s="67"/>
      <c r="B4555" s="73"/>
      <c r="C4555" s="79"/>
      <c r="D4555" s="80"/>
      <c r="E4555" s="117"/>
    </row>
    <row r="4556" spans="1:5" x14ac:dyDescent="0.25">
      <c r="A4556" s="81" t="s">
        <v>22</v>
      </c>
      <c r="B4556" s="82">
        <f>_xlfn.IFNA(VLOOKUP(B4546,Saisie!$A$4:$X$153,7,FALSE),0)</f>
        <v>0</v>
      </c>
      <c r="C4556" s="83">
        <f>Témoin!$C$11</f>
        <v>95</v>
      </c>
      <c r="D4556" s="84">
        <f t="shared" ref="D4556:D4557" si="567">C4556*B4556</f>
        <v>0</v>
      </c>
      <c r="E4556" s="117" t="str">
        <f>_xlfn.IFNA(VLOOKUP(B4546,Saisie!$A$4:$X$153,6,FALSE),"")</f>
        <v/>
      </c>
    </row>
    <row r="4557" spans="1:5" ht="15.75" thickBot="1" x14ac:dyDescent="0.3">
      <c r="A4557" s="67" t="s">
        <v>23</v>
      </c>
      <c r="B4557" s="85">
        <f>_xlfn.IFNA(VLOOKUP(B4546,Saisie!$A$4:$X$153,9,FALSE),0)</f>
        <v>0</v>
      </c>
      <c r="C4557" s="86">
        <f>Témoin!$C$12</f>
        <v>70</v>
      </c>
      <c r="D4557" s="87">
        <f t="shared" si="567"/>
        <v>0</v>
      </c>
      <c r="E4557" s="117" t="str">
        <f>_xlfn.IFNA(VLOOKUP(B4546,Saisie!$A$4:$X$153,8,FALSE),"")</f>
        <v/>
      </c>
    </row>
    <row r="4558" spans="1:5" ht="15.75" thickBot="1" x14ac:dyDescent="0.3">
      <c r="A4558" s="88" t="s">
        <v>24</v>
      </c>
      <c r="B4558" s="89"/>
      <c r="C4558" s="89"/>
      <c r="D4558" s="90">
        <f>SUM(D4549:D4557)</f>
        <v>0</v>
      </c>
      <c r="E4558" s="117"/>
    </row>
    <row r="4559" spans="1:5" ht="15.75" thickBot="1" x14ac:dyDescent="0.3">
      <c r="A4559" s="67"/>
      <c r="B4559" s="89"/>
      <c r="C4559" s="89"/>
      <c r="D4559" s="91"/>
      <c r="E4559" s="117"/>
    </row>
    <row r="4560" spans="1:5" x14ac:dyDescent="0.25">
      <c r="A4560" s="67" t="s">
        <v>25</v>
      </c>
      <c r="B4560" s="70">
        <f>_xlfn.IFNA(VLOOKUP(B4546,Saisie!$A$4:$X$153,11,FALSE),0)</f>
        <v>0</v>
      </c>
      <c r="C4560" s="71">
        <f>Témoin!$C$15</f>
        <v>27</v>
      </c>
      <c r="D4560" s="72">
        <f t="shared" ref="D4560:D4567" si="568">C4560*B4560</f>
        <v>0</v>
      </c>
      <c r="E4560" s="117" t="str">
        <f>_xlfn.IFNA(VLOOKUP(B4546,Saisie!$A$4:$X$153,10,FALSE),"")</f>
        <v/>
      </c>
    </row>
    <row r="4561" spans="1:5" x14ac:dyDescent="0.25">
      <c r="A4561" s="67" t="s">
        <v>5</v>
      </c>
      <c r="B4561" s="73">
        <f>_xlfn.IFNA(VLOOKUP(B4546,Saisie!$A$4:$X$153,13,FALSE),0)</f>
        <v>0</v>
      </c>
      <c r="C4561" s="74">
        <f>Témoin!$C$16</f>
        <v>65</v>
      </c>
      <c r="D4561" s="75">
        <f t="shared" si="568"/>
        <v>0</v>
      </c>
      <c r="E4561" s="117" t="str">
        <f>_xlfn.IFNA(VLOOKUP(B4546,Saisie!$A$4:$X$153,12,FALSE),"")</f>
        <v/>
      </c>
    </row>
    <row r="4562" spans="1:5" x14ac:dyDescent="0.25">
      <c r="A4562" s="67" t="s">
        <v>6</v>
      </c>
      <c r="B4562" s="73">
        <f>_xlfn.IFNA(VLOOKUP(B4546,Saisie!$A$4:$X$153,15,FALSE),0)</f>
        <v>0</v>
      </c>
      <c r="C4562" s="74">
        <f>Témoin!$C$17</f>
        <v>60</v>
      </c>
      <c r="D4562" s="75">
        <f t="shared" si="568"/>
        <v>0</v>
      </c>
      <c r="E4562" s="117" t="str">
        <f>_xlfn.IFNA(VLOOKUP(B4546,Saisie!$A$4:$X$153,14,FALSE),"")</f>
        <v/>
      </c>
    </row>
    <row r="4563" spans="1:5" x14ac:dyDescent="0.25">
      <c r="A4563" s="67" t="s">
        <v>26</v>
      </c>
      <c r="B4563" s="73">
        <f>_xlfn.IFNA(VLOOKUP(B4546,Saisie!$A$4:$X$153,17,FALSE),0)</f>
        <v>0</v>
      </c>
      <c r="C4563" s="74">
        <f>Témoin!$C$18</f>
        <v>39</v>
      </c>
      <c r="D4563" s="75">
        <f t="shared" si="568"/>
        <v>0</v>
      </c>
      <c r="E4563" s="117" t="str">
        <f>_xlfn.IFNA(VLOOKUP(B4546,Saisie!$A$4:$X$153,16,FALSE),"")</f>
        <v/>
      </c>
    </row>
    <row r="4564" spans="1:5" x14ac:dyDescent="0.25">
      <c r="A4564" s="67" t="s">
        <v>27</v>
      </c>
      <c r="B4564" s="73">
        <f>_xlfn.IFNA(VLOOKUP(B4546,Saisie!$A$4:$X$153,19,FALSE),0)</f>
        <v>0</v>
      </c>
      <c r="C4564" s="74">
        <f>Témoin!$C$19</f>
        <v>20</v>
      </c>
      <c r="D4564" s="75">
        <f t="shared" si="568"/>
        <v>0</v>
      </c>
      <c r="E4564" s="117" t="str">
        <f>_xlfn.IFNA(VLOOKUP(B4546,Saisie!$A$4:$X$153,18,FALSE),"")</f>
        <v/>
      </c>
    </row>
    <row r="4565" spans="1:5" x14ac:dyDescent="0.25">
      <c r="A4565" s="67" t="s">
        <v>28</v>
      </c>
      <c r="B4565" s="73">
        <f>_xlfn.IFNA(VLOOKUP(B4546,Saisie!$A$4:$X$153,23,FALSE),0)</f>
        <v>0</v>
      </c>
      <c r="C4565" s="74">
        <f>Témoin!$C$20</f>
        <v>260</v>
      </c>
      <c r="D4565" s="75">
        <f t="shared" si="568"/>
        <v>0</v>
      </c>
      <c r="E4565" s="117" t="str">
        <f>_xlfn.IFNA(VLOOKUP(B4546,Saisie!$A$4:$X$153,22,FALSE),"")</f>
        <v/>
      </c>
    </row>
    <row r="4566" spans="1:5" x14ac:dyDescent="0.25">
      <c r="A4566" s="67" t="s">
        <v>29</v>
      </c>
      <c r="B4566" s="92"/>
      <c r="C4566" s="74">
        <f>Témoin!$C$21</f>
        <v>54</v>
      </c>
      <c r="D4566" s="75">
        <f t="shared" si="568"/>
        <v>0</v>
      </c>
      <c r="E4566" s="117"/>
    </row>
    <row r="4567" spans="1:5" x14ac:dyDescent="0.25">
      <c r="A4567" s="81" t="s">
        <v>30</v>
      </c>
      <c r="B4567" s="73">
        <f>_xlfn.IFNA(VLOOKUP(B4546,Saisie!$A$4:$X$153,21,FALSE),0)</f>
        <v>0</v>
      </c>
      <c r="C4567" s="74">
        <f>Témoin!$C$22</f>
        <v>135</v>
      </c>
      <c r="D4567" s="75">
        <f t="shared" si="568"/>
        <v>0</v>
      </c>
      <c r="E4567" s="117" t="str">
        <f>_xlfn.IFNA(VLOOKUP(B4546,Saisie!$A$4:$X$153,20,FALSE),"")</f>
        <v/>
      </c>
    </row>
    <row r="4568" spans="1:5" x14ac:dyDescent="0.25">
      <c r="A4568" s="93" t="s">
        <v>31</v>
      </c>
      <c r="B4568" s="92"/>
      <c r="C4568" s="94"/>
      <c r="D4568" s="95"/>
      <c r="E4568" s="129" t="str">
        <f>_xlfn.IFNA(VLOOKUP(B4546,Saisie!$A$4:$X$153,24,FALSE),"")</f>
        <v/>
      </c>
    </row>
    <row r="4569" spans="1:5" x14ac:dyDescent="0.25">
      <c r="A4569" s="96"/>
      <c r="B4569" s="97"/>
      <c r="C4569" s="98"/>
      <c r="D4569" s="75">
        <f t="shared" ref="D4569:D4573" si="569">C4569*B4569</f>
        <v>0</v>
      </c>
      <c r="E4569" s="129"/>
    </row>
    <row r="4570" spans="1:5" x14ac:dyDescent="0.25">
      <c r="A4570" s="96"/>
      <c r="B4570" s="92"/>
      <c r="C4570" s="98"/>
      <c r="D4570" s="75">
        <f t="shared" si="569"/>
        <v>0</v>
      </c>
      <c r="E4570" s="129"/>
    </row>
    <row r="4571" spans="1:5" x14ac:dyDescent="0.25">
      <c r="A4571" s="99"/>
      <c r="B4571" s="92"/>
      <c r="C4571" s="98"/>
      <c r="D4571" s="75">
        <f t="shared" si="569"/>
        <v>0</v>
      </c>
      <c r="E4571" s="129"/>
    </row>
    <row r="4572" spans="1:5" x14ac:dyDescent="0.25">
      <c r="A4572" s="67"/>
      <c r="B4572" s="92"/>
      <c r="C4572" s="98"/>
      <c r="D4572" s="75">
        <f t="shared" si="569"/>
        <v>0</v>
      </c>
      <c r="E4572" s="129"/>
    </row>
    <row r="4573" spans="1:5" ht="15.75" thickBot="1" x14ac:dyDescent="0.3">
      <c r="A4573" s="67"/>
      <c r="B4573" s="100"/>
      <c r="C4573" s="101"/>
      <c r="D4573" s="87">
        <f t="shared" si="569"/>
        <v>0</v>
      </c>
      <c r="E4573" s="129"/>
    </row>
    <row r="4574" spans="1:5" ht="15.75" thickBot="1" x14ac:dyDescent="0.3">
      <c r="A4574" s="88" t="s">
        <v>32</v>
      </c>
      <c r="B4574" s="89"/>
      <c r="C4574" s="89"/>
      <c r="D4574" s="90">
        <f>SUM(D4560:D4573)</f>
        <v>0</v>
      </c>
    </row>
    <row r="4575" spans="1:5" ht="15.75" thickBot="1" x14ac:dyDescent="0.3">
      <c r="A4575" s="67"/>
      <c r="B4575" s="69"/>
      <c r="C4575" s="69"/>
      <c r="D4575" s="91"/>
    </row>
    <row r="4576" spans="1:5" ht="21.75" thickTop="1" thickBot="1" x14ac:dyDescent="0.35">
      <c r="A4576" s="102" t="s">
        <v>33</v>
      </c>
      <c r="B4576" s="102"/>
      <c r="C4576" s="102"/>
      <c r="D4576" s="103">
        <f>D4574+D4558</f>
        <v>0</v>
      </c>
    </row>
    <row r="4577" spans="1:5" ht="16.5" thickTop="1" thickBot="1" x14ac:dyDescent="0.3"/>
    <row r="4578" spans="1:5" ht="16.5" thickBot="1" x14ac:dyDescent="0.3">
      <c r="A4578" s="67" t="s">
        <v>12</v>
      </c>
      <c r="B4578" s="128">
        <f>Saisie!A147</f>
        <v>0</v>
      </c>
      <c r="C4578" s="126"/>
      <c r="D4578" s="127"/>
    </row>
    <row r="4580" spans="1:5" ht="15.75" thickBot="1" x14ac:dyDescent="0.3">
      <c r="A4580" s="68">
        <f>_xlfn.IFNA(VLOOKUP(B4578,Saisie!$A$4:$X$153,5,FALSE),0)</f>
        <v>0</v>
      </c>
      <c r="B4580" s="69" t="s">
        <v>13</v>
      </c>
      <c r="C4580" s="69" t="s">
        <v>14</v>
      </c>
      <c r="D4580" s="69" t="s">
        <v>15</v>
      </c>
    </row>
    <row r="4581" spans="1:5" x14ac:dyDescent="0.25">
      <c r="A4581" s="67" t="s">
        <v>16</v>
      </c>
      <c r="B4581" s="70">
        <f>_xlfn.IFNA(VLOOKUP(B4578,Saisie!$A$4:$X$153,3,FALSE),0)</f>
        <v>0</v>
      </c>
      <c r="C4581" s="71">
        <f>Témoin!$C$4</f>
        <v>55</v>
      </c>
      <c r="D4581" s="72">
        <f>C4581*B4581</f>
        <v>0</v>
      </c>
      <c r="E4581" s="117" t="str">
        <f>_xlfn.IFNA(VLOOKUP(B4578,Saisie!$A$4:$X$153,2,FALSE),"")</f>
        <v/>
      </c>
    </row>
    <row r="4582" spans="1:5" x14ac:dyDescent="0.25">
      <c r="A4582" s="67" t="s">
        <v>17</v>
      </c>
      <c r="B4582" s="73">
        <f>IF(A4580=1,1,)</f>
        <v>0</v>
      </c>
      <c r="C4582" s="74">
        <f>Témoin!$C$5</f>
        <v>24</v>
      </c>
      <c r="D4582" s="75">
        <f t="shared" ref="D4582:D4586" si="570">C4582*B4582</f>
        <v>0</v>
      </c>
      <c r="E4582" s="129" t="str">
        <f>_xlfn.IFNA(VLOOKUP(B4578,Saisie!$A$4:$X$153,4,FALSE),"")</f>
        <v/>
      </c>
    </row>
    <row r="4583" spans="1:5" x14ac:dyDescent="0.25">
      <c r="A4583" s="67" t="s">
        <v>18</v>
      </c>
      <c r="B4583" s="73">
        <f>IF(A4580=2,2,)</f>
        <v>0</v>
      </c>
      <c r="C4583" s="74">
        <f>Témoin!$C$6</f>
        <v>23</v>
      </c>
      <c r="D4583" s="75">
        <f t="shared" si="570"/>
        <v>0</v>
      </c>
      <c r="E4583" s="129"/>
    </row>
    <row r="4584" spans="1:5" x14ac:dyDescent="0.25">
      <c r="A4584" s="67" t="s">
        <v>19</v>
      </c>
      <c r="B4584" s="73">
        <f>IF(AND(A4580&gt;=3,A4580&lt;=5),A4580,0)</f>
        <v>0</v>
      </c>
      <c r="C4584" s="74">
        <f>Témoin!$C$7</f>
        <v>22</v>
      </c>
      <c r="D4584" s="75">
        <f t="shared" si="570"/>
        <v>0</v>
      </c>
      <c r="E4584" s="129"/>
    </row>
    <row r="4585" spans="1:5" x14ac:dyDescent="0.25">
      <c r="A4585" s="67" t="s">
        <v>20</v>
      </c>
      <c r="B4585" s="73">
        <f>IF(AND(A4580&gt;=6,A4580&lt;=10),A4580,0)</f>
        <v>0</v>
      </c>
      <c r="C4585" s="74">
        <f>Témoin!$C$8</f>
        <v>21</v>
      </c>
      <c r="D4585" s="75">
        <f t="shared" si="570"/>
        <v>0</v>
      </c>
      <c r="E4585" s="129"/>
    </row>
    <row r="4586" spans="1:5" x14ac:dyDescent="0.25">
      <c r="A4586" s="67" t="s">
        <v>21</v>
      </c>
      <c r="B4586" s="76">
        <f>IF(A4580&gt;10,A4580,0)</f>
        <v>0</v>
      </c>
      <c r="C4586" s="77">
        <f>Témoin!$C$9</f>
        <v>20</v>
      </c>
      <c r="D4586" s="78">
        <f t="shared" si="570"/>
        <v>0</v>
      </c>
      <c r="E4586" s="129"/>
    </row>
    <row r="4587" spans="1:5" x14ac:dyDescent="0.25">
      <c r="A4587" s="67"/>
      <c r="B4587" s="73"/>
      <c r="C4587" s="79"/>
      <c r="D4587" s="80"/>
      <c r="E4587" s="117"/>
    </row>
    <row r="4588" spans="1:5" x14ac:dyDescent="0.25">
      <c r="A4588" s="81" t="s">
        <v>22</v>
      </c>
      <c r="B4588" s="82">
        <f>_xlfn.IFNA(VLOOKUP(B4578,Saisie!$A$4:$X$153,7,FALSE),0)</f>
        <v>0</v>
      </c>
      <c r="C4588" s="83">
        <f>Témoin!$C$11</f>
        <v>95</v>
      </c>
      <c r="D4588" s="84">
        <f t="shared" ref="D4588:D4589" si="571">C4588*B4588</f>
        <v>0</v>
      </c>
      <c r="E4588" s="117" t="str">
        <f>_xlfn.IFNA(VLOOKUP(B4578,Saisie!$A$4:$X$153,6,FALSE),"")</f>
        <v/>
      </c>
    </row>
    <row r="4589" spans="1:5" ht="15.75" thickBot="1" x14ac:dyDescent="0.3">
      <c r="A4589" s="67" t="s">
        <v>23</v>
      </c>
      <c r="B4589" s="85">
        <f>_xlfn.IFNA(VLOOKUP(B4578,Saisie!$A$4:$X$153,9,FALSE),0)</f>
        <v>0</v>
      </c>
      <c r="C4589" s="86">
        <f>Témoin!$C$12</f>
        <v>70</v>
      </c>
      <c r="D4589" s="87">
        <f t="shared" si="571"/>
        <v>0</v>
      </c>
      <c r="E4589" s="117" t="str">
        <f>_xlfn.IFNA(VLOOKUP(B4578,Saisie!$A$4:$X$153,8,FALSE),"")</f>
        <v/>
      </c>
    </row>
    <row r="4590" spans="1:5" ht="15.75" thickBot="1" x14ac:dyDescent="0.3">
      <c r="A4590" s="88" t="s">
        <v>24</v>
      </c>
      <c r="B4590" s="89"/>
      <c r="C4590" s="89"/>
      <c r="D4590" s="90">
        <f>SUM(D4581:D4589)</f>
        <v>0</v>
      </c>
      <c r="E4590" s="117"/>
    </row>
    <row r="4591" spans="1:5" ht="15.75" thickBot="1" x14ac:dyDescent="0.3">
      <c r="A4591" s="67"/>
      <c r="B4591" s="89"/>
      <c r="C4591" s="89"/>
      <c r="D4591" s="91"/>
      <c r="E4591" s="117"/>
    </row>
    <row r="4592" spans="1:5" x14ac:dyDescent="0.25">
      <c r="A4592" s="67" t="s">
        <v>25</v>
      </c>
      <c r="B4592" s="70">
        <f>_xlfn.IFNA(VLOOKUP(B4578,Saisie!$A$4:$X$153,11,FALSE),0)</f>
        <v>0</v>
      </c>
      <c r="C4592" s="71">
        <f>Témoin!$C$15</f>
        <v>27</v>
      </c>
      <c r="D4592" s="72">
        <f t="shared" ref="D4592:D4599" si="572">C4592*B4592</f>
        <v>0</v>
      </c>
      <c r="E4592" s="117" t="str">
        <f>_xlfn.IFNA(VLOOKUP(B4578,Saisie!$A$4:$X$153,10,FALSE),"")</f>
        <v/>
      </c>
    </row>
    <row r="4593" spans="1:5" x14ac:dyDescent="0.25">
      <c r="A4593" s="67" t="s">
        <v>5</v>
      </c>
      <c r="B4593" s="73">
        <f>_xlfn.IFNA(VLOOKUP(B4578,Saisie!$A$4:$X$153,13,FALSE),0)</f>
        <v>0</v>
      </c>
      <c r="C4593" s="74">
        <f>Témoin!$C$16</f>
        <v>65</v>
      </c>
      <c r="D4593" s="75">
        <f t="shared" si="572"/>
        <v>0</v>
      </c>
      <c r="E4593" s="117" t="str">
        <f>_xlfn.IFNA(VLOOKUP(B4578,Saisie!$A$4:$X$153,12,FALSE),"")</f>
        <v/>
      </c>
    </row>
    <row r="4594" spans="1:5" x14ac:dyDescent="0.25">
      <c r="A4594" s="67" t="s">
        <v>6</v>
      </c>
      <c r="B4594" s="73">
        <f>_xlfn.IFNA(VLOOKUP(B4578,Saisie!$A$4:$X$153,15,FALSE),0)</f>
        <v>0</v>
      </c>
      <c r="C4594" s="74">
        <f>Témoin!$C$17</f>
        <v>60</v>
      </c>
      <c r="D4594" s="75">
        <f t="shared" si="572"/>
        <v>0</v>
      </c>
      <c r="E4594" s="117" t="str">
        <f>_xlfn.IFNA(VLOOKUP(B4578,Saisie!$A$4:$X$153,14,FALSE),"")</f>
        <v/>
      </c>
    </row>
    <row r="4595" spans="1:5" x14ac:dyDescent="0.25">
      <c r="A4595" s="67" t="s">
        <v>26</v>
      </c>
      <c r="B4595" s="73">
        <f>_xlfn.IFNA(VLOOKUP(B4578,Saisie!$A$4:$X$153,17,FALSE),0)</f>
        <v>0</v>
      </c>
      <c r="C4595" s="74">
        <f>Témoin!$C$18</f>
        <v>39</v>
      </c>
      <c r="D4595" s="75">
        <f t="shared" si="572"/>
        <v>0</v>
      </c>
      <c r="E4595" s="117" t="str">
        <f>_xlfn.IFNA(VLOOKUP(B4578,Saisie!$A$4:$X$153,16,FALSE),"")</f>
        <v/>
      </c>
    </row>
    <row r="4596" spans="1:5" x14ac:dyDescent="0.25">
      <c r="A4596" s="67" t="s">
        <v>27</v>
      </c>
      <c r="B4596" s="73">
        <f>_xlfn.IFNA(VLOOKUP(B4578,Saisie!$A$4:$X$153,19,FALSE),0)</f>
        <v>0</v>
      </c>
      <c r="C4596" s="74">
        <f>Témoin!$C$19</f>
        <v>20</v>
      </c>
      <c r="D4596" s="75">
        <f t="shared" si="572"/>
        <v>0</v>
      </c>
      <c r="E4596" s="117" t="str">
        <f>_xlfn.IFNA(VLOOKUP(B4578,Saisie!$A$4:$X$153,18,FALSE),"")</f>
        <v/>
      </c>
    </row>
    <row r="4597" spans="1:5" x14ac:dyDescent="0.25">
      <c r="A4597" s="67" t="s">
        <v>28</v>
      </c>
      <c r="B4597" s="73">
        <f>_xlfn.IFNA(VLOOKUP(B4578,Saisie!$A$4:$X$153,23,FALSE),0)</f>
        <v>0</v>
      </c>
      <c r="C4597" s="74">
        <f>Témoin!$C$20</f>
        <v>260</v>
      </c>
      <c r="D4597" s="75">
        <f t="shared" si="572"/>
        <v>0</v>
      </c>
      <c r="E4597" s="117" t="str">
        <f>_xlfn.IFNA(VLOOKUP(B4578,Saisie!$A$4:$X$153,22,FALSE),"")</f>
        <v/>
      </c>
    </row>
    <row r="4598" spans="1:5" x14ac:dyDescent="0.25">
      <c r="A4598" s="67" t="s">
        <v>29</v>
      </c>
      <c r="B4598" s="92"/>
      <c r="C4598" s="74">
        <f>Témoin!$C$21</f>
        <v>54</v>
      </c>
      <c r="D4598" s="75">
        <f t="shared" si="572"/>
        <v>0</v>
      </c>
      <c r="E4598" s="117"/>
    </row>
    <row r="4599" spans="1:5" x14ac:dyDescent="0.25">
      <c r="A4599" s="81" t="s">
        <v>30</v>
      </c>
      <c r="B4599" s="73">
        <f>_xlfn.IFNA(VLOOKUP(B4578,Saisie!$A$4:$X$153,21,FALSE),0)</f>
        <v>0</v>
      </c>
      <c r="C4599" s="74">
        <f>Témoin!$C$22</f>
        <v>135</v>
      </c>
      <c r="D4599" s="75">
        <f t="shared" si="572"/>
        <v>0</v>
      </c>
      <c r="E4599" s="117" t="str">
        <f>_xlfn.IFNA(VLOOKUP(B4578,Saisie!$A$4:$X$153,20,FALSE),"")</f>
        <v/>
      </c>
    </row>
    <row r="4600" spans="1:5" x14ac:dyDescent="0.25">
      <c r="A4600" s="93" t="s">
        <v>31</v>
      </c>
      <c r="B4600" s="92"/>
      <c r="C4600" s="94"/>
      <c r="D4600" s="95"/>
      <c r="E4600" s="129" t="str">
        <f>_xlfn.IFNA(VLOOKUP(B4578,Saisie!$A$4:$X$153,24,FALSE),"")</f>
        <v/>
      </c>
    </row>
    <row r="4601" spans="1:5" x14ac:dyDescent="0.25">
      <c r="A4601" s="96"/>
      <c r="B4601" s="97"/>
      <c r="C4601" s="98"/>
      <c r="D4601" s="75">
        <f t="shared" ref="D4601:D4605" si="573">C4601*B4601</f>
        <v>0</v>
      </c>
      <c r="E4601" s="129"/>
    </row>
    <row r="4602" spans="1:5" x14ac:dyDescent="0.25">
      <c r="A4602" s="96"/>
      <c r="B4602" s="92"/>
      <c r="C4602" s="98"/>
      <c r="D4602" s="75">
        <f t="shared" si="573"/>
        <v>0</v>
      </c>
      <c r="E4602" s="129"/>
    </row>
    <row r="4603" spans="1:5" x14ac:dyDescent="0.25">
      <c r="A4603" s="99"/>
      <c r="B4603" s="92"/>
      <c r="C4603" s="98"/>
      <c r="D4603" s="75">
        <f t="shared" si="573"/>
        <v>0</v>
      </c>
      <c r="E4603" s="129"/>
    </row>
    <row r="4604" spans="1:5" x14ac:dyDescent="0.25">
      <c r="A4604" s="67"/>
      <c r="B4604" s="92"/>
      <c r="C4604" s="98"/>
      <c r="D4604" s="75">
        <f t="shared" si="573"/>
        <v>0</v>
      </c>
      <c r="E4604" s="129"/>
    </row>
    <row r="4605" spans="1:5" ht="15.75" thickBot="1" x14ac:dyDescent="0.3">
      <c r="A4605" s="67"/>
      <c r="B4605" s="100"/>
      <c r="C4605" s="101"/>
      <c r="D4605" s="87">
        <f t="shared" si="573"/>
        <v>0</v>
      </c>
      <c r="E4605" s="129"/>
    </row>
    <row r="4606" spans="1:5" ht="15.75" thickBot="1" x14ac:dyDescent="0.3">
      <c r="A4606" s="88" t="s">
        <v>32</v>
      </c>
      <c r="B4606" s="89"/>
      <c r="C4606" s="89"/>
      <c r="D4606" s="90">
        <f>SUM(D4592:D4605)</f>
        <v>0</v>
      </c>
    </row>
    <row r="4607" spans="1:5" ht="15.75" thickBot="1" x14ac:dyDescent="0.3">
      <c r="A4607" s="67"/>
      <c r="B4607" s="69"/>
      <c r="C4607" s="69"/>
      <c r="D4607" s="91"/>
    </row>
    <row r="4608" spans="1:5" ht="21.75" thickTop="1" thickBot="1" x14ac:dyDescent="0.35">
      <c r="A4608" s="102" t="s">
        <v>33</v>
      </c>
      <c r="B4608" s="102"/>
      <c r="C4608" s="102"/>
      <c r="D4608" s="103">
        <f>D4606+D4590</f>
        <v>0</v>
      </c>
    </row>
    <row r="4609" spans="1:5" ht="16.5" thickTop="1" thickBot="1" x14ac:dyDescent="0.3"/>
    <row r="4610" spans="1:5" ht="16.5" thickBot="1" x14ac:dyDescent="0.3">
      <c r="A4610" s="67" t="s">
        <v>12</v>
      </c>
      <c r="B4610" s="128">
        <f>Saisie!A148</f>
        <v>0</v>
      </c>
      <c r="C4610" s="126"/>
      <c r="D4610" s="127"/>
    </row>
    <row r="4612" spans="1:5" ht="15.75" thickBot="1" x14ac:dyDescent="0.3">
      <c r="A4612" s="68">
        <f>_xlfn.IFNA(VLOOKUP(B4610,Saisie!$A$4:$X$153,5,FALSE),0)</f>
        <v>0</v>
      </c>
      <c r="B4612" s="69" t="s">
        <v>13</v>
      </c>
      <c r="C4612" s="69" t="s">
        <v>14</v>
      </c>
      <c r="D4612" s="69" t="s">
        <v>15</v>
      </c>
    </row>
    <row r="4613" spans="1:5" x14ac:dyDescent="0.25">
      <c r="A4613" s="67" t="s">
        <v>16</v>
      </c>
      <c r="B4613" s="70">
        <f>_xlfn.IFNA(VLOOKUP(B4610,Saisie!$A$4:$X$153,3,FALSE),0)</f>
        <v>0</v>
      </c>
      <c r="C4613" s="71">
        <f>Témoin!$C$4</f>
        <v>55</v>
      </c>
      <c r="D4613" s="72">
        <f>C4613*B4613</f>
        <v>0</v>
      </c>
      <c r="E4613" s="117" t="str">
        <f>_xlfn.IFNA(VLOOKUP(B4610,Saisie!$A$4:$X$153,2,FALSE),"")</f>
        <v/>
      </c>
    </row>
    <row r="4614" spans="1:5" x14ac:dyDescent="0.25">
      <c r="A4614" s="67" t="s">
        <v>17</v>
      </c>
      <c r="B4614" s="73">
        <f>IF(A4612=1,1,)</f>
        <v>0</v>
      </c>
      <c r="C4614" s="74">
        <f>Témoin!$C$5</f>
        <v>24</v>
      </c>
      <c r="D4614" s="75">
        <f t="shared" ref="D4614:D4618" si="574">C4614*B4614</f>
        <v>0</v>
      </c>
      <c r="E4614" s="129" t="str">
        <f>_xlfn.IFNA(VLOOKUP(B4610,Saisie!$A$4:$X$153,4,FALSE),"")</f>
        <v/>
      </c>
    </row>
    <row r="4615" spans="1:5" x14ac:dyDescent="0.25">
      <c r="A4615" s="67" t="s">
        <v>18</v>
      </c>
      <c r="B4615" s="73">
        <f>IF(A4612=2,2,)</f>
        <v>0</v>
      </c>
      <c r="C4615" s="74">
        <f>Témoin!$C$6</f>
        <v>23</v>
      </c>
      <c r="D4615" s="75">
        <f t="shared" si="574"/>
        <v>0</v>
      </c>
      <c r="E4615" s="129"/>
    </row>
    <row r="4616" spans="1:5" x14ac:dyDescent="0.25">
      <c r="A4616" s="67" t="s">
        <v>19</v>
      </c>
      <c r="B4616" s="73">
        <f>IF(AND(A4612&gt;=3,A4612&lt;=5),A4612,0)</f>
        <v>0</v>
      </c>
      <c r="C4616" s="74">
        <f>Témoin!$C$7</f>
        <v>22</v>
      </c>
      <c r="D4616" s="75">
        <f t="shared" si="574"/>
        <v>0</v>
      </c>
      <c r="E4616" s="129"/>
    </row>
    <row r="4617" spans="1:5" x14ac:dyDescent="0.25">
      <c r="A4617" s="67" t="s">
        <v>20</v>
      </c>
      <c r="B4617" s="73">
        <f>IF(AND(A4612&gt;=6,A4612&lt;=10),A4612,0)</f>
        <v>0</v>
      </c>
      <c r="C4617" s="74">
        <f>Témoin!$C$8</f>
        <v>21</v>
      </c>
      <c r="D4617" s="75">
        <f t="shared" si="574"/>
        <v>0</v>
      </c>
      <c r="E4617" s="129"/>
    </row>
    <row r="4618" spans="1:5" x14ac:dyDescent="0.25">
      <c r="A4618" s="67" t="s">
        <v>21</v>
      </c>
      <c r="B4618" s="76">
        <f>IF(A4612&gt;10,A4612,0)</f>
        <v>0</v>
      </c>
      <c r="C4618" s="77">
        <f>Témoin!$C$9</f>
        <v>20</v>
      </c>
      <c r="D4618" s="78">
        <f t="shared" si="574"/>
        <v>0</v>
      </c>
      <c r="E4618" s="129"/>
    </row>
    <row r="4619" spans="1:5" x14ac:dyDescent="0.25">
      <c r="A4619" s="67"/>
      <c r="B4619" s="73"/>
      <c r="C4619" s="79"/>
      <c r="D4619" s="80"/>
      <c r="E4619" s="117"/>
    </row>
    <row r="4620" spans="1:5" x14ac:dyDescent="0.25">
      <c r="A4620" s="81" t="s">
        <v>22</v>
      </c>
      <c r="B4620" s="82">
        <f>_xlfn.IFNA(VLOOKUP(B4610,Saisie!$A$4:$X$153,7,FALSE),0)</f>
        <v>0</v>
      </c>
      <c r="C4620" s="83">
        <f>Témoin!$C$11</f>
        <v>95</v>
      </c>
      <c r="D4620" s="84">
        <f t="shared" ref="D4620:D4621" si="575">C4620*B4620</f>
        <v>0</v>
      </c>
      <c r="E4620" s="117" t="str">
        <f>_xlfn.IFNA(VLOOKUP(B4610,Saisie!$A$4:$X$153,6,FALSE),"")</f>
        <v/>
      </c>
    </row>
    <row r="4621" spans="1:5" ht="15.75" thickBot="1" x14ac:dyDescent="0.3">
      <c r="A4621" s="67" t="s">
        <v>23</v>
      </c>
      <c r="B4621" s="85">
        <f>_xlfn.IFNA(VLOOKUP(B4610,Saisie!$A$4:$X$153,9,FALSE),0)</f>
        <v>0</v>
      </c>
      <c r="C4621" s="86">
        <f>Témoin!$C$12</f>
        <v>70</v>
      </c>
      <c r="D4621" s="87">
        <f t="shared" si="575"/>
        <v>0</v>
      </c>
      <c r="E4621" s="117" t="str">
        <f>_xlfn.IFNA(VLOOKUP(B4610,Saisie!$A$4:$X$153,8,FALSE),"")</f>
        <v/>
      </c>
    </row>
    <row r="4622" spans="1:5" ht="15.75" thickBot="1" x14ac:dyDescent="0.3">
      <c r="A4622" s="88" t="s">
        <v>24</v>
      </c>
      <c r="B4622" s="89"/>
      <c r="C4622" s="89"/>
      <c r="D4622" s="90">
        <f>SUM(D4613:D4621)</f>
        <v>0</v>
      </c>
      <c r="E4622" s="117"/>
    </row>
    <row r="4623" spans="1:5" ht="15.75" thickBot="1" x14ac:dyDescent="0.3">
      <c r="A4623" s="67"/>
      <c r="B4623" s="89"/>
      <c r="C4623" s="89"/>
      <c r="D4623" s="91"/>
      <c r="E4623" s="117"/>
    </row>
    <row r="4624" spans="1:5" x14ac:dyDescent="0.25">
      <c r="A4624" s="67" t="s">
        <v>25</v>
      </c>
      <c r="B4624" s="70">
        <f>_xlfn.IFNA(VLOOKUP(B4610,Saisie!$A$4:$X$153,11,FALSE),0)</f>
        <v>0</v>
      </c>
      <c r="C4624" s="71">
        <f>Témoin!$C$15</f>
        <v>27</v>
      </c>
      <c r="D4624" s="72">
        <f t="shared" ref="D4624:D4631" si="576">C4624*B4624</f>
        <v>0</v>
      </c>
      <c r="E4624" s="117" t="str">
        <f>_xlfn.IFNA(VLOOKUP(B4610,Saisie!$A$4:$X$153,10,FALSE),"")</f>
        <v/>
      </c>
    </row>
    <row r="4625" spans="1:5" x14ac:dyDescent="0.25">
      <c r="A4625" s="67" t="s">
        <v>5</v>
      </c>
      <c r="B4625" s="73">
        <f>_xlfn.IFNA(VLOOKUP(B4610,Saisie!$A$4:$X$153,13,FALSE),0)</f>
        <v>0</v>
      </c>
      <c r="C4625" s="74">
        <f>Témoin!$C$16</f>
        <v>65</v>
      </c>
      <c r="D4625" s="75">
        <f t="shared" si="576"/>
        <v>0</v>
      </c>
      <c r="E4625" s="117" t="str">
        <f>_xlfn.IFNA(VLOOKUP(B4610,Saisie!$A$4:$X$153,12,FALSE),"")</f>
        <v/>
      </c>
    </row>
    <row r="4626" spans="1:5" x14ac:dyDescent="0.25">
      <c r="A4626" s="67" t="s">
        <v>6</v>
      </c>
      <c r="B4626" s="73">
        <f>_xlfn.IFNA(VLOOKUP(B4610,Saisie!$A$4:$X$153,15,FALSE),0)</f>
        <v>0</v>
      </c>
      <c r="C4626" s="74">
        <f>Témoin!$C$17</f>
        <v>60</v>
      </c>
      <c r="D4626" s="75">
        <f t="shared" si="576"/>
        <v>0</v>
      </c>
      <c r="E4626" s="117" t="str">
        <f>_xlfn.IFNA(VLOOKUP(B4610,Saisie!$A$4:$X$153,14,FALSE),"")</f>
        <v/>
      </c>
    </row>
    <row r="4627" spans="1:5" x14ac:dyDescent="0.25">
      <c r="A4627" s="67" t="s">
        <v>26</v>
      </c>
      <c r="B4627" s="73">
        <f>_xlfn.IFNA(VLOOKUP(B4610,Saisie!$A$4:$X$153,17,FALSE),0)</f>
        <v>0</v>
      </c>
      <c r="C4627" s="74">
        <f>Témoin!$C$18</f>
        <v>39</v>
      </c>
      <c r="D4627" s="75">
        <f t="shared" si="576"/>
        <v>0</v>
      </c>
      <c r="E4627" s="117" t="str">
        <f>_xlfn.IFNA(VLOOKUP(B4610,Saisie!$A$4:$X$153,16,FALSE),"")</f>
        <v/>
      </c>
    </row>
    <row r="4628" spans="1:5" x14ac:dyDescent="0.25">
      <c r="A4628" s="67" t="s">
        <v>27</v>
      </c>
      <c r="B4628" s="73">
        <f>_xlfn.IFNA(VLOOKUP(B4610,Saisie!$A$4:$X$153,19,FALSE),0)</f>
        <v>0</v>
      </c>
      <c r="C4628" s="74">
        <f>Témoin!$C$19</f>
        <v>20</v>
      </c>
      <c r="D4628" s="75">
        <f t="shared" si="576"/>
        <v>0</v>
      </c>
      <c r="E4628" s="117" t="str">
        <f>_xlfn.IFNA(VLOOKUP(B4610,Saisie!$A$4:$X$153,18,FALSE),"")</f>
        <v/>
      </c>
    </row>
    <row r="4629" spans="1:5" x14ac:dyDescent="0.25">
      <c r="A4629" s="67" t="s">
        <v>28</v>
      </c>
      <c r="B4629" s="73">
        <f>_xlfn.IFNA(VLOOKUP(B4610,Saisie!$A$4:$X$153,23,FALSE),0)</f>
        <v>0</v>
      </c>
      <c r="C4629" s="74">
        <f>Témoin!$C$20</f>
        <v>260</v>
      </c>
      <c r="D4629" s="75">
        <f t="shared" si="576"/>
        <v>0</v>
      </c>
      <c r="E4629" s="117" t="str">
        <f>_xlfn.IFNA(VLOOKUP(B4610,Saisie!$A$4:$X$153,22,FALSE),"")</f>
        <v/>
      </c>
    </row>
    <row r="4630" spans="1:5" x14ac:dyDescent="0.25">
      <c r="A4630" s="67" t="s">
        <v>29</v>
      </c>
      <c r="B4630" s="92"/>
      <c r="C4630" s="74">
        <f>Témoin!$C$21</f>
        <v>54</v>
      </c>
      <c r="D4630" s="75">
        <f t="shared" si="576"/>
        <v>0</v>
      </c>
      <c r="E4630" s="117"/>
    </row>
    <row r="4631" spans="1:5" x14ac:dyDescent="0.25">
      <c r="A4631" s="81" t="s">
        <v>30</v>
      </c>
      <c r="B4631" s="73">
        <f>_xlfn.IFNA(VLOOKUP(B4610,Saisie!$A$4:$X$153,21,FALSE),0)</f>
        <v>0</v>
      </c>
      <c r="C4631" s="74">
        <f>Témoin!$C$22</f>
        <v>135</v>
      </c>
      <c r="D4631" s="75">
        <f t="shared" si="576"/>
        <v>0</v>
      </c>
      <c r="E4631" s="117" t="str">
        <f>_xlfn.IFNA(VLOOKUP(B4610,Saisie!$A$4:$X$153,20,FALSE),"")</f>
        <v/>
      </c>
    </row>
    <row r="4632" spans="1:5" x14ac:dyDescent="0.25">
      <c r="A4632" s="93" t="s">
        <v>31</v>
      </c>
      <c r="B4632" s="92"/>
      <c r="C4632" s="94"/>
      <c r="D4632" s="95"/>
      <c r="E4632" s="129" t="str">
        <f>_xlfn.IFNA(VLOOKUP(B4610,Saisie!$A$4:$X$153,24,FALSE),"")</f>
        <v/>
      </c>
    </row>
    <row r="4633" spans="1:5" x14ac:dyDescent="0.25">
      <c r="A4633" s="96"/>
      <c r="B4633" s="97"/>
      <c r="C4633" s="98"/>
      <c r="D4633" s="75">
        <f t="shared" ref="D4633:D4637" si="577">C4633*B4633</f>
        <v>0</v>
      </c>
      <c r="E4633" s="129"/>
    </row>
    <row r="4634" spans="1:5" x14ac:dyDescent="0.25">
      <c r="A4634" s="96"/>
      <c r="B4634" s="92"/>
      <c r="C4634" s="98"/>
      <c r="D4634" s="75">
        <f t="shared" si="577"/>
        <v>0</v>
      </c>
      <c r="E4634" s="129"/>
    </row>
    <row r="4635" spans="1:5" x14ac:dyDescent="0.25">
      <c r="A4635" s="99"/>
      <c r="B4635" s="92"/>
      <c r="C4635" s="98"/>
      <c r="D4635" s="75">
        <f t="shared" si="577"/>
        <v>0</v>
      </c>
      <c r="E4635" s="129"/>
    </row>
    <row r="4636" spans="1:5" x14ac:dyDescent="0.25">
      <c r="A4636" s="67"/>
      <c r="B4636" s="92"/>
      <c r="C4636" s="98"/>
      <c r="D4636" s="75">
        <f t="shared" si="577"/>
        <v>0</v>
      </c>
      <c r="E4636" s="129"/>
    </row>
    <row r="4637" spans="1:5" ht="15.75" thickBot="1" x14ac:dyDescent="0.3">
      <c r="A4637" s="67"/>
      <c r="B4637" s="100"/>
      <c r="C4637" s="101"/>
      <c r="D4637" s="87">
        <f t="shared" si="577"/>
        <v>0</v>
      </c>
      <c r="E4637" s="129"/>
    </row>
    <row r="4638" spans="1:5" ht="15.75" thickBot="1" x14ac:dyDescent="0.3">
      <c r="A4638" s="88" t="s">
        <v>32</v>
      </c>
      <c r="B4638" s="89"/>
      <c r="C4638" s="89"/>
      <c r="D4638" s="90">
        <f>SUM(D4624:D4637)</f>
        <v>0</v>
      </c>
    </row>
    <row r="4639" spans="1:5" ht="15.75" thickBot="1" x14ac:dyDescent="0.3">
      <c r="A4639" s="67"/>
      <c r="B4639" s="69"/>
      <c r="C4639" s="69"/>
      <c r="D4639" s="91"/>
    </row>
    <row r="4640" spans="1:5" ht="21.75" thickTop="1" thickBot="1" x14ac:dyDescent="0.35">
      <c r="A4640" s="102" t="s">
        <v>33</v>
      </c>
      <c r="B4640" s="102"/>
      <c r="C4640" s="102"/>
      <c r="D4640" s="103">
        <f>D4638+D4622</f>
        <v>0</v>
      </c>
    </row>
    <row r="4641" spans="1:5" ht="16.5" thickTop="1" thickBot="1" x14ac:dyDescent="0.3"/>
    <row r="4642" spans="1:5" ht="16.5" thickBot="1" x14ac:dyDescent="0.3">
      <c r="A4642" s="67" t="s">
        <v>12</v>
      </c>
      <c r="B4642" s="128">
        <f>Saisie!A149</f>
        <v>0</v>
      </c>
      <c r="C4642" s="126"/>
      <c r="D4642" s="127"/>
    </row>
    <row r="4644" spans="1:5" ht="15.75" thickBot="1" x14ac:dyDescent="0.3">
      <c r="A4644" s="68">
        <f>_xlfn.IFNA(VLOOKUP(B4642,Saisie!$A$4:$X$153,5,FALSE),0)</f>
        <v>0</v>
      </c>
      <c r="B4644" s="69" t="s">
        <v>13</v>
      </c>
      <c r="C4644" s="69" t="s">
        <v>14</v>
      </c>
      <c r="D4644" s="69" t="s">
        <v>15</v>
      </c>
    </row>
    <row r="4645" spans="1:5" x14ac:dyDescent="0.25">
      <c r="A4645" s="67" t="s">
        <v>16</v>
      </c>
      <c r="B4645" s="70">
        <f>_xlfn.IFNA(VLOOKUP(B4642,Saisie!$A$4:$X$153,3,FALSE),0)</f>
        <v>0</v>
      </c>
      <c r="C4645" s="71">
        <f>Témoin!$C$4</f>
        <v>55</v>
      </c>
      <c r="D4645" s="72">
        <f>C4645*B4645</f>
        <v>0</v>
      </c>
      <c r="E4645" s="117" t="str">
        <f>_xlfn.IFNA(VLOOKUP(B4642,Saisie!$A$4:$X$153,2,FALSE),"")</f>
        <v/>
      </c>
    </row>
    <row r="4646" spans="1:5" x14ac:dyDescent="0.25">
      <c r="A4646" s="67" t="s">
        <v>17</v>
      </c>
      <c r="B4646" s="73">
        <f>IF(A4644=1,1,)</f>
        <v>0</v>
      </c>
      <c r="C4646" s="74">
        <f>Témoin!$C$5</f>
        <v>24</v>
      </c>
      <c r="D4646" s="75">
        <f t="shared" ref="D4646:D4650" si="578">C4646*B4646</f>
        <v>0</v>
      </c>
      <c r="E4646" s="129" t="str">
        <f>_xlfn.IFNA(VLOOKUP(B4642,Saisie!$A$4:$X$153,4,FALSE),"")</f>
        <v/>
      </c>
    </row>
    <row r="4647" spans="1:5" x14ac:dyDescent="0.25">
      <c r="A4647" s="67" t="s">
        <v>18</v>
      </c>
      <c r="B4647" s="73">
        <f>IF(A4644=2,2,)</f>
        <v>0</v>
      </c>
      <c r="C4647" s="74">
        <f>Témoin!$C$6</f>
        <v>23</v>
      </c>
      <c r="D4647" s="75">
        <f t="shared" si="578"/>
        <v>0</v>
      </c>
      <c r="E4647" s="129"/>
    </row>
    <row r="4648" spans="1:5" x14ac:dyDescent="0.25">
      <c r="A4648" s="67" t="s">
        <v>19</v>
      </c>
      <c r="B4648" s="73">
        <f>IF(AND(A4644&gt;=3,A4644&lt;=5),A4644,0)</f>
        <v>0</v>
      </c>
      <c r="C4648" s="74">
        <f>Témoin!$C$7</f>
        <v>22</v>
      </c>
      <c r="D4648" s="75">
        <f t="shared" si="578"/>
        <v>0</v>
      </c>
      <c r="E4648" s="129"/>
    </row>
    <row r="4649" spans="1:5" x14ac:dyDescent="0.25">
      <c r="A4649" s="67" t="s">
        <v>20</v>
      </c>
      <c r="B4649" s="73">
        <f>IF(AND(A4644&gt;=6,A4644&lt;=10),A4644,0)</f>
        <v>0</v>
      </c>
      <c r="C4649" s="74">
        <f>Témoin!$C$8</f>
        <v>21</v>
      </c>
      <c r="D4649" s="75">
        <f t="shared" si="578"/>
        <v>0</v>
      </c>
      <c r="E4649" s="129"/>
    </row>
    <row r="4650" spans="1:5" x14ac:dyDescent="0.25">
      <c r="A4650" s="67" t="s">
        <v>21</v>
      </c>
      <c r="B4650" s="76">
        <f>IF(A4644&gt;10,A4644,0)</f>
        <v>0</v>
      </c>
      <c r="C4650" s="77">
        <f>Témoin!$C$9</f>
        <v>20</v>
      </c>
      <c r="D4650" s="78">
        <f t="shared" si="578"/>
        <v>0</v>
      </c>
      <c r="E4650" s="129"/>
    </row>
    <row r="4651" spans="1:5" x14ac:dyDescent="0.25">
      <c r="A4651" s="67"/>
      <c r="B4651" s="73"/>
      <c r="C4651" s="79"/>
      <c r="D4651" s="80"/>
      <c r="E4651" s="117"/>
    </row>
    <row r="4652" spans="1:5" x14ac:dyDescent="0.25">
      <c r="A4652" s="81" t="s">
        <v>22</v>
      </c>
      <c r="B4652" s="82">
        <f>_xlfn.IFNA(VLOOKUP(B4642,Saisie!$A$4:$X$153,7,FALSE),0)</f>
        <v>0</v>
      </c>
      <c r="C4652" s="83">
        <f>Témoin!$C$11</f>
        <v>95</v>
      </c>
      <c r="D4652" s="84">
        <f t="shared" ref="D4652:D4653" si="579">C4652*B4652</f>
        <v>0</v>
      </c>
      <c r="E4652" s="117" t="str">
        <f>_xlfn.IFNA(VLOOKUP(B4642,Saisie!$A$4:$X$153,6,FALSE),"")</f>
        <v/>
      </c>
    </row>
    <row r="4653" spans="1:5" ht="15.75" thickBot="1" x14ac:dyDescent="0.3">
      <c r="A4653" s="67" t="s">
        <v>23</v>
      </c>
      <c r="B4653" s="85">
        <f>_xlfn.IFNA(VLOOKUP(B4642,Saisie!$A$4:$X$153,9,FALSE),0)</f>
        <v>0</v>
      </c>
      <c r="C4653" s="86">
        <f>Témoin!$C$12</f>
        <v>70</v>
      </c>
      <c r="D4653" s="87">
        <f t="shared" si="579"/>
        <v>0</v>
      </c>
      <c r="E4653" s="117" t="str">
        <f>_xlfn.IFNA(VLOOKUP(B4642,Saisie!$A$4:$X$153,8,FALSE),"")</f>
        <v/>
      </c>
    </row>
    <row r="4654" spans="1:5" ht="15.75" thickBot="1" x14ac:dyDescent="0.3">
      <c r="A4654" s="88" t="s">
        <v>24</v>
      </c>
      <c r="B4654" s="89"/>
      <c r="C4654" s="89"/>
      <c r="D4654" s="90">
        <f>SUM(D4645:D4653)</f>
        <v>0</v>
      </c>
      <c r="E4654" s="117"/>
    </row>
    <row r="4655" spans="1:5" ht="15.75" thickBot="1" x14ac:dyDescent="0.3">
      <c r="A4655" s="67"/>
      <c r="B4655" s="89"/>
      <c r="C4655" s="89"/>
      <c r="D4655" s="91"/>
      <c r="E4655" s="117"/>
    </row>
    <row r="4656" spans="1:5" x14ac:dyDescent="0.25">
      <c r="A4656" s="67" t="s">
        <v>25</v>
      </c>
      <c r="B4656" s="70">
        <f>_xlfn.IFNA(VLOOKUP(B4642,Saisie!$A$4:$X$153,11,FALSE),0)</f>
        <v>0</v>
      </c>
      <c r="C4656" s="71">
        <f>Témoin!$C$15</f>
        <v>27</v>
      </c>
      <c r="D4656" s="72">
        <f t="shared" ref="D4656:D4663" si="580">C4656*B4656</f>
        <v>0</v>
      </c>
      <c r="E4656" s="117" t="str">
        <f>_xlfn.IFNA(VLOOKUP(B4642,Saisie!$A$4:$X$153,10,FALSE),"")</f>
        <v/>
      </c>
    </row>
    <row r="4657" spans="1:5" x14ac:dyDescent="0.25">
      <c r="A4657" s="67" t="s">
        <v>5</v>
      </c>
      <c r="B4657" s="73">
        <f>_xlfn.IFNA(VLOOKUP(B4642,Saisie!$A$4:$X$153,13,FALSE),0)</f>
        <v>0</v>
      </c>
      <c r="C4657" s="74">
        <f>Témoin!$C$16</f>
        <v>65</v>
      </c>
      <c r="D4657" s="75">
        <f t="shared" si="580"/>
        <v>0</v>
      </c>
      <c r="E4657" s="117" t="str">
        <f>_xlfn.IFNA(VLOOKUP(B4642,Saisie!$A$4:$X$153,12,FALSE),"")</f>
        <v/>
      </c>
    </row>
    <row r="4658" spans="1:5" x14ac:dyDescent="0.25">
      <c r="A4658" s="67" t="s">
        <v>6</v>
      </c>
      <c r="B4658" s="73">
        <f>_xlfn.IFNA(VLOOKUP(B4642,Saisie!$A$4:$X$153,15,FALSE),0)</f>
        <v>0</v>
      </c>
      <c r="C4658" s="74">
        <f>Témoin!$C$17</f>
        <v>60</v>
      </c>
      <c r="D4658" s="75">
        <f t="shared" si="580"/>
        <v>0</v>
      </c>
      <c r="E4658" s="117" t="str">
        <f>_xlfn.IFNA(VLOOKUP(B4642,Saisie!$A$4:$X$153,14,FALSE),"")</f>
        <v/>
      </c>
    </row>
    <row r="4659" spans="1:5" x14ac:dyDescent="0.25">
      <c r="A4659" s="67" t="s">
        <v>26</v>
      </c>
      <c r="B4659" s="73">
        <f>_xlfn.IFNA(VLOOKUP(B4642,Saisie!$A$4:$X$153,17,FALSE),0)</f>
        <v>0</v>
      </c>
      <c r="C4659" s="74">
        <f>Témoin!$C$18</f>
        <v>39</v>
      </c>
      <c r="D4659" s="75">
        <f t="shared" si="580"/>
        <v>0</v>
      </c>
      <c r="E4659" s="117" t="str">
        <f>_xlfn.IFNA(VLOOKUP(B4642,Saisie!$A$4:$X$153,16,FALSE),"")</f>
        <v/>
      </c>
    </row>
    <row r="4660" spans="1:5" x14ac:dyDescent="0.25">
      <c r="A4660" s="67" t="s">
        <v>27</v>
      </c>
      <c r="B4660" s="73">
        <f>_xlfn.IFNA(VLOOKUP(B4642,Saisie!$A$4:$X$153,19,FALSE),0)</f>
        <v>0</v>
      </c>
      <c r="C4660" s="74">
        <f>Témoin!$C$19</f>
        <v>20</v>
      </c>
      <c r="D4660" s="75">
        <f t="shared" si="580"/>
        <v>0</v>
      </c>
      <c r="E4660" s="117" t="str">
        <f>_xlfn.IFNA(VLOOKUP(B4642,Saisie!$A$4:$X$153,18,FALSE),"")</f>
        <v/>
      </c>
    </row>
    <row r="4661" spans="1:5" x14ac:dyDescent="0.25">
      <c r="A4661" s="67" t="s">
        <v>28</v>
      </c>
      <c r="B4661" s="73">
        <f>_xlfn.IFNA(VLOOKUP(B4642,Saisie!$A$4:$X$153,23,FALSE),0)</f>
        <v>0</v>
      </c>
      <c r="C4661" s="74">
        <f>Témoin!$C$20</f>
        <v>260</v>
      </c>
      <c r="D4661" s="75">
        <f t="shared" si="580"/>
        <v>0</v>
      </c>
      <c r="E4661" s="117" t="str">
        <f>_xlfn.IFNA(VLOOKUP(B4642,Saisie!$A$4:$X$153,22,FALSE),"")</f>
        <v/>
      </c>
    </row>
    <row r="4662" spans="1:5" x14ac:dyDescent="0.25">
      <c r="A4662" s="67" t="s">
        <v>29</v>
      </c>
      <c r="B4662" s="92"/>
      <c r="C4662" s="74">
        <f>Témoin!$C$21</f>
        <v>54</v>
      </c>
      <c r="D4662" s="75">
        <f t="shared" si="580"/>
        <v>0</v>
      </c>
      <c r="E4662" s="117"/>
    </row>
    <row r="4663" spans="1:5" x14ac:dyDescent="0.25">
      <c r="A4663" s="81" t="s">
        <v>30</v>
      </c>
      <c r="B4663" s="73">
        <f>_xlfn.IFNA(VLOOKUP(B4642,Saisie!$A$4:$X$153,21,FALSE),0)</f>
        <v>0</v>
      </c>
      <c r="C4663" s="74">
        <f>Témoin!$C$22</f>
        <v>135</v>
      </c>
      <c r="D4663" s="75">
        <f t="shared" si="580"/>
        <v>0</v>
      </c>
      <c r="E4663" s="117" t="str">
        <f>_xlfn.IFNA(VLOOKUP(B4642,Saisie!$A$4:$X$153,20,FALSE),"")</f>
        <v/>
      </c>
    </row>
    <row r="4664" spans="1:5" x14ac:dyDescent="0.25">
      <c r="A4664" s="93" t="s">
        <v>31</v>
      </c>
      <c r="B4664" s="92"/>
      <c r="C4664" s="94"/>
      <c r="D4664" s="95"/>
      <c r="E4664" s="129" t="str">
        <f>_xlfn.IFNA(VLOOKUP(B4642,Saisie!$A$4:$X$153,24,FALSE),"")</f>
        <v/>
      </c>
    </row>
    <row r="4665" spans="1:5" x14ac:dyDescent="0.25">
      <c r="A4665" s="96"/>
      <c r="B4665" s="97"/>
      <c r="C4665" s="98"/>
      <c r="D4665" s="75">
        <f t="shared" ref="D4665:D4669" si="581">C4665*B4665</f>
        <v>0</v>
      </c>
      <c r="E4665" s="129"/>
    </row>
    <row r="4666" spans="1:5" x14ac:dyDescent="0.25">
      <c r="A4666" s="96"/>
      <c r="B4666" s="92"/>
      <c r="C4666" s="98"/>
      <c r="D4666" s="75">
        <f t="shared" si="581"/>
        <v>0</v>
      </c>
      <c r="E4666" s="129"/>
    </row>
    <row r="4667" spans="1:5" x14ac:dyDescent="0.25">
      <c r="A4667" s="99"/>
      <c r="B4667" s="92"/>
      <c r="C4667" s="98"/>
      <c r="D4667" s="75">
        <f t="shared" si="581"/>
        <v>0</v>
      </c>
      <c r="E4667" s="129"/>
    </row>
    <row r="4668" spans="1:5" x14ac:dyDescent="0.25">
      <c r="A4668" s="67"/>
      <c r="B4668" s="92"/>
      <c r="C4668" s="98"/>
      <c r="D4668" s="75">
        <f t="shared" si="581"/>
        <v>0</v>
      </c>
      <c r="E4668" s="129"/>
    </row>
    <row r="4669" spans="1:5" ht="15.75" thickBot="1" x14ac:dyDescent="0.3">
      <c r="A4669" s="67"/>
      <c r="B4669" s="100"/>
      <c r="C4669" s="101"/>
      <c r="D4669" s="87">
        <f t="shared" si="581"/>
        <v>0</v>
      </c>
      <c r="E4669" s="129"/>
    </row>
    <row r="4670" spans="1:5" ht="15.75" thickBot="1" x14ac:dyDescent="0.3">
      <c r="A4670" s="88" t="s">
        <v>32</v>
      </c>
      <c r="B4670" s="89"/>
      <c r="C4670" s="89"/>
      <c r="D4670" s="90">
        <f>SUM(D4656:D4669)</f>
        <v>0</v>
      </c>
    </row>
    <row r="4671" spans="1:5" ht="15.75" thickBot="1" x14ac:dyDescent="0.3">
      <c r="A4671" s="67"/>
      <c r="B4671" s="69"/>
      <c r="C4671" s="69"/>
      <c r="D4671" s="91"/>
    </row>
    <row r="4672" spans="1:5" ht="21.75" thickTop="1" thickBot="1" x14ac:dyDescent="0.35">
      <c r="A4672" s="102" t="s">
        <v>33</v>
      </c>
      <c r="B4672" s="102"/>
      <c r="C4672" s="102"/>
      <c r="D4672" s="103">
        <f>D4670+D4654</f>
        <v>0</v>
      </c>
    </row>
    <row r="4673" spans="1:5" ht="16.5" thickTop="1" thickBot="1" x14ac:dyDescent="0.3"/>
    <row r="4674" spans="1:5" ht="16.5" thickBot="1" x14ac:dyDescent="0.3">
      <c r="A4674" s="67" t="s">
        <v>12</v>
      </c>
      <c r="B4674" s="128">
        <f>Saisie!A150</f>
        <v>0</v>
      </c>
      <c r="C4674" s="126"/>
      <c r="D4674" s="127"/>
    </row>
    <row r="4676" spans="1:5" ht="15.75" thickBot="1" x14ac:dyDescent="0.3">
      <c r="A4676" s="68">
        <f>_xlfn.IFNA(VLOOKUP(B4674,Saisie!$A$4:$X$153,5,FALSE),0)</f>
        <v>0</v>
      </c>
      <c r="B4676" s="69" t="s">
        <v>13</v>
      </c>
      <c r="C4676" s="69" t="s">
        <v>14</v>
      </c>
      <c r="D4676" s="69" t="s">
        <v>15</v>
      </c>
    </row>
    <row r="4677" spans="1:5" x14ac:dyDescent="0.25">
      <c r="A4677" s="67" t="s">
        <v>16</v>
      </c>
      <c r="B4677" s="70">
        <f>_xlfn.IFNA(VLOOKUP(B4674,Saisie!$A$4:$X$153,3,FALSE),0)</f>
        <v>0</v>
      </c>
      <c r="C4677" s="71">
        <f>Témoin!$C$4</f>
        <v>55</v>
      </c>
      <c r="D4677" s="72">
        <f>C4677*B4677</f>
        <v>0</v>
      </c>
      <c r="E4677" s="117" t="str">
        <f>_xlfn.IFNA(VLOOKUP(B4674,Saisie!$A$4:$X$153,2,FALSE),"")</f>
        <v/>
      </c>
    </row>
    <row r="4678" spans="1:5" x14ac:dyDescent="0.25">
      <c r="A4678" s="67" t="s">
        <v>17</v>
      </c>
      <c r="B4678" s="73">
        <f>IF(A4676=1,1,)</f>
        <v>0</v>
      </c>
      <c r="C4678" s="74">
        <f>Témoin!$C$5</f>
        <v>24</v>
      </c>
      <c r="D4678" s="75">
        <f t="shared" ref="D4678:D4682" si="582">C4678*B4678</f>
        <v>0</v>
      </c>
      <c r="E4678" s="129" t="str">
        <f>_xlfn.IFNA(VLOOKUP(B4674,Saisie!$A$4:$X$153,4,FALSE),"")</f>
        <v/>
      </c>
    </row>
    <row r="4679" spans="1:5" x14ac:dyDescent="0.25">
      <c r="A4679" s="67" t="s">
        <v>18</v>
      </c>
      <c r="B4679" s="73">
        <f>IF(A4676=2,2,)</f>
        <v>0</v>
      </c>
      <c r="C4679" s="74">
        <f>Témoin!$C$6</f>
        <v>23</v>
      </c>
      <c r="D4679" s="75">
        <f t="shared" si="582"/>
        <v>0</v>
      </c>
      <c r="E4679" s="129"/>
    </row>
    <row r="4680" spans="1:5" x14ac:dyDescent="0.25">
      <c r="A4680" s="67" t="s">
        <v>19</v>
      </c>
      <c r="B4680" s="73">
        <f>IF(AND(A4676&gt;=3,A4676&lt;=5),A4676,0)</f>
        <v>0</v>
      </c>
      <c r="C4680" s="74">
        <f>Témoin!$C$7</f>
        <v>22</v>
      </c>
      <c r="D4680" s="75">
        <f t="shared" si="582"/>
        <v>0</v>
      </c>
      <c r="E4680" s="129"/>
    </row>
    <row r="4681" spans="1:5" x14ac:dyDescent="0.25">
      <c r="A4681" s="67" t="s">
        <v>20</v>
      </c>
      <c r="B4681" s="73">
        <f>IF(AND(A4676&gt;=6,A4676&lt;=10),A4676,0)</f>
        <v>0</v>
      </c>
      <c r="C4681" s="74">
        <f>Témoin!$C$8</f>
        <v>21</v>
      </c>
      <c r="D4681" s="75">
        <f t="shared" si="582"/>
        <v>0</v>
      </c>
      <c r="E4681" s="129"/>
    </row>
    <row r="4682" spans="1:5" x14ac:dyDescent="0.25">
      <c r="A4682" s="67" t="s">
        <v>21</v>
      </c>
      <c r="B4682" s="76">
        <f>IF(A4676&gt;10,A4676,0)</f>
        <v>0</v>
      </c>
      <c r="C4682" s="77">
        <f>Témoin!$C$9</f>
        <v>20</v>
      </c>
      <c r="D4682" s="78">
        <f t="shared" si="582"/>
        <v>0</v>
      </c>
      <c r="E4682" s="129"/>
    </row>
    <row r="4683" spans="1:5" x14ac:dyDescent="0.25">
      <c r="A4683" s="67"/>
      <c r="B4683" s="73"/>
      <c r="C4683" s="79"/>
      <c r="D4683" s="80"/>
      <c r="E4683" s="117"/>
    </row>
    <row r="4684" spans="1:5" x14ac:dyDescent="0.25">
      <c r="A4684" s="81" t="s">
        <v>22</v>
      </c>
      <c r="B4684" s="82">
        <f>_xlfn.IFNA(VLOOKUP(B4674,Saisie!$A$4:$X$153,7,FALSE),0)</f>
        <v>0</v>
      </c>
      <c r="C4684" s="83">
        <f>Témoin!$C$11</f>
        <v>95</v>
      </c>
      <c r="D4684" s="84">
        <f t="shared" ref="D4684:D4685" si="583">C4684*B4684</f>
        <v>0</v>
      </c>
      <c r="E4684" s="117" t="str">
        <f>_xlfn.IFNA(VLOOKUP(B4674,Saisie!$A$4:$X$153,6,FALSE),"")</f>
        <v/>
      </c>
    </row>
    <row r="4685" spans="1:5" ht="15.75" thickBot="1" x14ac:dyDescent="0.3">
      <c r="A4685" s="67" t="s">
        <v>23</v>
      </c>
      <c r="B4685" s="85">
        <f>_xlfn.IFNA(VLOOKUP(B4674,Saisie!$A$4:$X$153,9,FALSE),0)</f>
        <v>0</v>
      </c>
      <c r="C4685" s="86">
        <f>Témoin!$C$12</f>
        <v>70</v>
      </c>
      <c r="D4685" s="87">
        <f t="shared" si="583"/>
        <v>0</v>
      </c>
      <c r="E4685" s="117" t="str">
        <f>_xlfn.IFNA(VLOOKUP(B4674,Saisie!$A$4:$X$153,8,FALSE),"")</f>
        <v/>
      </c>
    </row>
    <row r="4686" spans="1:5" ht="15.75" thickBot="1" x14ac:dyDescent="0.3">
      <c r="A4686" s="88" t="s">
        <v>24</v>
      </c>
      <c r="B4686" s="89"/>
      <c r="C4686" s="89"/>
      <c r="D4686" s="90">
        <f>SUM(D4677:D4685)</f>
        <v>0</v>
      </c>
      <c r="E4686" s="117"/>
    </row>
    <row r="4687" spans="1:5" ht="15.75" thickBot="1" x14ac:dyDescent="0.3">
      <c r="A4687" s="67"/>
      <c r="B4687" s="89"/>
      <c r="C4687" s="89"/>
      <c r="D4687" s="91"/>
      <c r="E4687" s="117"/>
    </row>
    <row r="4688" spans="1:5" x14ac:dyDescent="0.25">
      <c r="A4688" s="67" t="s">
        <v>25</v>
      </c>
      <c r="B4688" s="70">
        <f>_xlfn.IFNA(VLOOKUP(B4674,Saisie!$A$4:$X$153,11,FALSE),0)</f>
        <v>0</v>
      </c>
      <c r="C4688" s="71">
        <f>Témoin!$C$15</f>
        <v>27</v>
      </c>
      <c r="D4688" s="72">
        <f t="shared" ref="D4688:D4695" si="584">C4688*B4688</f>
        <v>0</v>
      </c>
      <c r="E4688" s="117" t="str">
        <f>_xlfn.IFNA(VLOOKUP(B4674,Saisie!$A$4:$X$153,10,FALSE),"")</f>
        <v/>
      </c>
    </row>
    <row r="4689" spans="1:5" x14ac:dyDescent="0.25">
      <c r="A4689" s="67" t="s">
        <v>5</v>
      </c>
      <c r="B4689" s="73">
        <f>_xlfn.IFNA(VLOOKUP(B4674,Saisie!$A$4:$X$153,13,FALSE),0)</f>
        <v>0</v>
      </c>
      <c r="C4689" s="74">
        <f>Témoin!$C$16</f>
        <v>65</v>
      </c>
      <c r="D4689" s="75">
        <f t="shared" si="584"/>
        <v>0</v>
      </c>
      <c r="E4689" s="117" t="str">
        <f>_xlfn.IFNA(VLOOKUP(B4674,Saisie!$A$4:$X$153,12,FALSE),"")</f>
        <v/>
      </c>
    </row>
    <row r="4690" spans="1:5" x14ac:dyDescent="0.25">
      <c r="A4690" s="67" t="s">
        <v>6</v>
      </c>
      <c r="B4690" s="73">
        <f>_xlfn.IFNA(VLOOKUP(B4674,Saisie!$A$4:$X$153,15,FALSE),0)</f>
        <v>0</v>
      </c>
      <c r="C4690" s="74">
        <f>Témoin!$C$17</f>
        <v>60</v>
      </c>
      <c r="D4690" s="75">
        <f t="shared" si="584"/>
        <v>0</v>
      </c>
      <c r="E4690" s="117" t="str">
        <f>_xlfn.IFNA(VLOOKUP(B4674,Saisie!$A$4:$X$153,14,FALSE),"")</f>
        <v/>
      </c>
    </row>
    <row r="4691" spans="1:5" x14ac:dyDescent="0.25">
      <c r="A4691" s="67" t="s">
        <v>26</v>
      </c>
      <c r="B4691" s="73">
        <f>_xlfn.IFNA(VLOOKUP(B4674,Saisie!$A$4:$X$153,17,FALSE),0)</f>
        <v>0</v>
      </c>
      <c r="C4691" s="74">
        <f>Témoin!$C$18</f>
        <v>39</v>
      </c>
      <c r="D4691" s="75">
        <f t="shared" si="584"/>
        <v>0</v>
      </c>
      <c r="E4691" s="117" t="str">
        <f>_xlfn.IFNA(VLOOKUP(B4674,Saisie!$A$4:$X$153,16,FALSE),"")</f>
        <v/>
      </c>
    </row>
    <row r="4692" spans="1:5" x14ac:dyDescent="0.25">
      <c r="A4692" s="67" t="s">
        <v>27</v>
      </c>
      <c r="B4692" s="73">
        <f>_xlfn.IFNA(VLOOKUP(B4674,Saisie!$A$4:$X$153,19,FALSE),0)</f>
        <v>0</v>
      </c>
      <c r="C4692" s="74">
        <f>Témoin!$C$19</f>
        <v>20</v>
      </c>
      <c r="D4692" s="75">
        <f t="shared" si="584"/>
        <v>0</v>
      </c>
      <c r="E4692" s="117" t="str">
        <f>_xlfn.IFNA(VLOOKUP(B4674,Saisie!$A$4:$X$153,18,FALSE),"")</f>
        <v/>
      </c>
    </row>
    <row r="4693" spans="1:5" x14ac:dyDescent="0.25">
      <c r="A4693" s="67" t="s">
        <v>28</v>
      </c>
      <c r="B4693" s="73">
        <f>_xlfn.IFNA(VLOOKUP(B4674,Saisie!$A$4:$X$153,23,FALSE),0)</f>
        <v>0</v>
      </c>
      <c r="C4693" s="74">
        <f>Témoin!$C$20</f>
        <v>260</v>
      </c>
      <c r="D4693" s="75">
        <f t="shared" si="584"/>
        <v>0</v>
      </c>
      <c r="E4693" s="117" t="str">
        <f>_xlfn.IFNA(VLOOKUP(B4674,Saisie!$A$4:$X$153,22,FALSE),"")</f>
        <v/>
      </c>
    </row>
    <row r="4694" spans="1:5" x14ac:dyDescent="0.25">
      <c r="A4694" s="67" t="s">
        <v>29</v>
      </c>
      <c r="B4694" s="92"/>
      <c r="C4694" s="74">
        <f>Témoin!$C$21</f>
        <v>54</v>
      </c>
      <c r="D4694" s="75">
        <f t="shared" si="584"/>
        <v>0</v>
      </c>
      <c r="E4694" s="117"/>
    </row>
    <row r="4695" spans="1:5" x14ac:dyDescent="0.25">
      <c r="A4695" s="81" t="s">
        <v>30</v>
      </c>
      <c r="B4695" s="73">
        <f>_xlfn.IFNA(VLOOKUP(B4674,Saisie!$A$4:$X$153,21,FALSE),0)</f>
        <v>0</v>
      </c>
      <c r="C4695" s="74">
        <f>Témoin!$C$22</f>
        <v>135</v>
      </c>
      <c r="D4695" s="75">
        <f t="shared" si="584"/>
        <v>0</v>
      </c>
      <c r="E4695" s="117" t="str">
        <f>_xlfn.IFNA(VLOOKUP(B4674,Saisie!$A$4:$X$153,20,FALSE),"")</f>
        <v/>
      </c>
    </row>
    <row r="4696" spans="1:5" x14ac:dyDescent="0.25">
      <c r="A4696" s="93" t="s">
        <v>31</v>
      </c>
      <c r="B4696" s="92"/>
      <c r="C4696" s="94"/>
      <c r="D4696" s="95"/>
      <c r="E4696" s="129" t="str">
        <f>_xlfn.IFNA(VLOOKUP(B4674,Saisie!$A$4:$X$153,24,FALSE),"")</f>
        <v/>
      </c>
    </row>
    <row r="4697" spans="1:5" x14ac:dyDescent="0.25">
      <c r="A4697" s="96"/>
      <c r="B4697" s="97"/>
      <c r="C4697" s="98"/>
      <c r="D4697" s="75">
        <f t="shared" ref="D4697:D4701" si="585">C4697*B4697</f>
        <v>0</v>
      </c>
      <c r="E4697" s="129"/>
    </row>
    <row r="4698" spans="1:5" x14ac:dyDescent="0.25">
      <c r="A4698" s="96"/>
      <c r="B4698" s="92"/>
      <c r="C4698" s="98"/>
      <c r="D4698" s="75">
        <f t="shared" si="585"/>
        <v>0</v>
      </c>
      <c r="E4698" s="129"/>
    </row>
    <row r="4699" spans="1:5" x14ac:dyDescent="0.25">
      <c r="A4699" s="99"/>
      <c r="B4699" s="92"/>
      <c r="C4699" s="98"/>
      <c r="D4699" s="75">
        <f t="shared" si="585"/>
        <v>0</v>
      </c>
      <c r="E4699" s="129"/>
    </row>
    <row r="4700" spans="1:5" x14ac:dyDescent="0.25">
      <c r="A4700" s="67"/>
      <c r="B4700" s="92"/>
      <c r="C4700" s="98"/>
      <c r="D4700" s="75">
        <f t="shared" si="585"/>
        <v>0</v>
      </c>
      <c r="E4700" s="129"/>
    </row>
    <row r="4701" spans="1:5" ht="15.75" thickBot="1" x14ac:dyDescent="0.3">
      <c r="A4701" s="67"/>
      <c r="B4701" s="100"/>
      <c r="C4701" s="101"/>
      <c r="D4701" s="87">
        <f t="shared" si="585"/>
        <v>0</v>
      </c>
      <c r="E4701" s="129"/>
    </row>
    <row r="4702" spans="1:5" ht="15.75" thickBot="1" x14ac:dyDescent="0.3">
      <c r="A4702" s="88" t="s">
        <v>32</v>
      </c>
      <c r="B4702" s="89"/>
      <c r="C4702" s="89"/>
      <c r="D4702" s="90">
        <f>SUM(D4688:D4701)</f>
        <v>0</v>
      </c>
    </row>
    <row r="4703" spans="1:5" ht="15.75" thickBot="1" x14ac:dyDescent="0.3">
      <c r="A4703" s="67"/>
      <c r="B4703" s="69"/>
      <c r="C4703" s="69"/>
      <c r="D4703" s="91"/>
    </row>
    <row r="4704" spans="1:5" ht="21.75" thickTop="1" thickBot="1" x14ac:dyDescent="0.35">
      <c r="A4704" s="102" t="s">
        <v>33</v>
      </c>
      <c r="B4704" s="102"/>
      <c r="C4704" s="102"/>
      <c r="D4704" s="103">
        <f>D4702+D4686</f>
        <v>0</v>
      </c>
    </row>
    <row r="4705" spans="1:5" ht="16.5" thickTop="1" thickBot="1" x14ac:dyDescent="0.3"/>
    <row r="4706" spans="1:5" ht="16.5" thickBot="1" x14ac:dyDescent="0.3">
      <c r="A4706" s="67" t="s">
        <v>12</v>
      </c>
      <c r="B4706" s="128">
        <f>Saisie!A151</f>
        <v>0</v>
      </c>
      <c r="C4706" s="126"/>
      <c r="D4706" s="127"/>
    </row>
    <row r="4708" spans="1:5" ht="15.75" thickBot="1" x14ac:dyDescent="0.3">
      <c r="A4708" s="68">
        <f>_xlfn.IFNA(VLOOKUP(B4706,Saisie!$A$4:$X$153,5,FALSE),0)</f>
        <v>0</v>
      </c>
      <c r="B4708" s="69" t="s">
        <v>13</v>
      </c>
      <c r="C4708" s="69" t="s">
        <v>14</v>
      </c>
      <c r="D4708" s="69" t="s">
        <v>15</v>
      </c>
    </row>
    <row r="4709" spans="1:5" x14ac:dyDescent="0.25">
      <c r="A4709" s="67" t="s">
        <v>16</v>
      </c>
      <c r="B4709" s="70">
        <f>_xlfn.IFNA(VLOOKUP(B4706,Saisie!$A$4:$X$153,3,FALSE),0)</f>
        <v>0</v>
      </c>
      <c r="C4709" s="71">
        <f>Témoin!$C$4</f>
        <v>55</v>
      </c>
      <c r="D4709" s="72">
        <f>C4709*B4709</f>
        <v>0</v>
      </c>
      <c r="E4709" s="117" t="str">
        <f>_xlfn.IFNA(VLOOKUP(B4706,Saisie!$A$4:$X$153,2,FALSE),"")</f>
        <v/>
      </c>
    </row>
    <row r="4710" spans="1:5" x14ac:dyDescent="0.25">
      <c r="A4710" s="67" t="s">
        <v>17</v>
      </c>
      <c r="B4710" s="73">
        <f>IF(A4708=1,1,)</f>
        <v>0</v>
      </c>
      <c r="C4710" s="74">
        <f>Témoin!$C$5</f>
        <v>24</v>
      </c>
      <c r="D4710" s="75">
        <f t="shared" ref="D4710:D4714" si="586">C4710*B4710</f>
        <v>0</v>
      </c>
      <c r="E4710" s="129" t="str">
        <f>_xlfn.IFNA(VLOOKUP(B4706,Saisie!$A$4:$X$153,4,FALSE),"")</f>
        <v/>
      </c>
    </row>
    <row r="4711" spans="1:5" x14ac:dyDescent="0.25">
      <c r="A4711" s="67" t="s">
        <v>18</v>
      </c>
      <c r="B4711" s="73">
        <f>IF(A4708=2,2,)</f>
        <v>0</v>
      </c>
      <c r="C4711" s="74">
        <f>Témoin!$C$6</f>
        <v>23</v>
      </c>
      <c r="D4711" s="75">
        <f t="shared" si="586"/>
        <v>0</v>
      </c>
      <c r="E4711" s="129"/>
    </row>
    <row r="4712" spans="1:5" x14ac:dyDescent="0.25">
      <c r="A4712" s="67" t="s">
        <v>19</v>
      </c>
      <c r="B4712" s="73">
        <f>IF(AND(A4708&gt;=3,A4708&lt;=5),A4708,0)</f>
        <v>0</v>
      </c>
      <c r="C4712" s="74">
        <f>Témoin!$C$7</f>
        <v>22</v>
      </c>
      <c r="D4712" s="75">
        <f t="shared" si="586"/>
        <v>0</v>
      </c>
      <c r="E4712" s="129"/>
    </row>
    <row r="4713" spans="1:5" x14ac:dyDescent="0.25">
      <c r="A4713" s="67" t="s">
        <v>20</v>
      </c>
      <c r="B4713" s="73">
        <f>IF(AND(A4708&gt;=6,A4708&lt;=10),A4708,0)</f>
        <v>0</v>
      </c>
      <c r="C4713" s="74">
        <f>Témoin!$C$8</f>
        <v>21</v>
      </c>
      <c r="D4713" s="75">
        <f t="shared" si="586"/>
        <v>0</v>
      </c>
      <c r="E4713" s="129"/>
    </row>
    <row r="4714" spans="1:5" x14ac:dyDescent="0.25">
      <c r="A4714" s="67" t="s">
        <v>21</v>
      </c>
      <c r="B4714" s="76">
        <f>IF(A4708&gt;10,A4708,0)</f>
        <v>0</v>
      </c>
      <c r="C4714" s="77">
        <f>Témoin!$C$9</f>
        <v>20</v>
      </c>
      <c r="D4714" s="78">
        <f t="shared" si="586"/>
        <v>0</v>
      </c>
      <c r="E4714" s="129"/>
    </row>
    <row r="4715" spans="1:5" x14ac:dyDescent="0.25">
      <c r="A4715" s="67"/>
      <c r="B4715" s="73"/>
      <c r="C4715" s="79"/>
      <c r="D4715" s="80"/>
      <c r="E4715" s="117"/>
    </row>
    <row r="4716" spans="1:5" x14ac:dyDescent="0.25">
      <c r="A4716" s="81" t="s">
        <v>22</v>
      </c>
      <c r="B4716" s="82">
        <f>_xlfn.IFNA(VLOOKUP(B4706,Saisie!$A$4:$X$153,7,FALSE),0)</f>
        <v>0</v>
      </c>
      <c r="C4716" s="83">
        <f>Témoin!$C$11</f>
        <v>95</v>
      </c>
      <c r="D4716" s="84">
        <f t="shared" ref="D4716:D4717" si="587">C4716*B4716</f>
        <v>0</v>
      </c>
      <c r="E4716" s="117" t="str">
        <f>_xlfn.IFNA(VLOOKUP(B4706,Saisie!$A$4:$X$153,6,FALSE),"")</f>
        <v/>
      </c>
    </row>
    <row r="4717" spans="1:5" ht="15.75" thickBot="1" x14ac:dyDescent="0.3">
      <c r="A4717" s="67" t="s">
        <v>23</v>
      </c>
      <c r="B4717" s="85">
        <f>_xlfn.IFNA(VLOOKUP(B4706,Saisie!$A$4:$X$153,9,FALSE),0)</f>
        <v>0</v>
      </c>
      <c r="C4717" s="86">
        <f>Témoin!$C$12</f>
        <v>70</v>
      </c>
      <c r="D4717" s="87">
        <f t="shared" si="587"/>
        <v>0</v>
      </c>
      <c r="E4717" s="117" t="str">
        <f>_xlfn.IFNA(VLOOKUP(B4706,Saisie!$A$4:$X$153,8,FALSE),"")</f>
        <v/>
      </c>
    </row>
    <row r="4718" spans="1:5" ht="15.75" thickBot="1" x14ac:dyDescent="0.3">
      <c r="A4718" s="88" t="s">
        <v>24</v>
      </c>
      <c r="B4718" s="89"/>
      <c r="C4718" s="89"/>
      <c r="D4718" s="90">
        <f>SUM(D4709:D4717)</f>
        <v>0</v>
      </c>
      <c r="E4718" s="117"/>
    </row>
    <row r="4719" spans="1:5" ht="15.75" thickBot="1" x14ac:dyDescent="0.3">
      <c r="A4719" s="67"/>
      <c r="B4719" s="89"/>
      <c r="C4719" s="89"/>
      <c r="D4719" s="91"/>
      <c r="E4719" s="117"/>
    </row>
    <row r="4720" spans="1:5" x14ac:dyDescent="0.25">
      <c r="A4720" s="67" t="s">
        <v>25</v>
      </c>
      <c r="B4720" s="70">
        <f>_xlfn.IFNA(VLOOKUP(B4706,Saisie!$A$4:$X$153,11,FALSE),0)</f>
        <v>0</v>
      </c>
      <c r="C4720" s="71">
        <f>Témoin!$C$15</f>
        <v>27</v>
      </c>
      <c r="D4720" s="72">
        <f t="shared" ref="D4720:D4727" si="588">C4720*B4720</f>
        <v>0</v>
      </c>
      <c r="E4720" s="117" t="str">
        <f>_xlfn.IFNA(VLOOKUP(B4706,Saisie!$A$4:$X$153,10,FALSE),"")</f>
        <v/>
      </c>
    </row>
    <row r="4721" spans="1:5" x14ac:dyDescent="0.25">
      <c r="A4721" s="67" t="s">
        <v>5</v>
      </c>
      <c r="B4721" s="73">
        <f>_xlfn.IFNA(VLOOKUP(B4706,Saisie!$A$4:$X$153,13,FALSE),0)</f>
        <v>0</v>
      </c>
      <c r="C4721" s="74">
        <f>Témoin!$C$16</f>
        <v>65</v>
      </c>
      <c r="D4721" s="75">
        <f t="shared" si="588"/>
        <v>0</v>
      </c>
      <c r="E4721" s="117" t="str">
        <f>_xlfn.IFNA(VLOOKUP(B4706,Saisie!$A$4:$X$153,12,FALSE),"")</f>
        <v/>
      </c>
    </row>
    <row r="4722" spans="1:5" x14ac:dyDescent="0.25">
      <c r="A4722" s="67" t="s">
        <v>6</v>
      </c>
      <c r="B4722" s="73">
        <f>_xlfn.IFNA(VLOOKUP(B4706,Saisie!$A$4:$X$153,15,FALSE),0)</f>
        <v>0</v>
      </c>
      <c r="C4722" s="74">
        <f>Témoin!$C$17</f>
        <v>60</v>
      </c>
      <c r="D4722" s="75">
        <f t="shared" si="588"/>
        <v>0</v>
      </c>
      <c r="E4722" s="117" t="str">
        <f>_xlfn.IFNA(VLOOKUP(B4706,Saisie!$A$4:$X$153,14,FALSE),"")</f>
        <v/>
      </c>
    </row>
    <row r="4723" spans="1:5" x14ac:dyDescent="0.25">
      <c r="A4723" s="67" t="s">
        <v>26</v>
      </c>
      <c r="B4723" s="73">
        <f>_xlfn.IFNA(VLOOKUP(B4706,Saisie!$A$4:$X$153,17,FALSE),0)</f>
        <v>0</v>
      </c>
      <c r="C4723" s="74">
        <f>Témoin!$C$18</f>
        <v>39</v>
      </c>
      <c r="D4723" s="75">
        <f t="shared" si="588"/>
        <v>0</v>
      </c>
      <c r="E4723" s="117" t="str">
        <f>_xlfn.IFNA(VLOOKUP(B4706,Saisie!$A$4:$X$153,16,FALSE),"")</f>
        <v/>
      </c>
    </row>
    <row r="4724" spans="1:5" x14ac:dyDescent="0.25">
      <c r="A4724" s="67" t="s">
        <v>27</v>
      </c>
      <c r="B4724" s="73">
        <f>_xlfn.IFNA(VLOOKUP(B4706,Saisie!$A$4:$X$153,19,FALSE),0)</f>
        <v>0</v>
      </c>
      <c r="C4724" s="74">
        <f>Témoin!$C$19</f>
        <v>20</v>
      </c>
      <c r="D4724" s="75">
        <f t="shared" si="588"/>
        <v>0</v>
      </c>
      <c r="E4724" s="117" t="str">
        <f>_xlfn.IFNA(VLOOKUP(B4706,Saisie!$A$4:$X$153,18,FALSE),"")</f>
        <v/>
      </c>
    </row>
    <row r="4725" spans="1:5" x14ac:dyDescent="0.25">
      <c r="A4725" s="67" t="s">
        <v>28</v>
      </c>
      <c r="B4725" s="73">
        <f>_xlfn.IFNA(VLOOKUP(B4706,Saisie!$A$4:$X$153,23,FALSE),0)</f>
        <v>0</v>
      </c>
      <c r="C4725" s="74">
        <f>Témoin!$C$20</f>
        <v>260</v>
      </c>
      <c r="D4725" s="75">
        <f t="shared" si="588"/>
        <v>0</v>
      </c>
      <c r="E4725" s="117" t="str">
        <f>_xlfn.IFNA(VLOOKUP(B4706,Saisie!$A$4:$X$153,22,FALSE),"")</f>
        <v/>
      </c>
    </row>
    <row r="4726" spans="1:5" x14ac:dyDescent="0.25">
      <c r="A4726" s="67" t="s">
        <v>29</v>
      </c>
      <c r="B4726" s="92"/>
      <c r="C4726" s="74">
        <f>Témoin!$C$21</f>
        <v>54</v>
      </c>
      <c r="D4726" s="75">
        <f t="shared" si="588"/>
        <v>0</v>
      </c>
      <c r="E4726" s="117"/>
    </row>
    <row r="4727" spans="1:5" x14ac:dyDescent="0.25">
      <c r="A4727" s="81" t="s">
        <v>30</v>
      </c>
      <c r="B4727" s="73">
        <f>_xlfn.IFNA(VLOOKUP(B4706,Saisie!$A$4:$X$153,21,FALSE),0)</f>
        <v>0</v>
      </c>
      <c r="C4727" s="74">
        <f>Témoin!$C$22</f>
        <v>135</v>
      </c>
      <c r="D4727" s="75">
        <f t="shared" si="588"/>
        <v>0</v>
      </c>
      <c r="E4727" s="117" t="str">
        <f>_xlfn.IFNA(VLOOKUP(B4706,Saisie!$A$4:$X$153,20,FALSE),"")</f>
        <v/>
      </c>
    </row>
    <row r="4728" spans="1:5" x14ac:dyDescent="0.25">
      <c r="A4728" s="93" t="s">
        <v>31</v>
      </c>
      <c r="B4728" s="92"/>
      <c r="C4728" s="94"/>
      <c r="D4728" s="95"/>
      <c r="E4728" s="129" t="str">
        <f>_xlfn.IFNA(VLOOKUP(B4706,Saisie!$A$4:$X$153,24,FALSE),"")</f>
        <v/>
      </c>
    </row>
    <row r="4729" spans="1:5" x14ac:dyDescent="0.25">
      <c r="A4729" s="96"/>
      <c r="B4729" s="97"/>
      <c r="C4729" s="98"/>
      <c r="D4729" s="75">
        <f t="shared" ref="D4729:D4733" si="589">C4729*B4729</f>
        <v>0</v>
      </c>
      <c r="E4729" s="129"/>
    </row>
    <row r="4730" spans="1:5" x14ac:dyDescent="0.25">
      <c r="A4730" s="96"/>
      <c r="B4730" s="92"/>
      <c r="C4730" s="98"/>
      <c r="D4730" s="75">
        <f t="shared" si="589"/>
        <v>0</v>
      </c>
      <c r="E4730" s="129"/>
    </row>
    <row r="4731" spans="1:5" x14ac:dyDescent="0.25">
      <c r="A4731" s="99"/>
      <c r="B4731" s="92"/>
      <c r="C4731" s="98"/>
      <c r="D4731" s="75">
        <f t="shared" si="589"/>
        <v>0</v>
      </c>
      <c r="E4731" s="129"/>
    </row>
    <row r="4732" spans="1:5" x14ac:dyDescent="0.25">
      <c r="A4732" s="67"/>
      <c r="B4732" s="92"/>
      <c r="C4732" s="98"/>
      <c r="D4732" s="75">
        <f t="shared" si="589"/>
        <v>0</v>
      </c>
      <c r="E4732" s="129"/>
    </row>
    <row r="4733" spans="1:5" ht="15.75" thickBot="1" x14ac:dyDescent="0.3">
      <c r="A4733" s="67"/>
      <c r="B4733" s="100"/>
      <c r="C4733" s="101"/>
      <c r="D4733" s="87">
        <f t="shared" si="589"/>
        <v>0</v>
      </c>
      <c r="E4733" s="129"/>
    </row>
    <row r="4734" spans="1:5" ht="15.75" thickBot="1" x14ac:dyDescent="0.3">
      <c r="A4734" s="88" t="s">
        <v>32</v>
      </c>
      <c r="B4734" s="89"/>
      <c r="C4734" s="89"/>
      <c r="D4734" s="90">
        <f>SUM(D4720:D4733)</f>
        <v>0</v>
      </c>
    </row>
    <row r="4735" spans="1:5" ht="15.75" thickBot="1" x14ac:dyDescent="0.3">
      <c r="A4735" s="67"/>
      <c r="B4735" s="69"/>
      <c r="C4735" s="69"/>
      <c r="D4735" s="91"/>
    </row>
    <row r="4736" spans="1:5" ht="21.75" thickTop="1" thickBot="1" x14ac:dyDescent="0.35">
      <c r="A4736" s="102" t="s">
        <v>33</v>
      </c>
      <c r="B4736" s="102"/>
      <c r="C4736" s="102"/>
      <c r="D4736" s="103">
        <f>D4734+D4718</f>
        <v>0</v>
      </c>
    </row>
    <row r="4737" spans="1:5" ht="16.5" thickTop="1" thickBot="1" x14ac:dyDescent="0.3"/>
    <row r="4738" spans="1:5" ht="16.5" thickBot="1" x14ac:dyDescent="0.3">
      <c r="A4738" s="67" t="s">
        <v>12</v>
      </c>
      <c r="B4738" s="128">
        <f>Saisie!A152</f>
        <v>0</v>
      </c>
      <c r="C4738" s="126"/>
      <c r="D4738" s="127"/>
    </row>
    <row r="4740" spans="1:5" ht="15.75" thickBot="1" x14ac:dyDescent="0.3">
      <c r="A4740" s="68">
        <f>_xlfn.IFNA(VLOOKUP(B4738,Saisie!$A$4:$X$153,5,FALSE),0)</f>
        <v>0</v>
      </c>
      <c r="B4740" s="69" t="s">
        <v>13</v>
      </c>
      <c r="C4740" s="69" t="s">
        <v>14</v>
      </c>
      <c r="D4740" s="69" t="s">
        <v>15</v>
      </c>
    </row>
    <row r="4741" spans="1:5" x14ac:dyDescent="0.25">
      <c r="A4741" s="67" t="s">
        <v>16</v>
      </c>
      <c r="B4741" s="70">
        <f>_xlfn.IFNA(VLOOKUP(B4738,Saisie!$A$4:$X$153,3,FALSE),0)</f>
        <v>0</v>
      </c>
      <c r="C4741" s="71">
        <f>Témoin!$C$4</f>
        <v>55</v>
      </c>
      <c r="D4741" s="72">
        <f>C4741*B4741</f>
        <v>0</v>
      </c>
      <c r="E4741" s="117" t="str">
        <f>_xlfn.IFNA(VLOOKUP(B4738,Saisie!$A$4:$X$153,2,FALSE),"")</f>
        <v/>
      </c>
    </row>
    <row r="4742" spans="1:5" x14ac:dyDescent="0.25">
      <c r="A4742" s="67" t="s">
        <v>17</v>
      </c>
      <c r="B4742" s="73">
        <f>IF(A4740=1,1,)</f>
        <v>0</v>
      </c>
      <c r="C4742" s="74">
        <f>Témoin!$C$5</f>
        <v>24</v>
      </c>
      <c r="D4742" s="75">
        <f t="shared" ref="D4742:D4746" si="590">C4742*B4742</f>
        <v>0</v>
      </c>
      <c r="E4742" s="129" t="str">
        <f>_xlfn.IFNA(VLOOKUP(B4738,Saisie!$A$4:$X$153,4,FALSE),"")</f>
        <v/>
      </c>
    </row>
    <row r="4743" spans="1:5" x14ac:dyDescent="0.25">
      <c r="A4743" s="67" t="s">
        <v>18</v>
      </c>
      <c r="B4743" s="73">
        <f>IF(A4740=2,2,)</f>
        <v>0</v>
      </c>
      <c r="C4743" s="74">
        <f>Témoin!$C$6</f>
        <v>23</v>
      </c>
      <c r="D4743" s="75">
        <f t="shared" si="590"/>
        <v>0</v>
      </c>
      <c r="E4743" s="129"/>
    </row>
    <row r="4744" spans="1:5" x14ac:dyDescent="0.25">
      <c r="A4744" s="67" t="s">
        <v>19</v>
      </c>
      <c r="B4744" s="73">
        <f>IF(AND(A4740&gt;=3,A4740&lt;=5),A4740,0)</f>
        <v>0</v>
      </c>
      <c r="C4744" s="74">
        <f>Témoin!$C$7</f>
        <v>22</v>
      </c>
      <c r="D4744" s="75">
        <f t="shared" si="590"/>
        <v>0</v>
      </c>
      <c r="E4744" s="129"/>
    </row>
    <row r="4745" spans="1:5" x14ac:dyDescent="0.25">
      <c r="A4745" s="67" t="s">
        <v>20</v>
      </c>
      <c r="B4745" s="73">
        <f>IF(AND(A4740&gt;=6,A4740&lt;=10),A4740,0)</f>
        <v>0</v>
      </c>
      <c r="C4745" s="74">
        <f>Témoin!$C$8</f>
        <v>21</v>
      </c>
      <c r="D4745" s="75">
        <f t="shared" si="590"/>
        <v>0</v>
      </c>
      <c r="E4745" s="129"/>
    </row>
    <row r="4746" spans="1:5" x14ac:dyDescent="0.25">
      <c r="A4746" s="67" t="s">
        <v>21</v>
      </c>
      <c r="B4746" s="76">
        <f>IF(A4740&gt;10,A4740,0)</f>
        <v>0</v>
      </c>
      <c r="C4746" s="77">
        <f>Témoin!$C$9</f>
        <v>20</v>
      </c>
      <c r="D4746" s="78">
        <f t="shared" si="590"/>
        <v>0</v>
      </c>
      <c r="E4746" s="129"/>
    </row>
    <row r="4747" spans="1:5" x14ac:dyDescent="0.25">
      <c r="A4747" s="67"/>
      <c r="B4747" s="73"/>
      <c r="C4747" s="79"/>
      <c r="D4747" s="80"/>
      <c r="E4747" s="117"/>
    </row>
    <row r="4748" spans="1:5" x14ac:dyDescent="0.25">
      <c r="A4748" s="81" t="s">
        <v>22</v>
      </c>
      <c r="B4748" s="82">
        <f>_xlfn.IFNA(VLOOKUP(B4738,Saisie!$A$4:$X$153,7,FALSE),0)</f>
        <v>0</v>
      </c>
      <c r="C4748" s="83">
        <f>Témoin!$C$11</f>
        <v>95</v>
      </c>
      <c r="D4748" s="84">
        <f t="shared" ref="D4748:D4749" si="591">C4748*B4748</f>
        <v>0</v>
      </c>
      <c r="E4748" s="117" t="str">
        <f>_xlfn.IFNA(VLOOKUP(B4738,Saisie!$A$4:$X$153,6,FALSE),"")</f>
        <v/>
      </c>
    </row>
    <row r="4749" spans="1:5" ht="15.75" thickBot="1" x14ac:dyDescent="0.3">
      <c r="A4749" s="67" t="s">
        <v>23</v>
      </c>
      <c r="B4749" s="85">
        <f>_xlfn.IFNA(VLOOKUP(B4738,Saisie!$A$4:$X$153,9,FALSE),0)</f>
        <v>0</v>
      </c>
      <c r="C4749" s="86">
        <f>Témoin!$C$12</f>
        <v>70</v>
      </c>
      <c r="D4749" s="87">
        <f t="shared" si="591"/>
        <v>0</v>
      </c>
      <c r="E4749" s="117" t="str">
        <f>_xlfn.IFNA(VLOOKUP(B4738,Saisie!$A$4:$X$153,8,FALSE),"")</f>
        <v/>
      </c>
    </row>
    <row r="4750" spans="1:5" ht="15.75" thickBot="1" x14ac:dyDescent="0.3">
      <c r="A4750" s="88" t="s">
        <v>24</v>
      </c>
      <c r="B4750" s="89"/>
      <c r="C4750" s="89"/>
      <c r="D4750" s="90">
        <f>SUM(D4741:D4749)</f>
        <v>0</v>
      </c>
      <c r="E4750" s="117"/>
    </row>
    <row r="4751" spans="1:5" ht="15.75" thickBot="1" x14ac:dyDescent="0.3">
      <c r="A4751" s="67"/>
      <c r="B4751" s="89"/>
      <c r="C4751" s="89"/>
      <c r="D4751" s="91"/>
      <c r="E4751" s="117"/>
    </row>
    <row r="4752" spans="1:5" x14ac:dyDescent="0.25">
      <c r="A4752" s="67" t="s">
        <v>25</v>
      </c>
      <c r="B4752" s="70">
        <f>_xlfn.IFNA(VLOOKUP(B4738,Saisie!$A$4:$X$153,11,FALSE),0)</f>
        <v>0</v>
      </c>
      <c r="C4752" s="71">
        <f>Témoin!$C$15</f>
        <v>27</v>
      </c>
      <c r="D4752" s="72">
        <f t="shared" ref="D4752:D4759" si="592">C4752*B4752</f>
        <v>0</v>
      </c>
      <c r="E4752" s="117" t="str">
        <f>_xlfn.IFNA(VLOOKUP(B4738,Saisie!$A$4:$X$153,10,FALSE),"")</f>
        <v/>
      </c>
    </row>
    <row r="4753" spans="1:5" x14ac:dyDescent="0.25">
      <c r="A4753" s="67" t="s">
        <v>5</v>
      </c>
      <c r="B4753" s="73">
        <f>_xlfn.IFNA(VLOOKUP(B4738,Saisie!$A$4:$X$153,13,FALSE),0)</f>
        <v>0</v>
      </c>
      <c r="C4753" s="74">
        <f>Témoin!$C$16</f>
        <v>65</v>
      </c>
      <c r="D4753" s="75">
        <f t="shared" si="592"/>
        <v>0</v>
      </c>
      <c r="E4753" s="117" t="str">
        <f>_xlfn.IFNA(VLOOKUP(B4738,Saisie!$A$4:$X$153,12,FALSE),"")</f>
        <v/>
      </c>
    </row>
    <row r="4754" spans="1:5" x14ac:dyDescent="0.25">
      <c r="A4754" s="67" t="s">
        <v>6</v>
      </c>
      <c r="B4754" s="73">
        <f>_xlfn.IFNA(VLOOKUP(B4738,Saisie!$A$4:$X$153,15,FALSE),0)</f>
        <v>0</v>
      </c>
      <c r="C4754" s="74">
        <f>Témoin!$C$17</f>
        <v>60</v>
      </c>
      <c r="D4754" s="75">
        <f t="shared" si="592"/>
        <v>0</v>
      </c>
      <c r="E4754" s="117" t="str">
        <f>_xlfn.IFNA(VLOOKUP(B4738,Saisie!$A$4:$X$153,14,FALSE),"")</f>
        <v/>
      </c>
    </row>
    <row r="4755" spans="1:5" x14ac:dyDescent="0.25">
      <c r="A4755" s="67" t="s">
        <v>26</v>
      </c>
      <c r="B4755" s="73">
        <f>_xlfn.IFNA(VLOOKUP(B4738,Saisie!$A$4:$X$153,17,FALSE),0)</f>
        <v>0</v>
      </c>
      <c r="C4755" s="74">
        <f>Témoin!$C$18</f>
        <v>39</v>
      </c>
      <c r="D4755" s="75">
        <f t="shared" si="592"/>
        <v>0</v>
      </c>
      <c r="E4755" s="117" t="str">
        <f>_xlfn.IFNA(VLOOKUP(B4738,Saisie!$A$4:$X$153,16,FALSE),"")</f>
        <v/>
      </c>
    </row>
    <row r="4756" spans="1:5" x14ac:dyDescent="0.25">
      <c r="A4756" s="67" t="s">
        <v>27</v>
      </c>
      <c r="B4756" s="73">
        <f>_xlfn.IFNA(VLOOKUP(B4738,Saisie!$A$4:$X$153,19,FALSE),0)</f>
        <v>0</v>
      </c>
      <c r="C4756" s="74">
        <f>Témoin!$C$19</f>
        <v>20</v>
      </c>
      <c r="D4756" s="75">
        <f t="shared" si="592"/>
        <v>0</v>
      </c>
      <c r="E4756" s="117" t="str">
        <f>_xlfn.IFNA(VLOOKUP(B4738,Saisie!$A$4:$X$153,18,FALSE),"")</f>
        <v/>
      </c>
    </row>
    <row r="4757" spans="1:5" x14ac:dyDescent="0.25">
      <c r="A4757" s="67" t="s">
        <v>28</v>
      </c>
      <c r="B4757" s="73">
        <f>_xlfn.IFNA(VLOOKUP(B4738,Saisie!$A$4:$X$153,23,FALSE),0)</f>
        <v>0</v>
      </c>
      <c r="C4757" s="74">
        <f>Témoin!$C$20</f>
        <v>260</v>
      </c>
      <c r="D4757" s="75">
        <f t="shared" si="592"/>
        <v>0</v>
      </c>
      <c r="E4757" s="117" t="str">
        <f>_xlfn.IFNA(VLOOKUP(B4738,Saisie!$A$4:$X$153,22,FALSE),"")</f>
        <v/>
      </c>
    </row>
    <row r="4758" spans="1:5" x14ac:dyDescent="0.25">
      <c r="A4758" s="67" t="s">
        <v>29</v>
      </c>
      <c r="B4758" s="92"/>
      <c r="C4758" s="74">
        <f>Témoin!$C$21</f>
        <v>54</v>
      </c>
      <c r="D4758" s="75">
        <f t="shared" si="592"/>
        <v>0</v>
      </c>
      <c r="E4758" s="117"/>
    </row>
    <row r="4759" spans="1:5" x14ac:dyDescent="0.25">
      <c r="A4759" s="81" t="s">
        <v>30</v>
      </c>
      <c r="B4759" s="73">
        <f>_xlfn.IFNA(VLOOKUP(B4738,Saisie!$A$4:$X$153,21,FALSE),0)</f>
        <v>0</v>
      </c>
      <c r="C4759" s="74">
        <f>Témoin!$C$22</f>
        <v>135</v>
      </c>
      <c r="D4759" s="75">
        <f t="shared" si="592"/>
        <v>0</v>
      </c>
      <c r="E4759" s="117" t="str">
        <f>_xlfn.IFNA(VLOOKUP(B4738,Saisie!$A$4:$X$153,20,FALSE),"")</f>
        <v/>
      </c>
    </row>
    <row r="4760" spans="1:5" x14ac:dyDescent="0.25">
      <c r="A4760" s="93" t="s">
        <v>31</v>
      </c>
      <c r="B4760" s="92"/>
      <c r="C4760" s="94"/>
      <c r="D4760" s="95"/>
      <c r="E4760" s="129" t="str">
        <f>_xlfn.IFNA(VLOOKUP(B4738,Saisie!$A$4:$X$153,24,FALSE),"")</f>
        <v/>
      </c>
    </row>
    <row r="4761" spans="1:5" x14ac:dyDescent="0.25">
      <c r="A4761" s="96"/>
      <c r="B4761" s="97"/>
      <c r="C4761" s="98"/>
      <c r="D4761" s="75">
        <f t="shared" ref="D4761:D4765" si="593">C4761*B4761</f>
        <v>0</v>
      </c>
      <c r="E4761" s="129"/>
    </row>
    <row r="4762" spans="1:5" x14ac:dyDescent="0.25">
      <c r="A4762" s="96"/>
      <c r="B4762" s="92"/>
      <c r="C4762" s="98"/>
      <c r="D4762" s="75">
        <f t="shared" si="593"/>
        <v>0</v>
      </c>
      <c r="E4762" s="129"/>
    </row>
    <row r="4763" spans="1:5" x14ac:dyDescent="0.25">
      <c r="A4763" s="99"/>
      <c r="B4763" s="92"/>
      <c r="C4763" s="98"/>
      <c r="D4763" s="75">
        <f t="shared" si="593"/>
        <v>0</v>
      </c>
      <c r="E4763" s="129"/>
    </row>
    <row r="4764" spans="1:5" x14ac:dyDescent="0.25">
      <c r="A4764" s="67"/>
      <c r="B4764" s="92"/>
      <c r="C4764" s="98"/>
      <c r="D4764" s="75">
        <f t="shared" si="593"/>
        <v>0</v>
      </c>
      <c r="E4764" s="129"/>
    </row>
    <row r="4765" spans="1:5" ht="15.75" thickBot="1" x14ac:dyDescent="0.3">
      <c r="A4765" s="67"/>
      <c r="B4765" s="100"/>
      <c r="C4765" s="101"/>
      <c r="D4765" s="87">
        <f t="shared" si="593"/>
        <v>0</v>
      </c>
      <c r="E4765" s="129"/>
    </row>
    <row r="4766" spans="1:5" ht="15.75" thickBot="1" x14ac:dyDescent="0.3">
      <c r="A4766" s="88" t="s">
        <v>32</v>
      </c>
      <c r="B4766" s="89"/>
      <c r="C4766" s="89"/>
      <c r="D4766" s="90">
        <f>SUM(D4752:D4765)</f>
        <v>0</v>
      </c>
    </row>
    <row r="4767" spans="1:5" ht="15.75" thickBot="1" x14ac:dyDescent="0.3">
      <c r="A4767" s="67"/>
      <c r="B4767" s="69"/>
      <c r="C4767" s="69"/>
      <c r="D4767" s="91"/>
    </row>
    <row r="4768" spans="1:5" ht="21.75" thickTop="1" thickBot="1" x14ac:dyDescent="0.35">
      <c r="A4768" s="102" t="s">
        <v>33</v>
      </c>
      <c r="B4768" s="102"/>
      <c r="C4768" s="102"/>
      <c r="D4768" s="103">
        <f>D4766+D4750</f>
        <v>0</v>
      </c>
    </row>
    <row r="4769" spans="1:5" ht="16.5" thickTop="1" thickBot="1" x14ac:dyDescent="0.3"/>
    <row r="4770" spans="1:5" ht="16.5" thickBot="1" x14ac:dyDescent="0.3">
      <c r="A4770" s="67" t="s">
        <v>12</v>
      </c>
      <c r="B4770" s="128">
        <f>Saisie!A153</f>
        <v>0</v>
      </c>
      <c r="C4770" s="126"/>
      <c r="D4770" s="127"/>
    </row>
    <row r="4772" spans="1:5" ht="15.75" thickBot="1" x14ac:dyDescent="0.3">
      <c r="A4772" s="68">
        <f>_xlfn.IFNA(VLOOKUP(B4770,Saisie!$A$4:$X$153,5,FALSE),0)</f>
        <v>0</v>
      </c>
      <c r="B4772" s="69" t="s">
        <v>13</v>
      </c>
      <c r="C4772" s="69" t="s">
        <v>14</v>
      </c>
      <c r="D4772" s="69" t="s">
        <v>15</v>
      </c>
    </row>
    <row r="4773" spans="1:5" x14ac:dyDescent="0.25">
      <c r="A4773" s="67" t="s">
        <v>16</v>
      </c>
      <c r="B4773" s="70">
        <f>_xlfn.IFNA(VLOOKUP(B4770,Saisie!$A$4:$X$153,3,FALSE),0)</f>
        <v>0</v>
      </c>
      <c r="C4773" s="71">
        <f>Témoin!$C$4</f>
        <v>55</v>
      </c>
      <c r="D4773" s="72">
        <f>C4773*B4773</f>
        <v>0</v>
      </c>
      <c r="E4773" s="117" t="str">
        <f>_xlfn.IFNA(VLOOKUP(B4770,Saisie!$A$4:$X$153,2,FALSE),"")</f>
        <v/>
      </c>
    </row>
    <row r="4774" spans="1:5" x14ac:dyDescent="0.25">
      <c r="A4774" s="67" t="s">
        <v>17</v>
      </c>
      <c r="B4774" s="73">
        <f>IF(A4772=1,1,)</f>
        <v>0</v>
      </c>
      <c r="C4774" s="74">
        <f>Témoin!$C$5</f>
        <v>24</v>
      </c>
      <c r="D4774" s="75">
        <f t="shared" ref="D4774:D4778" si="594">C4774*B4774</f>
        <v>0</v>
      </c>
      <c r="E4774" s="129" t="str">
        <f>_xlfn.IFNA(VLOOKUP(B4770,Saisie!$A$4:$X$153,4,FALSE),"")</f>
        <v/>
      </c>
    </row>
    <row r="4775" spans="1:5" x14ac:dyDescent="0.25">
      <c r="A4775" s="67" t="s">
        <v>18</v>
      </c>
      <c r="B4775" s="73">
        <f>IF(A4772=2,2,)</f>
        <v>0</v>
      </c>
      <c r="C4775" s="74">
        <f>Témoin!$C$6</f>
        <v>23</v>
      </c>
      <c r="D4775" s="75">
        <f t="shared" si="594"/>
        <v>0</v>
      </c>
      <c r="E4775" s="129"/>
    </row>
    <row r="4776" spans="1:5" x14ac:dyDescent="0.25">
      <c r="A4776" s="67" t="s">
        <v>19</v>
      </c>
      <c r="B4776" s="73">
        <f>IF(AND(A4772&gt;=3,A4772&lt;=5),A4772,0)</f>
        <v>0</v>
      </c>
      <c r="C4776" s="74">
        <f>Témoin!$C$7</f>
        <v>22</v>
      </c>
      <c r="D4776" s="75">
        <f t="shared" si="594"/>
        <v>0</v>
      </c>
      <c r="E4776" s="129"/>
    </row>
    <row r="4777" spans="1:5" x14ac:dyDescent="0.25">
      <c r="A4777" s="67" t="s">
        <v>20</v>
      </c>
      <c r="B4777" s="73">
        <f>IF(AND(A4772&gt;=6,A4772&lt;=10),A4772,0)</f>
        <v>0</v>
      </c>
      <c r="C4777" s="74">
        <f>Témoin!$C$8</f>
        <v>21</v>
      </c>
      <c r="D4777" s="75">
        <f t="shared" si="594"/>
        <v>0</v>
      </c>
      <c r="E4777" s="129"/>
    </row>
    <row r="4778" spans="1:5" x14ac:dyDescent="0.25">
      <c r="A4778" s="67" t="s">
        <v>21</v>
      </c>
      <c r="B4778" s="76">
        <f>IF(A4772&gt;10,A4772,0)</f>
        <v>0</v>
      </c>
      <c r="C4778" s="77">
        <f>Témoin!$C$9</f>
        <v>20</v>
      </c>
      <c r="D4778" s="78">
        <f t="shared" si="594"/>
        <v>0</v>
      </c>
      <c r="E4778" s="129"/>
    </row>
    <row r="4779" spans="1:5" x14ac:dyDescent="0.25">
      <c r="A4779" s="67"/>
      <c r="B4779" s="73"/>
      <c r="C4779" s="79"/>
      <c r="D4779" s="80"/>
      <c r="E4779" s="117"/>
    </row>
    <row r="4780" spans="1:5" x14ac:dyDescent="0.25">
      <c r="A4780" s="81" t="s">
        <v>22</v>
      </c>
      <c r="B4780" s="82">
        <f>_xlfn.IFNA(VLOOKUP(B4770,Saisie!$A$4:$X$153,7,FALSE),0)</f>
        <v>0</v>
      </c>
      <c r="C4780" s="83">
        <f>Témoin!$C$11</f>
        <v>95</v>
      </c>
      <c r="D4780" s="84">
        <f t="shared" ref="D4780:D4781" si="595">C4780*B4780</f>
        <v>0</v>
      </c>
      <c r="E4780" s="117" t="str">
        <f>_xlfn.IFNA(VLOOKUP(B4770,Saisie!$A$4:$X$153,6,FALSE),"")</f>
        <v/>
      </c>
    </row>
    <row r="4781" spans="1:5" ht="15.75" thickBot="1" x14ac:dyDescent="0.3">
      <c r="A4781" s="67" t="s">
        <v>23</v>
      </c>
      <c r="B4781" s="85">
        <f>_xlfn.IFNA(VLOOKUP(B4770,Saisie!$A$4:$X$153,9,FALSE),0)</f>
        <v>0</v>
      </c>
      <c r="C4781" s="86">
        <f>Témoin!$C$12</f>
        <v>70</v>
      </c>
      <c r="D4781" s="87">
        <f t="shared" si="595"/>
        <v>0</v>
      </c>
      <c r="E4781" s="117" t="str">
        <f>_xlfn.IFNA(VLOOKUP(B4770,Saisie!$A$4:$X$153,8,FALSE),"")</f>
        <v/>
      </c>
    </row>
    <row r="4782" spans="1:5" ht="15.75" thickBot="1" x14ac:dyDescent="0.3">
      <c r="A4782" s="88" t="s">
        <v>24</v>
      </c>
      <c r="B4782" s="89"/>
      <c r="C4782" s="89"/>
      <c r="D4782" s="90">
        <f>SUM(D4773:D4781)</f>
        <v>0</v>
      </c>
      <c r="E4782" s="117"/>
    </row>
    <row r="4783" spans="1:5" ht="15.75" thickBot="1" x14ac:dyDescent="0.3">
      <c r="A4783" s="67"/>
      <c r="B4783" s="89"/>
      <c r="C4783" s="89"/>
      <c r="D4783" s="91"/>
      <c r="E4783" s="117"/>
    </row>
    <row r="4784" spans="1:5" x14ac:dyDescent="0.25">
      <c r="A4784" s="67" t="s">
        <v>25</v>
      </c>
      <c r="B4784" s="70">
        <f>_xlfn.IFNA(VLOOKUP(B4770,Saisie!$A$4:$X$153,11,FALSE),0)</f>
        <v>0</v>
      </c>
      <c r="C4784" s="71">
        <f>Témoin!$C$15</f>
        <v>27</v>
      </c>
      <c r="D4784" s="72">
        <f t="shared" ref="D4784:D4791" si="596">C4784*B4784</f>
        <v>0</v>
      </c>
      <c r="E4784" s="117" t="str">
        <f>_xlfn.IFNA(VLOOKUP(B4770,Saisie!$A$4:$X$153,10,FALSE),"")</f>
        <v/>
      </c>
    </row>
    <row r="4785" spans="1:5" x14ac:dyDescent="0.25">
      <c r="A4785" s="67" t="s">
        <v>5</v>
      </c>
      <c r="B4785" s="73">
        <f>_xlfn.IFNA(VLOOKUP(B4770,Saisie!$A$4:$X$153,13,FALSE),0)</f>
        <v>0</v>
      </c>
      <c r="C4785" s="74">
        <f>Témoin!$C$16</f>
        <v>65</v>
      </c>
      <c r="D4785" s="75">
        <f t="shared" si="596"/>
        <v>0</v>
      </c>
      <c r="E4785" s="117" t="str">
        <f>_xlfn.IFNA(VLOOKUP(B4770,Saisie!$A$4:$X$153,12,FALSE),"")</f>
        <v/>
      </c>
    </row>
    <row r="4786" spans="1:5" x14ac:dyDescent="0.25">
      <c r="A4786" s="67" t="s">
        <v>6</v>
      </c>
      <c r="B4786" s="73">
        <f>_xlfn.IFNA(VLOOKUP(B4770,Saisie!$A$4:$X$153,15,FALSE),0)</f>
        <v>0</v>
      </c>
      <c r="C4786" s="74">
        <f>Témoin!$C$17</f>
        <v>60</v>
      </c>
      <c r="D4786" s="75">
        <f t="shared" si="596"/>
        <v>0</v>
      </c>
      <c r="E4786" s="117" t="str">
        <f>_xlfn.IFNA(VLOOKUP(B4770,Saisie!$A$4:$X$153,14,FALSE),"")</f>
        <v/>
      </c>
    </row>
    <row r="4787" spans="1:5" x14ac:dyDescent="0.25">
      <c r="A4787" s="67" t="s">
        <v>26</v>
      </c>
      <c r="B4787" s="73">
        <f>_xlfn.IFNA(VLOOKUP(B4770,Saisie!$A$4:$X$153,17,FALSE),0)</f>
        <v>0</v>
      </c>
      <c r="C4787" s="74">
        <f>Témoin!$C$18</f>
        <v>39</v>
      </c>
      <c r="D4787" s="75">
        <f t="shared" si="596"/>
        <v>0</v>
      </c>
      <c r="E4787" s="117" t="str">
        <f>_xlfn.IFNA(VLOOKUP(B4770,Saisie!$A$4:$X$153,16,FALSE),"")</f>
        <v/>
      </c>
    </row>
    <row r="4788" spans="1:5" x14ac:dyDescent="0.25">
      <c r="A4788" s="67" t="s">
        <v>27</v>
      </c>
      <c r="B4788" s="73">
        <f>_xlfn.IFNA(VLOOKUP(B4770,Saisie!$A$4:$X$153,19,FALSE),0)</f>
        <v>0</v>
      </c>
      <c r="C4788" s="74">
        <f>Témoin!$C$19</f>
        <v>20</v>
      </c>
      <c r="D4788" s="75">
        <f t="shared" si="596"/>
        <v>0</v>
      </c>
      <c r="E4788" s="117" t="str">
        <f>_xlfn.IFNA(VLOOKUP(B4770,Saisie!$A$4:$X$153,18,FALSE),"")</f>
        <v/>
      </c>
    </row>
    <row r="4789" spans="1:5" x14ac:dyDescent="0.25">
      <c r="A4789" s="67" t="s">
        <v>28</v>
      </c>
      <c r="B4789" s="73">
        <f>_xlfn.IFNA(VLOOKUP(B4770,Saisie!$A$4:$X$153,23,FALSE),0)</f>
        <v>0</v>
      </c>
      <c r="C4789" s="74">
        <f>Témoin!$C$20</f>
        <v>260</v>
      </c>
      <c r="D4789" s="75">
        <f t="shared" si="596"/>
        <v>0</v>
      </c>
      <c r="E4789" s="117" t="str">
        <f>_xlfn.IFNA(VLOOKUP(B4770,Saisie!$A$4:$X$153,22,FALSE),"")</f>
        <v/>
      </c>
    </row>
    <row r="4790" spans="1:5" x14ac:dyDescent="0.25">
      <c r="A4790" s="67" t="s">
        <v>29</v>
      </c>
      <c r="B4790" s="92"/>
      <c r="C4790" s="74">
        <f>Témoin!$C$21</f>
        <v>54</v>
      </c>
      <c r="D4790" s="75">
        <f t="shared" si="596"/>
        <v>0</v>
      </c>
      <c r="E4790" s="117"/>
    </row>
    <row r="4791" spans="1:5" x14ac:dyDescent="0.25">
      <c r="A4791" s="81" t="s">
        <v>30</v>
      </c>
      <c r="B4791" s="73">
        <f>_xlfn.IFNA(VLOOKUP(B4770,Saisie!$A$4:$X$153,21,FALSE),0)</f>
        <v>0</v>
      </c>
      <c r="C4791" s="74">
        <f>Témoin!$C$22</f>
        <v>135</v>
      </c>
      <c r="D4791" s="75">
        <f t="shared" si="596"/>
        <v>0</v>
      </c>
      <c r="E4791" s="117" t="str">
        <f>_xlfn.IFNA(VLOOKUP(B4770,Saisie!$A$4:$X$153,20,FALSE),"")</f>
        <v/>
      </c>
    </row>
    <row r="4792" spans="1:5" x14ac:dyDescent="0.25">
      <c r="A4792" s="93" t="s">
        <v>31</v>
      </c>
      <c r="B4792" s="92"/>
      <c r="C4792" s="94"/>
      <c r="D4792" s="95"/>
      <c r="E4792" s="129" t="str">
        <f>_xlfn.IFNA(VLOOKUP(B4770,Saisie!$A$4:$X$153,24,FALSE),"")</f>
        <v/>
      </c>
    </row>
    <row r="4793" spans="1:5" x14ac:dyDescent="0.25">
      <c r="A4793" s="96"/>
      <c r="B4793" s="97"/>
      <c r="C4793" s="98"/>
      <c r="D4793" s="75">
        <f t="shared" ref="D4793:D4797" si="597">C4793*B4793</f>
        <v>0</v>
      </c>
      <c r="E4793" s="129"/>
    </row>
    <row r="4794" spans="1:5" x14ac:dyDescent="0.25">
      <c r="A4794" s="96"/>
      <c r="B4794" s="92"/>
      <c r="C4794" s="98"/>
      <c r="D4794" s="75">
        <f t="shared" si="597"/>
        <v>0</v>
      </c>
      <c r="E4794" s="129"/>
    </row>
    <row r="4795" spans="1:5" x14ac:dyDescent="0.25">
      <c r="A4795" s="99"/>
      <c r="B4795" s="92"/>
      <c r="C4795" s="98"/>
      <c r="D4795" s="75">
        <f t="shared" si="597"/>
        <v>0</v>
      </c>
      <c r="E4795" s="129"/>
    </row>
    <row r="4796" spans="1:5" x14ac:dyDescent="0.25">
      <c r="A4796" s="67"/>
      <c r="B4796" s="92"/>
      <c r="C4796" s="98"/>
      <c r="D4796" s="75">
        <f t="shared" si="597"/>
        <v>0</v>
      </c>
      <c r="E4796" s="129"/>
    </row>
    <row r="4797" spans="1:5" ht="15.75" thickBot="1" x14ac:dyDescent="0.3">
      <c r="A4797" s="67"/>
      <c r="B4797" s="100"/>
      <c r="C4797" s="101"/>
      <c r="D4797" s="87">
        <f t="shared" si="597"/>
        <v>0</v>
      </c>
      <c r="E4797" s="129"/>
    </row>
    <row r="4798" spans="1:5" ht="15.75" thickBot="1" x14ac:dyDescent="0.3">
      <c r="A4798" s="88" t="s">
        <v>32</v>
      </c>
      <c r="B4798" s="89"/>
      <c r="C4798" s="89"/>
      <c r="D4798" s="90">
        <f>SUM(D4784:D4797)</f>
        <v>0</v>
      </c>
    </row>
    <row r="4799" spans="1:5" ht="15.75" thickBot="1" x14ac:dyDescent="0.3">
      <c r="A4799" s="67"/>
      <c r="B4799" s="69"/>
      <c r="C4799" s="69"/>
      <c r="D4799" s="91"/>
    </row>
    <row r="4800" spans="1:5" ht="21.75" thickTop="1" thickBot="1" x14ac:dyDescent="0.35">
      <c r="A4800" s="102" t="s">
        <v>33</v>
      </c>
      <c r="B4800" s="102"/>
      <c r="C4800" s="102"/>
      <c r="D4800" s="103">
        <f>D4798+D4782</f>
        <v>0</v>
      </c>
    </row>
    <row r="4801" ht="15.75" thickTop="1" x14ac:dyDescent="0.25"/>
  </sheetData>
  <sheetProtection selectLockedCells="1"/>
  <dataConsolidate/>
  <mergeCells count="450">
    <mergeCell ref="E4742:E4746"/>
    <mergeCell ref="E4760:E4765"/>
    <mergeCell ref="B4770:D4770"/>
    <mergeCell ref="E4774:E4778"/>
    <mergeCell ref="E4792:E4797"/>
    <mergeCell ref="E4696:E4701"/>
    <mergeCell ref="B4706:D4706"/>
    <mergeCell ref="E4710:E4714"/>
    <mergeCell ref="E4728:E4733"/>
    <mergeCell ref="B4738:D4738"/>
    <mergeCell ref="B4642:D4642"/>
    <mergeCell ref="E4646:E4650"/>
    <mergeCell ref="E4664:E4669"/>
    <mergeCell ref="B4674:D4674"/>
    <mergeCell ref="E4678:E4682"/>
    <mergeCell ref="E4582:E4586"/>
    <mergeCell ref="E4600:E4605"/>
    <mergeCell ref="B4610:D4610"/>
    <mergeCell ref="E4614:E4618"/>
    <mergeCell ref="E4632:E4637"/>
    <mergeCell ref="E4536:E4541"/>
    <mergeCell ref="B4546:D4546"/>
    <mergeCell ref="E4550:E4554"/>
    <mergeCell ref="E4568:E4573"/>
    <mergeCell ref="B4578:D4578"/>
    <mergeCell ref="B4482:D4482"/>
    <mergeCell ref="E4486:E4490"/>
    <mergeCell ref="E4504:E4509"/>
    <mergeCell ref="B4514:D4514"/>
    <mergeCell ref="E4518:E4522"/>
    <mergeCell ref="E4422:E4426"/>
    <mergeCell ref="E4440:E4445"/>
    <mergeCell ref="B4450:D4450"/>
    <mergeCell ref="E4454:E4458"/>
    <mergeCell ref="E4472:E4477"/>
    <mergeCell ref="E4376:E4381"/>
    <mergeCell ref="B4386:D4386"/>
    <mergeCell ref="E4390:E4394"/>
    <mergeCell ref="E4408:E4413"/>
    <mergeCell ref="B4418:D4418"/>
    <mergeCell ref="B4322:D4322"/>
    <mergeCell ref="E4326:E4330"/>
    <mergeCell ref="E4344:E4349"/>
    <mergeCell ref="B4354:D4354"/>
    <mergeCell ref="E4358:E4362"/>
    <mergeCell ref="E4262:E4266"/>
    <mergeCell ref="E4280:E4285"/>
    <mergeCell ref="B4290:D4290"/>
    <mergeCell ref="E4294:E4298"/>
    <mergeCell ref="E4312:E4317"/>
    <mergeCell ref="E4216:E4221"/>
    <mergeCell ref="B4226:D4226"/>
    <mergeCell ref="E4230:E4234"/>
    <mergeCell ref="E4248:E4253"/>
    <mergeCell ref="B4258:D4258"/>
    <mergeCell ref="B4162:D4162"/>
    <mergeCell ref="E4166:E4170"/>
    <mergeCell ref="E4184:E4189"/>
    <mergeCell ref="B4194:D4194"/>
    <mergeCell ref="E4198:E4202"/>
    <mergeCell ref="E4102:E4106"/>
    <mergeCell ref="E4120:E4125"/>
    <mergeCell ref="B4130:D4130"/>
    <mergeCell ref="E4134:E4138"/>
    <mergeCell ref="E4152:E4157"/>
    <mergeCell ref="E4056:E4061"/>
    <mergeCell ref="B4066:D4066"/>
    <mergeCell ref="E4070:E4074"/>
    <mergeCell ref="E4088:E4093"/>
    <mergeCell ref="B4098:D4098"/>
    <mergeCell ref="B4002:D4002"/>
    <mergeCell ref="E4006:E4010"/>
    <mergeCell ref="E4024:E4029"/>
    <mergeCell ref="B4034:D4034"/>
    <mergeCell ref="E4038:E4042"/>
    <mergeCell ref="E3942:E3946"/>
    <mergeCell ref="E3960:E3965"/>
    <mergeCell ref="B3970:D3970"/>
    <mergeCell ref="E3974:E3978"/>
    <mergeCell ref="E3992:E3997"/>
    <mergeCell ref="E3896:E3901"/>
    <mergeCell ref="B3906:D3906"/>
    <mergeCell ref="E3910:E3914"/>
    <mergeCell ref="E3928:E3933"/>
    <mergeCell ref="B3938:D3938"/>
    <mergeCell ref="B3842:D3842"/>
    <mergeCell ref="E3846:E3850"/>
    <mergeCell ref="E3864:E3869"/>
    <mergeCell ref="B3874:D3874"/>
    <mergeCell ref="E3878:E3882"/>
    <mergeCell ref="E3782:E3786"/>
    <mergeCell ref="E3800:E3805"/>
    <mergeCell ref="B3810:D3810"/>
    <mergeCell ref="E3814:E3818"/>
    <mergeCell ref="E3832:E3837"/>
    <mergeCell ref="E3736:E3741"/>
    <mergeCell ref="B3746:D3746"/>
    <mergeCell ref="E3750:E3754"/>
    <mergeCell ref="E3768:E3773"/>
    <mergeCell ref="B3778:D3778"/>
    <mergeCell ref="B3682:D3682"/>
    <mergeCell ref="E3686:E3690"/>
    <mergeCell ref="E3704:E3709"/>
    <mergeCell ref="B3714:D3714"/>
    <mergeCell ref="E3718:E3722"/>
    <mergeCell ref="E3622:E3626"/>
    <mergeCell ref="E3640:E3645"/>
    <mergeCell ref="B3650:D3650"/>
    <mergeCell ref="E3654:E3658"/>
    <mergeCell ref="E3672:E3677"/>
    <mergeCell ref="E3576:E3581"/>
    <mergeCell ref="B3586:D3586"/>
    <mergeCell ref="E3590:E3594"/>
    <mergeCell ref="E3608:E3613"/>
    <mergeCell ref="B3618:D3618"/>
    <mergeCell ref="B3522:D3522"/>
    <mergeCell ref="E3526:E3530"/>
    <mergeCell ref="E3544:E3549"/>
    <mergeCell ref="B3554:D3554"/>
    <mergeCell ref="E3558:E3562"/>
    <mergeCell ref="E3448:E3453"/>
    <mergeCell ref="E3462:E3466"/>
    <mergeCell ref="E3480:E3485"/>
    <mergeCell ref="E3494:E3498"/>
    <mergeCell ref="E3512:E3517"/>
    <mergeCell ref="E3366:E3370"/>
    <mergeCell ref="E3384:E3389"/>
    <mergeCell ref="E3398:E3402"/>
    <mergeCell ref="E3416:E3421"/>
    <mergeCell ref="E3430:E3434"/>
    <mergeCell ref="E3288:E3293"/>
    <mergeCell ref="E3302:E3306"/>
    <mergeCell ref="E3320:E3325"/>
    <mergeCell ref="E3334:E3338"/>
    <mergeCell ref="E3352:E3357"/>
    <mergeCell ref="E3206:E3210"/>
    <mergeCell ref="E3224:E3229"/>
    <mergeCell ref="E3238:E3242"/>
    <mergeCell ref="E3256:E3261"/>
    <mergeCell ref="E3270:E3274"/>
    <mergeCell ref="E3128:E3133"/>
    <mergeCell ref="E3142:E3146"/>
    <mergeCell ref="E3160:E3165"/>
    <mergeCell ref="E3174:E3178"/>
    <mergeCell ref="E3192:E3197"/>
    <mergeCell ref="E3046:E3050"/>
    <mergeCell ref="E3064:E3069"/>
    <mergeCell ref="E3078:E3082"/>
    <mergeCell ref="E3096:E3101"/>
    <mergeCell ref="E3110:E3114"/>
    <mergeCell ref="E2968:E2973"/>
    <mergeCell ref="E2982:E2986"/>
    <mergeCell ref="E3000:E3005"/>
    <mergeCell ref="E3014:E3018"/>
    <mergeCell ref="E3032:E3037"/>
    <mergeCell ref="E2886:E2890"/>
    <mergeCell ref="E2904:E2909"/>
    <mergeCell ref="E2918:E2922"/>
    <mergeCell ref="E2936:E2941"/>
    <mergeCell ref="E2950:E2954"/>
    <mergeCell ref="E2808:E2813"/>
    <mergeCell ref="E2822:E2826"/>
    <mergeCell ref="E2840:E2845"/>
    <mergeCell ref="E2854:E2858"/>
    <mergeCell ref="E2872:E2877"/>
    <mergeCell ref="E2726:E2730"/>
    <mergeCell ref="E2744:E2749"/>
    <mergeCell ref="E2758:E2762"/>
    <mergeCell ref="E2776:E2781"/>
    <mergeCell ref="E2790:E2794"/>
    <mergeCell ref="E2648:E2653"/>
    <mergeCell ref="E2662:E2666"/>
    <mergeCell ref="E2680:E2685"/>
    <mergeCell ref="E2694:E2698"/>
    <mergeCell ref="E2712:E2717"/>
    <mergeCell ref="E2566:E2570"/>
    <mergeCell ref="E2584:E2589"/>
    <mergeCell ref="E2598:E2602"/>
    <mergeCell ref="E2616:E2621"/>
    <mergeCell ref="E2630:E2634"/>
    <mergeCell ref="E2488:E2493"/>
    <mergeCell ref="E2502:E2506"/>
    <mergeCell ref="E2520:E2525"/>
    <mergeCell ref="E2534:E2538"/>
    <mergeCell ref="E2552:E2557"/>
    <mergeCell ref="E2406:E2410"/>
    <mergeCell ref="E2424:E2429"/>
    <mergeCell ref="E2438:E2442"/>
    <mergeCell ref="E2456:E2461"/>
    <mergeCell ref="E2470:E2474"/>
    <mergeCell ref="E2328:E2333"/>
    <mergeCell ref="E2342:E2346"/>
    <mergeCell ref="E2360:E2365"/>
    <mergeCell ref="E2374:E2378"/>
    <mergeCell ref="E2392:E2397"/>
    <mergeCell ref="E2246:E2250"/>
    <mergeCell ref="E2264:E2269"/>
    <mergeCell ref="E2278:E2282"/>
    <mergeCell ref="E2296:E2301"/>
    <mergeCell ref="E2310:E2314"/>
    <mergeCell ref="E2168:E2173"/>
    <mergeCell ref="E2182:E2186"/>
    <mergeCell ref="E2200:E2205"/>
    <mergeCell ref="E2214:E2218"/>
    <mergeCell ref="E2232:E2237"/>
    <mergeCell ref="E2086:E2090"/>
    <mergeCell ref="E2104:E2109"/>
    <mergeCell ref="E2118:E2122"/>
    <mergeCell ref="E2136:E2141"/>
    <mergeCell ref="E2150:E2154"/>
    <mergeCell ref="E2008:E2013"/>
    <mergeCell ref="E2022:E2026"/>
    <mergeCell ref="E2040:E2045"/>
    <mergeCell ref="E2054:E2058"/>
    <mergeCell ref="E2072:E2077"/>
    <mergeCell ref="E1926:E1930"/>
    <mergeCell ref="E1944:E1949"/>
    <mergeCell ref="E1958:E1962"/>
    <mergeCell ref="E1976:E1981"/>
    <mergeCell ref="E1990:E1994"/>
    <mergeCell ref="E1848:E1853"/>
    <mergeCell ref="E1862:E1866"/>
    <mergeCell ref="E1880:E1885"/>
    <mergeCell ref="E1894:E1898"/>
    <mergeCell ref="E1912:E1917"/>
    <mergeCell ref="E1766:E1770"/>
    <mergeCell ref="E1784:E1789"/>
    <mergeCell ref="E1798:E1802"/>
    <mergeCell ref="E1816:E1821"/>
    <mergeCell ref="E1830:E1834"/>
    <mergeCell ref="E1688:E1693"/>
    <mergeCell ref="E1702:E1706"/>
    <mergeCell ref="E1720:E1725"/>
    <mergeCell ref="E1734:E1738"/>
    <mergeCell ref="E1752:E1757"/>
    <mergeCell ref="E1606:E1610"/>
    <mergeCell ref="E1624:E1629"/>
    <mergeCell ref="E1638:E1642"/>
    <mergeCell ref="E1656:E1661"/>
    <mergeCell ref="E1670:E1674"/>
    <mergeCell ref="E1528:E1533"/>
    <mergeCell ref="E1542:E1546"/>
    <mergeCell ref="E1560:E1565"/>
    <mergeCell ref="E1574:E1578"/>
    <mergeCell ref="E1592:E1597"/>
    <mergeCell ref="E1446:E1450"/>
    <mergeCell ref="E1464:E1469"/>
    <mergeCell ref="E1478:E1482"/>
    <mergeCell ref="E1496:E1501"/>
    <mergeCell ref="E1510:E1514"/>
    <mergeCell ref="E1368:E1373"/>
    <mergeCell ref="E1382:E1386"/>
    <mergeCell ref="E1400:E1405"/>
    <mergeCell ref="E1414:E1418"/>
    <mergeCell ref="E1432:E1437"/>
    <mergeCell ref="E1286:E1290"/>
    <mergeCell ref="E1304:E1309"/>
    <mergeCell ref="E1318:E1322"/>
    <mergeCell ref="E1336:E1341"/>
    <mergeCell ref="E1350:E1354"/>
    <mergeCell ref="E1208:E1213"/>
    <mergeCell ref="E1222:E1226"/>
    <mergeCell ref="E1240:E1245"/>
    <mergeCell ref="E1254:E1258"/>
    <mergeCell ref="E1272:E1277"/>
    <mergeCell ref="E1126:E1130"/>
    <mergeCell ref="E1144:E1149"/>
    <mergeCell ref="E1158:E1162"/>
    <mergeCell ref="E1176:E1181"/>
    <mergeCell ref="E1190:E1194"/>
    <mergeCell ref="E1048:E1053"/>
    <mergeCell ref="E1062:E1066"/>
    <mergeCell ref="E1080:E1085"/>
    <mergeCell ref="E1094:E1098"/>
    <mergeCell ref="E1112:E1117"/>
    <mergeCell ref="E966:E970"/>
    <mergeCell ref="E984:E989"/>
    <mergeCell ref="E998:E1002"/>
    <mergeCell ref="E1016:E1021"/>
    <mergeCell ref="E1030:E1034"/>
    <mergeCell ref="E888:E893"/>
    <mergeCell ref="E902:E906"/>
    <mergeCell ref="E920:E925"/>
    <mergeCell ref="E934:E938"/>
    <mergeCell ref="E952:E957"/>
    <mergeCell ref="E806:E810"/>
    <mergeCell ref="E824:E829"/>
    <mergeCell ref="E838:E842"/>
    <mergeCell ref="E856:E861"/>
    <mergeCell ref="E870:E874"/>
    <mergeCell ref="E728:E733"/>
    <mergeCell ref="E742:E746"/>
    <mergeCell ref="E760:E765"/>
    <mergeCell ref="E774:E778"/>
    <mergeCell ref="E792:E797"/>
    <mergeCell ref="E646:E650"/>
    <mergeCell ref="E664:E669"/>
    <mergeCell ref="E678:E682"/>
    <mergeCell ref="E696:E701"/>
    <mergeCell ref="E710:E714"/>
    <mergeCell ref="E568:E573"/>
    <mergeCell ref="E582:E586"/>
    <mergeCell ref="E600:E605"/>
    <mergeCell ref="E614:E618"/>
    <mergeCell ref="E632:E637"/>
    <mergeCell ref="E486:E490"/>
    <mergeCell ref="E504:E509"/>
    <mergeCell ref="E518:E522"/>
    <mergeCell ref="E536:E541"/>
    <mergeCell ref="E550:E554"/>
    <mergeCell ref="E408:E413"/>
    <mergeCell ref="E422:E426"/>
    <mergeCell ref="E440:E445"/>
    <mergeCell ref="E454:E458"/>
    <mergeCell ref="E472:E477"/>
    <mergeCell ref="E326:E330"/>
    <mergeCell ref="E344:E349"/>
    <mergeCell ref="E358:E362"/>
    <mergeCell ref="E376:E381"/>
    <mergeCell ref="E390:E394"/>
    <mergeCell ref="E248:E253"/>
    <mergeCell ref="E262:E266"/>
    <mergeCell ref="E280:E285"/>
    <mergeCell ref="E294:E298"/>
    <mergeCell ref="E312:E317"/>
    <mergeCell ref="E166:E170"/>
    <mergeCell ref="E184:E189"/>
    <mergeCell ref="E198:E202"/>
    <mergeCell ref="E216:E221"/>
    <mergeCell ref="E230:E234"/>
    <mergeCell ref="B3490:D3490"/>
    <mergeCell ref="E6:E10"/>
    <mergeCell ref="E24:E29"/>
    <mergeCell ref="B34:D34"/>
    <mergeCell ref="E38:E42"/>
    <mergeCell ref="E56:E61"/>
    <mergeCell ref="B66:D66"/>
    <mergeCell ref="E70:E74"/>
    <mergeCell ref="E88:E93"/>
    <mergeCell ref="B98:D98"/>
    <mergeCell ref="E102:E106"/>
    <mergeCell ref="E120:E125"/>
    <mergeCell ref="E134:E138"/>
    <mergeCell ref="E152:E157"/>
    <mergeCell ref="B3330:D3330"/>
    <mergeCell ref="B3362:D3362"/>
    <mergeCell ref="B3394:D3394"/>
    <mergeCell ref="B3426:D3426"/>
    <mergeCell ref="B3458:D3458"/>
    <mergeCell ref="B3170:D3170"/>
    <mergeCell ref="B3202:D3202"/>
    <mergeCell ref="B3234:D3234"/>
    <mergeCell ref="B3266:D3266"/>
    <mergeCell ref="B3298:D3298"/>
    <mergeCell ref="B3010:D3010"/>
    <mergeCell ref="B3042:D3042"/>
    <mergeCell ref="B3074:D3074"/>
    <mergeCell ref="B3106:D3106"/>
    <mergeCell ref="B3138:D3138"/>
    <mergeCell ref="B2850:D2850"/>
    <mergeCell ref="B2882:D2882"/>
    <mergeCell ref="B2914:D2914"/>
    <mergeCell ref="B2946:D2946"/>
    <mergeCell ref="B2978:D2978"/>
    <mergeCell ref="B2690:D2690"/>
    <mergeCell ref="B2722:D2722"/>
    <mergeCell ref="B2754:D2754"/>
    <mergeCell ref="B2786:D2786"/>
    <mergeCell ref="B2818:D2818"/>
    <mergeCell ref="B2530:D2530"/>
    <mergeCell ref="B2562:D2562"/>
    <mergeCell ref="B2594:D2594"/>
    <mergeCell ref="B2626:D2626"/>
    <mergeCell ref="B2658:D2658"/>
    <mergeCell ref="B2370:D2370"/>
    <mergeCell ref="B2402:D2402"/>
    <mergeCell ref="B2434:D2434"/>
    <mergeCell ref="B2466:D2466"/>
    <mergeCell ref="B2498:D2498"/>
    <mergeCell ref="B2210:D2210"/>
    <mergeCell ref="B2242:D2242"/>
    <mergeCell ref="B2274:D2274"/>
    <mergeCell ref="B2306:D2306"/>
    <mergeCell ref="B2338:D2338"/>
    <mergeCell ref="B2050:D2050"/>
    <mergeCell ref="B2082:D2082"/>
    <mergeCell ref="B2114:D2114"/>
    <mergeCell ref="B2146:D2146"/>
    <mergeCell ref="B2178:D2178"/>
    <mergeCell ref="B1890:D1890"/>
    <mergeCell ref="B1922:D1922"/>
    <mergeCell ref="B1954:D1954"/>
    <mergeCell ref="B1986:D1986"/>
    <mergeCell ref="B2018:D2018"/>
    <mergeCell ref="B1730:D1730"/>
    <mergeCell ref="B1762:D1762"/>
    <mergeCell ref="B1794:D1794"/>
    <mergeCell ref="B1826:D1826"/>
    <mergeCell ref="B1858:D1858"/>
    <mergeCell ref="B1570:D1570"/>
    <mergeCell ref="B1602:D1602"/>
    <mergeCell ref="B1634:D1634"/>
    <mergeCell ref="B1666:D1666"/>
    <mergeCell ref="B1698:D1698"/>
    <mergeCell ref="B1410:D1410"/>
    <mergeCell ref="B1442:D1442"/>
    <mergeCell ref="B1474:D1474"/>
    <mergeCell ref="B1506:D1506"/>
    <mergeCell ref="B1538:D1538"/>
    <mergeCell ref="B1250:D1250"/>
    <mergeCell ref="B1282:D1282"/>
    <mergeCell ref="B1314:D1314"/>
    <mergeCell ref="B1346:D1346"/>
    <mergeCell ref="B1378:D1378"/>
    <mergeCell ref="B1122:D1122"/>
    <mergeCell ref="B1154:D1154"/>
    <mergeCell ref="B1186:D1186"/>
    <mergeCell ref="B1218:D1218"/>
    <mergeCell ref="B930:D930"/>
    <mergeCell ref="B962:D962"/>
    <mergeCell ref="B994:D994"/>
    <mergeCell ref="B1026:D1026"/>
    <mergeCell ref="B1058:D1058"/>
    <mergeCell ref="B834:D834"/>
    <mergeCell ref="B866:D866"/>
    <mergeCell ref="B898:D898"/>
    <mergeCell ref="B610:D610"/>
    <mergeCell ref="B642:D642"/>
    <mergeCell ref="B674:D674"/>
    <mergeCell ref="B706:D706"/>
    <mergeCell ref="B738:D738"/>
    <mergeCell ref="B1090:D1090"/>
    <mergeCell ref="B546:D546"/>
    <mergeCell ref="B578:D578"/>
    <mergeCell ref="B290:D290"/>
    <mergeCell ref="B322:D322"/>
    <mergeCell ref="B354:D354"/>
    <mergeCell ref="B386:D386"/>
    <mergeCell ref="B418:D418"/>
    <mergeCell ref="B770:D770"/>
    <mergeCell ref="B802:D802"/>
    <mergeCell ref="B2:D2"/>
    <mergeCell ref="B130:D130"/>
    <mergeCell ref="B162:D162"/>
    <mergeCell ref="B194:D194"/>
    <mergeCell ref="B226:D226"/>
    <mergeCell ref="B258:D258"/>
    <mergeCell ref="B450:D450"/>
    <mergeCell ref="B482:D482"/>
    <mergeCell ref="B514:D5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2FC88-728E-4B8E-9009-B9F5FDFBB31F}">
  <sheetPr codeName="Feuil3"/>
  <dimension ref="A1:O175"/>
  <sheetViews>
    <sheetView showZeros="0" tabSelected="1" topLeftCell="A5" zoomScaleNormal="100" workbookViewId="0">
      <selection activeCell="D21" sqref="D21"/>
    </sheetView>
  </sheetViews>
  <sheetFormatPr baseColWidth="10" defaultRowHeight="15" x14ac:dyDescent="0.25"/>
  <cols>
    <col min="1" max="1" width="19.85546875" customWidth="1"/>
    <col min="2" max="2" width="16.5703125" customWidth="1"/>
    <col min="3" max="3" width="45.7109375" customWidth="1"/>
    <col min="4" max="4" width="29.42578125" customWidth="1"/>
    <col min="15" max="15" width="16.42578125" bestFit="1" customWidth="1"/>
  </cols>
  <sheetData>
    <row r="1" spans="1:15" ht="117.75" customHeight="1" thickBot="1" x14ac:dyDescent="0.3">
      <c r="A1" s="12"/>
      <c r="B1" s="12"/>
      <c r="C1" s="12"/>
      <c r="D1" s="13"/>
    </row>
    <row r="2" spans="1:15" ht="30.75" thickBot="1" x14ac:dyDescent="0.45">
      <c r="A2" s="14"/>
      <c r="B2" s="14"/>
      <c r="O2" s="119" t="s">
        <v>33</v>
      </c>
    </row>
    <row r="3" spans="1:15" x14ac:dyDescent="0.25">
      <c r="A3" s="15"/>
      <c r="B3" s="16"/>
      <c r="C3" s="17" t="s">
        <v>34</v>
      </c>
      <c r="D3" s="18">
        <v>2022225</v>
      </c>
    </row>
    <row r="4" spans="1:15" ht="15.75" x14ac:dyDescent="0.25">
      <c r="A4" s="15"/>
      <c r="B4" s="16"/>
      <c r="C4" s="17" t="s">
        <v>35</v>
      </c>
      <c r="D4" s="19"/>
      <c r="E4" s="20"/>
    </row>
    <row r="5" spans="1:15" ht="15.75" x14ac:dyDescent="0.25">
      <c r="A5" s="15"/>
      <c r="B5" s="16"/>
      <c r="C5" s="17" t="s">
        <v>36</v>
      </c>
      <c r="D5" s="19"/>
      <c r="E5" s="20"/>
    </row>
    <row r="6" spans="1:15" x14ac:dyDescent="0.25">
      <c r="A6" s="15"/>
      <c r="B6" s="16"/>
      <c r="C6" s="17"/>
      <c r="D6" s="19"/>
    </row>
    <row r="7" spans="1:15" x14ac:dyDescent="0.25">
      <c r="A7" s="15"/>
      <c r="B7" s="16"/>
      <c r="C7" s="17"/>
      <c r="D7" s="19"/>
    </row>
    <row r="8" spans="1:15" x14ac:dyDescent="0.25">
      <c r="A8" s="15"/>
      <c r="B8" s="16"/>
      <c r="C8" s="17"/>
      <c r="D8" s="19"/>
    </row>
    <row r="9" spans="1:15" x14ac:dyDescent="0.25">
      <c r="A9" s="15"/>
      <c r="B9" s="16"/>
      <c r="C9" s="17" t="s">
        <v>37</v>
      </c>
      <c r="D9" s="19"/>
    </row>
    <row r="10" spans="1:15" x14ac:dyDescent="0.25">
      <c r="A10" s="21"/>
      <c r="B10" s="22"/>
      <c r="C10" s="17" t="s">
        <v>38</v>
      </c>
      <c r="D10" s="23"/>
    </row>
    <row r="11" spans="1:15" x14ac:dyDescent="0.25">
      <c r="A11" s="21"/>
      <c r="B11" s="22"/>
      <c r="C11" s="15"/>
    </row>
    <row r="12" spans="1:15" x14ac:dyDescent="0.25">
      <c r="A12" s="15"/>
      <c r="B12" s="16"/>
      <c r="C12" s="17" t="s">
        <v>39</v>
      </c>
      <c r="D12" s="24"/>
    </row>
    <row r="13" spans="1:15" x14ac:dyDescent="0.25">
      <c r="A13" s="15"/>
      <c r="C13" s="17" t="s">
        <v>40</v>
      </c>
      <c r="D13" s="25">
        <f>D171</f>
        <v>9766</v>
      </c>
    </row>
    <row r="14" spans="1:15" ht="15.75" x14ac:dyDescent="0.25">
      <c r="A14" s="26" t="s">
        <v>41</v>
      </c>
      <c r="B14" s="27">
        <f ca="1">TODAY()</f>
        <v>44850</v>
      </c>
      <c r="C14" s="17" t="s">
        <v>42</v>
      </c>
      <c r="D14" s="28">
        <v>0.2</v>
      </c>
    </row>
    <row r="15" spans="1:15" ht="15.75" x14ac:dyDescent="0.25">
      <c r="A15" s="29" t="s">
        <v>43</v>
      </c>
      <c r="B15" s="27">
        <f ca="1">+B14+30</f>
        <v>44880</v>
      </c>
      <c r="C15" s="17" t="s">
        <v>44</v>
      </c>
      <c r="D15" s="25">
        <f>D173</f>
        <v>11719.2</v>
      </c>
    </row>
    <row r="16" spans="1:15" x14ac:dyDescent="0.25">
      <c r="C16" s="17" t="s">
        <v>45</v>
      </c>
      <c r="D16" s="25">
        <f>D15-D12</f>
        <v>11719.2</v>
      </c>
    </row>
    <row r="17" spans="1:9" x14ac:dyDescent="0.25">
      <c r="C17" s="17" t="s">
        <v>46</v>
      </c>
      <c r="D17" s="30">
        <v>0</v>
      </c>
    </row>
    <row r="18" spans="1:9" x14ac:dyDescent="0.25">
      <c r="A18" s="31"/>
      <c r="B18" s="31"/>
      <c r="C18" s="17"/>
      <c r="D18" s="32"/>
    </row>
    <row r="20" spans="1:9" x14ac:dyDescent="0.25">
      <c r="A20" s="33"/>
      <c r="B20" s="33"/>
      <c r="C20" s="34" t="s">
        <v>47</v>
      </c>
      <c r="D20" s="35" t="s">
        <v>15</v>
      </c>
    </row>
    <row r="21" spans="1:9" x14ac:dyDescent="0.25">
      <c r="A21" s="118" t="str">
        <f>Saisie!A4</f>
        <v>Albert</v>
      </c>
      <c r="B21" s="36"/>
      <c r="C21" s="37"/>
      <c r="D21" s="36" cm="1">
        <f t="array" ref="D21">IF(A21=0,"",INDEX('Facturation Comptable'!$D$1:$D$4800,MATCH(A21,('Facturation Comptable'!$B$1:$B$4800),0)+30))</f>
        <v>6313</v>
      </c>
    </row>
    <row r="22" spans="1:9" x14ac:dyDescent="0.25">
      <c r="A22" s="118" t="str">
        <f>Saisie!A5</f>
        <v>Bernard</v>
      </c>
      <c r="B22" s="36"/>
      <c r="C22" s="38"/>
      <c r="D22" s="36" cm="1">
        <f t="array" ref="D22">IF(A22=0,"",INDEX('Facturation Comptable'!$D$1:$D$4800,MATCH(A22,('Facturation Comptable'!$B$1:$B$4800),0)+30))</f>
        <v>55</v>
      </c>
    </row>
    <row r="23" spans="1:9" x14ac:dyDescent="0.25">
      <c r="A23" s="118" t="str">
        <f>Saisie!A6</f>
        <v>Christian</v>
      </c>
      <c r="B23" s="39"/>
      <c r="C23" s="38"/>
      <c r="D23" s="36" cm="1">
        <f t="array" ref="D23">IF(A23=0,"",INDEX('Facturation Comptable'!$D$1:$D$4800,MATCH(A23,('Facturation Comptable'!$B$1:$B$4800),0)+30))</f>
        <v>46</v>
      </c>
    </row>
    <row r="24" spans="1:9" x14ac:dyDescent="0.25">
      <c r="A24" s="118" t="str">
        <f>Saisie!A7</f>
        <v>Etienne</v>
      </c>
      <c r="B24" s="39"/>
      <c r="C24" s="38"/>
      <c r="D24" s="36" cm="1">
        <f t="array" ref="D24">IF(A24=0,"",INDEX('Facturation Comptable'!$D$1:$D$4800,MATCH(A24,('Facturation Comptable'!$B$1:$B$4800),0)+30))</f>
        <v>285</v>
      </c>
    </row>
    <row r="25" spans="1:9" x14ac:dyDescent="0.25">
      <c r="A25" s="118" t="str">
        <f>Saisie!A8</f>
        <v>Fabrice</v>
      </c>
      <c r="B25" s="39"/>
      <c r="C25" s="38"/>
      <c r="D25" s="36" cm="1">
        <f t="array" ref="D25">IF(A25=0,"",INDEX('Facturation Comptable'!$D$1:$D$4800,MATCH(A25,('Facturation Comptable'!$B$1:$B$4800),0)+30))</f>
        <v>280</v>
      </c>
    </row>
    <row r="26" spans="1:9" x14ac:dyDescent="0.25">
      <c r="A26" s="118" t="str">
        <f>Saisie!A9</f>
        <v>Gérard</v>
      </c>
      <c r="B26" s="39"/>
      <c r="C26" s="38"/>
      <c r="D26" s="36" cm="1">
        <f t="array" ref="D26">IF(A26=0,"",INDEX('Facturation Comptable'!$D$1:$D$4800,MATCH(A26,('Facturation Comptable'!$B$1:$B$4800),0)+30))</f>
        <v>135</v>
      </c>
    </row>
    <row r="27" spans="1:9" x14ac:dyDescent="0.25">
      <c r="A27" s="118" t="str">
        <f>Saisie!A10</f>
        <v>Hercule</v>
      </c>
      <c r="B27" s="39"/>
      <c r="C27" s="38"/>
      <c r="D27" s="36" cm="1">
        <f t="array" ref="D27">IF(A27=0,"",INDEX('Facturation Comptable'!$D$1:$D$4800,MATCH(A27,('Facturation Comptable'!$B$1:$B$4800),0)+30))</f>
        <v>390</v>
      </c>
    </row>
    <row r="28" spans="1:9" x14ac:dyDescent="0.25">
      <c r="A28" s="118" t="str">
        <f>Saisie!A11</f>
        <v>Inès</v>
      </c>
      <c r="B28" s="39"/>
      <c r="C28" s="38"/>
      <c r="D28" s="36" cm="1">
        <f t="array" ref="D28">IF(A28=0,"",INDEX('Facturation Comptable'!$D$1:$D$4800,MATCH(A28,('Facturation Comptable'!$B$1:$B$4800),0)+30))</f>
        <v>420</v>
      </c>
    </row>
    <row r="29" spans="1:9" x14ac:dyDescent="0.25">
      <c r="A29" s="118" t="str">
        <f>Saisie!A12</f>
        <v>Jacques</v>
      </c>
      <c r="B29" s="39"/>
      <c r="C29" s="38"/>
      <c r="D29" s="36" cm="1">
        <f t="array" ref="D29">IF(A29=0,"",INDEX('Facturation Comptable'!$D$1:$D$4800,MATCH(A29,('Facturation Comptable'!$B$1:$B$4800),0)+30))</f>
        <v>312</v>
      </c>
    </row>
    <row r="30" spans="1:9" x14ac:dyDescent="0.25">
      <c r="A30" s="118" t="str">
        <f>Saisie!A13</f>
        <v>Kristen</v>
      </c>
      <c r="B30" s="39"/>
      <c r="C30" s="38"/>
      <c r="D30" s="36" cm="1">
        <f t="array" ref="D30">IF(A30=0,"",INDEX('Facturation Comptable'!$D$1:$D$4800,MATCH(A30,('Facturation Comptable'!$B$1:$B$4800),0)+30))</f>
        <v>180</v>
      </c>
    </row>
    <row r="31" spans="1:9" x14ac:dyDescent="0.25">
      <c r="A31" s="118" t="str">
        <f>Saisie!A14</f>
        <v>Louis</v>
      </c>
      <c r="B31" s="39"/>
      <c r="C31" s="38"/>
      <c r="D31" s="36" cm="1">
        <f t="array" ref="D31">IF(A31=0,"",INDEX('Facturation Comptable'!$D$1:$D$4800,MATCH(A31,('Facturation Comptable'!$B$1:$B$4800),0)+30))</f>
        <v>1350</v>
      </c>
    </row>
    <row r="32" spans="1:9" x14ac:dyDescent="0.25">
      <c r="A32" s="118">
        <f>Saisie!A15</f>
        <v>0</v>
      </c>
      <c r="B32" s="39"/>
      <c r="C32" s="38"/>
      <c r="D32" s="36" t="str" cm="1">
        <f t="array" ref="D32">IF(A32=0,"",INDEX('Facturation Comptable'!$D$1:$D$4800,MATCH(A32,('Facturation Comptable'!$B$1:$B$4800),0)+30))</f>
        <v/>
      </c>
      <c r="I32" s="58"/>
    </row>
    <row r="33" spans="1:4" x14ac:dyDescent="0.25">
      <c r="A33" s="118">
        <f>Saisie!A16</f>
        <v>0</v>
      </c>
      <c r="B33" s="39"/>
      <c r="C33" s="38"/>
      <c r="D33" s="36" t="str" cm="1">
        <f t="array" ref="D33">IF(A33=0,"",INDEX('Facturation Comptable'!$D$1:$D$4800,MATCH(A33,('Facturation Comptable'!$B$1:$B$4800),0)+30))</f>
        <v/>
      </c>
    </row>
    <row r="34" spans="1:4" x14ac:dyDescent="0.25">
      <c r="A34" s="118">
        <f>Saisie!A17</f>
        <v>0</v>
      </c>
      <c r="B34" s="39"/>
      <c r="C34" s="38"/>
      <c r="D34" s="36" t="str" cm="1">
        <f t="array" ref="D34">IF(A34=0,"",INDEX('Facturation Comptable'!$D$1:$D$4800,MATCH(A34,('Facturation Comptable'!$B$1:$B$4800),0)+30))</f>
        <v/>
      </c>
    </row>
    <row r="35" spans="1:4" x14ac:dyDescent="0.25">
      <c r="A35" s="118">
        <f>Saisie!A18</f>
        <v>0</v>
      </c>
      <c r="B35" s="39"/>
      <c r="C35" s="38"/>
      <c r="D35" s="36" t="str" cm="1">
        <f t="array" ref="D35">IF(A35=0,"",INDEX('Facturation Comptable'!$D$1:$D$4800,MATCH(A35,('Facturation Comptable'!$B$1:$B$4800),0)+30))</f>
        <v/>
      </c>
    </row>
    <row r="36" spans="1:4" x14ac:dyDescent="0.25">
      <c r="A36" s="118">
        <f>Saisie!A19</f>
        <v>0</v>
      </c>
      <c r="B36" s="39"/>
      <c r="C36" s="38"/>
      <c r="D36" s="36"/>
    </row>
    <row r="37" spans="1:4" x14ac:dyDescent="0.25">
      <c r="A37" s="118">
        <f>Saisie!A20</f>
        <v>0</v>
      </c>
      <c r="B37" s="39"/>
      <c r="C37" s="38"/>
      <c r="D37" s="36"/>
    </row>
    <row r="38" spans="1:4" x14ac:dyDescent="0.25">
      <c r="A38" s="118">
        <f>Saisie!A21</f>
        <v>0</v>
      </c>
      <c r="B38" s="39"/>
      <c r="C38" s="38"/>
      <c r="D38" s="36"/>
    </row>
    <row r="39" spans="1:4" x14ac:dyDescent="0.25">
      <c r="A39" s="118">
        <f>Saisie!A22</f>
        <v>0</v>
      </c>
      <c r="B39" s="39"/>
      <c r="C39" s="38"/>
      <c r="D39" s="36"/>
    </row>
    <row r="40" spans="1:4" x14ac:dyDescent="0.25">
      <c r="A40" s="118">
        <f>Saisie!A23</f>
        <v>0</v>
      </c>
      <c r="B40" s="39"/>
      <c r="C40" s="38"/>
      <c r="D40" s="36"/>
    </row>
    <row r="41" spans="1:4" x14ac:dyDescent="0.25">
      <c r="A41" s="118">
        <f>Saisie!A24</f>
        <v>0</v>
      </c>
      <c r="B41" s="39"/>
      <c r="C41" s="38"/>
      <c r="D41" s="36"/>
    </row>
    <row r="42" spans="1:4" x14ac:dyDescent="0.25">
      <c r="A42" s="118">
        <f>Saisie!A25</f>
        <v>0</v>
      </c>
      <c r="B42" s="39"/>
      <c r="C42" s="38"/>
      <c r="D42" s="36"/>
    </row>
    <row r="43" spans="1:4" x14ac:dyDescent="0.25">
      <c r="A43" s="118">
        <f>Saisie!A26</f>
        <v>0</v>
      </c>
      <c r="B43" s="39"/>
      <c r="C43" s="38"/>
      <c r="D43" s="36"/>
    </row>
    <row r="44" spans="1:4" x14ac:dyDescent="0.25">
      <c r="A44" s="118">
        <f>Saisie!A27</f>
        <v>0</v>
      </c>
      <c r="B44" s="39"/>
      <c r="C44" s="38"/>
      <c r="D44" s="36"/>
    </row>
    <row r="45" spans="1:4" x14ac:dyDescent="0.25">
      <c r="A45" s="118">
        <f>Saisie!A28</f>
        <v>0</v>
      </c>
      <c r="B45" s="39"/>
      <c r="C45" s="38"/>
      <c r="D45" s="36"/>
    </row>
    <row r="46" spans="1:4" x14ac:dyDescent="0.25">
      <c r="A46" s="118">
        <f>Saisie!A29</f>
        <v>0</v>
      </c>
      <c r="B46" s="39"/>
      <c r="C46" s="38"/>
      <c r="D46" s="36"/>
    </row>
    <row r="47" spans="1:4" x14ac:dyDescent="0.25">
      <c r="A47" s="118">
        <f>Saisie!A30</f>
        <v>0</v>
      </c>
      <c r="B47" s="39"/>
      <c r="C47" s="38"/>
      <c r="D47" s="36"/>
    </row>
    <row r="48" spans="1:4" x14ac:dyDescent="0.25">
      <c r="A48" s="118">
        <f>Saisie!A31</f>
        <v>0</v>
      </c>
      <c r="B48" s="36"/>
      <c r="C48" s="38"/>
      <c r="D48" s="36"/>
    </row>
    <row r="49" spans="1:4" x14ac:dyDescent="0.25">
      <c r="A49" s="118">
        <f>Saisie!A32</f>
        <v>0</v>
      </c>
      <c r="B49" s="36"/>
      <c r="C49" s="38"/>
      <c r="D49" s="36"/>
    </row>
    <row r="50" spans="1:4" x14ac:dyDescent="0.25">
      <c r="A50" s="118">
        <f>Saisie!A33</f>
        <v>0</v>
      </c>
      <c r="B50" s="36"/>
      <c r="C50" s="38"/>
      <c r="D50" s="36"/>
    </row>
    <row r="51" spans="1:4" x14ac:dyDescent="0.25">
      <c r="A51" s="118">
        <f>Saisie!A34</f>
        <v>0</v>
      </c>
      <c r="B51" s="36"/>
      <c r="C51" s="38"/>
      <c r="D51" s="36"/>
    </row>
    <row r="52" spans="1:4" x14ac:dyDescent="0.25">
      <c r="A52" s="118">
        <f>Saisie!A35</f>
        <v>0</v>
      </c>
      <c r="B52" s="36"/>
      <c r="C52" s="38"/>
      <c r="D52" s="36"/>
    </row>
    <row r="53" spans="1:4" x14ac:dyDescent="0.25">
      <c r="A53" s="118">
        <f>Saisie!A36</f>
        <v>0</v>
      </c>
      <c r="B53" s="36"/>
      <c r="C53" s="38"/>
      <c r="D53" s="36"/>
    </row>
    <row r="54" spans="1:4" x14ac:dyDescent="0.25">
      <c r="A54" s="118">
        <f>Saisie!A37</f>
        <v>0</v>
      </c>
      <c r="B54" s="36"/>
      <c r="C54" s="38"/>
      <c r="D54" s="36"/>
    </row>
    <row r="55" spans="1:4" x14ac:dyDescent="0.25">
      <c r="A55" s="118">
        <f>Saisie!A38</f>
        <v>0</v>
      </c>
      <c r="B55" s="36"/>
      <c r="C55" s="38"/>
      <c r="D55" s="36"/>
    </row>
    <row r="56" spans="1:4" x14ac:dyDescent="0.25">
      <c r="A56" s="118">
        <f>Saisie!A39</f>
        <v>0</v>
      </c>
      <c r="B56" s="36"/>
      <c r="C56" s="38"/>
      <c r="D56" s="36"/>
    </row>
    <row r="57" spans="1:4" x14ac:dyDescent="0.25">
      <c r="A57" s="118">
        <f>Saisie!A40</f>
        <v>0</v>
      </c>
      <c r="B57" s="36"/>
      <c r="C57" s="38"/>
      <c r="D57" s="36"/>
    </row>
    <row r="58" spans="1:4" x14ac:dyDescent="0.25">
      <c r="A58" s="118">
        <f>Saisie!A41</f>
        <v>0</v>
      </c>
      <c r="B58" s="36"/>
      <c r="C58" s="38"/>
      <c r="D58" s="36"/>
    </row>
    <row r="59" spans="1:4" x14ac:dyDescent="0.25">
      <c r="A59" s="118">
        <f>Saisie!A42</f>
        <v>0</v>
      </c>
      <c r="B59" s="36"/>
      <c r="C59" s="38"/>
      <c r="D59" s="36"/>
    </row>
    <row r="60" spans="1:4" x14ac:dyDescent="0.25">
      <c r="A60" s="118">
        <f>Saisie!A43</f>
        <v>0</v>
      </c>
      <c r="B60" s="36"/>
      <c r="C60" s="38"/>
      <c r="D60" s="36"/>
    </row>
    <row r="61" spans="1:4" x14ac:dyDescent="0.25">
      <c r="A61" s="118">
        <f>Saisie!A44</f>
        <v>0</v>
      </c>
      <c r="B61" s="36"/>
      <c r="C61" s="38"/>
      <c r="D61" s="36"/>
    </row>
    <row r="62" spans="1:4" x14ac:dyDescent="0.25">
      <c r="A62" s="118">
        <f>Saisie!A45</f>
        <v>0</v>
      </c>
      <c r="B62" s="36"/>
      <c r="C62" s="38"/>
      <c r="D62" s="36"/>
    </row>
    <row r="63" spans="1:4" x14ac:dyDescent="0.25">
      <c r="A63" s="118">
        <f>Saisie!A46</f>
        <v>0</v>
      </c>
      <c r="B63" s="36"/>
      <c r="C63" s="38"/>
      <c r="D63" s="36"/>
    </row>
    <row r="64" spans="1:4" x14ac:dyDescent="0.25">
      <c r="A64" s="118">
        <f>Saisie!A47</f>
        <v>0</v>
      </c>
      <c r="B64" s="36"/>
      <c r="C64" s="38"/>
      <c r="D64" s="36"/>
    </row>
    <row r="65" spans="1:4" x14ac:dyDescent="0.25">
      <c r="A65" s="118">
        <f>Saisie!A48</f>
        <v>0</v>
      </c>
      <c r="B65" s="36"/>
      <c r="C65" s="38"/>
      <c r="D65" s="36"/>
    </row>
    <row r="66" spans="1:4" x14ac:dyDescent="0.25">
      <c r="A66" s="118">
        <f>Saisie!A49</f>
        <v>0</v>
      </c>
      <c r="B66" s="36"/>
      <c r="C66" s="38"/>
      <c r="D66" s="36"/>
    </row>
    <row r="67" spans="1:4" x14ac:dyDescent="0.25">
      <c r="A67" s="118">
        <f>Saisie!A50</f>
        <v>0</v>
      </c>
      <c r="B67" s="36"/>
      <c r="C67" s="38"/>
      <c r="D67" s="36"/>
    </row>
    <row r="68" spans="1:4" x14ac:dyDescent="0.25">
      <c r="A68" s="118">
        <f>Saisie!A51</f>
        <v>0</v>
      </c>
      <c r="B68" s="36"/>
      <c r="C68" s="38"/>
      <c r="D68" s="36"/>
    </row>
    <row r="69" spans="1:4" x14ac:dyDescent="0.25">
      <c r="A69" s="118">
        <f>Saisie!A52</f>
        <v>0</v>
      </c>
      <c r="B69" s="36"/>
      <c r="C69" s="38"/>
      <c r="D69" s="36"/>
    </row>
    <row r="70" spans="1:4" x14ac:dyDescent="0.25">
      <c r="A70" s="118">
        <f>Saisie!A53</f>
        <v>0</v>
      </c>
      <c r="B70" s="36"/>
      <c r="C70" s="38"/>
      <c r="D70" s="36"/>
    </row>
    <row r="71" spans="1:4" x14ac:dyDescent="0.25">
      <c r="A71" s="118">
        <f>Saisie!A54</f>
        <v>0</v>
      </c>
      <c r="B71" s="36"/>
      <c r="C71" s="38"/>
      <c r="D71" s="36"/>
    </row>
    <row r="72" spans="1:4" x14ac:dyDescent="0.25">
      <c r="A72" s="118">
        <f>Saisie!A55</f>
        <v>0</v>
      </c>
      <c r="B72" s="36"/>
      <c r="C72" s="38"/>
      <c r="D72" s="36"/>
    </row>
    <row r="73" spans="1:4" x14ac:dyDescent="0.25">
      <c r="A73" s="118">
        <f>Saisie!A56</f>
        <v>0</v>
      </c>
      <c r="B73" s="36"/>
      <c r="C73" s="38"/>
      <c r="D73" s="36"/>
    </row>
    <row r="74" spans="1:4" x14ac:dyDescent="0.25">
      <c r="A74" s="118">
        <f>Saisie!A57</f>
        <v>0</v>
      </c>
      <c r="B74" s="36"/>
      <c r="C74" s="38"/>
      <c r="D74" s="36"/>
    </row>
    <row r="75" spans="1:4" x14ac:dyDescent="0.25">
      <c r="A75" s="118">
        <f>Saisie!A58</f>
        <v>0</v>
      </c>
      <c r="B75" s="36"/>
      <c r="C75" s="38"/>
      <c r="D75" s="36"/>
    </row>
    <row r="76" spans="1:4" x14ac:dyDescent="0.25">
      <c r="A76" s="118">
        <f>Saisie!A59</f>
        <v>0</v>
      </c>
      <c r="B76" s="36"/>
      <c r="C76" s="38"/>
      <c r="D76" s="36"/>
    </row>
    <row r="77" spans="1:4" x14ac:dyDescent="0.25">
      <c r="A77" s="118">
        <f>Saisie!A60</f>
        <v>0</v>
      </c>
      <c r="B77" s="36"/>
      <c r="C77" s="38"/>
      <c r="D77" s="36"/>
    </row>
    <row r="78" spans="1:4" x14ac:dyDescent="0.25">
      <c r="A78" s="118">
        <f>Saisie!A61</f>
        <v>0</v>
      </c>
      <c r="B78" s="36"/>
      <c r="C78" s="38"/>
      <c r="D78" s="36"/>
    </row>
    <row r="79" spans="1:4" x14ac:dyDescent="0.25">
      <c r="A79" s="118">
        <f>Saisie!A62</f>
        <v>0</v>
      </c>
      <c r="B79" s="36"/>
      <c r="C79" s="38"/>
      <c r="D79" s="36"/>
    </row>
    <row r="80" spans="1:4" x14ac:dyDescent="0.25">
      <c r="A80" s="118">
        <f>Saisie!A63</f>
        <v>0</v>
      </c>
      <c r="B80" s="36"/>
      <c r="C80" s="38"/>
      <c r="D80" s="36"/>
    </row>
    <row r="81" spans="1:4" x14ac:dyDescent="0.25">
      <c r="A81" s="118">
        <f>Saisie!A64</f>
        <v>0</v>
      </c>
      <c r="B81" s="36"/>
      <c r="C81" s="38"/>
      <c r="D81" s="36"/>
    </row>
    <row r="82" spans="1:4" x14ac:dyDescent="0.25">
      <c r="A82" s="118">
        <f>Saisie!A65</f>
        <v>0</v>
      </c>
      <c r="B82" s="36"/>
      <c r="C82" s="38"/>
      <c r="D82" s="36"/>
    </row>
    <row r="83" spans="1:4" x14ac:dyDescent="0.25">
      <c r="A83" s="118">
        <f>Saisie!A66</f>
        <v>0</v>
      </c>
      <c r="B83" s="36"/>
      <c r="C83" s="38"/>
      <c r="D83" s="36"/>
    </row>
    <row r="84" spans="1:4" x14ac:dyDescent="0.25">
      <c r="A84" s="118">
        <f>Saisie!A67</f>
        <v>0</v>
      </c>
      <c r="B84" s="36"/>
      <c r="C84" s="38"/>
      <c r="D84" s="36"/>
    </row>
    <row r="85" spans="1:4" x14ac:dyDescent="0.25">
      <c r="A85" s="118">
        <f>Saisie!A68</f>
        <v>0</v>
      </c>
      <c r="B85" s="36"/>
      <c r="C85" s="38"/>
      <c r="D85" s="36"/>
    </row>
    <row r="86" spans="1:4" x14ac:dyDescent="0.25">
      <c r="A86" s="118">
        <f>Saisie!A69</f>
        <v>0</v>
      </c>
      <c r="B86" s="36"/>
      <c r="C86" s="38"/>
      <c r="D86" s="36"/>
    </row>
    <row r="87" spans="1:4" x14ac:dyDescent="0.25">
      <c r="A87" s="118">
        <f>Saisie!A70</f>
        <v>0</v>
      </c>
      <c r="B87" s="36"/>
      <c r="C87" s="38"/>
      <c r="D87" s="36"/>
    </row>
    <row r="88" spans="1:4" x14ac:dyDescent="0.25">
      <c r="A88" s="118">
        <f>Saisie!A71</f>
        <v>0</v>
      </c>
      <c r="B88" s="36"/>
      <c r="C88" s="38"/>
      <c r="D88" s="36"/>
    </row>
    <row r="89" spans="1:4" x14ac:dyDescent="0.25">
      <c r="A89" s="118">
        <f>Saisie!A72</f>
        <v>0</v>
      </c>
      <c r="B89" s="36"/>
      <c r="C89" s="38"/>
      <c r="D89" s="36"/>
    </row>
    <row r="90" spans="1:4" x14ac:dyDescent="0.25">
      <c r="A90" s="118">
        <f>Saisie!A73</f>
        <v>0</v>
      </c>
      <c r="B90" s="36"/>
      <c r="C90" s="38"/>
      <c r="D90" s="36"/>
    </row>
    <row r="91" spans="1:4" x14ac:dyDescent="0.25">
      <c r="A91" s="118">
        <f>Saisie!A74</f>
        <v>0</v>
      </c>
      <c r="B91" s="36"/>
      <c r="C91" s="38"/>
      <c r="D91" s="36"/>
    </row>
    <row r="92" spans="1:4" x14ac:dyDescent="0.25">
      <c r="A92" s="118">
        <f>Saisie!A75</f>
        <v>0</v>
      </c>
      <c r="B92" s="36"/>
      <c r="C92" s="38"/>
      <c r="D92" s="36"/>
    </row>
    <row r="93" spans="1:4" x14ac:dyDescent="0.25">
      <c r="A93" s="118">
        <f>Saisie!A76</f>
        <v>0</v>
      </c>
      <c r="B93" s="36"/>
      <c r="C93" s="38"/>
      <c r="D93" s="36"/>
    </row>
    <row r="94" spans="1:4" x14ac:dyDescent="0.25">
      <c r="A94" s="118">
        <f>Saisie!A77</f>
        <v>0</v>
      </c>
      <c r="B94" s="36"/>
      <c r="C94" s="38"/>
      <c r="D94" s="36"/>
    </row>
    <row r="95" spans="1:4" x14ac:dyDescent="0.25">
      <c r="A95" s="118">
        <f>Saisie!A78</f>
        <v>0</v>
      </c>
      <c r="B95" s="36"/>
      <c r="C95" s="38"/>
      <c r="D95" s="36"/>
    </row>
    <row r="96" spans="1:4" x14ac:dyDescent="0.25">
      <c r="A96" s="118">
        <f>Saisie!A79</f>
        <v>0</v>
      </c>
      <c r="B96" s="36"/>
      <c r="C96" s="38"/>
      <c r="D96" s="36"/>
    </row>
    <row r="97" spans="1:4" x14ac:dyDescent="0.25">
      <c r="A97" s="118">
        <f>Saisie!A80</f>
        <v>0</v>
      </c>
      <c r="B97" s="36"/>
      <c r="C97" s="38"/>
      <c r="D97" s="36"/>
    </row>
    <row r="98" spans="1:4" x14ac:dyDescent="0.25">
      <c r="A98" s="118">
        <f>Saisie!A81</f>
        <v>0</v>
      </c>
      <c r="B98" s="36"/>
      <c r="C98" s="38"/>
      <c r="D98" s="36"/>
    </row>
    <row r="99" spans="1:4" x14ac:dyDescent="0.25">
      <c r="A99" s="118">
        <f>Saisie!A82</f>
        <v>0</v>
      </c>
      <c r="B99" s="36"/>
      <c r="C99" s="38"/>
      <c r="D99" s="36"/>
    </row>
    <row r="100" spans="1:4" x14ac:dyDescent="0.25">
      <c r="A100" s="118">
        <f>Saisie!A83</f>
        <v>0</v>
      </c>
      <c r="B100" s="36"/>
      <c r="C100" s="38"/>
      <c r="D100" s="36"/>
    </row>
    <row r="101" spans="1:4" x14ac:dyDescent="0.25">
      <c r="A101" s="118">
        <f>Saisie!A84</f>
        <v>0</v>
      </c>
      <c r="B101" s="36"/>
      <c r="C101" s="38"/>
      <c r="D101" s="36"/>
    </row>
    <row r="102" spans="1:4" x14ac:dyDescent="0.25">
      <c r="A102" s="118">
        <f>Saisie!A85</f>
        <v>0</v>
      </c>
      <c r="B102" s="36"/>
      <c r="C102" s="38"/>
      <c r="D102" s="36"/>
    </row>
    <row r="103" spans="1:4" x14ac:dyDescent="0.25">
      <c r="A103" s="118">
        <f>Saisie!A86</f>
        <v>0</v>
      </c>
      <c r="B103" s="36"/>
      <c r="C103" s="38"/>
      <c r="D103" s="36"/>
    </row>
    <row r="104" spans="1:4" x14ac:dyDescent="0.25">
      <c r="A104" s="118">
        <f>Saisie!A87</f>
        <v>0</v>
      </c>
      <c r="B104" s="36"/>
      <c r="C104" s="38"/>
      <c r="D104" s="36"/>
    </row>
    <row r="105" spans="1:4" x14ac:dyDescent="0.25">
      <c r="A105" s="118">
        <f>Saisie!A88</f>
        <v>0</v>
      </c>
      <c r="B105" s="36"/>
      <c r="C105" s="38"/>
      <c r="D105" s="36"/>
    </row>
    <row r="106" spans="1:4" x14ac:dyDescent="0.25">
      <c r="A106" s="118">
        <f>Saisie!A89</f>
        <v>0</v>
      </c>
      <c r="B106" s="36"/>
      <c r="C106" s="38"/>
      <c r="D106" s="36"/>
    </row>
    <row r="107" spans="1:4" x14ac:dyDescent="0.25">
      <c r="A107" s="118">
        <f>Saisie!A90</f>
        <v>0</v>
      </c>
      <c r="B107" s="36"/>
      <c r="C107" s="38"/>
      <c r="D107" s="36"/>
    </row>
    <row r="108" spans="1:4" x14ac:dyDescent="0.25">
      <c r="A108" s="118">
        <f>Saisie!A91</f>
        <v>0</v>
      </c>
      <c r="B108" s="36"/>
      <c r="C108" s="38"/>
      <c r="D108" s="36"/>
    </row>
    <row r="109" spans="1:4" x14ac:dyDescent="0.25">
      <c r="A109" s="118">
        <f>Saisie!A92</f>
        <v>0</v>
      </c>
      <c r="B109" s="36"/>
      <c r="C109" s="38"/>
      <c r="D109" s="36"/>
    </row>
    <row r="110" spans="1:4" x14ac:dyDescent="0.25">
      <c r="A110" s="118">
        <f>Saisie!A93</f>
        <v>0</v>
      </c>
      <c r="B110" s="36"/>
      <c r="C110" s="38"/>
      <c r="D110" s="36"/>
    </row>
    <row r="111" spans="1:4" x14ac:dyDescent="0.25">
      <c r="A111" s="118">
        <f>Saisie!A94</f>
        <v>0</v>
      </c>
      <c r="B111" s="36"/>
      <c r="C111" s="38"/>
      <c r="D111" s="36"/>
    </row>
    <row r="112" spans="1:4" x14ac:dyDescent="0.25">
      <c r="A112" s="118">
        <f>Saisie!A95</f>
        <v>0</v>
      </c>
      <c r="B112" s="36"/>
      <c r="C112" s="38"/>
      <c r="D112" s="36"/>
    </row>
    <row r="113" spans="1:4" x14ac:dyDescent="0.25">
      <c r="A113" s="118">
        <f>Saisie!A96</f>
        <v>0</v>
      </c>
      <c r="B113" s="36"/>
      <c r="C113" s="38"/>
      <c r="D113" s="36"/>
    </row>
    <row r="114" spans="1:4" x14ac:dyDescent="0.25">
      <c r="A114" s="118">
        <f>Saisie!A97</f>
        <v>0</v>
      </c>
      <c r="B114" s="36"/>
      <c r="C114" s="38"/>
      <c r="D114" s="36"/>
    </row>
    <row r="115" spans="1:4" x14ac:dyDescent="0.25">
      <c r="A115" s="118">
        <f>Saisie!A98</f>
        <v>0</v>
      </c>
      <c r="B115" s="36"/>
      <c r="C115" s="38"/>
      <c r="D115" s="36"/>
    </row>
    <row r="116" spans="1:4" x14ac:dyDescent="0.25">
      <c r="A116" s="118">
        <f>Saisie!A99</f>
        <v>0</v>
      </c>
      <c r="B116" s="36"/>
      <c r="C116" s="38"/>
      <c r="D116" s="36"/>
    </row>
    <row r="117" spans="1:4" x14ac:dyDescent="0.25">
      <c r="A117" s="118">
        <f>Saisie!A100</f>
        <v>0</v>
      </c>
      <c r="B117" s="36"/>
      <c r="C117" s="38"/>
      <c r="D117" s="36"/>
    </row>
    <row r="118" spans="1:4" x14ac:dyDescent="0.25">
      <c r="A118" s="118">
        <f>Saisie!A101</f>
        <v>0</v>
      </c>
      <c r="B118" s="36"/>
      <c r="C118" s="38"/>
      <c r="D118" s="36"/>
    </row>
    <row r="119" spans="1:4" x14ac:dyDescent="0.25">
      <c r="A119" s="118">
        <f>Saisie!A102</f>
        <v>0</v>
      </c>
      <c r="B119" s="36"/>
      <c r="C119" s="38"/>
      <c r="D119" s="36"/>
    </row>
    <row r="120" spans="1:4" x14ac:dyDescent="0.25">
      <c r="A120" s="118">
        <f>Saisie!A103</f>
        <v>0</v>
      </c>
      <c r="B120" s="36"/>
      <c r="C120" s="38"/>
      <c r="D120" s="36"/>
    </row>
    <row r="121" spans="1:4" x14ac:dyDescent="0.25">
      <c r="A121" s="118">
        <f>Saisie!A104</f>
        <v>0</v>
      </c>
      <c r="B121" s="36"/>
      <c r="C121" s="38"/>
      <c r="D121" s="36"/>
    </row>
    <row r="122" spans="1:4" x14ac:dyDescent="0.25">
      <c r="A122" s="118">
        <f>Saisie!A105</f>
        <v>0</v>
      </c>
      <c r="B122" s="36"/>
      <c r="C122" s="38"/>
      <c r="D122" s="36"/>
    </row>
    <row r="123" spans="1:4" x14ac:dyDescent="0.25">
      <c r="A123" s="118">
        <f>Saisie!A106</f>
        <v>0</v>
      </c>
      <c r="B123" s="36"/>
      <c r="C123" s="38"/>
      <c r="D123" s="36"/>
    </row>
    <row r="124" spans="1:4" x14ac:dyDescent="0.25">
      <c r="A124" s="118">
        <f>Saisie!A107</f>
        <v>0</v>
      </c>
      <c r="B124" s="36"/>
      <c r="C124" s="38"/>
      <c r="D124" s="36"/>
    </row>
    <row r="125" spans="1:4" x14ac:dyDescent="0.25">
      <c r="A125" s="118">
        <f>Saisie!A108</f>
        <v>0</v>
      </c>
      <c r="B125" s="36"/>
      <c r="C125" s="38"/>
      <c r="D125" s="36"/>
    </row>
    <row r="126" spans="1:4" x14ac:dyDescent="0.25">
      <c r="A126" s="118">
        <f>Saisie!A109</f>
        <v>0</v>
      </c>
      <c r="B126" s="36"/>
      <c r="C126" s="38"/>
      <c r="D126" s="36"/>
    </row>
    <row r="127" spans="1:4" x14ac:dyDescent="0.25">
      <c r="A127" s="118">
        <f>Saisie!A110</f>
        <v>0</v>
      </c>
      <c r="B127" s="36"/>
      <c r="C127" s="38"/>
      <c r="D127" s="36"/>
    </row>
    <row r="128" spans="1:4" x14ac:dyDescent="0.25">
      <c r="A128" s="118">
        <f>Saisie!A111</f>
        <v>0</v>
      </c>
      <c r="B128" s="36"/>
      <c r="C128" s="38"/>
      <c r="D128" s="36"/>
    </row>
    <row r="129" spans="1:4" x14ac:dyDescent="0.25">
      <c r="A129" s="118">
        <f>Saisie!A112</f>
        <v>0</v>
      </c>
      <c r="B129" s="36"/>
      <c r="C129" s="38"/>
      <c r="D129" s="36"/>
    </row>
    <row r="130" spans="1:4" x14ac:dyDescent="0.25">
      <c r="A130" s="118">
        <f>Saisie!A113</f>
        <v>0</v>
      </c>
      <c r="B130" s="36"/>
      <c r="C130" s="38"/>
      <c r="D130" s="36"/>
    </row>
    <row r="131" spans="1:4" x14ac:dyDescent="0.25">
      <c r="A131" s="118">
        <f>Saisie!A114</f>
        <v>0</v>
      </c>
      <c r="B131" s="36"/>
      <c r="C131" s="38"/>
      <c r="D131" s="36"/>
    </row>
    <row r="132" spans="1:4" x14ac:dyDescent="0.25">
      <c r="A132" s="118">
        <f>Saisie!A115</f>
        <v>0</v>
      </c>
      <c r="B132" s="36"/>
      <c r="C132" s="38"/>
      <c r="D132" s="36"/>
    </row>
    <row r="133" spans="1:4" x14ac:dyDescent="0.25">
      <c r="A133" s="118">
        <f>Saisie!A116</f>
        <v>0</v>
      </c>
      <c r="B133" s="36"/>
      <c r="C133" s="38"/>
      <c r="D133" s="36"/>
    </row>
    <row r="134" spans="1:4" x14ac:dyDescent="0.25">
      <c r="A134" s="118">
        <f>Saisie!A117</f>
        <v>0</v>
      </c>
      <c r="B134" s="36"/>
      <c r="C134" s="38"/>
      <c r="D134" s="36"/>
    </row>
    <row r="135" spans="1:4" x14ac:dyDescent="0.25">
      <c r="A135" s="118">
        <f>Saisie!A118</f>
        <v>0</v>
      </c>
      <c r="B135" s="36"/>
      <c r="C135" s="38"/>
      <c r="D135" s="36"/>
    </row>
    <row r="136" spans="1:4" x14ac:dyDescent="0.25">
      <c r="A136" s="118">
        <f>Saisie!A119</f>
        <v>0</v>
      </c>
      <c r="B136" s="36"/>
      <c r="C136" s="38"/>
      <c r="D136" s="36"/>
    </row>
    <row r="137" spans="1:4" x14ac:dyDescent="0.25">
      <c r="A137" s="118">
        <f>Saisie!A120</f>
        <v>0</v>
      </c>
      <c r="B137" s="36"/>
      <c r="C137" s="38"/>
      <c r="D137" s="36"/>
    </row>
    <row r="138" spans="1:4" x14ac:dyDescent="0.25">
      <c r="A138" s="118">
        <f>Saisie!A121</f>
        <v>0</v>
      </c>
      <c r="B138" s="36"/>
      <c r="C138" s="38"/>
      <c r="D138" s="36"/>
    </row>
    <row r="139" spans="1:4" x14ac:dyDescent="0.25">
      <c r="A139" s="118">
        <f>Saisie!A122</f>
        <v>0</v>
      </c>
      <c r="B139" s="36"/>
      <c r="C139" s="38"/>
      <c r="D139" s="36"/>
    </row>
    <row r="140" spans="1:4" x14ac:dyDescent="0.25">
      <c r="A140" s="118">
        <f>Saisie!A123</f>
        <v>0</v>
      </c>
      <c r="B140" s="36"/>
      <c r="C140" s="38"/>
      <c r="D140" s="36"/>
    </row>
    <row r="141" spans="1:4" x14ac:dyDescent="0.25">
      <c r="A141" s="118">
        <f>Saisie!A124</f>
        <v>0</v>
      </c>
      <c r="B141" s="36"/>
      <c r="C141" s="38"/>
      <c r="D141" s="36"/>
    </row>
    <row r="142" spans="1:4" x14ac:dyDescent="0.25">
      <c r="A142" s="118">
        <f>Saisie!A125</f>
        <v>0</v>
      </c>
      <c r="B142" s="36"/>
      <c r="C142" s="38"/>
      <c r="D142" s="36"/>
    </row>
    <row r="143" spans="1:4" x14ac:dyDescent="0.25">
      <c r="A143" s="118">
        <f>Saisie!A126</f>
        <v>0</v>
      </c>
      <c r="B143" s="36"/>
      <c r="C143" s="38"/>
      <c r="D143" s="36"/>
    </row>
    <row r="144" spans="1:4" x14ac:dyDescent="0.25">
      <c r="A144" s="118">
        <f>Saisie!A127</f>
        <v>0</v>
      </c>
      <c r="B144" s="36"/>
      <c r="C144" s="38"/>
      <c r="D144" s="36"/>
    </row>
    <row r="145" spans="1:4" x14ac:dyDescent="0.25">
      <c r="A145" s="118">
        <f>Saisie!A128</f>
        <v>0</v>
      </c>
      <c r="B145" s="36"/>
      <c r="C145" s="38"/>
      <c r="D145" s="36"/>
    </row>
    <row r="146" spans="1:4" x14ac:dyDescent="0.25">
      <c r="A146" s="118">
        <f>Saisie!A129</f>
        <v>0</v>
      </c>
      <c r="B146" s="36"/>
      <c r="C146" s="38"/>
      <c r="D146" s="36"/>
    </row>
    <row r="147" spans="1:4" x14ac:dyDescent="0.25">
      <c r="A147" s="118">
        <f>Saisie!A130</f>
        <v>0</v>
      </c>
      <c r="B147" s="36"/>
      <c r="C147" s="38"/>
      <c r="D147" s="36"/>
    </row>
    <row r="148" spans="1:4" x14ac:dyDescent="0.25">
      <c r="A148" s="118">
        <f>Saisie!A131</f>
        <v>0</v>
      </c>
      <c r="B148" s="36"/>
      <c r="C148" s="38"/>
      <c r="D148" s="36"/>
    </row>
    <row r="149" spans="1:4" x14ac:dyDescent="0.25">
      <c r="A149" s="118">
        <f>Saisie!A132</f>
        <v>0</v>
      </c>
      <c r="B149" s="36"/>
      <c r="C149" s="38"/>
      <c r="D149" s="36"/>
    </row>
    <row r="150" spans="1:4" x14ac:dyDescent="0.25">
      <c r="A150" s="118">
        <f>Saisie!A133</f>
        <v>0</v>
      </c>
      <c r="B150" s="36"/>
      <c r="C150" s="38"/>
      <c r="D150" s="36"/>
    </row>
    <row r="151" spans="1:4" x14ac:dyDescent="0.25">
      <c r="A151" s="118">
        <f>Saisie!A134</f>
        <v>0</v>
      </c>
      <c r="B151" s="36"/>
      <c r="C151" s="38"/>
      <c r="D151" s="36"/>
    </row>
    <row r="152" spans="1:4" x14ac:dyDescent="0.25">
      <c r="A152" s="118">
        <f>Saisie!A135</f>
        <v>0</v>
      </c>
      <c r="B152" s="36"/>
      <c r="C152" s="38"/>
      <c r="D152" s="36"/>
    </row>
    <row r="153" spans="1:4" x14ac:dyDescent="0.25">
      <c r="A153" s="118">
        <f>Saisie!A136</f>
        <v>0</v>
      </c>
      <c r="B153" s="36"/>
      <c r="C153" s="38"/>
      <c r="D153" s="36"/>
    </row>
    <row r="154" spans="1:4" x14ac:dyDescent="0.25">
      <c r="A154" s="118">
        <f>Saisie!A137</f>
        <v>0</v>
      </c>
      <c r="B154" s="36"/>
      <c r="C154" s="38"/>
      <c r="D154" s="36"/>
    </row>
    <row r="155" spans="1:4" x14ac:dyDescent="0.25">
      <c r="A155" s="118">
        <f>Saisie!A138</f>
        <v>0</v>
      </c>
      <c r="B155" s="36"/>
      <c r="C155" s="38"/>
      <c r="D155" s="36"/>
    </row>
    <row r="156" spans="1:4" x14ac:dyDescent="0.25">
      <c r="A156" s="118">
        <f>Saisie!A139</f>
        <v>0</v>
      </c>
      <c r="B156" s="36"/>
      <c r="C156" s="38"/>
      <c r="D156" s="36"/>
    </row>
    <row r="157" spans="1:4" x14ac:dyDescent="0.25">
      <c r="A157" s="118">
        <f>Saisie!A140</f>
        <v>0</v>
      </c>
      <c r="B157" s="36"/>
      <c r="C157" s="38"/>
      <c r="D157" s="36"/>
    </row>
    <row r="158" spans="1:4" x14ac:dyDescent="0.25">
      <c r="A158" s="118">
        <f>Saisie!A141</f>
        <v>0</v>
      </c>
      <c r="B158" s="36"/>
      <c r="C158" s="38"/>
      <c r="D158" s="36"/>
    </row>
    <row r="159" spans="1:4" x14ac:dyDescent="0.25">
      <c r="A159" s="118">
        <f>Saisie!A142</f>
        <v>0</v>
      </c>
      <c r="B159" s="36"/>
      <c r="C159" s="38"/>
      <c r="D159" s="36"/>
    </row>
    <row r="160" spans="1:4" x14ac:dyDescent="0.25">
      <c r="A160" s="118">
        <f>Saisie!A143</f>
        <v>0</v>
      </c>
      <c r="B160" s="36"/>
      <c r="C160" s="38"/>
      <c r="D160" s="36"/>
    </row>
    <row r="161" spans="1:4" x14ac:dyDescent="0.25">
      <c r="A161" s="118">
        <f>Saisie!A144</f>
        <v>0</v>
      </c>
      <c r="B161" s="36"/>
      <c r="C161" s="38"/>
      <c r="D161" s="36"/>
    </row>
    <row r="162" spans="1:4" x14ac:dyDescent="0.25">
      <c r="A162" s="118">
        <f>Saisie!A145</f>
        <v>0</v>
      </c>
      <c r="B162" s="36"/>
      <c r="C162" s="38"/>
      <c r="D162" s="36"/>
    </row>
    <row r="163" spans="1:4" x14ac:dyDescent="0.25">
      <c r="A163" s="118">
        <f>Saisie!A146</f>
        <v>0</v>
      </c>
      <c r="B163" s="36"/>
      <c r="C163" s="38"/>
      <c r="D163" s="36"/>
    </row>
    <row r="164" spans="1:4" x14ac:dyDescent="0.25">
      <c r="A164" s="118">
        <f>Saisie!A147</f>
        <v>0</v>
      </c>
      <c r="B164" s="36"/>
      <c r="C164" s="38"/>
      <c r="D164" s="36"/>
    </row>
    <row r="165" spans="1:4" x14ac:dyDescent="0.25">
      <c r="A165" s="118">
        <f>Saisie!A148</f>
        <v>0</v>
      </c>
      <c r="B165" s="36"/>
      <c r="C165" s="38"/>
      <c r="D165" s="36"/>
    </row>
    <row r="166" spans="1:4" x14ac:dyDescent="0.25">
      <c r="A166" s="118">
        <f>Saisie!A149</f>
        <v>0</v>
      </c>
      <c r="B166" s="36"/>
      <c r="C166" s="38"/>
      <c r="D166" s="36"/>
    </row>
    <row r="167" spans="1:4" x14ac:dyDescent="0.25">
      <c r="A167" s="118">
        <f>Saisie!A150</f>
        <v>0</v>
      </c>
      <c r="B167" s="36"/>
      <c r="C167" s="38"/>
      <c r="D167" s="36"/>
    </row>
    <row r="168" spans="1:4" x14ac:dyDescent="0.25">
      <c r="A168" s="118">
        <f>Saisie!A151</f>
        <v>0</v>
      </c>
      <c r="B168" s="36"/>
      <c r="C168" s="38"/>
      <c r="D168" s="36"/>
    </row>
    <row r="169" spans="1:4" x14ac:dyDescent="0.25">
      <c r="A169" s="118">
        <f>Saisie!A152</f>
        <v>0</v>
      </c>
      <c r="B169" s="36"/>
      <c r="C169" s="38"/>
      <c r="D169" s="36"/>
    </row>
    <row r="170" spans="1:4" ht="15.75" thickBot="1" x14ac:dyDescent="0.3">
      <c r="A170" s="118">
        <f>Saisie!A153</f>
        <v>0</v>
      </c>
      <c r="B170" s="36"/>
      <c r="C170" s="38"/>
      <c r="D170" s="36"/>
    </row>
    <row r="171" spans="1:4" ht="15.75" thickTop="1" x14ac:dyDescent="0.25">
      <c r="C171" s="40" t="s">
        <v>40</v>
      </c>
      <c r="D171" s="41">
        <f>SUM(D21:D170)</f>
        <v>9766</v>
      </c>
    </row>
    <row r="172" spans="1:4" ht="15.75" thickBot="1" x14ac:dyDescent="0.3">
      <c r="C172" s="42" t="s">
        <v>42</v>
      </c>
      <c r="D172" s="43">
        <f>D171*D14</f>
        <v>1953.2</v>
      </c>
    </row>
    <row r="173" spans="1:4" ht="15.75" thickTop="1" x14ac:dyDescent="0.25">
      <c r="C173" s="42" t="s">
        <v>44</v>
      </c>
      <c r="D173" s="44">
        <f>D171+D172</f>
        <v>11719.2</v>
      </c>
    </row>
    <row r="175" spans="1:4" ht="18.75" x14ac:dyDescent="0.3">
      <c r="C175" s="45" t="s">
        <v>48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DDB39-ACCD-48A5-B4BA-6D7A19592CA8}">
  <sheetPr codeName="Feuil4"/>
  <dimension ref="A1:E32"/>
  <sheetViews>
    <sheetView workbookViewId="0"/>
  </sheetViews>
  <sheetFormatPr baseColWidth="10" defaultRowHeight="15" x14ac:dyDescent="0.25"/>
  <cols>
    <col min="1" max="1" width="24.42578125" bestFit="1" customWidth="1"/>
    <col min="5" max="5" width="22.85546875" customWidth="1"/>
  </cols>
  <sheetData>
    <row r="1" spans="1:4" ht="16.5" thickBot="1" x14ac:dyDescent="0.3">
      <c r="A1" s="1" t="s">
        <v>12</v>
      </c>
      <c r="B1" s="131"/>
      <c r="C1" s="132"/>
      <c r="D1" s="133"/>
    </row>
    <row r="3" spans="1:4" ht="15.75" thickBot="1" x14ac:dyDescent="0.3">
      <c r="A3" s="1"/>
      <c r="B3" s="3" t="s">
        <v>13</v>
      </c>
      <c r="C3" s="3" t="s">
        <v>14</v>
      </c>
      <c r="D3" s="3" t="s">
        <v>15</v>
      </c>
    </row>
    <row r="4" spans="1:4" x14ac:dyDescent="0.25">
      <c r="A4" s="1" t="s">
        <v>16</v>
      </c>
      <c r="B4" s="48"/>
      <c r="C4" s="49">
        <v>55</v>
      </c>
      <c r="D4" s="50">
        <f>C4*B4</f>
        <v>0</v>
      </c>
    </row>
    <row r="5" spans="1:4" x14ac:dyDescent="0.25">
      <c r="A5" s="1" t="s">
        <v>17</v>
      </c>
      <c r="B5" s="51"/>
      <c r="C5" s="5">
        <v>24</v>
      </c>
      <c r="D5" s="52">
        <f t="shared" ref="D5:D12" si="0">C5*B5</f>
        <v>0</v>
      </c>
    </row>
    <row r="6" spans="1:4" x14ac:dyDescent="0.25">
      <c r="A6" s="1" t="s">
        <v>18</v>
      </c>
      <c r="B6" s="51"/>
      <c r="C6" s="5">
        <v>23</v>
      </c>
      <c r="D6" s="52">
        <f t="shared" si="0"/>
        <v>0</v>
      </c>
    </row>
    <row r="7" spans="1:4" x14ac:dyDescent="0.25">
      <c r="A7" s="1" t="s">
        <v>19</v>
      </c>
      <c r="B7" s="51"/>
      <c r="C7" s="5">
        <v>22</v>
      </c>
      <c r="D7" s="52">
        <f t="shared" si="0"/>
        <v>0</v>
      </c>
    </row>
    <row r="8" spans="1:4" x14ac:dyDescent="0.25">
      <c r="A8" s="1" t="s">
        <v>20</v>
      </c>
      <c r="B8" s="51"/>
      <c r="C8" s="5">
        <v>21</v>
      </c>
      <c r="D8" s="52">
        <f t="shared" si="0"/>
        <v>0</v>
      </c>
    </row>
    <row r="9" spans="1:4" x14ac:dyDescent="0.25">
      <c r="A9" s="1" t="s">
        <v>21</v>
      </c>
      <c r="B9" s="51"/>
      <c r="C9" s="5">
        <v>20</v>
      </c>
      <c r="D9" s="52">
        <f t="shared" si="0"/>
        <v>0</v>
      </c>
    </row>
    <row r="10" spans="1:4" x14ac:dyDescent="0.25">
      <c r="A10" s="1"/>
      <c r="B10" s="65"/>
      <c r="C10" s="4"/>
      <c r="D10" s="66"/>
    </row>
    <row r="11" spans="1:4" x14ac:dyDescent="0.25">
      <c r="A11" s="1" t="s">
        <v>22</v>
      </c>
      <c r="B11" s="51"/>
      <c r="C11" s="5">
        <v>95</v>
      </c>
      <c r="D11" s="52">
        <f t="shared" si="0"/>
        <v>0</v>
      </c>
    </row>
    <row r="12" spans="1:4" ht="15.75" thickBot="1" x14ac:dyDescent="0.3">
      <c r="A12" s="1" t="s">
        <v>23</v>
      </c>
      <c r="B12" s="54"/>
      <c r="C12" s="55">
        <v>70</v>
      </c>
      <c r="D12" s="56">
        <f t="shared" si="0"/>
        <v>0</v>
      </c>
    </row>
    <row r="13" spans="1:4" ht="15.75" thickBot="1" x14ac:dyDescent="0.3">
      <c r="A13" s="6" t="s">
        <v>24</v>
      </c>
      <c r="B13" s="46"/>
      <c r="C13" s="46"/>
      <c r="D13" s="57">
        <f>SUM(D4:D12)</f>
        <v>0</v>
      </c>
    </row>
    <row r="14" spans="1:4" ht="15.75" thickBot="1" x14ac:dyDescent="0.3">
      <c r="A14" s="1"/>
      <c r="B14" s="46"/>
      <c r="C14" s="46"/>
      <c r="D14" s="47"/>
    </row>
    <row r="15" spans="1:4" x14ac:dyDescent="0.25">
      <c r="A15" s="1" t="s">
        <v>25</v>
      </c>
      <c r="B15" s="48"/>
      <c r="C15" s="49">
        <v>27</v>
      </c>
      <c r="D15" s="50">
        <f t="shared" ref="D15:D28" si="1">C15*B15</f>
        <v>0</v>
      </c>
    </row>
    <row r="16" spans="1:4" x14ac:dyDescent="0.25">
      <c r="A16" s="1" t="s">
        <v>5</v>
      </c>
      <c r="B16" s="51"/>
      <c r="C16" s="5">
        <v>65</v>
      </c>
      <c r="D16" s="52">
        <f t="shared" si="1"/>
        <v>0</v>
      </c>
    </row>
    <row r="17" spans="1:5" x14ac:dyDescent="0.25">
      <c r="A17" s="1" t="s">
        <v>6</v>
      </c>
      <c r="B17" s="51"/>
      <c r="C17" s="5">
        <v>60</v>
      </c>
      <c r="D17" s="52">
        <f t="shared" si="1"/>
        <v>0</v>
      </c>
    </row>
    <row r="18" spans="1:5" x14ac:dyDescent="0.25">
      <c r="A18" s="1" t="s">
        <v>26</v>
      </c>
      <c r="B18" s="51"/>
      <c r="C18" s="5">
        <v>39</v>
      </c>
      <c r="D18" s="52">
        <f t="shared" si="1"/>
        <v>0</v>
      </c>
    </row>
    <row r="19" spans="1:5" x14ac:dyDescent="0.25">
      <c r="A19" s="1" t="s">
        <v>27</v>
      </c>
      <c r="B19" s="51"/>
      <c r="C19" s="5">
        <v>20</v>
      </c>
      <c r="D19" s="52">
        <f t="shared" si="1"/>
        <v>0</v>
      </c>
    </row>
    <row r="20" spans="1:5" x14ac:dyDescent="0.25">
      <c r="A20" s="1" t="s">
        <v>28</v>
      </c>
      <c r="B20" s="51"/>
      <c r="C20" s="5">
        <v>260</v>
      </c>
      <c r="D20" s="52">
        <f t="shared" si="1"/>
        <v>0</v>
      </c>
    </row>
    <row r="21" spans="1:5" x14ac:dyDescent="0.25">
      <c r="A21" s="1" t="s">
        <v>29</v>
      </c>
      <c r="B21" s="51"/>
      <c r="C21" s="5">
        <v>54</v>
      </c>
      <c r="D21" s="52">
        <f t="shared" si="1"/>
        <v>0</v>
      </c>
    </row>
    <row r="22" spans="1:5" x14ac:dyDescent="0.25">
      <c r="A22" s="2" t="s">
        <v>30</v>
      </c>
      <c r="B22" s="51"/>
      <c r="C22" s="5">
        <v>135</v>
      </c>
      <c r="D22" s="52">
        <f t="shared" si="1"/>
        <v>0</v>
      </c>
    </row>
    <row r="23" spans="1:5" x14ac:dyDescent="0.25">
      <c r="A23" s="7" t="s">
        <v>31</v>
      </c>
      <c r="B23" s="65"/>
      <c r="C23" s="4"/>
      <c r="D23" s="66"/>
    </row>
    <row r="24" spans="1:5" x14ac:dyDescent="0.25">
      <c r="A24" s="8"/>
      <c r="B24" s="53"/>
      <c r="C24" s="5"/>
      <c r="D24" s="52">
        <f t="shared" si="1"/>
        <v>0</v>
      </c>
      <c r="E24" s="130"/>
    </row>
    <row r="25" spans="1:5" x14ac:dyDescent="0.25">
      <c r="A25" s="8"/>
      <c r="B25" s="51"/>
      <c r="C25" s="5"/>
      <c r="D25" s="52">
        <f t="shared" si="1"/>
        <v>0</v>
      </c>
      <c r="E25" s="130"/>
    </row>
    <row r="26" spans="1:5" x14ac:dyDescent="0.25">
      <c r="A26" s="9"/>
      <c r="B26" s="51"/>
      <c r="C26" s="5"/>
      <c r="D26" s="52">
        <f t="shared" si="1"/>
        <v>0</v>
      </c>
      <c r="E26" s="130"/>
    </row>
    <row r="27" spans="1:5" x14ac:dyDescent="0.25">
      <c r="A27" s="1"/>
      <c r="B27" s="51"/>
      <c r="C27" s="5"/>
      <c r="D27" s="52">
        <f t="shared" si="1"/>
        <v>0</v>
      </c>
      <c r="E27" s="130"/>
    </row>
    <row r="28" spans="1:5" ht="15.75" thickBot="1" x14ac:dyDescent="0.3">
      <c r="A28" s="1"/>
      <c r="B28" s="54"/>
      <c r="C28" s="55"/>
      <c r="D28" s="56">
        <f t="shared" si="1"/>
        <v>0</v>
      </c>
      <c r="E28" s="130"/>
    </row>
    <row r="29" spans="1:5" ht="15.75" thickBot="1" x14ac:dyDescent="0.3">
      <c r="A29" s="6" t="s">
        <v>32</v>
      </c>
      <c r="B29" s="46"/>
      <c r="C29" s="46"/>
      <c r="D29" s="57">
        <f>SUM(D15:D28)</f>
        <v>0</v>
      </c>
    </row>
    <row r="30" spans="1:5" ht="15.75" thickBot="1" x14ac:dyDescent="0.3">
      <c r="A30" s="1"/>
      <c r="B30" s="3"/>
      <c r="C30" s="3"/>
      <c r="D30" s="47"/>
    </row>
    <row r="31" spans="1:5" ht="21.75" thickTop="1" thickBot="1" x14ac:dyDescent="0.35">
      <c r="A31" s="10" t="s">
        <v>33</v>
      </c>
      <c r="B31" s="10"/>
      <c r="C31" s="10"/>
      <c r="D31" s="11">
        <f>D29+D13</f>
        <v>0</v>
      </c>
    </row>
    <row r="32" spans="1:5" ht="15.75" thickTop="1" x14ac:dyDescent="0.25"/>
  </sheetData>
  <mergeCells count="2">
    <mergeCell ref="E24:E28"/>
    <mergeCell ref="B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Saisie</vt:lpstr>
      <vt:lpstr>Facturation Comptable</vt:lpstr>
      <vt:lpstr>Facture Comptable</vt:lpstr>
      <vt:lpstr>Témoin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 ten</dc:creator>
  <cp:lastModifiedBy>A S</cp:lastModifiedBy>
  <dcterms:created xsi:type="dcterms:W3CDTF">2015-06-05T18:19:34Z</dcterms:created>
  <dcterms:modified xsi:type="dcterms:W3CDTF">2022-10-16T16:33:46Z</dcterms:modified>
</cp:coreProperties>
</file>