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7224954c56d8649/Bureau/"/>
    </mc:Choice>
  </mc:AlternateContent>
  <xr:revisionPtr revIDLastSave="35" documentId="8_{B2570377-1C4D-4005-814D-08B8905DB0AA}" xr6:coauthVersionLast="47" xr6:coauthVersionMax="47" xr10:uidLastSave="{813CAA35-E7A4-4B9E-8AB5-612B8C5E9808}"/>
  <bookViews>
    <workbookView xWindow="-108" yWindow="492" windowWidth="23256" windowHeight="12576" xr2:uid="{6CB2CD53-DC44-4EAD-9E6F-B2359BD18B98}"/>
  </bookViews>
  <sheets>
    <sheet name="Feuil1" sheetId="1" r:id="rId1"/>
  </sheets>
  <definedNames>
    <definedName name="Mode">Feuil1!$O$1:$P$5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3" i="1" l="1"/>
  <c r="J13" i="1"/>
  <c r="L13" i="1"/>
  <c r="H2" i="1"/>
  <c r="F4" i="1"/>
  <c r="F5" i="1"/>
  <c r="F6" i="1"/>
  <c r="L6" i="1" s="1"/>
  <c r="F7" i="1"/>
  <c r="F8" i="1"/>
  <c r="L8" i="1" s="1"/>
  <c r="F9" i="1"/>
  <c r="L9" i="1" s="1"/>
  <c r="F10" i="1"/>
  <c r="L10" i="1" s="1"/>
  <c r="F11" i="1"/>
  <c r="L11" i="1" s="1"/>
  <c r="F12" i="1"/>
  <c r="F3" i="1"/>
  <c r="H3" i="1" s="1"/>
  <c r="L12" i="1"/>
  <c r="L4" i="1"/>
  <c r="L5" i="1"/>
  <c r="L7" i="1"/>
  <c r="I6" i="1"/>
  <c r="I5" i="1"/>
  <c r="I4" i="1"/>
  <c r="I3" i="1"/>
  <c r="I2" i="1"/>
  <c r="H4" i="1" l="1"/>
  <c r="H5" i="1" s="1"/>
  <c r="H6" i="1" s="1"/>
  <c r="H7" i="1" s="1"/>
  <c r="H8" i="1" s="1"/>
  <c r="H9" i="1" s="1"/>
  <c r="H10" i="1" s="1"/>
  <c r="H11" i="1" s="1"/>
  <c r="H12" i="1" s="1"/>
  <c r="H13" i="1" s="1"/>
  <c r="J3" i="1"/>
  <c r="J4" i="1" s="1"/>
  <c r="J5" i="1" s="1"/>
  <c r="J6" i="1" s="1"/>
  <c r="J7" i="1" s="1"/>
  <c r="J8" i="1" s="1"/>
  <c r="J9" i="1" s="1"/>
  <c r="J10" i="1" s="1"/>
  <c r="J11" i="1" s="1"/>
  <c r="J12" i="1" s="1"/>
  <c r="L3" i="1"/>
</calcChain>
</file>

<file path=xl/sharedStrings.xml><?xml version="1.0" encoding="utf-8"?>
<sst xmlns="http://schemas.openxmlformats.org/spreadsheetml/2006/main" count="56" uniqueCount="32">
  <si>
    <t>date opération</t>
  </si>
  <si>
    <t>Mode</t>
  </si>
  <si>
    <t>Tiers</t>
  </si>
  <si>
    <t>Libellé</t>
  </si>
  <si>
    <t>Montant</t>
  </si>
  <si>
    <t>Sens</t>
  </si>
  <si>
    <t xml:space="preserve">Date valeur </t>
  </si>
  <si>
    <t>Solde perso</t>
  </si>
  <si>
    <t>Pointage</t>
  </si>
  <si>
    <t>Solde banque</t>
  </si>
  <si>
    <t>Relevé</t>
  </si>
  <si>
    <t>Calcul</t>
  </si>
  <si>
    <t>Solde</t>
  </si>
  <si>
    <t>R</t>
  </si>
  <si>
    <t>Carte</t>
  </si>
  <si>
    <t>AA</t>
  </si>
  <si>
    <t>D</t>
  </si>
  <si>
    <t>AB</t>
  </si>
  <si>
    <t>AC</t>
  </si>
  <si>
    <t>BA</t>
  </si>
  <si>
    <t>BC</t>
  </si>
  <si>
    <t>BV</t>
  </si>
  <si>
    <t>Prélèvt</t>
  </si>
  <si>
    <t>CV</t>
  </si>
  <si>
    <t>R1</t>
  </si>
  <si>
    <t>CF</t>
  </si>
  <si>
    <t>Chèque</t>
  </si>
  <si>
    <t>CG</t>
  </si>
  <si>
    <t>Virt émis</t>
  </si>
  <si>
    <t>Virt reçu</t>
  </si>
  <si>
    <t>Dès que je rentre une date colonne A; les formules des colonnes H - J -L sont recopier automatiquement</t>
  </si>
  <si>
    <t>Pourquoi celle de la colonne F n'en fait pas autant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</si>
</sst>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[$-40C]d\-mmm;@"/>
    <numFmt numFmtId="165" formatCode="#,##0.00\ &quot;€&quot;"/>
  </numFmts>
  <fonts count="7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rgb="FFFFFF00"/>
      <name val="Arial"/>
      <family val="2"/>
    </font>
    <font>
      <sz val="11"/>
      <color theme="1"/>
      <name val="Abadi"/>
      <family val="2"/>
    </font>
    <font>
      <sz val="11"/>
      <color rgb="FFFF0000"/>
      <name val="Arial"/>
      <family val="2"/>
    </font>
    <font>
      <sz val="11"/>
      <color theme="1"/>
      <name val="Abadi"/>
    </font>
    <font>
      <sz val="11"/>
      <color theme="1"/>
      <name val="Arial"/>
    </font>
  </fonts>
  <fills count="8">
    <fill>
      <patternFill patternType="none"/>
    </fill>
    <fill>
      <patternFill patternType="gray125"/>
    </fill>
    <fill>
      <patternFill patternType="solid">
        <fgColor theme="4" tint="-0.499984740745262"/>
        <bgColor theme="5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rgb="FFFFFF00"/>
        <bgColor theme="4" tint="0.59999389629810485"/>
      </patternFill>
    </fill>
    <fill>
      <patternFill patternType="solid">
        <fgColor rgb="FFFFFF00"/>
        <bgColor theme="4" tint="0.79998168889431442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3">
    <xf numFmtId="0" fontId="0" fillId="0" borderId="0" xfId="0"/>
    <xf numFmtId="164" fontId="2" fillId="2" borderId="1" xfId="0" applyNumberFormat="1" applyFont="1" applyFill="1" applyBorder="1" applyAlignment="1">
      <alignment horizontal="center" vertical="center"/>
    </xf>
    <xf numFmtId="14" fontId="2" fillId="2" borderId="2" xfId="0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164" fontId="3" fillId="0" borderId="5" xfId="0" applyNumberFormat="1" applyFont="1" applyBorder="1" applyAlignment="1">
      <alignment horizontal="center"/>
    </xf>
    <xf numFmtId="14" fontId="3" fillId="0" borderId="5" xfId="0" applyNumberFormat="1" applyFont="1" applyBorder="1" applyAlignment="1">
      <alignment horizontal="left" indent="1"/>
    </xf>
    <xf numFmtId="0" fontId="3" fillId="0" borderId="1" xfId="0" applyFont="1" applyBorder="1"/>
    <xf numFmtId="44" fontId="3" fillId="3" borderId="6" xfId="2" applyFont="1" applyFill="1" applyBorder="1"/>
    <xf numFmtId="0" fontId="3" fillId="0" borderId="1" xfId="0" applyFont="1" applyBorder="1" applyAlignment="1">
      <alignment horizontal="center"/>
    </xf>
    <xf numFmtId="16" fontId="3" fillId="0" borderId="1" xfId="0" applyNumberFormat="1" applyFont="1" applyBorder="1"/>
    <xf numFmtId="44" fontId="3" fillId="0" borderId="1" xfId="2" applyFont="1" applyBorder="1"/>
    <xf numFmtId="44" fontId="3" fillId="0" borderId="7" xfId="2" applyFont="1" applyBorder="1" applyAlignment="1">
      <alignment horizontal="center"/>
    </xf>
    <xf numFmtId="44" fontId="3" fillId="0" borderId="7" xfId="2" applyFont="1" applyBorder="1"/>
    <xf numFmtId="0" fontId="0" fillId="0" borderId="0" xfId="0" applyAlignment="1">
      <alignment horizontal="center"/>
    </xf>
    <xf numFmtId="43" fontId="0" fillId="0" borderId="0" xfId="1" applyFont="1" applyAlignment="1">
      <alignment horizontal="center"/>
    </xf>
    <xf numFmtId="164" fontId="3" fillId="3" borderId="5" xfId="0" applyNumberFormat="1" applyFont="1" applyFill="1" applyBorder="1" applyAlignment="1">
      <alignment horizontal="center"/>
    </xf>
    <xf numFmtId="14" fontId="3" fillId="3" borderId="5" xfId="0" applyNumberFormat="1" applyFont="1" applyFill="1" applyBorder="1" applyAlignment="1">
      <alignment horizontal="left" indent="1"/>
    </xf>
    <xf numFmtId="0" fontId="3" fillId="3" borderId="1" xfId="0" applyFont="1" applyFill="1" applyBorder="1"/>
    <xf numFmtId="165" fontId="3" fillId="3" borderId="1" xfId="0" applyNumberFormat="1" applyFont="1" applyFill="1" applyBorder="1"/>
    <xf numFmtId="0" fontId="3" fillId="3" borderId="1" xfId="0" applyFont="1" applyFill="1" applyBorder="1" applyAlignment="1">
      <alignment horizontal="center"/>
    </xf>
    <xf numFmtId="16" fontId="3" fillId="3" borderId="1" xfId="0" applyNumberFormat="1" applyFont="1" applyFill="1" applyBorder="1"/>
    <xf numFmtId="44" fontId="3" fillId="4" borderId="1" xfId="2" applyFont="1" applyFill="1" applyBorder="1"/>
    <xf numFmtId="44" fontId="3" fillId="4" borderId="7" xfId="2" applyFont="1" applyFill="1" applyBorder="1" applyAlignment="1">
      <alignment horizontal="center"/>
    </xf>
    <xf numFmtId="44" fontId="1" fillId="3" borderId="7" xfId="2" applyFont="1" applyFill="1" applyBorder="1"/>
    <xf numFmtId="164" fontId="0" fillId="0" borderId="5" xfId="0" applyNumberFormat="1" applyBorder="1" applyAlignment="1">
      <alignment horizontal="center"/>
    </xf>
    <xf numFmtId="0" fontId="0" fillId="0" borderId="1" xfId="0" applyBorder="1"/>
    <xf numFmtId="44" fontId="0" fillId="0" borderId="1" xfId="2" applyFont="1" applyBorder="1"/>
    <xf numFmtId="44" fontId="0" fillId="0" borderId="7" xfId="2" applyFont="1" applyBorder="1"/>
    <xf numFmtId="0" fontId="0" fillId="0" borderId="1" xfId="0" applyBorder="1" applyAlignment="1">
      <alignment horizontal="center"/>
    </xf>
    <xf numFmtId="16" fontId="0" fillId="0" borderId="1" xfId="0" applyNumberFormat="1" applyBorder="1"/>
    <xf numFmtId="44" fontId="0" fillId="0" borderId="7" xfId="2" applyFont="1" applyBorder="1" applyAlignment="1">
      <alignment horizontal="center"/>
    </xf>
    <xf numFmtId="44" fontId="0" fillId="3" borderId="7" xfId="2" applyFont="1" applyFill="1" applyBorder="1" applyAlignment="1">
      <alignment horizontal="center"/>
    </xf>
    <xf numFmtId="44" fontId="0" fillId="3" borderId="7" xfId="2" applyFont="1" applyFill="1" applyBorder="1"/>
    <xf numFmtId="14" fontId="3" fillId="3" borderId="1" xfId="0" applyNumberFormat="1" applyFont="1" applyFill="1" applyBorder="1" applyAlignment="1">
      <alignment horizontal="left" indent="1"/>
    </xf>
    <xf numFmtId="14" fontId="0" fillId="0" borderId="1" xfId="0" applyNumberFormat="1" applyBorder="1" applyAlignment="1">
      <alignment horizontal="left" indent="1"/>
    </xf>
    <xf numFmtId="14" fontId="0" fillId="0" borderId="1" xfId="0" applyNumberFormat="1" applyBorder="1" applyAlignment="1">
      <alignment horizontal="center"/>
    </xf>
    <xf numFmtId="14" fontId="0" fillId="5" borderId="1" xfId="0" applyNumberFormat="1" applyFill="1" applyBorder="1" applyAlignment="1">
      <alignment horizontal="left" indent="1"/>
    </xf>
    <xf numFmtId="44" fontId="2" fillId="2" borderId="4" xfId="0" applyNumberFormat="1" applyFont="1" applyFill="1" applyBorder="1" applyAlignment="1">
      <alignment horizontal="center" vertical="center"/>
    </xf>
    <xf numFmtId="43" fontId="2" fillId="2" borderId="3" xfId="0" applyNumberFormat="1" applyFont="1" applyFill="1" applyBorder="1" applyAlignment="1">
      <alignment horizontal="center" vertical="center"/>
    </xf>
    <xf numFmtId="14" fontId="5" fillId="3" borderId="10" xfId="0" applyNumberFormat="1" applyFont="1" applyFill="1" applyBorder="1" applyAlignment="1">
      <alignment horizontal="left" indent="1"/>
    </xf>
    <xf numFmtId="164" fontId="5" fillId="3" borderId="9" xfId="0" applyNumberFormat="1" applyFont="1" applyFill="1" applyBorder="1" applyAlignment="1">
      <alignment horizontal="center"/>
    </xf>
    <xf numFmtId="0" fontId="5" fillId="3" borderId="10" xfId="0" applyFont="1" applyFill="1" applyBorder="1"/>
    <xf numFmtId="0" fontId="5" fillId="3" borderId="11" xfId="0" applyFont="1" applyFill="1" applyBorder="1"/>
    <xf numFmtId="165" fontId="5" fillId="3" borderId="11" xfId="0" applyNumberFormat="1" applyFont="1" applyFill="1" applyBorder="1"/>
    <xf numFmtId="43" fontId="0" fillId="0" borderId="0" xfId="1" applyFont="1" applyBorder="1" applyAlignment="1">
      <alignment horizontal="center"/>
    </xf>
    <xf numFmtId="0" fontId="4" fillId="0" borderId="0" xfId="0" applyFont="1"/>
    <xf numFmtId="0" fontId="5" fillId="6" borderId="11" xfId="0" applyFont="1" applyFill="1" applyBorder="1" applyAlignment="1">
      <alignment horizontal="center"/>
    </xf>
    <xf numFmtId="44" fontId="6" fillId="3" borderId="8" xfId="2" applyNumberFormat="1" applyFont="1" applyFill="1" applyBorder="1" applyAlignment="1">
      <alignment horizontal="center"/>
    </xf>
    <xf numFmtId="44" fontId="6" fillId="3" borderId="9" xfId="2" applyNumberFormat="1" applyFont="1" applyFill="1" applyBorder="1"/>
    <xf numFmtId="0" fontId="0" fillId="0" borderId="0" xfId="0" applyBorder="1" applyAlignment="1">
      <alignment horizontal="center"/>
    </xf>
    <xf numFmtId="44" fontId="3" fillId="7" borderId="1" xfId="2" applyFont="1" applyFill="1" applyBorder="1"/>
    <xf numFmtId="44" fontId="5" fillId="6" borderId="11" xfId="2" applyNumberFormat="1" applyFont="1" applyFill="1" applyBorder="1"/>
  </cellXfs>
  <cellStyles count="3">
    <cellStyle name="Milliers" xfId="1" builtinId="3"/>
    <cellStyle name="Monétaire" xfId="2" builtinId="4"/>
    <cellStyle name="Normal" xfId="0" builtinId="0"/>
  </cellStyles>
  <dxfs count="28">
    <dxf>
      <font>
        <b/>
        <i val="0"/>
        <color rgb="FFFF0000"/>
      </font>
    </dxf>
    <dxf>
      <font>
        <b/>
        <i val="0"/>
        <color rgb="FF7030A0"/>
      </font>
    </dxf>
    <dxf>
      <font>
        <b/>
        <i val="0"/>
        <color rgb="FFFF0000"/>
      </font>
    </dxf>
    <dxf>
      <font>
        <b/>
        <i val="0"/>
        <color rgb="FFC00000"/>
      </font>
    </dxf>
    <dxf>
      <font>
        <b/>
        <i val="0"/>
        <color theme="9" tint="-0.24994659260841701"/>
      </font>
    </dxf>
    <dxf>
      <font>
        <b/>
        <i/>
        <color theme="5" tint="-0.499984740745262"/>
      </font>
    </dxf>
    <dxf>
      <font>
        <b/>
        <i val="0"/>
        <color rgb="FFFF0000"/>
      </font>
    </dxf>
    <dxf>
      <font>
        <b/>
        <i val="0"/>
        <color rgb="FF7030A0"/>
      </font>
    </dxf>
    <dxf>
      <font>
        <b/>
        <i val="0"/>
        <color rgb="FFFF0000"/>
      </font>
    </dxf>
    <dxf>
      <font>
        <b/>
        <i val="0"/>
        <color rgb="FFC00000"/>
      </font>
    </dxf>
    <dxf>
      <font>
        <b/>
        <i val="0"/>
        <color theme="9" tint="-0.24994659260841701"/>
      </font>
    </dxf>
    <dxf>
      <font>
        <b/>
        <i/>
        <color theme="5" tint="-0.499984740745262"/>
      </font>
    </dxf>
    <dxf>
      <alignment horizontal="center" textRotation="0" wrapText="0" indent="0" justifyLastLine="0" shrinkToFit="0" readingOrder="0"/>
    </dxf>
    <dxf>
      <alignment horizont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4" formatCode="_-* #,##0.00\ &quot;€&quot;_-;\-* #,##0.00\ &quot;€&quot;_-;_-* &quot;-&quot;??\ &quot;€&quot;_-;_-@_-"/>
      <fill>
        <patternFill patternType="solid">
          <fgColor theme="4" tint="0.59999389629810485"/>
          <bgColor theme="4" tint="0.59999389629810485"/>
        </patternFill>
      </fill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4" formatCode="_-* #,##0.00\ &quot;€&quot;_-;\-* #,##0.00\ &quot;€&quot;_-;_-* &quot;-&quot;??\ &quot;€&quot;_-;_-@_-"/>
      <fill>
        <patternFill patternType="solid">
          <fgColor theme="4" tint="0.59999389629810485"/>
          <bgColor theme="4" tint="0.59999389629810485"/>
        </patternFill>
      </fill>
      <alignment horizont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badi"/>
        <scheme val="none"/>
      </font>
      <numFmt numFmtId="34" formatCode="_-* #,##0.00\ &quot;€&quot;_-;\-* #,##0.00\ &quot;€&quot;_-;_-* &quot;-&quot;??\ &quot;€&quot;_-;_-@_-"/>
      <fill>
        <patternFill patternType="solid">
          <fgColor theme="4" tint="0.59999389629810485"/>
          <bgColor theme="4" tint="0.5999938962981048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badi"/>
        <scheme val="none"/>
      </font>
      <fill>
        <patternFill patternType="solid">
          <fgColor theme="4" tint="0.59999389629810485"/>
          <bgColor theme="4" tint="0.5999938962981048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badi"/>
        <scheme val="none"/>
      </font>
      <fill>
        <patternFill patternType="solid">
          <fgColor theme="4" tint="0.59999389629810485"/>
          <bgColor theme="4" tint="0.5999938962981048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badi"/>
        <scheme val="none"/>
      </font>
      <numFmt numFmtId="165" formatCode="#,##0.00\ &quot;€&quot;"/>
      <fill>
        <patternFill patternType="solid">
          <fgColor theme="4" tint="0.59999389629810485"/>
          <bgColor theme="4" tint="0.5999938962981048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badi"/>
        <scheme val="none"/>
      </font>
      <fill>
        <patternFill patternType="solid">
          <fgColor theme="4" tint="0.59999389629810485"/>
          <bgColor theme="4" tint="0.5999938962981048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badi"/>
        <scheme val="none"/>
      </font>
      <fill>
        <patternFill patternType="solid">
          <fgColor theme="4" tint="0.59999389629810485"/>
          <bgColor theme="4" tint="0.59999389629810485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badi"/>
        <scheme val="none"/>
      </font>
      <numFmt numFmtId="19" formatCode="dd/mm/yyyy"/>
      <fill>
        <patternFill patternType="solid">
          <fgColor theme="4" tint="0.59999389629810485"/>
          <bgColor theme="4" tint="0.59999389629810485"/>
        </patternFill>
      </fill>
      <alignment horizontal="left" vertical="bottom" textRotation="0" wrapText="0" relativeIndent="1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badi"/>
        <scheme val="none"/>
      </font>
      <numFmt numFmtId="164" formatCode="[$-40C]d\-mmm;@"/>
      <fill>
        <patternFill patternType="solid">
          <fgColor theme="4" tint="0.59999389629810485"/>
          <bgColor theme="4" tint="0.59999389629810485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00"/>
        <name val="Arial"/>
        <scheme val="none"/>
      </font>
      <fill>
        <patternFill patternType="solid">
          <fgColor theme="5"/>
          <bgColor theme="4" tint="-0.49998474074526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45720</xdr:colOff>
      <xdr:row>14</xdr:row>
      <xdr:rowOff>38100</xdr:rowOff>
    </xdr:from>
    <xdr:to>
      <xdr:col>11</xdr:col>
      <xdr:colOff>129540</xdr:colOff>
      <xdr:row>17</xdr:row>
      <xdr:rowOff>83820</xdr:rowOff>
    </xdr:to>
    <xdr:sp macro="" textlink="">
      <xdr:nvSpPr>
        <xdr:cNvPr id="2" name="Légende : encadrée 1">
          <a:extLst>
            <a:ext uri="{FF2B5EF4-FFF2-40B4-BE49-F238E27FC236}">
              <a16:creationId xmlns:a16="http://schemas.microsoft.com/office/drawing/2014/main" id="{56E8D69F-F0D2-D36E-BF8E-07DF801860B5}"/>
            </a:ext>
          </a:extLst>
        </xdr:cNvPr>
        <xdr:cNvSpPr/>
      </xdr:nvSpPr>
      <xdr:spPr>
        <a:xfrm>
          <a:off x="7726680" y="2491740"/>
          <a:ext cx="1790700" cy="571500"/>
        </a:xfrm>
        <a:prstGeom prst="borderCallout1">
          <a:avLst>
            <a:gd name="adj1" fmla="val 18750"/>
            <a:gd name="adj2" fmla="val -8333"/>
            <a:gd name="adj3" fmla="val -30167"/>
            <a:gd name="adj4" fmla="val -57056"/>
          </a:avLst>
        </a:prstGeom>
        <a:solidFill>
          <a:srgbClr val="FF0000"/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fr-FR" sz="1400">
              <a:solidFill>
                <a:srgbClr val="FFFF00"/>
              </a:solidFill>
            </a:rPr>
            <a:t>Il recopie</a:t>
          </a:r>
          <a:r>
            <a:rPr lang="fr-FR" sz="1400" baseline="0">
              <a:solidFill>
                <a:srgbClr val="FFFF00"/>
              </a:solidFill>
            </a:rPr>
            <a:t> l'ancienne formule</a:t>
          </a:r>
          <a:endParaRPr lang="fr-FR" sz="1400">
            <a:solidFill>
              <a:srgbClr val="FFFF00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FF50B48-17D2-4C51-AF65-AD06CAB227DC}" name="essai" displayName="essai" ref="A1:L13" totalsRowShown="0" headerRowDxfId="27" headerRowBorderDxfId="26" tableBorderDxfId="25" totalsRowBorderDxfId="24">
  <autoFilter ref="A1:L13" xr:uid="{6FF50B48-17D2-4C51-AF65-AD06CAB227DC}"/>
  <tableColumns count="12">
    <tableColumn id="1" xr3:uid="{296520E3-C999-46FE-A520-2942A10A72FD}" name="date opération" dataDxfId="23"/>
    <tableColumn id="10" xr3:uid="{6ACC4658-8813-4A92-A950-2D369FD1CAFB}" name="Mode" dataDxfId="22"/>
    <tableColumn id="2" xr3:uid="{88E7D7D2-7028-4ECA-8FD5-FE4323843AD9}" name="Tiers" dataDxfId="21"/>
    <tableColumn id="3" xr3:uid="{255447BC-8C7D-4835-8ED8-D63C990E2005}" name="Libellé" dataDxfId="20"/>
    <tableColumn id="4" xr3:uid="{832B7C77-70B5-4C68-B80B-3AE14B449531}" name="Montant" dataDxfId="19"/>
    <tableColumn id="5" xr3:uid="{62818910-6396-4C07-B93D-864D53118C75}" name="Sens" dataDxfId="18"/>
    <tableColumn id="6" xr3:uid="{48797035-3846-4848-876D-B8BD3CB8DB10}" name="Date valeur " dataDxfId="17"/>
    <tableColumn id="7" xr3:uid="{93125659-7710-4FC6-B161-27B5A0979E77}" name="Solde perso" dataDxfId="16" dataCellStyle="Monétaire">
      <calculatedColumnFormula>+H1+E2*IF(F2="R",1,-1)</calculatedColumnFormula>
    </tableColumn>
    <tableColumn id="9" xr3:uid="{E6541A4C-3EF0-406D-BFE3-D70A02646043}" name="Pointage" dataDxfId="15" dataCellStyle="Monétaire">
      <calculatedColumnFormula>+IF(essai[[#This Row],[Date valeur ]]="","","P")</calculatedColumnFormula>
    </tableColumn>
    <tableColumn id="8" xr3:uid="{0712752F-14D6-4B08-8DFA-3488B86EA77F}" name="Solde banque" dataDxfId="14" dataCellStyle="Monétaire">
      <calculatedColumnFormula>+J1+E2*IF(G2="",0,IF(F2="R",1,-1))</calculatedColumnFormula>
    </tableColumn>
    <tableColumn id="11" xr3:uid="{D3B12D4B-94FC-4AE4-B0E4-AC8C6DA2564D}" name="Relevé" dataDxfId="13"/>
    <tableColumn id="12" xr3:uid="{FA2F56A1-A900-4341-9191-FA6B2033949D}" name="Calcul" dataDxfId="12" dataCellStyle="Milliers">
      <calculatedColumnFormula>+IF(F3="D",-E3,E3)</calculatedColumnFormula>
    </tableColumn>
  </tableColumns>
  <tableStyleInfo name="TableStyleMedium15" showFirstColumn="0" showLastColumn="0" showRowStripes="0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4B5835-032B-4BC2-B652-450F218C381F}">
  <dimension ref="A1:P17"/>
  <sheetViews>
    <sheetView tabSelected="1" workbookViewId="0">
      <selection activeCell="J19" sqref="J19"/>
    </sheetView>
  </sheetViews>
  <sheetFormatPr baseColWidth="10" defaultRowHeight="13.8" x14ac:dyDescent="0.25"/>
  <cols>
    <col min="16" max="16" width="5" style="14" customWidth="1"/>
  </cols>
  <sheetData>
    <row r="1" spans="1:16" x14ac:dyDescent="0.25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4" t="s">
        <v>8</v>
      </c>
      <c r="J1" s="38" t="s">
        <v>9</v>
      </c>
      <c r="K1" s="3" t="s">
        <v>10</v>
      </c>
      <c r="L1" s="39" t="s">
        <v>11</v>
      </c>
      <c r="O1" s="34" t="s">
        <v>14</v>
      </c>
      <c r="P1" s="29" t="s">
        <v>16</v>
      </c>
    </row>
    <row r="2" spans="1:16" x14ac:dyDescent="0.25">
      <c r="A2" s="5">
        <v>44839</v>
      </c>
      <c r="B2" s="6" t="s">
        <v>12</v>
      </c>
      <c r="C2" s="7"/>
      <c r="D2" s="7"/>
      <c r="E2" s="8">
        <v>0</v>
      </c>
      <c r="F2" s="9"/>
      <c r="G2" s="10">
        <v>44535</v>
      </c>
      <c r="H2" s="11">
        <f>+essai[[#This Row],[Solde banque]]</f>
        <v>1500</v>
      </c>
      <c r="I2" s="12" t="str">
        <f>+IF(essai[[#This Row],[Date valeur ]]="","","P")</f>
        <v>P</v>
      </c>
      <c r="J2" s="13">
        <v>1500</v>
      </c>
      <c r="K2" s="14" t="s">
        <v>13</v>
      </c>
      <c r="L2" s="15"/>
      <c r="O2" s="35" t="s">
        <v>26</v>
      </c>
      <c r="P2" s="29" t="s">
        <v>16</v>
      </c>
    </row>
    <row r="3" spans="1:16" x14ac:dyDescent="0.25">
      <c r="A3" s="16">
        <v>44843</v>
      </c>
      <c r="B3" s="17" t="s">
        <v>14</v>
      </c>
      <c r="C3" s="18" t="s">
        <v>15</v>
      </c>
      <c r="D3" s="18"/>
      <c r="E3" s="19">
        <v>4.32</v>
      </c>
      <c r="F3" s="20" t="str">
        <f>VLOOKUP(B:B,Mode,2)</f>
        <v>D</v>
      </c>
      <c r="G3" s="21">
        <v>44541</v>
      </c>
      <c r="H3" s="22">
        <f>IF(essai[[#This Row],[Montant]]="","",IF(essai[[#This Row],[Sens]]="D",H2-essai[[#This Row],[Montant]],IF(essai[[#This Row],[Sens]]="R",H2+essai[[#This Row],[Montant]],"")))</f>
        <v>1495.68</v>
      </c>
      <c r="I3" s="23" t="str">
        <f>+IF(essai[[#This Row],[Date valeur ]]="","","P")</f>
        <v>P</v>
      </c>
      <c r="J3" s="24">
        <f>+J2+E3*IF(G3="",0,IF(F3="R",1,-1))</f>
        <v>1495.68</v>
      </c>
      <c r="K3" s="14" t="s">
        <v>13</v>
      </c>
      <c r="L3" s="15">
        <f t="shared" ref="L3:L12" si="0">+IF(F3="D",-E3,E3)</f>
        <v>-4.32</v>
      </c>
      <c r="O3" s="35" t="s">
        <v>22</v>
      </c>
      <c r="P3" s="36" t="s">
        <v>16</v>
      </c>
    </row>
    <row r="4" spans="1:16" x14ac:dyDescent="0.25">
      <c r="A4" s="25">
        <v>44842</v>
      </c>
      <c r="B4" s="17" t="s">
        <v>28</v>
      </c>
      <c r="C4" s="7" t="s">
        <v>17</v>
      </c>
      <c r="D4" s="26"/>
      <c r="E4" s="27">
        <v>50</v>
      </c>
      <c r="F4" s="20" t="str">
        <f>VLOOKUP(B:B,Mode,2)</f>
        <v>D</v>
      </c>
      <c r="G4" s="10">
        <v>44541</v>
      </c>
      <c r="H4" s="22">
        <f>IF(essai[[#This Row],[Montant]]="","",IF(essai[[#This Row],[Sens]]="D",H3-essai[[#This Row],[Montant]],IF(essai[[#This Row],[Sens]]="R",H3+essai[[#This Row],[Montant]],"")))</f>
        <v>1445.68</v>
      </c>
      <c r="I4" s="12" t="str">
        <f>+IF(essai[[#This Row],[Date valeur ]]="","","P")</f>
        <v>P</v>
      </c>
      <c r="J4" s="28">
        <f t="shared" ref="J4:J12" si="1">+J3+E4*IF(G4="",0,IF(F4="R",1,-1))</f>
        <v>1445.68</v>
      </c>
      <c r="K4" s="14" t="s">
        <v>13</v>
      </c>
      <c r="L4" s="15">
        <f t="shared" si="0"/>
        <v>-50</v>
      </c>
      <c r="O4" s="37" t="s">
        <v>28</v>
      </c>
      <c r="P4" s="29" t="s">
        <v>16</v>
      </c>
    </row>
    <row r="5" spans="1:16" x14ac:dyDescent="0.25">
      <c r="A5" s="25">
        <v>44843</v>
      </c>
      <c r="B5" s="17" t="s">
        <v>29</v>
      </c>
      <c r="C5" s="7" t="s">
        <v>18</v>
      </c>
      <c r="D5" s="26"/>
      <c r="E5" s="27">
        <v>50</v>
      </c>
      <c r="F5" s="20" t="str">
        <f>VLOOKUP(B:B,Mode,2)</f>
        <v>R</v>
      </c>
      <c r="G5" s="10">
        <v>44541</v>
      </c>
      <c r="H5" s="22">
        <f>IF(essai[[#This Row],[Montant]]="","",IF(essai[[#This Row],[Sens]]="D",H4-essai[[#This Row],[Montant]],IF(essai[[#This Row],[Sens]]="R",H4+essai[[#This Row],[Montant]],"")))</f>
        <v>1495.68</v>
      </c>
      <c r="I5" s="12" t="str">
        <f>+IF(essai[[#This Row],[Date valeur ]]="","","P")</f>
        <v>P</v>
      </c>
      <c r="J5" s="28">
        <f>+J4+E5*IF(G5="",0,IF(F5="R",1,-1))</f>
        <v>1495.68</v>
      </c>
      <c r="K5" s="14" t="s">
        <v>13</v>
      </c>
      <c r="L5" s="15">
        <f t="shared" si="0"/>
        <v>50</v>
      </c>
      <c r="O5" s="35" t="s">
        <v>29</v>
      </c>
      <c r="P5" s="29" t="s">
        <v>13</v>
      </c>
    </row>
    <row r="6" spans="1:16" x14ac:dyDescent="0.25">
      <c r="A6" s="25">
        <v>44845</v>
      </c>
      <c r="B6" s="17" t="s">
        <v>14</v>
      </c>
      <c r="C6" s="26" t="s">
        <v>19</v>
      </c>
      <c r="D6" s="26"/>
      <c r="E6" s="27">
        <v>50</v>
      </c>
      <c r="F6" s="20" t="str">
        <f>VLOOKUP(B:B,Mode,2)</f>
        <v>D</v>
      </c>
      <c r="G6" s="10">
        <v>44541</v>
      </c>
      <c r="H6" s="22">
        <f>IF(essai[[#This Row],[Montant]]="","",IF(essai[[#This Row],[Sens]]="D",H5-essai[[#This Row],[Montant]],IF(essai[[#This Row],[Sens]]="R",H5+essai[[#This Row],[Montant]],"")))</f>
        <v>1445.68</v>
      </c>
      <c r="I6" s="12" t="str">
        <f>+IF(essai[[#This Row],[Date valeur ]]="","","P")</f>
        <v>P</v>
      </c>
      <c r="J6" s="28">
        <f t="shared" si="1"/>
        <v>1445.68</v>
      </c>
      <c r="K6" s="14" t="s">
        <v>13</v>
      </c>
      <c r="L6" s="15">
        <f t="shared" si="0"/>
        <v>-50</v>
      </c>
    </row>
    <row r="7" spans="1:16" x14ac:dyDescent="0.25">
      <c r="A7" s="25">
        <v>44845</v>
      </c>
      <c r="B7" s="17" t="s">
        <v>14</v>
      </c>
      <c r="C7" s="26" t="s">
        <v>20</v>
      </c>
      <c r="D7" s="26"/>
      <c r="E7" s="27">
        <v>50</v>
      </c>
      <c r="F7" s="20" t="str">
        <f>VLOOKUP(B:B,Mode,2)</f>
        <v>D</v>
      </c>
      <c r="G7" s="30">
        <v>44544</v>
      </c>
      <c r="H7" s="22">
        <f>IF(essai[[#This Row],[Montant]]="","",IF(essai[[#This Row],[Sens]]="D",H6-essai[[#This Row],[Montant]],IF(essai[[#This Row],[Sens]]="R",H6+essai[[#This Row],[Montant]],"")))</f>
        <v>1395.68</v>
      </c>
      <c r="I7" s="31"/>
      <c r="J7" s="28">
        <f t="shared" si="1"/>
        <v>1395.68</v>
      </c>
      <c r="K7" s="14" t="s">
        <v>13</v>
      </c>
      <c r="L7" s="15">
        <f t="shared" si="0"/>
        <v>-50</v>
      </c>
    </row>
    <row r="8" spans="1:16" x14ac:dyDescent="0.25">
      <c r="A8" s="25">
        <v>44845</v>
      </c>
      <c r="B8" s="17" t="s">
        <v>14</v>
      </c>
      <c r="C8" s="26" t="s">
        <v>21</v>
      </c>
      <c r="D8" s="18"/>
      <c r="E8" s="27">
        <v>12.99</v>
      </c>
      <c r="F8" s="20" t="str">
        <f>VLOOKUP(B:B,Mode,2)</f>
        <v>D</v>
      </c>
      <c r="G8" s="30">
        <v>44547</v>
      </c>
      <c r="H8" s="22">
        <f>IF(essai[[#This Row],[Montant]]="","",IF(essai[[#This Row],[Sens]]="D",H7-essai[[#This Row],[Montant]],IF(essai[[#This Row],[Sens]]="R",H7+essai[[#This Row],[Montant]],"")))</f>
        <v>1382.69</v>
      </c>
      <c r="I8" s="31"/>
      <c r="J8" s="28">
        <f t="shared" si="1"/>
        <v>1382.69</v>
      </c>
      <c r="K8" s="14" t="s">
        <v>13</v>
      </c>
      <c r="L8" s="15">
        <f t="shared" si="0"/>
        <v>-12.99</v>
      </c>
    </row>
    <row r="9" spans="1:16" x14ac:dyDescent="0.25">
      <c r="A9" s="25">
        <v>44847</v>
      </c>
      <c r="B9" s="17" t="s">
        <v>29</v>
      </c>
      <c r="C9" s="26" t="s">
        <v>23</v>
      </c>
      <c r="D9" s="26"/>
      <c r="E9" s="27">
        <v>47.99</v>
      </c>
      <c r="F9" s="20" t="str">
        <f>VLOOKUP(B:B,Mode,2)</f>
        <v>R</v>
      </c>
      <c r="G9" s="30">
        <v>44544</v>
      </c>
      <c r="H9" s="22">
        <f>IF(essai[[#This Row],[Montant]]="","",IF(essai[[#This Row],[Sens]]="D",H8-essai[[#This Row],[Montant]],IF(essai[[#This Row],[Sens]]="R",H8+essai[[#This Row],[Montant]],"")))</f>
        <v>1430.68</v>
      </c>
      <c r="I9" s="31"/>
      <c r="J9" s="28">
        <f t="shared" si="1"/>
        <v>1430.68</v>
      </c>
      <c r="K9" s="14" t="s">
        <v>24</v>
      </c>
      <c r="L9" s="15">
        <f t="shared" si="0"/>
        <v>47.99</v>
      </c>
    </row>
    <row r="10" spans="1:16" x14ac:dyDescent="0.25">
      <c r="A10" s="25">
        <v>44848</v>
      </c>
      <c r="B10" s="17" t="s">
        <v>14</v>
      </c>
      <c r="C10" s="26" t="s">
        <v>25</v>
      </c>
      <c r="D10" s="26"/>
      <c r="E10" s="27">
        <v>32</v>
      </c>
      <c r="F10" s="20" t="str">
        <f>VLOOKUP(B:B,Mode,2)</f>
        <v>D</v>
      </c>
      <c r="G10" s="30">
        <v>44546</v>
      </c>
      <c r="H10" s="22">
        <f>IF(essai[[#This Row],[Montant]]="","",IF(essai[[#This Row],[Sens]]="D",H9-essai[[#This Row],[Montant]],IF(essai[[#This Row],[Sens]]="R",H9+essai[[#This Row],[Montant]],"")))</f>
        <v>1398.68</v>
      </c>
      <c r="I10" s="31"/>
      <c r="J10" s="28">
        <f t="shared" si="1"/>
        <v>1398.68</v>
      </c>
      <c r="K10" s="14" t="s">
        <v>13</v>
      </c>
      <c r="L10" s="15">
        <f t="shared" si="0"/>
        <v>-32</v>
      </c>
    </row>
    <row r="11" spans="1:16" x14ac:dyDescent="0.25">
      <c r="A11" s="25">
        <v>44848</v>
      </c>
      <c r="B11" s="17" t="s">
        <v>14</v>
      </c>
      <c r="C11" s="26" t="s">
        <v>27</v>
      </c>
      <c r="D11" s="26"/>
      <c r="E11" s="27">
        <v>30</v>
      </c>
      <c r="F11" s="20" t="str">
        <f>VLOOKUP(B:B,Mode,2)</f>
        <v>D</v>
      </c>
      <c r="G11" s="30">
        <v>44561</v>
      </c>
      <c r="H11" s="22">
        <f>IF(essai[[#This Row],[Montant]]="","",IF(essai[[#This Row],[Sens]]="D",H10-essai[[#This Row],[Montant]],IF(essai[[#This Row],[Sens]]="R",H10+essai[[#This Row],[Montant]],"")))</f>
        <v>1368.68</v>
      </c>
      <c r="I11" s="31"/>
      <c r="J11" s="28">
        <f t="shared" si="1"/>
        <v>1368.68</v>
      </c>
      <c r="K11" s="14" t="s">
        <v>24</v>
      </c>
      <c r="L11" s="15">
        <f t="shared" si="0"/>
        <v>-30</v>
      </c>
    </row>
    <row r="12" spans="1:16" x14ac:dyDescent="0.25">
      <c r="A12" s="25">
        <v>44849</v>
      </c>
      <c r="B12" s="17" t="s">
        <v>22</v>
      </c>
      <c r="C12" s="26" t="s">
        <v>23</v>
      </c>
      <c r="D12" s="26"/>
      <c r="E12" s="27">
        <v>181.45</v>
      </c>
      <c r="F12" s="20" t="str">
        <f>VLOOKUP(B:B,Mode,2)</f>
        <v>D</v>
      </c>
      <c r="G12" s="30">
        <v>44546</v>
      </c>
      <c r="H12" s="51">
        <f>IF(essai[[#This Row],[Montant]]="","",IF(essai[[#This Row],[Sens]]="D",H11-essai[[#This Row],[Montant]],IF(essai[[#This Row],[Sens]]="R",H11+essai[[#This Row],[Montant]],"")))</f>
        <v>1187.23</v>
      </c>
      <c r="I12" s="32"/>
      <c r="J12" s="33">
        <f t="shared" si="1"/>
        <v>1187.23</v>
      </c>
      <c r="K12" s="14" t="s">
        <v>13</v>
      </c>
      <c r="L12" s="15">
        <f t="shared" si="0"/>
        <v>-181.45</v>
      </c>
    </row>
    <row r="13" spans="1:16" x14ac:dyDescent="0.25">
      <c r="A13" s="41">
        <v>44850</v>
      </c>
      <c r="B13" s="40"/>
      <c r="C13" s="42"/>
      <c r="D13" s="43"/>
      <c r="E13" s="44"/>
      <c r="F13" s="47"/>
      <c r="G13" s="43"/>
      <c r="H13" s="52">
        <f>+H12+E13*IF(F13="R",1,-1)</f>
        <v>1187.23</v>
      </c>
      <c r="I13" s="48" t="str">
        <f>+IF(essai[[#This Row],[Date valeur ]]="","","P")</f>
        <v/>
      </c>
      <c r="J13" s="49">
        <f>+J12+E13*IF(G13="",0,IF(F13="R",1,-1))</f>
        <v>1187.23</v>
      </c>
      <c r="K13" s="50"/>
      <c r="L13" s="45">
        <f>+IF(F14="D",-E14,E14)</f>
        <v>0</v>
      </c>
    </row>
    <row r="16" spans="1:16" x14ac:dyDescent="0.25">
      <c r="B16" s="46" t="s">
        <v>30</v>
      </c>
    </row>
    <row r="17" spans="2:2" x14ac:dyDescent="0.25">
      <c r="B17" s="46" t="s">
        <v>31</v>
      </c>
    </row>
  </sheetData>
  <sortState xmlns:xlrd2="http://schemas.microsoft.com/office/spreadsheetml/2017/richdata2" ref="O2:P6">
    <sortCondition ref="O1:O6"/>
  </sortState>
  <conditionalFormatting sqref="E2:E13">
    <cfRule type="expression" dxfId="11" priority="6">
      <formula>G2&lt;&gt;0</formula>
    </cfRule>
  </conditionalFormatting>
  <conditionalFormatting sqref="F2:F13">
    <cfRule type="cellIs" dxfId="10" priority="4" operator="equal">
      <formula>"R"</formula>
    </cfRule>
    <cfRule type="cellIs" dxfId="9" priority="5" operator="equal">
      <formula>"D"</formula>
    </cfRule>
  </conditionalFormatting>
  <conditionalFormatting sqref="H2:H13">
    <cfRule type="cellIs" dxfId="8" priority="3" operator="lessThanOrEqual">
      <formula>0</formula>
    </cfRule>
  </conditionalFormatting>
  <conditionalFormatting sqref="L2:L13">
    <cfRule type="cellIs" dxfId="7" priority="1" operator="greaterThanOrEqual">
      <formula>0</formula>
    </cfRule>
    <cfRule type="cellIs" dxfId="6" priority="2" operator="lessThanOrEqual">
      <formula>0</formula>
    </cfRule>
  </conditionalFormatting>
  <dataValidations count="1">
    <dataValidation type="list" allowBlank="1" showInputMessage="1" showErrorMessage="1" sqref="B3:B12" xr:uid="{E2023504-ECC2-4CAC-AC82-C727484505DF}">
      <formula1>$O$1:$O$5</formula1>
    </dataValidation>
  </dataValidations>
  <pageMargins left="0.7" right="0.7" top="0.75" bottom="0.75" header="0.3" footer="0.3"/>
  <pageSetup paperSize="9" orientation="portrait" horizontalDpi="0" verticalDpi="0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Mode</vt:lpstr>
    </vt:vector>
  </TitlesOfParts>
  <Company>Université de Genève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</dc:creator>
  <cp:lastModifiedBy>Marcel CHOTARD</cp:lastModifiedBy>
  <dcterms:created xsi:type="dcterms:W3CDTF">2022-10-15T11:57:54Z</dcterms:created>
  <dcterms:modified xsi:type="dcterms:W3CDTF">2022-10-16T14:31:07Z</dcterms:modified>
</cp:coreProperties>
</file>