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Jean-Pierre\Bureau\"/>
    </mc:Choice>
  </mc:AlternateContent>
  <xr:revisionPtr revIDLastSave="0" documentId="13_ncr:1_{B12F19E4-EF4B-4788-B2C4-10C316C5F1F5}" xr6:coauthVersionLast="47" xr6:coauthVersionMax="47" xr10:uidLastSave="{00000000-0000-0000-0000-000000000000}"/>
  <bookViews>
    <workbookView xWindow="5970" yWindow="645" windowWidth="20790" windowHeight="14430" xr2:uid="{00000000-000D-0000-FFFF-FFFF00000000}"/>
  </bookViews>
  <sheets>
    <sheet name="Feuil1" sheetId="1" r:id="rId1"/>
  </sheets>
  <externalReferences>
    <externalReference r:id="rId2"/>
  </externalReferences>
  <definedNames>
    <definedName name="client">[1]CLIENTS!$C$2:$Q$446</definedName>
    <definedName name="devis">'[1]LISTE CODE'!$D$21:$D$28</definedName>
    <definedName name="nomclient">[1]CLIENTS!$C:$C</definedName>
    <definedName name="phrase">'[1]LISTE CODE'!$E$2:$E$12</definedName>
    <definedName name="procédé">'[1]TARIFS 2022-2023'!$B$76:$B$168</definedName>
    <definedName name="titre">'[1]LISTE CODE'!$A$43:$A$46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I15" i="1"/>
  <c r="I16" i="1"/>
  <c r="I17" i="1"/>
  <c r="I18" i="1"/>
  <c r="I19" i="1"/>
  <c r="I13" i="1"/>
  <c r="H14" i="1"/>
  <c r="H15" i="1"/>
  <c r="H16" i="1"/>
  <c r="H17" i="1"/>
  <c r="H18" i="1"/>
  <c r="H19" i="1"/>
  <c r="F15" i="1"/>
  <c r="F16" i="1" s="1"/>
  <c r="F17" i="1" s="1"/>
  <c r="F18" i="1" s="1"/>
  <c r="F19" i="1" s="1"/>
  <c r="F14" i="1"/>
  <c r="H13" i="1"/>
  <c r="AU2" i="1"/>
  <c r="AV2" i="1" s="1"/>
  <c r="AS2" i="1"/>
  <c r="AR2" i="1"/>
  <c r="AP2" i="1"/>
  <c r="AM2" i="1"/>
  <c r="AO2" i="1"/>
  <c r="AB2" i="1"/>
  <c r="AA2" i="1"/>
  <c r="Z2" i="1"/>
  <c r="W2" i="1"/>
  <c r="T2" i="1"/>
  <c r="S2" i="1"/>
  <c r="R2" i="1"/>
  <c r="Q2" i="1"/>
</calcChain>
</file>

<file path=xl/sharedStrings.xml><?xml version="1.0" encoding="utf-8"?>
<sst xmlns="http://schemas.openxmlformats.org/spreadsheetml/2006/main" count="64" uniqueCount="63">
  <si>
    <t>Numéro Devis</t>
  </si>
  <si>
    <t>Réponse</t>
  </si>
  <si>
    <t>bondecommande</t>
  </si>
  <si>
    <t>Code</t>
  </si>
  <si>
    <t xml:space="preserve">Intitulé </t>
  </si>
  <si>
    <t>objectif</t>
  </si>
  <si>
    <t>Procédé</t>
  </si>
  <si>
    <t>Titre</t>
  </si>
  <si>
    <t>Nom Stagiaire</t>
  </si>
  <si>
    <t>Sanction formation</t>
  </si>
  <si>
    <t>Phrase sup</t>
  </si>
  <si>
    <t>Nombre de Participant</t>
  </si>
  <si>
    <t>lieu de stage</t>
  </si>
  <si>
    <t>Nom du Client</t>
  </si>
  <si>
    <t>Précision adresse</t>
  </si>
  <si>
    <t>Adresse Client</t>
  </si>
  <si>
    <t>Adresse2 Client</t>
  </si>
  <si>
    <t>CP Client</t>
  </si>
  <si>
    <t>Ville Client</t>
  </si>
  <si>
    <t>N°SIRET</t>
  </si>
  <si>
    <t>N°RCS</t>
  </si>
  <si>
    <t>N°TVA</t>
  </si>
  <si>
    <t>du</t>
  </si>
  <si>
    <t>au</t>
  </si>
  <si>
    <t>Durée en jours</t>
  </si>
  <si>
    <t>Durée en heures</t>
  </si>
  <si>
    <t>N° semaine</t>
  </si>
  <si>
    <t>Formation HT</t>
  </si>
  <si>
    <t>Montant Formation HT</t>
  </si>
  <si>
    <t>Qualification HT</t>
  </si>
  <si>
    <t>Nb de Qualification</t>
  </si>
  <si>
    <t>Angle complémentaire par personne</t>
  </si>
  <si>
    <t>Tarif Complément angle</t>
  </si>
  <si>
    <t>Montant total complément angle</t>
  </si>
  <si>
    <t>total qualif HT</t>
  </si>
  <si>
    <t>Montant HT</t>
  </si>
  <si>
    <t>Remise %</t>
  </si>
  <si>
    <t>Montant de la remise</t>
  </si>
  <si>
    <t>HT après remise</t>
  </si>
  <si>
    <t>TVA</t>
  </si>
  <si>
    <t>Montant TTC</t>
  </si>
  <si>
    <t>N°convention</t>
  </si>
  <si>
    <t>Numéro Facture</t>
  </si>
  <si>
    <t>Facture à faire</t>
  </si>
  <si>
    <t>Date facture</t>
  </si>
  <si>
    <t>date d'échéance</t>
  </si>
  <si>
    <t>Échéance de paiement</t>
  </si>
  <si>
    <t>FTS22/03/367</t>
  </si>
  <si>
    <t>En colonne A = N° Devis</t>
  </si>
  <si>
    <t>Je souhaite facturer à la date du 20/10/2022</t>
  </si>
  <si>
    <t xml:space="preserve">Je souhaiterais que la numérotation des factures respecte la chronologie en fonction des dates de facturation, tout en gardant la référence du devis </t>
  </si>
  <si>
    <t>FTS22/03/367 - 2</t>
  </si>
  <si>
    <t>N° FACTURE</t>
  </si>
  <si>
    <t>DATE FACTURE</t>
  </si>
  <si>
    <t>Date Devis</t>
  </si>
  <si>
    <t>FTS22/05/384 - 1</t>
  </si>
  <si>
    <t>FTS22/09/420- 3</t>
  </si>
  <si>
    <t>FTS</t>
  </si>
  <si>
    <t>N° Devis</t>
  </si>
  <si>
    <t>Libellé</t>
  </si>
  <si>
    <t>Date devis</t>
  </si>
  <si>
    <t>N° facture</t>
  </si>
  <si>
    <t>Ma proposition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</si>
</sst>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_-* #,##0.00\ _€_-;\-* #,##0.00\ _€_-;_-* &quot;-&quot;??\ _€_-;_-@_-"/>
    <numFmt numFmtId="166" formatCode="_-* #,##0.00\ [$€-40C]_-;\-* #,##0.00\ [$€-40C]_-;_-* &quot;-&quot;??\ [$€-40C]_-;_-@_-"/>
    <numFmt numFmtId="167" formatCode="dd/mm/yy;@"/>
  </numFmts>
  <fonts count="10" x14ac:knownFonts="1">
    <font>
      <sz val="12"/>
      <color theme="1"/>
      <name val="Calibri"/>
      <family val="2"/>
      <scheme val="minor"/>
    </font>
    <font>
      <sz val="12"/>
      <color theme="1"/>
      <name val="Calibri"/>
      <family val="2"/>
      <scheme val="minor"/>
    </font>
    <font>
      <sz val="11"/>
      <color rgb="FF000000"/>
      <name val="Calibri"/>
      <family val="2"/>
      <scheme val="minor"/>
    </font>
    <font>
      <sz val="8"/>
      <color theme="1"/>
      <name val="Verdana"/>
      <family val="2"/>
    </font>
    <font>
      <sz val="10"/>
      <color theme="1"/>
      <name val="Calibri"/>
      <family val="2"/>
      <scheme val="minor"/>
    </font>
    <font>
      <sz val="8"/>
      <color theme="1"/>
      <name val="Calibri"/>
      <family val="2"/>
      <scheme val="minor"/>
    </font>
    <font>
      <sz val="9.5"/>
      <color theme="1"/>
      <name val="Calibri"/>
      <family val="2"/>
    </font>
    <font>
      <sz val="12"/>
      <name val="Calibri"/>
      <family val="2"/>
    </font>
    <font>
      <sz val="12"/>
      <color rgb="FF333333"/>
      <name val="Calibri"/>
      <family val="2"/>
    </font>
    <font>
      <sz val="2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rgb="FFDCE6F1"/>
      </patternFill>
    </fill>
    <fill>
      <patternFill patternType="solid">
        <fgColor rgb="FFFFFF00"/>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9" tint="0.59999389629810485"/>
        <bgColor indexed="64"/>
      </patternFill>
    </fill>
  </fills>
  <borders count="8">
    <border>
      <left/>
      <right/>
      <top/>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2">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164" fontId="0" fillId="0" borderId="0" xfId="0" applyNumberFormat="1" applyAlignment="1">
      <alignment horizontal="center" vertical="center" wrapText="1"/>
    </xf>
    <xf numFmtId="9" fontId="0" fillId="0" borderId="0" xfId="0" applyNumberFormat="1" applyAlignment="1">
      <alignment horizontal="center" vertical="center" wrapText="1"/>
    </xf>
    <xf numFmtId="165" fontId="0" fillId="0" borderId="0" xfId="0" applyNumberFormat="1" applyAlignment="1">
      <alignment horizontal="center" vertical="center" wrapText="1"/>
    </xf>
    <xf numFmtId="0" fontId="0" fillId="2" borderId="0" xfId="0" applyFill="1" applyAlignment="1">
      <alignment horizontal="center" vertical="center" wrapText="1"/>
    </xf>
    <xf numFmtId="14" fontId="0" fillId="0" borderId="0" xfId="0" applyNumberFormat="1"/>
    <xf numFmtId="0" fontId="0" fillId="2" borderId="0" xfId="0" applyFill="1"/>
    <xf numFmtId="14" fontId="0" fillId="2" borderId="0" xfId="0" applyNumberFormat="1" applyFill="1"/>
    <xf numFmtId="14" fontId="2" fillId="3" borderId="1" xfId="0" applyNumberFormat="1" applyFont="1" applyFill="1" applyBorder="1"/>
    <xf numFmtId="0" fontId="3" fillId="2" borderId="0" xfId="0" applyFont="1" applyFill="1" applyAlignment="1">
      <alignment vertical="center" wrapText="1"/>
    </xf>
    <xf numFmtId="1" fontId="4" fillId="2" borderId="0" xfId="0" applyNumberFormat="1" applyFont="1" applyFill="1" applyAlignment="1">
      <alignment horizontal="left"/>
    </xf>
    <xf numFmtId="14" fontId="5" fillId="2" borderId="0" xfId="0" applyNumberFormat="1" applyFont="1" applyFill="1" applyAlignment="1">
      <alignment wrapText="1"/>
    </xf>
    <xf numFmtId="0" fontId="0" fillId="2" borderId="0" xfId="0" applyFill="1" applyAlignment="1">
      <alignment horizontal="center"/>
    </xf>
    <xf numFmtId="1" fontId="1" fillId="2" borderId="0" xfId="0" applyNumberFormat="1" applyFont="1" applyFill="1" applyAlignment="1">
      <alignment horizontal="left"/>
    </xf>
    <xf numFmtId="0" fontId="0" fillId="2" borderId="0" xfId="0" applyFill="1" applyAlignment="1">
      <alignment wrapText="1"/>
    </xf>
    <xf numFmtId="1" fontId="0" fillId="2" borderId="0" xfId="0" applyNumberFormat="1" applyFill="1" applyAlignment="1">
      <alignment wrapText="1"/>
    </xf>
    <xf numFmtId="1" fontId="1" fillId="2" borderId="0" xfId="0" applyNumberFormat="1" applyFont="1" applyFill="1" applyAlignment="1">
      <alignment horizontal="center"/>
    </xf>
    <xf numFmtId="0" fontId="6" fillId="2" borderId="0" xfId="0" applyFont="1" applyFill="1" applyAlignment="1">
      <alignment horizontal="right" vertical="center"/>
    </xf>
    <xf numFmtId="164" fontId="1" fillId="2" borderId="0" xfId="0" applyNumberFormat="1" applyFont="1" applyFill="1"/>
    <xf numFmtId="164" fontId="0" fillId="2" borderId="0" xfId="0" applyNumberFormat="1" applyFill="1"/>
    <xf numFmtId="9" fontId="0" fillId="2" borderId="0" xfId="0" applyNumberFormat="1" applyFill="1"/>
    <xf numFmtId="166" fontId="0" fillId="2" borderId="0" xfId="0" applyNumberFormat="1" applyFill="1"/>
    <xf numFmtId="165" fontId="7" fillId="2" borderId="0" xfId="0" applyNumberFormat="1" applyFont="1" applyFill="1"/>
    <xf numFmtId="166" fontId="1" fillId="2" borderId="0" xfId="0" applyNumberFormat="1" applyFont="1" applyFill="1"/>
    <xf numFmtId="0" fontId="0" fillId="2" borderId="0" xfId="0" applyNumberFormat="1" applyFill="1"/>
    <xf numFmtId="167" fontId="8" fillId="2" borderId="0" xfId="0" applyNumberFormat="1" applyFont="1" applyFill="1"/>
    <xf numFmtId="0" fontId="0" fillId="5" borderId="2" xfId="0" applyFill="1" applyBorder="1"/>
    <xf numFmtId="0" fontId="0" fillId="4" borderId="2" xfId="0" applyFill="1" applyBorder="1" applyAlignment="1">
      <alignment horizontal="center" vertical="center"/>
    </xf>
    <xf numFmtId="0" fontId="0" fillId="0" borderId="0" xfId="0" applyAlignment="1">
      <alignment horizontal="center" vertical="center"/>
    </xf>
    <xf numFmtId="0" fontId="0" fillId="4" borderId="3" xfId="0" applyFill="1" applyBorder="1" applyAlignment="1">
      <alignment horizontal="center"/>
    </xf>
    <xf numFmtId="14" fontId="0" fillId="4" borderId="2" xfId="0" applyNumberFormat="1" applyFill="1" applyBorder="1" applyAlignment="1">
      <alignment horizontal="center" vertical="center"/>
    </xf>
    <xf numFmtId="14" fontId="0" fillId="4" borderId="2" xfId="0" applyNumberFormat="1" applyFill="1" applyBorder="1" applyAlignment="1">
      <alignment vertical="center"/>
    </xf>
    <xf numFmtId="0" fontId="0" fillId="6" borderId="2" xfId="0" applyFill="1" applyBorder="1" applyAlignment="1">
      <alignment horizontal="center"/>
    </xf>
    <xf numFmtId="0" fontId="0" fillId="4" borderId="4" xfId="0" applyFill="1" applyBorder="1" applyAlignment="1">
      <alignment horizontal="center"/>
    </xf>
    <xf numFmtId="0" fontId="0" fillId="4" borderId="4" xfId="0" applyFill="1" applyBorder="1" applyAlignment="1">
      <alignment horizontal="center" vertical="center"/>
    </xf>
    <xf numFmtId="0" fontId="0" fillId="6" borderId="4" xfId="0" applyFill="1" applyBorder="1" applyAlignment="1">
      <alignment horizontal="center"/>
    </xf>
    <xf numFmtId="0" fontId="0" fillId="5" borderId="4" xfId="0" applyFill="1" applyBorder="1" applyAlignment="1">
      <alignment horizontal="center"/>
    </xf>
    <xf numFmtId="0" fontId="9" fillId="7" borderId="5" xfId="0" applyFont="1" applyFill="1" applyBorder="1" applyAlignment="1">
      <alignment horizontal="centerContinuous" vertical="center"/>
    </xf>
    <xf numFmtId="0" fontId="9" fillId="7" borderId="6" xfId="0" applyFont="1" applyFill="1" applyBorder="1" applyAlignment="1">
      <alignment horizontal="centerContinuous" vertical="center"/>
    </xf>
    <xf numFmtId="0" fontId="9" fillId="7" borderId="7" xfId="0" applyFont="1" applyFill="1" applyBorder="1" applyAlignment="1">
      <alignment horizontal="centerContinuous" vertical="center"/>
    </xf>
  </cellXfs>
  <cellStyles count="1">
    <cellStyle name="Normal" xfId="0" builtinId="0"/>
  </cellStyles>
  <dxfs count="1">
    <dxf>
      <font>
        <color rgb="FFFF0000"/>
        <name val="Cambria"/>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ricia\Documents\CloudStation\2%20COMPTABILITE\gestionnaire%202022-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ON Devis Factures"/>
      <sheetName val="Taux évaluations 2022-2023"/>
      <sheetName val="CLIENTS"/>
      <sheetName val="jours fériés 2022-2023"/>
      <sheetName val="LISTE CODE"/>
      <sheetName val="TARIFS 2022-2023"/>
    </sheetNames>
    <sheetDataSet>
      <sheetData sheetId="0">
        <row r="6">
          <cell r="A6" t="str">
            <v>FTS22/04/376</v>
          </cell>
          <cell r="C6" t="str">
            <v>accord</v>
          </cell>
          <cell r="Z6">
            <v>3</v>
          </cell>
          <cell r="AK6">
            <v>3470</v>
          </cell>
          <cell r="AN6">
            <v>3470</v>
          </cell>
          <cell r="AO6">
            <v>694</v>
          </cell>
          <cell r="AU6">
            <v>44692</v>
          </cell>
        </row>
      </sheetData>
      <sheetData sheetId="1"/>
      <sheetData sheetId="2">
        <row r="1">
          <cell r="C1" t="str">
            <v>Société</v>
          </cell>
        </row>
        <row r="2">
          <cell r="C2" t="str">
            <v xml:space="preserve">33 INTERIM </v>
          </cell>
          <cell r="E2" t="str">
            <v>3 avenue Moulinat</v>
          </cell>
          <cell r="G2">
            <v>33370</v>
          </cell>
          <cell r="H2" t="str">
            <v xml:space="preserve">ARTIGUES PRES BORDEAUX </v>
          </cell>
          <cell r="M2" t="str">
            <v xml:space="preserve">INTERIM </v>
          </cell>
          <cell r="N2" t="str">
            <v>05 56 86 01 30</v>
          </cell>
          <cell r="O2" t="str">
            <v>artigues@33-interim.fr</v>
          </cell>
          <cell r="P2" t="str">
            <v>http://dev.33-interim.fr</v>
          </cell>
          <cell r="Q2" t="str">
            <v>Séverine</v>
          </cell>
        </row>
        <row r="3">
          <cell r="C3" t="str">
            <v>Monsieur ARNOULT BOIVENT Steve</v>
          </cell>
          <cell r="E3" t="str">
            <v>11 bis rue Jules Ferry</v>
          </cell>
          <cell r="G3">
            <v>33260</v>
          </cell>
          <cell r="H3" t="str">
            <v>LA TESTE DE BUCH</v>
          </cell>
          <cell r="N3">
            <v>699456333</v>
          </cell>
          <cell r="O3" t="str">
            <v>stevearnaultboivent@yahoo.fr</v>
          </cell>
        </row>
        <row r="4">
          <cell r="C4" t="str">
            <v>ADEFIM PACA CORSE</v>
          </cell>
          <cell r="E4" t="str">
            <v>65 avenue Jules Cantini</v>
          </cell>
          <cell r="F4" t="str">
            <v>Antenne 13-04</v>
          </cell>
          <cell r="G4">
            <v>13298</v>
          </cell>
          <cell r="H4" t="str">
            <v>MARSEILLE CEDEX 20</v>
          </cell>
          <cell r="N4">
            <v>491806018</v>
          </cell>
          <cell r="O4" t="str">
            <v>marjorie.pons@adefim.com</v>
          </cell>
          <cell r="Q4" t="str">
            <v>OPCA de la société AZUR INDUSTRIES à FOS SUR MER</v>
          </cell>
        </row>
        <row r="5">
          <cell r="C5" t="str">
            <v xml:space="preserve">APAVE SUDEUROPE </v>
          </cell>
          <cell r="E5" t="str">
            <v>Service Comptabilité Fournisseurs</v>
          </cell>
          <cell r="F5" t="str">
            <v>ZI Avenue Gay Lussac</v>
          </cell>
          <cell r="G5">
            <v>33370</v>
          </cell>
          <cell r="H5" t="str">
            <v xml:space="preserve">ARTIGUES PRES BORDEAUX </v>
          </cell>
        </row>
        <row r="6">
          <cell r="C6" t="str">
            <v xml:space="preserve">A2 PREVENTION </v>
          </cell>
          <cell r="E6" t="str">
            <v xml:space="preserve">17 rue Victor Hugo </v>
          </cell>
          <cell r="F6" t="str">
            <v>Rés. Le Bastian</v>
          </cell>
          <cell r="G6">
            <v>40220</v>
          </cell>
          <cell r="H6" t="str">
            <v>TARNOS</v>
          </cell>
          <cell r="M6" t="str">
            <v xml:space="preserve">FORMATION  </v>
          </cell>
          <cell r="N6" t="str">
            <v>05 59 64 04 42</v>
          </cell>
          <cell r="O6" t="str">
            <v>a2prevention@orange.fr</v>
          </cell>
          <cell r="P6" t="str">
            <v>www.a2prevention.com</v>
          </cell>
          <cell r="Q6" t="str">
            <v>Aline DURQUETY</v>
          </cell>
        </row>
        <row r="7">
          <cell r="C7" t="str">
            <v xml:space="preserve">AARC - ATELIER AQUITAIN DE REALISATIONS CHAUDRONNEES </v>
          </cell>
          <cell r="E7" t="str">
            <v xml:space="preserve">15 rue Pierre et Marie Curie </v>
          </cell>
          <cell r="F7" t="str">
            <v xml:space="preserve">ZI de Blanquefort </v>
          </cell>
          <cell r="G7">
            <v>33290</v>
          </cell>
          <cell r="H7" t="str">
            <v xml:space="preserve">BLANQUEFORT </v>
          </cell>
          <cell r="M7" t="str">
            <v xml:space="preserve">CHAUDRONNERIE </v>
          </cell>
          <cell r="N7" t="str">
            <v>05 56 95 52 00</v>
          </cell>
          <cell r="O7" t="str">
            <v>guillaume.percheron@aarc.fr</v>
          </cell>
          <cell r="P7" t="str">
            <v>www.aarc.fr</v>
          </cell>
          <cell r="Q7" t="str">
            <v>Guillaume PERCHERON  06 64 47 93 80</v>
          </cell>
        </row>
        <row r="8">
          <cell r="C8" t="str">
            <v>ABMS</v>
          </cell>
          <cell r="E8" t="str">
            <v xml:space="preserve">31 rue de la Cale </v>
          </cell>
          <cell r="F8" t="str">
            <v>Z.A. Saint Frédéric</v>
          </cell>
          <cell r="G8">
            <v>64100</v>
          </cell>
          <cell r="H8" t="str">
            <v>BAYONNE</v>
          </cell>
          <cell r="J8" t="str">
            <v>34457706900026</v>
          </cell>
          <cell r="L8" t="str">
            <v>FR85344577069</v>
          </cell>
          <cell r="N8">
            <v>559557017</v>
          </cell>
          <cell r="O8" t="str">
            <v>contact@abms64.fr</v>
          </cell>
          <cell r="Q8" t="str">
            <v xml:space="preserve">Céline AGUERRE  Resp tech Emile HERRIRO 06 74 07 72 24 </v>
          </cell>
        </row>
        <row r="9">
          <cell r="C9" t="str">
            <v>ABOUTAEIB Yassir</v>
          </cell>
          <cell r="E9" t="str">
            <v>33 rue de Pessac</v>
          </cell>
          <cell r="G9">
            <v>33000</v>
          </cell>
          <cell r="H9" t="str">
            <v>BORDEAUX</v>
          </cell>
          <cell r="N9" t="str">
            <v>06 61 53 14 16</v>
          </cell>
          <cell r="O9" t="str">
            <v>aboutaeib.yassir@outlook.fr</v>
          </cell>
        </row>
        <row r="10">
          <cell r="C10" t="str">
            <v>ABOUTOU AWOMO Martial</v>
          </cell>
          <cell r="O10" t="str">
            <v>lepromartial@yahoo.fr</v>
          </cell>
        </row>
        <row r="11">
          <cell r="C11" t="str">
            <v>ACTIFORM 33</v>
          </cell>
          <cell r="E11" t="str">
            <v>12 av de Chavailles</v>
          </cell>
          <cell r="F11" t="str">
            <v>Les bureaux du Lac</v>
          </cell>
          <cell r="G11">
            <v>33520</v>
          </cell>
          <cell r="H11" t="str">
            <v xml:space="preserve">BRUGES CEDEX </v>
          </cell>
          <cell r="N11" t="str">
            <v>05 56 43 23 01</v>
          </cell>
          <cell r="Q11" t="str">
            <v xml:space="preserve">Bruno DUGAD </v>
          </cell>
        </row>
        <row r="12">
          <cell r="C12" t="str">
            <v xml:space="preserve">ACTO INTERIM </v>
          </cell>
          <cell r="E12" t="str">
            <v>22 place Charles de Gaulle</v>
          </cell>
          <cell r="G12">
            <v>3200</v>
          </cell>
          <cell r="H12" t="str">
            <v>VICHY</v>
          </cell>
          <cell r="M12" t="str">
            <v xml:space="preserve">INTERIM </v>
          </cell>
          <cell r="O12" t="str">
            <v>vichy@actointerim.com</v>
          </cell>
          <cell r="P12" t="str">
            <v>www.actointerim.com</v>
          </cell>
        </row>
        <row r="13">
          <cell r="C13" t="str">
            <v>ADECCO BTP</v>
          </cell>
          <cell r="E13" t="str">
            <v>20 cours Verdun</v>
          </cell>
          <cell r="G13">
            <v>33470</v>
          </cell>
          <cell r="H13" t="str">
            <v>GUJAN MESTRAS</v>
          </cell>
          <cell r="M13" t="str">
            <v xml:space="preserve">INTERIM </v>
          </cell>
          <cell r="N13" t="str">
            <v>05 56 22 47 80</v>
          </cell>
          <cell r="O13" t="str">
            <v xml:space="preserve">adecco.744@adecco.fr </v>
          </cell>
          <cell r="P13" t="str">
            <v>www.adecco.fr</v>
          </cell>
        </row>
        <row r="14">
          <cell r="C14" t="str">
            <v>AERO CONCEPT SERVICE</v>
          </cell>
          <cell r="E14" t="str">
            <v>2 all Glaïeuls</v>
          </cell>
          <cell r="G14">
            <v>33470</v>
          </cell>
          <cell r="H14" t="str">
            <v>GUJAN MESTRAS</v>
          </cell>
          <cell r="M14" t="str">
            <v>RAVALEMENT DE FACADES</v>
          </cell>
          <cell r="N14" t="str">
            <v>05 56 66 58 73</v>
          </cell>
          <cell r="O14" t="str">
            <v>aerogomm33950@yahoo.fr</v>
          </cell>
          <cell r="P14" t="str">
            <v>/</v>
          </cell>
        </row>
        <row r="15">
          <cell r="C15" t="str">
            <v>AFDAS</v>
          </cell>
          <cell r="E15" t="str">
            <v>66 rue Stendhal</v>
          </cell>
          <cell r="F15" t="str">
            <v>CS 32016</v>
          </cell>
          <cell r="G15">
            <v>75990</v>
          </cell>
          <cell r="H15" t="str">
            <v>PARIS CEDEX 20</v>
          </cell>
          <cell r="L15" t="str">
            <v>FR 51 784 714 008</v>
          </cell>
          <cell r="P15" t="str">
            <v>https://afdas.force.com/Prestataire/s/</v>
          </cell>
          <cell r="Q15" t="str">
            <v>https://afdas.force.com/Prestataire/s/?t=1647015403007</v>
          </cell>
        </row>
        <row r="16">
          <cell r="C16" t="str">
            <v>AFM RECYCLAGE</v>
          </cell>
          <cell r="E16" t="str">
            <v>Chemin Guitteronde</v>
          </cell>
          <cell r="G16">
            <v>33140</v>
          </cell>
          <cell r="H16" t="str">
            <v>VILLENAVE-D'ORNON</v>
          </cell>
          <cell r="M16" t="str">
            <v xml:space="preserve">DECHETS FERS METAUX </v>
          </cell>
          <cell r="N16" t="str">
            <v>05 57 21 59 87</v>
          </cell>
          <cell r="O16" t="str">
            <v>/</v>
          </cell>
          <cell r="P16" t="str">
            <v>www.derichebourg.com</v>
          </cell>
          <cell r="Q16" t="str">
            <v>/</v>
          </cell>
        </row>
        <row r="17">
          <cell r="C17" t="str">
            <v>AFPA</v>
          </cell>
          <cell r="E17" t="str">
            <v>50 rue Ferdinand Buisson</v>
          </cell>
          <cell r="G17">
            <v>33130</v>
          </cell>
          <cell r="H17" t="str">
            <v>BEGLES</v>
          </cell>
          <cell r="M17" t="str">
            <v>FORMATION</v>
          </cell>
          <cell r="N17" t="str">
            <v>05 56 49 74 00</v>
          </cell>
          <cell r="O17" t="str">
            <v>/</v>
          </cell>
          <cell r="P17" t="str">
            <v>www.afpa.fr</v>
          </cell>
          <cell r="Q17" t="str">
            <v xml:space="preserve">Mme RECAPE </v>
          </cell>
        </row>
        <row r="18">
          <cell r="C18" t="str">
            <v xml:space="preserve">AFPI SUD-OUEST </v>
          </cell>
          <cell r="E18" t="str">
            <v>35-40 av Maryse Bastié</v>
          </cell>
          <cell r="G18">
            <v>33523</v>
          </cell>
          <cell r="H18" t="str">
            <v xml:space="preserve">BRUGES </v>
          </cell>
          <cell r="M18" t="str">
            <v>FORMATION</v>
          </cell>
          <cell r="Q18" t="str">
            <v>Céline FOUARGE  ; a.williaume@afpiso.com 05 56 57 43 17 / 06 34,02,00374</v>
          </cell>
        </row>
        <row r="19">
          <cell r="C19" t="str">
            <v>AGEFOS PME CENTRE</v>
          </cell>
          <cell r="E19" t="str">
            <v>208 rue de la Sagerie</v>
          </cell>
          <cell r="F19" t="str">
            <v>CS 90303</v>
          </cell>
          <cell r="G19">
            <v>37173</v>
          </cell>
          <cell r="H19" t="str">
            <v>CHAMBRAY LES TOURS CEDEX</v>
          </cell>
        </row>
        <row r="20">
          <cell r="C20" t="str">
            <v xml:space="preserve">AGEFOS PME </v>
          </cell>
          <cell r="E20" t="str">
            <v>7 avenue du Millac</v>
          </cell>
          <cell r="G20">
            <v>33370</v>
          </cell>
          <cell r="H20" t="str">
            <v xml:space="preserve">ARTIGUES PRES BORDEAUX </v>
          </cell>
          <cell r="M20" t="str">
            <v xml:space="preserve">OPCA </v>
          </cell>
          <cell r="N20" t="str">
            <v>05 35 38 15 83</v>
          </cell>
          <cell r="Q20" t="str">
            <v>Mme MAURY Catherine</v>
          </cell>
        </row>
        <row r="21">
          <cell r="C21" t="str">
            <v>AGEFOS PME P.A.C.A.</v>
          </cell>
          <cell r="E21" t="str">
            <v>Cap Var - Bât. D2</v>
          </cell>
          <cell r="F21" t="str">
            <v>Avenue Guynemer</v>
          </cell>
          <cell r="G21" t="str">
            <v>06700</v>
          </cell>
          <cell r="H21" t="str">
            <v>ST LAURENT DU VAR</v>
          </cell>
          <cell r="M21" t="str">
            <v>OPCA</v>
          </cell>
          <cell r="N21" t="str">
            <v>04 93 19 36 90</v>
          </cell>
        </row>
        <row r="22">
          <cell r="C22" t="str">
            <v>AGEFOS PME Réunion</v>
          </cell>
          <cell r="E22" t="str">
            <v>32 rue de la Cayenne</v>
          </cell>
          <cell r="F22" t="str">
            <v>BP 310</v>
          </cell>
          <cell r="G22">
            <v>97458</v>
          </cell>
          <cell r="H22" t="str">
            <v xml:space="preserve">SAINT PIERRE CEDEX </v>
          </cell>
          <cell r="M22" t="str">
            <v xml:space="preserve">OPCA </v>
          </cell>
        </row>
        <row r="23">
          <cell r="C23" t="str">
            <v xml:space="preserve">AIFS </v>
          </cell>
          <cell r="O23" t="str">
            <v>aifs24200@gmail.com</v>
          </cell>
          <cell r="Q23" t="str">
            <v xml:space="preserve">Julie MARTEGOUTE </v>
          </cell>
        </row>
        <row r="24">
          <cell r="C24" t="str">
            <v>AIMS - AQUITAINE INGENIERIE MECANO SOUDURE</v>
          </cell>
          <cell r="E24" t="str">
            <v>20 av Mondaults</v>
          </cell>
          <cell r="G24">
            <v>33270</v>
          </cell>
          <cell r="H24" t="str">
            <v>FLOIRAC</v>
          </cell>
          <cell r="M24" t="str">
            <v>CHAUDRONNERIE</v>
          </cell>
          <cell r="N24" t="str">
            <v>05 56 40 60 30</v>
          </cell>
          <cell r="O24" t="str">
            <v>l.pujol@a-i-m-s.fr</v>
          </cell>
          <cell r="P24" t="str">
            <v>www.a-i-m-s.fr</v>
          </cell>
          <cell r="Q24" t="str">
            <v xml:space="preserve">M LECOULEUX </v>
          </cell>
        </row>
        <row r="25">
          <cell r="C25" t="str">
            <v>AKSIS TB CONSULTANTS Agen</v>
          </cell>
          <cell r="E25" t="str">
            <v>10 rue Raspail</v>
          </cell>
          <cell r="G25">
            <v>47000</v>
          </cell>
          <cell r="H25" t="str">
            <v>AGEN</v>
          </cell>
          <cell r="N25">
            <v>553958051</v>
          </cell>
          <cell r="Q25" t="str">
            <v>Aurélien FAUCHERE 06 20 98 40 37 afauchere.aksis@gmail.com</v>
          </cell>
        </row>
        <row r="26">
          <cell r="C26" t="str">
            <v xml:space="preserve">AKSIS Bordeaux </v>
          </cell>
          <cell r="H26" t="str">
            <v xml:space="preserve">BORDEAUX </v>
          </cell>
          <cell r="N26">
            <v>556085255</v>
          </cell>
          <cell r="O26" t="str">
            <v>afauchere.aksis@gmail.com ; aksisbordeaux@wanadoo.fr</v>
          </cell>
          <cell r="Q26" t="str">
            <v xml:space="preserve">Aurélie GAUTIER  </v>
          </cell>
        </row>
        <row r="27">
          <cell r="C27" t="str">
            <v xml:space="preserve">AKTO </v>
          </cell>
          <cell r="D27" t="str">
            <v>Réseau OPCALIA</v>
          </cell>
          <cell r="E27" t="str">
            <v>47 rue de la Victoire</v>
          </cell>
          <cell r="G27">
            <v>75009</v>
          </cell>
          <cell r="H27" t="str">
            <v>PARIS</v>
          </cell>
          <cell r="J27" t="str">
            <v>Standard 02.62.90.23.46 –Ligne directe 02.62.90.23.45 bureau</v>
          </cell>
          <cell r="L27" t="str">
            <v>Télétravail 06.92.77.40.82 les lundi, mercredi, jeudi, vendredi martine.curay@akto.fr</v>
          </cell>
          <cell r="M27" t="str">
            <v>OPCO</v>
          </cell>
          <cell r="O27" t="str">
            <v>martine.curay@akto.fr</v>
          </cell>
        </row>
        <row r="28">
          <cell r="C28" t="str">
            <v xml:space="preserve">A L'EAU ALEX PLOMBIER </v>
          </cell>
          <cell r="G28">
            <v>33720</v>
          </cell>
          <cell r="H28" t="str">
            <v>CERONS</v>
          </cell>
          <cell r="O28" t="str">
            <v>alexandrelespaux@sfr.fr</v>
          </cell>
          <cell r="Q28" t="str">
            <v xml:space="preserve">Alexandre LESPAUX </v>
          </cell>
        </row>
        <row r="29">
          <cell r="C29" t="str">
            <v>ALONSO Séverine</v>
          </cell>
          <cell r="G29">
            <v>33410</v>
          </cell>
          <cell r="H29" t="str">
            <v>RIONS</v>
          </cell>
          <cell r="N29">
            <v>636617158</v>
          </cell>
          <cell r="O29" t="str">
            <v>sev.alonso@gmail.com</v>
          </cell>
        </row>
        <row r="30">
          <cell r="C30" t="str">
            <v xml:space="preserve">AMEDZEAME Koffi </v>
          </cell>
          <cell r="E30" t="str">
            <v xml:space="preserve">19 Bis Berniard </v>
          </cell>
          <cell r="G30">
            <v>33620</v>
          </cell>
          <cell r="H30" t="str">
            <v>CEZAC</v>
          </cell>
          <cell r="N30">
            <v>650094012</v>
          </cell>
        </row>
        <row r="31">
          <cell r="C31" t="str">
            <v xml:space="preserve">ANFH Aquitaine </v>
          </cell>
          <cell r="E31" t="str">
            <v xml:space="preserve">232 av du Haut-Levêque </v>
          </cell>
          <cell r="F31" t="str">
            <v>CS 40031</v>
          </cell>
          <cell r="G31">
            <v>33615</v>
          </cell>
          <cell r="H31" t="str">
            <v xml:space="preserve">PESSAC CEDEX </v>
          </cell>
          <cell r="N31">
            <v>557350170</v>
          </cell>
          <cell r="O31" t="str">
            <v>aquitaine@anfh.fr</v>
          </cell>
          <cell r="Q31" t="str">
            <v xml:space="preserve">Délégué Régional B MERLE </v>
          </cell>
        </row>
        <row r="32">
          <cell r="C32" t="str">
            <v>APAVE</v>
          </cell>
          <cell r="E32" t="str">
            <v xml:space="preserve">ZI Gay Lussac </v>
          </cell>
          <cell r="G32">
            <v>33370</v>
          </cell>
          <cell r="H32" t="str">
            <v xml:space="preserve">ARTIGUES PRES BORDEAUX </v>
          </cell>
          <cell r="M32" t="str">
            <v>FORMATION</v>
          </cell>
          <cell r="N32" t="str">
            <v>05 56 77 27 27</v>
          </cell>
          <cell r="O32" t="str">
            <v>/</v>
          </cell>
          <cell r="P32" t="str">
            <v>www.apave.com</v>
          </cell>
          <cell r="Q32" t="str">
            <v xml:space="preserve">Stéphane BERARD </v>
          </cell>
        </row>
        <row r="33">
          <cell r="C33" t="str">
            <v>APF FORMATION - ASSOCIATION PARALYSES DE FRANCE</v>
          </cell>
          <cell r="E33" t="str">
            <v>r Guilhou</v>
          </cell>
          <cell r="G33">
            <v>33200</v>
          </cell>
          <cell r="H33" t="str">
            <v xml:space="preserve">BORDEAUX </v>
          </cell>
          <cell r="M33" t="str">
            <v>FORMATION TH</v>
          </cell>
          <cell r="N33" t="str">
            <v>05 56 42 15 70</v>
          </cell>
          <cell r="O33" t="str">
            <v>apf.formation.aquitaine@apf.asso.fr</v>
          </cell>
          <cell r="P33" t="str">
            <v>www.apf.asso.fr</v>
          </cell>
        </row>
        <row r="34">
          <cell r="C34" t="str">
            <v xml:space="preserve">APOLE HOLDING </v>
          </cell>
          <cell r="E34" t="str">
            <v>55 r Camille Pelletan</v>
          </cell>
          <cell r="G34">
            <v>33150</v>
          </cell>
          <cell r="H34" t="str">
            <v xml:space="preserve">CENON </v>
          </cell>
          <cell r="M34" t="str">
            <v xml:space="preserve">INTERIM </v>
          </cell>
          <cell r="O34" t="str">
            <v>elodiedesardurats@apole.fr</v>
          </cell>
          <cell r="Q34" t="str">
            <v>Elodie DESARDURATS</v>
          </cell>
        </row>
        <row r="35">
          <cell r="C35" t="str">
            <v xml:space="preserve">APOLE MERIGNAC </v>
          </cell>
          <cell r="E35" t="str">
            <v>29 rue Jacques Prévert</v>
          </cell>
          <cell r="G35">
            <v>33700</v>
          </cell>
          <cell r="H35" t="str">
            <v>MERIGNAC</v>
          </cell>
          <cell r="M35" t="str">
            <v xml:space="preserve">INTERIM </v>
          </cell>
          <cell r="N35" t="str">
            <v>05 56 42 01 30</v>
          </cell>
          <cell r="O35" t="str">
            <v>ediedrich@groupeleader.com</v>
          </cell>
          <cell r="Q35" t="str">
            <v>Elodie DIEDRICH</v>
          </cell>
        </row>
        <row r="36">
          <cell r="C36" t="str">
            <v>APREVAT</v>
          </cell>
        </row>
        <row r="37">
          <cell r="C37" t="str">
            <v xml:space="preserve">ARCHIPEL INDUSTRIE </v>
          </cell>
          <cell r="E37" t="str">
            <v>5 rue Pierre et Marie Curie</v>
          </cell>
          <cell r="G37">
            <v>33290</v>
          </cell>
          <cell r="H37" t="str">
            <v xml:space="preserve">BLANQUEFORT </v>
          </cell>
          <cell r="N37">
            <v>556356206</v>
          </cell>
          <cell r="O37" t="str">
            <v>v.pages@archipel-industrie.fr</v>
          </cell>
          <cell r="Q37" t="str">
            <v xml:space="preserve">Vivian PAGES 06 82 64 18 38 </v>
          </cell>
        </row>
        <row r="38">
          <cell r="C38" t="str">
            <v xml:space="preserve">ARMANDIE RH </v>
          </cell>
          <cell r="E38" t="str">
            <v>1050 av Midi</v>
          </cell>
          <cell r="G38">
            <v>47000</v>
          </cell>
          <cell r="H38" t="str">
            <v>AGEN</v>
          </cell>
          <cell r="M38" t="str">
            <v xml:space="preserve">INTERIM </v>
          </cell>
          <cell r="N38" t="str">
            <v>05 53 95 12 81</v>
          </cell>
          <cell r="O38" t="str">
            <v>contact@armandierh.fr</v>
          </cell>
          <cell r="P38" t="str">
            <v>/</v>
          </cell>
          <cell r="Q38" t="str">
            <v>/</v>
          </cell>
        </row>
        <row r="39">
          <cell r="C39" t="str">
            <v xml:space="preserve">ARMI - ATELIER DE REPARATION MARITIME ET INDUSTRIEL </v>
          </cell>
          <cell r="E39" t="str">
            <v>face 81 rue des  Etrangers</v>
          </cell>
          <cell r="G39">
            <v>33300</v>
          </cell>
          <cell r="H39" t="str">
            <v xml:space="preserve">BORDEAUX </v>
          </cell>
          <cell r="M39" t="str">
            <v>CHAUDRONNERIE</v>
          </cell>
          <cell r="N39" t="str">
            <v>05 57 19 03 30</v>
          </cell>
          <cell r="O39" t="str">
            <v>v.laffens@armi.fr ; pmartin.armi@orange.fr</v>
          </cell>
          <cell r="P39" t="str">
            <v>www.armi-33.fr</v>
          </cell>
          <cell r="Q39" t="str">
            <v xml:space="preserve">Mme LAFFENS M MARTIN 06 16 36 18 74 </v>
          </cell>
        </row>
        <row r="40">
          <cell r="C40" t="str">
            <v>ASFO</v>
          </cell>
          <cell r="E40" t="str">
            <v>1052 r Ferme de Carboué</v>
          </cell>
          <cell r="G40">
            <v>40000</v>
          </cell>
          <cell r="H40" t="str">
            <v xml:space="preserve">MONT DE MARSAN </v>
          </cell>
          <cell r="M40" t="str">
            <v>FORMATION</v>
          </cell>
          <cell r="N40" t="str">
            <v>05 58 75 72 80</v>
          </cell>
          <cell r="O40" t="str">
            <v>/</v>
          </cell>
          <cell r="P40" t="str">
            <v>www.asfo-adour.org</v>
          </cell>
          <cell r="Q40" t="str">
            <v>Olivier ERACARRET</v>
          </cell>
        </row>
        <row r="41">
          <cell r="C41" t="str">
            <v xml:space="preserve">ASP </v>
          </cell>
          <cell r="E41" t="str">
            <v xml:space="preserve">91 RUE Nuyens </v>
          </cell>
          <cell r="F41" t="str">
            <v>CS81811</v>
          </cell>
          <cell r="G41">
            <v>33072</v>
          </cell>
          <cell r="H41" t="str">
            <v xml:space="preserve">BORDEAUX CEDEX </v>
          </cell>
          <cell r="N41">
            <v>556015050</v>
          </cell>
          <cell r="P41" t="str">
            <v>www,asp-public,fr</v>
          </cell>
        </row>
        <row r="42">
          <cell r="C42" t="str">
            <v>ATEC</v>
          </cell>
          <cell r="E42" t="str">
            <v xml:space="preserve">18 rue Chante Alouette Domaine de Beauséjour </v>
          </cell>
          <cell r="G42">
            <v>33440</v>
          </cell>
          <cell r="H42" t="str">
            <v>AMBARES</v>
          </cell>
          <cell r="M42" t="str">
            <v xml:space="preserve">ESCALIERS ACIER, GARDE CORPS  </v>
          </cell>
          <cell r="N42" t="str">
            <v>05 56 38 81 28</v>
          </cell>
          <cell r="O42" t="str">
            <v>atec33@wanadoo.fr</v>
          </cell>
          <cell r="P42" t="str">
            <v>www.atec33.com</v>
          </cell>
          <cell r="Q42" t="str">
            <v xml:space="preserve">Monsieur MEUNIER  , MME LAGRAVIERE resp M MOREL </v>
          </cell>
        </row>
        <row r="43">
          <cell r="C43" t="str">
            <v xml:space="preserve">ATELIER TECHNIQUE COVER </v>
          </cell>
          <cell r="N43">
            <v>556162928</v>
          </cell>
          <cell r="O43" t="str">
            <v>info@acliners.com</v>
          </cell>
          <cell r="Q43" t="str">
            <v xml:space="preserve">Sylvie, assistante de M VILLETTE société AC Liners / ATC : même secrétariat mais pour opca, ATC </v>
          </cell>
        </row>
        <row r="44">
          <cell r="C44" t="str">
            <v xml:space="preserve">ATIS METAL </v>
          </cell>
          <cell r="E44" t="str">
            <v>76 av Magudas</v>
          </cell>
          <cell r="G44">
            <v>33185</v>
          </cell>
          <cell r="H44" t="str">
            <v xml:space="preserve">LE HAILLAN </v>
          </cell>
          <cell r="M44" t="str">
            <v xml:space="preserve">ACIERS INOXYDABLES </v>
          </cell>
          <cell r="N44" t="str">
            <v>05 56 13 13 98</v>
          </cell>
          <cell r="O44" t="str">
            <v>contact@atis-metal.com</v>
          </cell>
          <cell r="P44" t="str">
            <v>www.atis-fabrication-metal.fr</v>
          </cell>
          <cell r="Q44" t="str">
            <v xml:space="preserve">Monsieur PIRES  </v>
          </cell>
        </row>
        <row r="45">
          <cell r="C45" t="str">
            <v xml:space="preserve">ATLANTIQUE PAVAGE </v>
          </cell>
          <cell r="E45" t="str">
            <v>7 r Emile Zola</v>
          </cell>
          <cell r="G45">
            <v>33000</v>
          </cell>
          <cell r="H45" t="str">
            <v xml:space="preserve">BORDEAUX </v>
          </cell>
          <cell r="M45" t="str">
            <v>PAVAGE</v>
          </cell>
          <cell r="N45" t="str">
            <v>05 56 81 40 33</v>
          </cell>
          <cell r="O45" t="str">
            <v>atlantiquepavage@wanadoo.fr</v>
          </cell>
          <cell r="P45" t="str">
            <v>/</v>
          </cell>
          <cell r="Q45" t="str">
            <v>Philippe BOUFFARD</v>
          </cell>
        </row>
        <row r="46">
          <cell r="C46" t="str">
            <v xml:space="preserve">ATP </v>
          </cell>
          <cell r="E46" t="str">
            <v>8 zone artisanale luget</v>
          </cell>
          <cell r="G46">
            <v>33290</v>
          </cell>
          <cell r="H46" t="str">
            <v>LE PIAN MEDOC</v>
          </cell>
          <cell r="M46" t="str">
            <v xml:space="preserve">CHAUDRONNERIE TUYAUTERIE INDUSTRIELLE </v>
          </cell>
          <cell r="N46" t="str">
            <v>05 56 70 22 52</v>
          </cell>
          <cell r="O46" t="str">
            <v>at2m@wanadoo.fr</v>
          </cell>
          <cell r="P46" t="str">
            <v>/</v>
          </cell>
          <cell r="Q46" t="str">
            <v>Monsieur LAURENCON</v>
          </cell>
        </row>
        <row r="47">
          <cell r="C47" t="str">
            <v>AUTO CONCEPT COLOR</v>
          </cell>
          <cell r="E47" t="str">
            <v xml:space="preserve">8 BIS Avenue de Berlincan </v>
          </cell>
          <cell r="G47">
            <v>33160</v>
          </cell>
          <cell r="H47" t="str">
            <v xml:space="preserve">SAINT-MEDARD-EN-JALLES  </v>
          </cell>
          <cell r="M47" t="str">
            <v xml:space="preserve">CARROSSERIE PEINTURE AUTO </v>
          </cell>
          <cell r="N47">
            <v>699741302</v>
          </cell>
          <cell r="O47" t="str">
            <v>auto.conceptcolor@gmail.com</v>
          </cell>
          <cell r="Q47" t="str">
            <v>Cédric DUCOU</v>
          </cell>
        </row>
        <row r="48">
          <cell r="C48" t="str">
            <v>ANDLAUER SAS</v>
          </cell>
          <cell r="E48" t="str">
            <v xml:space="preserve">39 RUE DE LA GARE </v>
          </cell>
          <cell r="G48">
            <v>67560</v>
          </cell>
          <cell r="H48" t="str">
            <v>ROSHEIM</v>
          </cell>
          <cell r="M48" t="str">
            <v> travaux d'installation d'équipements thermiques et de climatisation</v>
          </cell>
          <cell r="N48" t="str">
            <v>03 88 48 03 82</v>
          </cell>
          <cell r="O48" t="str">
            <v xml:space="preserve"> nathalie.zellmeyer@andlauer-sas.fr</v>
          </cell>
          <cell r="Q48" t="str">
            <v>Nathalie ZELLMEYER Responsable Formation</v>
          </cell>
        </row>
        <row r="49">
          <cell r="C49" t="str">
            <v xml:space="preserve">AVI ORN INDUSTRIES </v>
          </cell>
          <cell r="E49" t="str">
            <v>12 r Guynemer</v>
          </cell>
          <cell r="G49">
            <v>33290</v>
          </cell>
          <cell r="H49" t="str">
            <v xml:space="preserve">BLANQUEFORT </v>
          </cell>
          <cell r="M49" t="str">
            <v xml:space="preserve">GAZ NATUREL </v>
          </cell>
          <cell r="N49" t="str">
            <v>05 56 95 60 20</v>
          </cell>
          <cell r="O49" t="str">
            <v>julie@avi-orn-industries.fr</v>
          </cell>
          <cell r="P49" t="str">
            <v>avi-orn-industries.fr</v>
          </cell>
          <cell r="Q49" t="str">
            <v xml:space="preserve">Julie DAYMARD 05 56 95 60 20 </v>
          </cell>
        </row>
        <row r="50">
          <cell r="C50" t="str">
            <v xml:space="preserve">AXEL VEGA </v>
          </cell>
          <cell r="E50" t="str">
            <v>95 cours du Maréchal Juin</v>
          </cell>
          <cell r="G50">
            <v>33000</v>
          </cell>
          <cell r="H50" t="str">
            <v xml:space="preserve">BORDEAUX </v>
          </cell>
          <cell r="M50" t="str">
            <v xml:space="preserve">PATINOIRE </v>
          </cell>
          <cell r="N50" t="str">
            <v>05 57 81 43 70</v>
          </cell>
          <cell r="O50" t="str">
            <v>/</v>
          </cell>
          <cell r="P50" t="str">
            <v>www.axelvega.fr</v>
          </cell>
          <cell r="Q50" t="str">
            <v>/</v>
          </cell>
        </row>
        <row r="51">
          <cell r="C51" t="str">
            <v xml:space="preserve">AXIMA CONCEPT Pôle Process Industriel </v>
          </cell>
          <cell r="E51" t="str">
            <v>Parc Mios Entreprises Rue Galeben</v>
          </cell>
          <cell r="F51" t="str">
            <v xml:space="preserve">Lacanau de Mios </v>
          </cell>
          <cell r="G51">
            <v>33380</v>
          </cell>
          <cell r="H51" t="str">
            <v>MIOS</v>
          </cell>
          <cell r="N51">
            <v>557715570</v>
          </cell>
          <cell r="O51" t="str">
            <v>carole.chefdeville@cofelyaxima-gdfsuez.com</v>
          </cell>
          <cell r="Q51" t="str">
            <v xml:space="preserve">M BARDEL Michel -  Carole CHEFDEVILLE </v>
          </cell>
        </row>
        <row r="52">
          <cell r="C52" t="str">
            <v xml:space="preserve">AXIMA CONCEPT Service comptabilité </v>
          </cell>
          <cell r="E52" t="str">
            <v xml:space="preserve">30 rue de la Poudrette </v>
          </cell>
          <cell r="F52" t="str">
            <v>BP 15046</v>
          </cell>
          <cell r="G52">
            <v>69601</v>
          </cell>
          <cell r="H52" t="str">
            <v xml:space="preserve">VILLEURBANNE CEDEX </v>
          </cell>
        </row>
        <row r="53">
          <cell r="C53" t="str">
            <v>AZRHAR BELINI Boumediene</v>
          </cell>
          <cell r="E53" t="str">
            <v>12 rue G. de Porto Riche</v>
          </cell>
          <cell r="F53" t="str">
            <v>Appt. 912</v>
          </cell>
          <cell r="G53">
            <v>33310</v>
          </cell>
          <cell r="H53" t="str">
            <v>LORMONT</v>
          </cell>
          <cell r="N53" t="str">
            <v>06 21 33  76 95</v>
          </cell>
          <cell r="O53" t="str">
            <v>bomi_din@hotmail.com</v>
          </cell>
        </row>
        <row r="54">
          <cell r="C54" t="str">
            <v>AZUR INDUSTRIES</v>
          </cell>
          <cell r="E54" t="str">
            <v>Z.I. La Feuillane</v>
          </cell>
          <cell r="F54" t="str">
            <v>Lot 90 - 91 - 92</v>
          </cell>
          <cell r="G54">
            <v>13270</v>
          </cell>
          <cell r="H54" t="str">
            <v>FOS-SUR-MER</v>
          </cell>
          <cell r="N54">
            <v>442051228</v>
          </cell>
          <cell r="O54" t="str">
            <v>paillas@azurindustries.com</v>
          </cell>
          <cell r="Q54" t="str">
            <v>Responsable formation : Mme Christel PAILLAS - Mme JOUVE : Responsable contrôle qualité : jouve@azurindustries.com</v>
          </cell>
        </row>
        <row r="55">
          <cell r="C55" t="str">
            <v>B2C</v>
          </cell>
          <cell r="E55" t="str">
            <v>av Forêt</v>
          </cell>
          <cell r="G55">
            <v>33220</v>
          </cell>
          <cell r="H55" t="str">
            <v xml:space="preserve">EYSINES </v>
          </cell>
          <cell r="N55" t="str">
            <v>05 56 29 18 18</v>
          </cell>
          <cell r="O55" t="str">
            <v xml:space="preserve">b2c.eysines@orange.fr </v>
          </cell>
        </row>
        <row r="56">
          <cell r="C56" t="str">
            <v>BABCOCK WANSON</v>
          </cell>
          <cell r="E56" t="str">
            <v>25 r Cavailhons</v>
          </cell>
          <cell r="G56">
            <v>33560</v>
          </cell>
          <cell r="H56" t="str">
            <v>SAINTE EULALIE</v>
          </cell>
          <cell r="M56" t="str">
            <v xml:space="preserve">CHAUFFAGE INDUSTRIEL </v>
          </cell>
          <cell r="N56" t="str">
            <v>05 56 38 14 54</v>
          </cell>
          <cell r="O56" t="str">
            <v>eric.geneix@babcock-wanson.fr</v>
          </cell>
          <cell r="P56" t="str">
            <v>www.babcock-wanson.fr</v>
          </cell>
          <cell r="Q56" t="str">
            <v>Monsieur Eric GENEIX</v>
          </cell>
        </row>
        <row r="57">
          <cell r="C57" t="str">
            <v>BACBCOCK WASON</v>
          </cell>
          <cell r="E57" t="str">
            <v>7 Bld Alfred Parent</v>
          </cell>
          <cell r="G57">
            <v>47600</v>
          </cell>
          <cell r="H57" t="str">
            <v>NERAC</v>
          </cell>
          <cell r="N57">
            <v>553976962</v>
          </cell>
          <cell r="O57" t="str">
            <v xml:space="preserve">faudoin@babcock-wanson.com </v>
          </cell>
          <cell r="Q57" t="str">
            <v>Freddy AUDOUIN Chargé d'affaires services travaux extérieurs 7 bld Alfred Parent 47600 NERAC 05 53 97 69 62  faudoin@babcock-wanson.com</v>
          </cell>
        </row>
        <row r="58">
          <cell r="C58" t="str">
            <v xml:space="preserve">BARDOUILLET Emmanuel </v>
          </cell>
          <cell r="O58" t="str">
            <v>emmanuel.bardouillet@free.fr</v>
          </cell>
        </row>
        <row r="59">
          <cell r="C59" t="str">
            <v xml:space="preserve">BATI EUROPE INTERIM </v>
          </cell>
          <cell r="E59" t="str">
            <v>141 r Jardin Public</v>
          </cell>
          <cell r="G59">
            <v>33300</v>
          </cell>
          <cell r="H59" t="str">
            <v xml:space="preserve">BORDEAUX </v>
          </cell>
          <cell r="M59" t="str">
            <v xml:space="preserve">INTERIM </v>
          </cell>
          <cell r="N59" t="str">
            <v>05 56 02 36 36</v>
          </cell>
          <cell r="O59" t="str">
            <v>bordeaux@bati-europe.fr</v>
          </cell>
          <cell r="P59" t="str">
            <v>batieuropeinterim</v>
          </cell>
          <cell r="Q59" t="str">
            <v>Stéphane</v>
          </cell>
        </row>
        <row r="60">
          <cell r="C60" t="str">
            <v>BAUDIN CHATEAUNEUF</v>
          </cell>
          <cell r="E60" t="str">
            <v xml:space="preserve">60 rue de la Brosse </v>
          </cell>
          <cell r="F60" t="str">
            <v>BP 30019</v>
          </cell>
          <cell r="G60">
            <v>45110</v>
          </cell>
          <cell r="H60" t="str">
            <v>CHATEAUNEUF/LOIRE</v>
          </cell>
          <cell r="N60">
            <v>238463739</v>
          </cell>
          <cell r="O60" t="str">
            <v>fabienne.pironnet@baudinchateauneuf.com</v>
          </cell>
          <cell r="P60" t="str">
            <v>www.baudinchateauneuf.com</v>
          </cell>
          <cell r="Q60" t="str">
            <v>Fabienne PIRONNET Responsable formation  Direction des ressources humaines  06 42 20 65 25</v>
          </cell>
        </row>
        <row r="61">
          <cell r="C61" t="str">
            <v xml:space="preserve">BEAUFORT Jean François </v>
          </cell>
          <cell r="E61" t="str">
            <v>Chez Paillé</v>
          </cell>
          <cell r="G61">
            <v>16360</v>
          </cell>
          <cell r="H61" t="str">
            <v>LE TATRE</v>
          </cell>
          <cell r="N61">
            <v>633394241</v>
          </cell>
        </row>
        <row r="62">
          <cell r="C62" t="str">
            <v>BECHAR Zaïr</v>
          </cell>
          <cell r="E62" t="str">
            <v xml:space="preserve">452 route de Toulouse </v>
          </cell>
          <cell r="F62" t="str">
            <v>Rés. Georges Brassens - Appt. 833 - Bât. 1</v>
          </cell>
          <cell r="G62">
            <v>33130</v>
          </cell>
          <cell r="H62" t="str">
            <v>BEGLES</v>
          </cell>
        </row>
        <row r="63">
          <cell r="C63" t="str">
            <v>BELCO</v>
          </cell>
          <cell r="E63" t="str">
            <v>11 rue Faraday</v>
          </cell>
          <cell r="G63">
            <v>33700</v>
          </cell>
          <cell r="H63" t="str">
            <v xml:space="preserve">MERIGNAC </v>
          </cell>
          <cell r="M63" t="str">
            <v xml:space="preserve">IMPORTATION NEGOCE DE VINS CACAO </v>
          </cell>
          <cell r="N63" t="str">
            <v>05 56 16 56 56</v>
          </cell>
          <cell r="O63" t="str">
            <v>compta@belco-negoce.fr</v>
          </cell>
          <cell r="P63" t="str">
            <v>www.belco-negoce.fr</v>
          </cell>
          <cell r="Q63" t="str">
            <v>/</v>
          </cell>
        </row>
        <row r="64">
          <cell r="C64" t="str">
            <v>B &amp; M STRUCTURE</v>
          </cell>
          <cell r="E64" t="str">
            <v xml:space="preserve">PAE de la Mare </v>
          </cell>
          <cell r="F64" t="str">
            <v xml:space="preserve">Ilot 6 - Atelier 35 </v>
          </cell>
          <cell r="G64">
            <v>97438</v>
          </cell>
          <cell r="H64" t="str">
            <v>SAINTE MARIE</v>
          </cell>
          <cell r="N64" t="str">
            <v xml:space="preserve">02 62 56 44 27 </v>
          </cell>
          <cell r="O64" t="str">
            <v>noll@bms.re</v>
          </cell>
          <cell r="Q64" t="str">
            <v>Christelle NOLL</v>
          </cell>
        </row>
        <row r="65">
          <cell r="C65" t="str">
            <v>BENARD Fabien</v>
          </cell>
          <cell r="E65" t="str">
            <v xml:space="preserve">Rés le Clos Bât 1 appt 3 </v>
          </cell>
          <cell r="F65" t="str">
            <v xml:space="preserve">Rue Tastet GIRARD </v>
          </cell>
          <cell r="G65">
            <v>33290</v>
          </cell>
          <cell r="H65" t="str">
            <v xml:space="preserve">BLANQUEFORT </v>
          </cell>
          <cell r="N65">
            <v>621318285</v>
          </cell>
        </row>
        <row r="66">
          <cell r="C66" t="str">
            <v xml:space="preserve">BENHENIDA Sam </v>
          </cell>
          <cell r="N66">
            <v>628766241</v>
          </cell>
          <cell r="O66" t="str">
            <v>benhenida.sam@voila.fr</v>
          </cell>
        </row>
        <row r="67">
          <cell r="C67" t="str">
            <v>BERQUE BOIS</v>
          </cell>
          <cell r="E67" t="str">
            <v>751 bld de l'industrie</v>
          </cell>
          <cell r="G67">
            <v>33260</v>
          </cell>
          <cell r="H67" t="str">
            <v>LA TESTE</v>
          </cell>
          <cell r="O67" t="str">
            <v>dslnc@orange.fr</v>
          </cell>
        </row>
        <row r="68">
          <cell r="C68" t="str">
            <v xml:space="preserve">BLANC ROGER </v>
          </cell>
          <cell r="E68" t="str">
            <v>40 rue de la république</v>
          </cell>
          <cell r="G68">
            <v>33660</v>
          </cell>
          <cell r="H68" t="str">
            <v xml:space="preserve">ST SEURIN SUR L'ISLE </v>
          </cell>
          <cell r="N68" t="str">
            <v>06 63 45 37 52</v>
          </cell>
          <cell r="O68" t="str">
            <v>marianne.roger@hotmail.fr</v>
          </cell>
        </row>
        <row r="69">
          <cell r="C69" t="str">
            <v>BMS</v>
          </cell>
          <cell r="E69" t="str">
            <v>DIVISION UPSA - BU Gascogne 1</v>
          </cell>
          <cell r="F69" t="str">
            <v>979 avenue des pyrénées</v>
          </cell>
          <cell r="G69" t="str">
            <v>47520 </v>
          </cell>
          <cell r="H69" t="str">
            <v xml:space="preserve">LE PASSAGE </v>
          </cell>
          <cell r="N69" t="str">
            <v>05 53 69 63 93</v>
          </cell>
          <cell r="O69" t="str">
            <v>jean-pierre.bourroux@bms.com</v>
          </cell>
          <cell r="P69" t="str">
            <v>www.bmsfrance.fr</v>
          </cell>
          <cell r="Q69" t="str">
            <v>BOURROUX JEAN-PIERRE  |  Responsable Maintenance Production  06 70 55 60 91</v>
          </cell>
        </row>
        <row r="70">
          <cell r="C70" t="str">
            <v>BORDEAUX SOUDURE</v>
          </cell>
          <cell r="E70" t="str">
            <v>ZI Le Phare</v>
          </cell>
          <cell r="F70" t="str">
            <v>14 rue Faraday</v>
          </cell>
          <cell r="G70">
            <v>33700</v>
          </cell>
          <cell r="H70" t="str">
            <v xml:space="preserve">MERIGNAC </v>
          </cell>
          <cell r="M70" t="str">
            <v>MATERIEL DE SOUDURE</v>
          </cell>
          <cell r="N70" t="str">
            <v>05 56 46 21 13</v>
          </cell>
          <cell r="O70" t="str">
            <v>bordeaux.soudure@wanadoo.fr</v>
          </cell>
          <cell r="P70" t="str">
            <v>http://www.bordeaux-soudure.fr/</v>
          </cell>
          <cell r="Q70" t="str">
            <v>Monsieur POTIER</v>
          </cell>
        </row>
        <row r="71">
          <cell r="C71" t="str">
            <v xml:space="preserve">BOULY Cyril </v>
          </cell>
          <cell r="E71" t="str">
            <v xml:space="preserve">1 rue Maurice ravel </v>
          </cell>
          <cell r="G71">
            <v>33185</v>
          </cell>
          <cell r="H71" t="str">
            <v xml:space="preserve">LE HAILLAN </v>
          </cell>
          <cell r="M71" t="str">
            <v xml:space="preserve">PARTICULIER </v>
          </cell>
          <cell r="N71">
            <v>642348628</v>
          </cell>
          <cell r="O71" t="str">
            <v>bouly.cyril@orange.fr</v>
          </cell>
        </row>
        <row r="72">
          <cell r="C72" t="str">
            <v xml:space="preserve">BOUYAHIA Mohamed </v>
          </cell>
          <cell r="E72" t="str">
            <v xml:space="preserve">Av de l'Hippodrome </v>
          </cell>
          <cell r="F72" t="str">
            <v>Rés. du Champs de courses - Appt. 124</v>
          </cell>
          <cell r="G72">
            <v>33110</v>
          </cell>
          <cell r="H72" t="str">
            <v xml:space="preserve">LE BOUSCAT </v>
          </cell>
          <cell r="M72" t="str">
            <v xml:space="preserve">PARTICULIER </v>
          </cell>
          <cell r="N72">
            <v>634111118</v>
          </cell>
          <cell r="O72" t="str">
            <v>mohamed.bouyahia@orange.fr</v>
          </cell>
        </row>
        <row r="73">
          <cell r="C73" t="str">
            <v xml:space="preserve">BOYANCE Rémy </v>
          </cell>
          <cell r="E73" t="str">
            <v xml:space="preserve">3 Fontaurille rond </v>
          </cell>
          <cell r="G73">
            <v>33127</v>
          </cell>
          <cell r="H73" t="str">
            <v xml:space="preserve">SAVIGNAC </v>
          </cell>
          <cell r="M73" t="str">
            <v xml:space="preserve">PARTICULIER </v>
          </cell>
          <cell r="N73">
            <v>356712037</v>
          </cell>
        </row>
        <row r="74">
          <cell r="C74" t="str">
            <v>BPI</v>
          </cell>
          <cell r="H74" t="str">
            <v xml:space="preserve">BORDEAUX </v>
          </cell>
          <cell r="M74" t="str">
            <v>CRP</v>
          </cell>
          <cell r="N74">
            <v>610453021</v>
          </cell>
          <cell r="O74" t="str">
            <v>laurie.loriot@bpi-group.com</v>
          </cell>
          <cell r="Q74" t="str">
            <v>Laurie LORIOT   Yoann.aubert@bpi-group.com​​</v>
          </cell>
        </row>
        <row r="75">
          <cell r="C75" t="str">
            <v>BRIAND Yohann</v>
          </cell>
          <cell r="E75" t="str">
            <v>10 rue des Cèdres</v>
          </cell>
          <cell r="G75">
            <v>33600</v>
          </cell>
          <cell r="H75" t="str">
            <v xml:space="preserve">PESSAC </v>
          </cell>
          <cell r="N75">
            <v>627328219</v>
          </cell>
        </row>
        <row r="76">
          <cell r="C76" t="str">
            <v>BRIVES Thierry</v>
          </cell>
          <cell r="E76" t="str">
            <v>505 route du Griffon</v>
          </cell>
          <cell r="G76">
            <v>40300</v>
          </cell>
          <cell r="H76" t="str">
            <v xml:space="preserve">SAINT LON LES MINES </v>
          </cell>
          <cell r="M76" t="str">
            <v xml:space="preserve">PARTICULIER </v>
          </cell>
          <cell r="O76" t="str">
            <v>t.brives@orange.fr</v>
          </cell>
        </row>
        <row r="77">
          <cell r="C77" t="str">
            <v>BROUILLON PROCESS SAS</v>
          </cell>
          <cell r="E77" t="str">
            <v>Lieu-dit "BEYLARD" RD 813</v>
          </cell>
          <cell r="G77">
            <v>47180</v>
          </cell>
          <cell r="H77" t="str">
            <v>SAINTE BAZEILLE</v>
          </cell>
          <cell r="N77" t="str">
            <v xml:space="preserve">05.53.20.98.00  </v>
          </cell>
          <cell r="O77" t="str">
            <v>www.brouillon-process.com</v>
          </cell>
          <cell r="Q77" t="str">
            <v>M. MAURY Sébastien (Bureau d'études)</v>
          </cell>
        </row>
        <row r="78">
          <cell r="C78" t="str">
            <v>BUREAU VERITAS</v>
          </cell>
          <cell r="E78" t="str">
            <v>40 avenue Ferdinand de Lesseps</v>
          </cell>
          <cell r="G78">
            <v>33610</v>
          </cell>
          <cell r="H78" t="str">
            <v>CANEJAN</v>
          </cell>
          <cell r="N78">
            <v>557962471</v>
          </cell>
          <cell r="O78" t="str">
            <v>muriel.ferrel@fr.bureauveritas.com</v>
          </cell>
          <cell r="P78" t="str">
            <v>www.bureauveritas.fr</v>
          </cell>
          <cell r="Q78" t="str">
            <v>Muriel FERREL</v>
          </cell>
        </row>
        <row r="79">
          <cell r="C79" t="str">
            <v xml:space="preserve">CANALIS </v>
          </cell>
          <cell r="E79" t="str">
            <v>9 imp Bois de la Grange</v>
          </cell>
          <cell r="F79" t="str">
            <v>ZA de la Briqueterie</v>
          </cell>
          <cell r="G79">
            <v>33610</v>
          </cell>
          <cell r="H79" t="str">
            <v xml:space="preserve">CANEJAN </v>
          </cell>
          <cell r="M79" t="str">
            <v xml:space="preserve">TUYAUTERIE INDUSTRIELLE VENTE ET INSTALLATION DE CHAUDIERES </v>
          </cell>
          <cell r="N79" t="str">
            <v>05 56 79 37 93</v>
          </cell>
          <cell r="O79" t="str">
            <v>l.vidal@canalis.fr</v>
          </cell>
          <cell r="P79" t="str">
            <v>/</v>
          </cell>
          <cell r="Q79" t="str">
            <v xml:space="preserve">Monsieur  VIDAL </v>
          </cell>
        </row>
        <row r="80">
          <cell r="C80" t="str">
            <v>CAP EMPLOI Garonne</v>
          </cell>
          <cell r="O80" t="str">
            <v>h.marinier@capemploi33bx-garonne.org</v>
          </cell>
          <cell r="Q80" t="str">
            <v xml:space="preserve">Mme MARINIER </v>
          </cell>
        </row>
        <row r="81">
          <cell r="C81" t="str">
            <v>CARI PESSAC</v>
          </cell>
          <cell r="E81" t="str">
            <v>Europarc Bâtiment B 10</v>
          </cell>
          <cell r="F81" t="str">
            <v>7 avenue Léonard de Vinci</v>
          </cell>
          <cell r="G81">
            <v>33600</v>
          </cell>
          <cell r="H81" t="str">
            <v xml:space="preserve">PESSAC </v>
          </cell>
          <cell r="M81" t="str">
            <v>ENTREPRISES DU BATIMENT</v>
          </cell>
          <cell r="N81" t="str">
            <v>05 56 36 30 49</v>
          </cell>
          <cell r="O81" t="str">
            <v>sud-ouest@cari.fayat.com</v>
          </cell>
          <cell r="P81" t="str">
            <v>www.cari.fr</v>
          </cell>
          <cell r="Q81" t="str">
            <v>/</v>
          </cell>
        </row>
        <row r="82">
          <cell r="C82" t="str">
            <v>CARI</v>
          </cell>
          <cell r="E82" t="str">
            <v>165 Route de Camsaud</v>
          </cell>
          <cell r="G82">
            <v>84700</v>
          </cell>
          <cell r="H82" t="str">
            <v>SORGUES</v>
          </cell>
          <cell r="J82" t="str">
            <v>38377525100028</v>
          </cell>
          <cell r="L82" t="str">
            <v>FR76383775251</v>
          </cell>
          <cell r="M82" t="str">
            <v>Chaudronnerie agricole</v>
          </cell>
          <cell r="N82">
            <v>687574229</v>
          </cell>
          <cell r="O82" t="str">
            <v>c.chevalier@c-cari.fr</v>
          </cell>
          <cell r="Q82" t="str">
            <v>M. CHEVALIER</v>
          </cell>
        </row>
        <row r="83">
          <cell r="C83" t="str">
            <v>CASSAGNE SA</v>
          </cell>
          <cell r="E83" t="str">
            <v>16 route Port Neuf</v>
          </cell>
          <cell r="G83">
            <v>33360</v>
          </cell>
          <cell r="H83" t="str">
            <v>CAMBLANES ET MEYNAC</v>
          </cell>
          <cell r="M83" t="str">
            <v xml:space="preserve">TRAVAUX PUBLICS </v>
          </cell>
          <cell r="N83" t="str">
            <v>05 56 20 15 73</v>
          </cell>
          <cell r="O83" t="str">
            <v>Anh.nguyen@eiffage.com</v>
          </cell>
          <cell r="P83" t="str">
            <v>http://cassagne-eiffage.com</v>
          </cell>
          <cell r="Q83" t="str">
            <v>monsieur SERVAN CHARGE D'AFFAIRE</v>
          </cell>
        </row>
        <row r="84">
          <cell r="C84" t="str">
            <v>CASSIAU Johan</v>
          </cell>
          <cell r="E84" t="str">
            <v>15 allée Catherine de Duraignes</v>
          </cell>
          <cell r="G84">
            <v>33850</v>
          </cell>
          <cell r="H84" t="str">
            <v>LEOGNAN</v>
          </cell>
          <cell r="O84" t="str">
            <v>cassiau.johan@gmail.com</v>
          </cell>
        </row>
        <row r="85">
          <cell r="C85" t="str">
            <v>CATALDI SAS</v>
          </cell>
          <cell r="E85" t="str">
            <v>Route de Bordeaux</v>
          </cell>
          <cell r="F85" t="str">
            <v>Z.A. Girouflat</v>
          </cell>
          <cell r="G85">
            <v>47200</v>
          </cell>
          <cell r="H85" t="str">
            <v>MARMANDE</v>
          </cell>
          <cell r="N85">
            <v>553643336</v>
          </cell>
          <cell r="O85" t="str">
            <v>moyajose@orange.fr</v>
          </cell>
          <cell r="P85" t="str">
            <v>www.cataldi.fr</v>
          </cell>
          <cell r="Q85" t="str">
            <v>Monsieur MOYA José chef d'atelier/coordinateur de soudage</v>
          </cell>
        </row>
        <row r="86">
          <cell r="C86" t="str">
            <v>CATTARIN URL</v>
          </cell>
          <cell r="E86" t="str">
            <v>120 cours Ornano</v>
          </cell>
          <cell r="G86">
            <v>33700</v>
          </cell>
          <cell r="H86" t="str">
            <v xml:space="preserve">MERIGNAC </v>
          </cell>
          <cell r="N86" t="str">
            <v xml:space="preserve">06 73 88 42 19 </v>
          </cell>
          <cell r="O86" t="str">
            <v>michel.cattarin@wanadoo.fr</v>
          </cell>
        </row>
        <row r="87">
          <cell r="C87" t="str">
            <v xml:space="preserve">CEGELEC CEM NUCLEAIRE </v>
          </cell>
          <cell r="G87">
            <v>13115</v>
          </cell>
          <cell r="H87" t="str">
            <v>SAINT-PAUL-LEZ-DURANCE</v>
          </cell>
          <cell r="M87" t="str">
            <v xml:space="preserve">NUCLEAIRE </v>
          </cell>
          <cell r="N87" t="str">
            <v>04.42.63.11.43</v>
          </cell>
          <cell r="O87" t="str">
            <v>corine.dumontet@cegelec.com</v>
          </cell>
          <cell r="Q87" t="str">
            <v>Corine DUMONTET Assistante Projet RJH</v>
          </cell>
        </row>
        <row r="88">
          <cell r="C88" t="str">
            <v>CEGELEC SUD-OUEST</v>
          </cell>
          <cell r="E88" t="str">
            <v>54 av Gustave Eiffel</v>
          </cell>
          <cell r="G88">
            <v>33610</v>
          </cell>
          <cell r="H88" t="str">
            <v>CANEJAN</v>
          </cell>
          <cell r="M88" t="str">
            <v xml:space="preserve">ELECTRICITE INDUSTRIELLE </v>
          </cell>
          <cell r="N88" t="str">
            <v>05 56 13 27 27</v>
          </cell>
          <cell r="O88" t="str">
            <v>ccourtens@cegelec.com</v>
          </cell>
          <cell r="P88" t="str">
            <v>http://www.cegelec.fr/</v>
          </cell>
          <cell r="Q88" t="str">
            <v>M BALITRAND  Carine COURTENS (formation)</v>
          </cell>
        </row>
        <row r="89">
          <cell r="C89" t="str">
            <v>CFAI AQUITAINE</v>
          </cell>
          <cell r="E89" t="str">
            <v xml:space="preserve">40 Avenue Maryse Bastié </v>
          </cell>
          <cell r="F89" t="str">
            <v>BP 75</v>
          </cell>
          <cell r="G89">
            <v>33523</v>
          </cell>
          <cell r="H89" t="str">
            <v xml:space="preserve">BRUGES </v>
          </cell>
          <cell r="M89" t="str">
            <v xml:space="preserve">FORMATION </v>
          </cell>
          <cell r="N89" t="str">
            <v xml:space="preserve">05 56 57 44 50 </v>
          </cell>
          <cell r="O89" t="str">
            <v>f_herve@cfai-aquitaine.org</v>
          </cell>
          <cell r="P89" t="str">
            <v>www.cfai-aquitaine.org</v>
          </cell>
          <cell r="Q89" t="str">
            <v>François HERVE</v>
          </cell>
        </row>
        <row r="90">
          <cell r="C90" t="str">
            <v>CFAI SEYRESSE</v>
          </cell>
          <cell r="E90" t="str">
            <v>526 rte d'Oeyreluy</v>
          </cell>
          <cell r="G90">
            <v>40180</v>
          </cell>
          <cell r="H90" t="str">
            <v xml:space="preserve"> </v>
          </cell>
          <cell r="M90" t="str">
            <v xml:space="preserve">FORMATION </v>
          </cell>
          <cell r="N90" t="str">
            <v>05 58 57 62 06</v>
          </cell>
          <cell r="O90" t="str">
            <v>/</v>
          </cell>
          <cell r="P90" t="str">
            <v>www.cfai-aquitaine.org</v>
          </cell>
          <cell r="Q90" t="str">
            <v>n_verges@cfai-aquitaine.org</v>
          </cell>
        </row>
        <row r="91">
          <cell r="C91" t="str">
            <v xml:space="preserve">CHALLENGE INTERIM </v>
          </cell>
          <cell r="E91" t="str">
            <v>2 r Laplace</v>
          </cell>
          <cell r="G91">
            <v>33700</v>
          </cell>
          <cell r="H91" t="str">
            <v>MERIGNAC</v>
          </cell>
          <cell r="M91" t="str">
            <v xml:space="preserve">INTERIM </v>
          </cell>
          <cell r="N91" t="str">
            <v>05 57 29 19 11</v>
          </cell>
          <cell r="O91" t="str">
            <v>merignac@challenge-interim.fr</v>
          </cell>
          <cell r="P91" t="str">
            <v>http://www.eurostrategie.fr</v>
          </cell>
          <cell r="Q91" t="str">
            <v>/</v>
          </cell>
        </row>
        <row r="92">
          <cell r="C92" t="str">
            <v xml:space="preserve">CHAMBRE DES METIERS ET DE L ARTISANAT DU LOT ET GARONNE </v>
          </cell>
          <cell r="E92" t="str">
            <v>2 impasse Morère</v>
          </cell>
          <cell r="G92">
            <v>47000</v>
          </cell>
          <cell r="H92" t="str">
            <v>AGEN</v>
          </cell>
          <cell r="M92" t="str">
            <v>CHAMBRE DES METIERS ET ARTISANANT</v>
          </cell>
          <cell r="N92" t="str">
            <v>05 53 77 47 77</v>
          </cell>
          <cell r="O92" t="str">
            <v>contact.cfm@cma47.fr</v>
          </cell>
          <cell r="P92" t="str">
            <v>www.cm-agen.fr</v>
          </cell>
          <cell r="Q92" t="str">
            <v>Eric SAUZEAU</v>
          </cell>
        </row>
        <row r="93">
          <cell r="C93" t="str">
            <v>CHÂTEAU FIGEAC</v>
          </cell>
          <cell r="G93">
            <v>33330</v>
          </cell>
          <cell r="H93" t="str">
            <v>SAINT-EMILION</v>
          </cell>
          <cell r="M93" t="str">
            <v>VITICULTURE</v>
          </cell>
          <cell r="N93" t="str">
            <v>05 57 24 72 26</v>
          </cell>
          <cell r="O93" t="str">
            <v>chateaufigeac-château-figeac.com</v>
          </cell>
          <cell r="P93" t="str">
            <v>chateau-figeac@chateau-figeac.com</v>
          </cell>
        </row>
        <row r="94">
          <cell r="C94" t="str">
            <v>CHÂTEAU LEOVILLE LAS CASES</v>
          </cell>
          <cell r="E94" t="str">
            <v xml:space="preserve">Route de Pauillac </v>
          </cell>
          <cell r="G94">
            <v>33250</v>
          </cell>
          <cell r="H94" t="str">
            <v>SAINT JULIEN BEYCHEVELLE</v>
          </cell>
          <cell r="M94" t="str">
            <v>PRODUCTEURS VENTE DIRECTE DE VIN</v>
          </cell>
          <cell r="N94" t="str">
            <v>05 56 73 25 26</v>
          </cell>
          <cell r="O94" t="str">
            <v xml:space="preserve">compta@leoville-las-cases.com   </v>
          </cell>
          <cell r="P94" t="str">
            <v>/</v>
          </cell>
          <cell r="Q94" t="str">
            <v>Charlène CLAVERIE</v>
          </cell>
        </row>
        <row r="95">
          <cell r="C95" t="str">
            <v xml:space="preserve">CHAUDRONNERIE SERVICE </v>
          </cell>
          <cell r="G95">
            <v>33370</v>
          </cell>
          <cell r="H95" t="str">
            <v>YVRAC</v>
          </cell>
          <cell r="M95" t="str">
            <v>CHAUDRONNERIE</v>
          </cell>
          <cell r="O95" t="str">
            <v>cs.veronique-nicolleau@wanadoo.fr</v>
          </cell>
        </row>
        <row r="96">
          <cell r="C96" t="str">
            <v xml:space="preserve">CHU BLAYE </v>
          </cell>
          <cell r="M96" t="str">
            <v>HOPITAL</v>
          </cell>
          <cell r="N96">
            <v>557334512</v>
          </cell>
          <cell r="O96" t="str">
            <v>b.benaud@chblaye.fr</v>
          </cell>
          <cell r="Q96" t="str">
            <v xml:space="preserve">B BENAUD cellule formation </v>
          </cell>
        </row>
        <row r="97">
          <cell r="C97" t="str">
            <v>CLEMENCEAU Jérôme</v>
          </cell>
          <cell r="E97" t="str">
            <v xml:space="preserve">44 av de la Garonne </v>
          </cell>
          <cell r="F97" t="str">
            <v>Appt 27</v>
          </cell>
          <cell r="G97">
            <v>33270</v>
          </cell>
          <cell r="H97" t="str">
            <v xml:space="preserve">FLOIRAC </v>
          </cell>
          <cell r="N97" t="str">
            <v>06 22 51 11 93</v>
          </cell>
        </row>
        <row r="98">
          <cell r="C98" t="str">
            <v>CLUZEAU Pascal</v>
          </cell>
          <cell r="E98" t="str">
            <v xml:space="preserve">32 rue des Arts </v>
          </cell>
          <cell r="G98">
            <v>33700</v>
          </cell>
          <cell r="H98" t="str">
            <v xml:space="preserve">MERIGNAC </v>
          </cell>
        </row>
        <row r="99">
          <cell r="C99" t="str">
            <v>COFELY AXIMA</v>
          </cell>
          <cell r="M99" t="str">
            <v>CHAUFFAGE CLIMATISATION PREVENTION INCENDIE</v>
          </cell>
          <cell r="N99">
            <v>557715574</v>
          </cell>
          <cell r="O99" t="str">
            <v>eric.lopez@cofelyaxima-gdfsuez.com</v>
          </cell>
          <cell r="P99" t="str">
            <v>www.cofelyaxima-gdfsuez.com</v>
          </cell>
          <cell r="Q99" t="str">
            <v>M BARDEL Eric LOPEZ</v>
          </cell>
        </row>
        <row r="100">
          <cell r="C100" t="str">
            <v xml:space="preserve">AXIMA CONCEPT Pôle Process Industriel </v>
          </cell>
          <cell r="E100" t="str">
            <v>Parc Mios Entreprises Rue Galeben</v>
          </cell>
          <cell r="F100" t="str">
            <v xml:space="preserve">Lacanau de Mios </v>
          </cell>
          <cell r="G100">
            <v>33380</v>
          </cell>
          <cell r="H100" t="str">
            <v>MIOS</v>
          </cell>
          <cell r="N100">
            <v>557715570</v>
          </cell>
          <cell r="O100" t="str">
            <v>carole.chefdeville@cofelyaxima-gdfsuez.com</v>
          </cell>
          <cell r="Q100" t="str">
            <v xml:space="preserve">M BARDEL Michel -  Carole CHEFDEVILLE - M LOPEZ 06 69 67 97 86 </v>
          </cell>
        </row>
        <row r="101">
          <cell r="C101" t="str">
            <v xml:space="preserve">AXIMA CONCEPT Service comptabilité </v>
          </cell>
          <cell r="E101" t="str">
            <v xml:space="preserve">30 rue de la Poudrette </v>
          </cell>
          <cell r="F101" t="str">
            <v>BP 15046</v>
          </cell>
          <cell r="G101">
            <v>69601</v>
          </cell>
          <cell r="H101" t="str">
            <v xml:space="preserve">VILLEURBANNE CEDEX </v>
          </cell>
        </row>
        <row r="102">
          <cell r="C102" t="str">
            <v>COFELY ENDEL RÉUNION</v>
          </cell>
          <cell r="E102" t="str">
            <v>105 allée de Montaignac</v>
          </cell>
          <cell r="G102">
            <v>97427</v>
          </cell>
          <cell r="H102" t="str">
            <v>ETANG-SALE</v>
          </cell>
          <cell r="N102" t="str">
            <v>02 62 91 93 83</v>
          </cell>
          <cell r="O102" t="str">
            <v>gilles.romero@cofelyendel-gdfsuez.com</v>
          </cell>
          <cell r="Q102" t="str">
            <v>M. ROMERO Gilles</v>
          </cell>
        </row>
        <row r="103">
          <cell r="C103" t="str">
            <v xml:space="preserve">COFELY ENDEL </v>
          </cell>
          <cell r="E103" t="str">
            <v>EMM ZI Nord- 95, Avenue Gustave Eiffel</v>
          </cell>
          <cell r="F103" t="str">
            <v>CS 60031</v>
          </cell>
          <cell r="G103">
            <v>13655</v>
          </cell>
          <cell r="H103" t="str">
            <v xml:space="preserve">ROGNAC </v>
          </cell>
          <cell r="O103" t="str">
            <v>yann.dauce@cofelyendel-gdfsuez.com; virginie.leguilloux@endel-gdfsuez.com</v>
          </cell>
          <cell r="P103" t="str">
            <v xml:space="preserve">, </v>
          </cell>
          <cell r="Q103" t="str">
            <v>Virginie LE GUILLOUX,  PCR - Chargée de Prévention QPE, Pôle Nucléaire, ENDEL EMM Rognac, 06 77 15 78 07  - Yann DAUCE 06 08 70 05 70</v>
          </cell>
        </row>
        <row r="104">
          <cell r="C104" t="str">
            <v xml:space="preserve">COFELY ENDEL  CSP Nantes </v>
          </cell>
          <cell r="E104" t="str">
            <v>Service formation Rue Léon Durocher</v>
          </cell>
          <cell r="F104" t="str">
            <v>BP 10437</v>
          </cell>
          <cell r="G104">
            <v>44204</v>
          </cell>
          <cell r="H104" t="str">
            <v>NANTES  Cedex 2</v>
          </cell>
          <cell r="N104">
            <v>251173346</v>
          </cell>
          <cell r="O104" t="str">
            <v>laetitia.wagener@cofelyendel-gdfsuez.com ; johanna.morin@cofelyendel-gdfsuez.com</v>
          </cell>
          <cell r="Q104" t="str">
            <v>Kei LELIEVRE en l'absence de Laetitia WAGENER - Johanna MORIN gestionnaire formation</v>
          </cell>
        </row>
        <row r="105">
          <cell r="C105" t="str">
            <v>COLLENNE Manuel</v>
          </cell>
          <cell r="E105" t="str">
            <v>121 avenue de Magudas</v>
          </cell>
          <cell r="F105" t="str">
            <v>Apt B 03 Rés Elaia</v>
          </cell>
          <cell r="G105">
            <v>33700</v>
          </cell>
          <cell r="H105" t="str">
            <v>MERIGNAC</v>
          </cell>
          <cell r="N105">
            <v>616892580</v>
          </cell>
          <cell r="O105" t="str">
            <v>manuelcollenne@hotmail.fr</v>
          </cell>
        </row>
        <row r="106">
          <cell r="C106" t="str">
            <v xml:space="preserve">CONCEPT TUBES </v>
          </cell>
          <cell r="E106" t="str">
            <v>Granges</v>
          </cell>
          <cell r="G106">
            <v>19600</v>
          </cell>
          <cell r="H106" t="str">
            <v>ST PANTALAON DE LARCHE</v>
          </cell>
          <cell r="M106" t="str">
            <v>/</v>
          </cell>
          <cell r="N106">
            <v>626596068</v>
          </cell>
          <cell r="O106" t="str">
            <v>concept.tubes@hotmail.fr</v>
          </cell>
          <cell r="P106" t="str">
            <v>/</v>
          </cell>
          <cell r="Q106" t="str">
            <v xml:space="preserve">Cheninie AMSEL </v>
          </cell>
        </row>
        <row r="107">
          <cell r="C107" t="str">
            <v xml:space="preserve">CONSEIL GENERAL DE LA GIRONDE Direction des Politiques de Luttre Contre l'Exclusion </v>
          </cell>
          <cell r="E107" t="str">
            <v xml:space="preserve">Service de l'Administration Générale et de la Gestion </v>
          </cell>
          <cell r="F107" t="str">
            <v>1 Esplanade Charles de Gaulle - CS 71223</v>
          </cell>
          <cell r="G107">
            <v>33074</v>
          </cell>
          <cell r="H107" t="str">
            <v xml:space="preserve">BORDEAUX CEDEX </v>
          </cell>
          <cell r="M107" t="str">
            <v xml:space="preserve">COLLECTIVITE TERRITORIALE </v>
          </cell>
          <cell r="N107">
            <v>556993333</v>
          </cell>
        </row>
        <row r="108">
          <cell r="C108" t="str">
            <v>CONSEIL REGIONAL D'AQUITAINE</v>
          </cell>
          <cell r="E108" t="str">
            <v xml:space="preserve">Direction de la Formation Professionnelle Continue Unité des aides individuelles </v>
          </cell>
          <cell r="F108" t="str">
            <v>14 rue François de Sourdis CS 81383</v>
          </cell>
          <cell r="G108">
            <v>33077</v>
          </cell>
          <cell r="H108" t="str">
            <v xml:space="preserve">BORDEAUX CEDEX </v>
          </cell>
          <cell r="M108" t="str">
            <v xml:space="preserve">COLLECTIVITE TERRITORIALE </v>
          </cell>
          <cell r="N108">
            <v>557578000</v>
          </cell>
          <cell r="O108" t="str">
            <v>prf@aquitaine.fr ; aidesindividuelles@aquitaine.fr</v>
          </cell>
          <cell r="Q108" t="str">
            <v xml:space="preserve">ASP : 05 56 01 50 50 </v>
          </cell>
        </row>
        <row r="109">
          <cell r="C109" t="str">
            <v>CONSTRUCTYS AQUITAINE</v>
          </cell>
          <cell r="E109" t="str">
            <v>42 rue Peyronnet</v>
          </cell>
          <cell r="F109" t="str">
            <v>CS 31798</v>
          </cell>
          <cell r="G109">
            <v>33080</v>
          </cell>
          <cell r="H109" t="str">
            <v xml:space="preserve">BORDEAUX Cedex </v>
          </cell>
          <cell r="M109" t="str">
            <v>OPCA</v>
          </cell>
          <cell r="N109">
            <v>556013191</v>
          </cell>
          <cell r="O109" t="str">
            <v>lydie.desperiez@constructys.fr</v>
          </cell>
        </row>
        <row r="110">
          <cell r="C110" t="str">
            <v xml:space="preserve">CONSTRUCTYS  </v>
          </cell>
          <cell r="E110" t="str">
            <v>OPCA de la Construction</v>
          </cell>
          <cell r="F110" t="str">
            <v>32 rue René Boulanger</v>
          </cell>
          <cell r="G110" t="str">
            <v>CS 60033</v>
          </cell>
          <cell r="H110" t="str">
            <v>PARIS CEDEX 10</v>
          </cell>
        </row>
        <row r="111">
          <cell r="C111" t="str">
            <v>CORDIAL 100</v>
          </cell>
          <cell r="E111" t="str">
            <v>BP 631</v>
          </cell>
          <cell r="G111">
            <v>4106</v>
          </cell>
          <cell r="H111" t="str">
            <v xml:space="preserve">MANOSQUE CEDEX </v>
          </cell>
          <cell r="M111" t="str">
            <v xml:space="preserve">INTERIM </v>
          </cell>
          <cell r="Q111" t="str">
            <v>PROMAN BX</v>
          </cell>
        </row>
        <row r="112">
          <cell r="C112" t="str">
            <v xml:space="preserve">COSEA </v>
          </cell>
          <cell r="E112" t="str">
            <v>Section G. TOARC (Lot 15)</v>
          </cell>
          <cell r="F112" t="str">
            <v>Rue du Chênet vert</v>
          </cell>
          <cell r="G112">
            <v>33440</v>
          </cell>
          <cell r="H112" t="str">
            <v>AMBARES-ET-LAGRAVE</v>
          </cell>
          <cell r="N112" t="str">
            <v>05 57 91 11 24</v>
          </cell>
          <cell r="O112" t="str">
            <v>mathieu.lambert@cosea.com</v>
          </cell>
          <cell r="Q112" t="str">
            <v>Mathieu LAMBERT 06 13 55 17 67</v>
          </cell>
        </row>
        <row r="113">
          <cell r="C113" t="str">
            <v>COUDERT Mickaël</v>
          </cell>
          <cell r="O113" t="str">
            <v>micka.coachin@gmail.com</v>
          </cell>
        </row>
        <row r="114">
          <cell r="C114" t="str">
            <v xml:space="preserve">CP INTERIM </v>
          </cell>
          <cell r="E114" t="str">
            <v xml:space="preserve">19 av Saint Vincent de Paul </v>
          </cell>
          <cell r="G114">
            <v>40100</v>
          </cell>
          <cell r="H114" t="str">
            <v xml:space="preserve">DAX </v>
          </cell>
          <cell r="M114" t="str">
            <v xml:space="preserve">INTERIM </v>
          </cell>
          <cell r="N114">
            <v>558900295</v>
          </cell>
          <cell r="O114" t="str">
            <v>dax@cp-interim.fr</v>
          </cell>
          <cell r="Q114" t="str">
            <v xml:space="preserve">Christophe PENOUILH Directeur d'agence, Caroline ROSSI Assistante d'agence </v>
          </cell>
        </row>
        <row r="115">
          <cell r="C115" t="str">
            <v xml:space="preserve">AB INTERIM   </v>
          </cell>
          <cell r="E115" t="str">
            <v xml:space="preserve">Technoclub 1 avenue de l'Hippodrome </v>
          </cell>
          <cell r="F115" t="str">
            <v>Bât. A</v>
          </cell>
          <cell r="G115">
            <v>33170</v>
          </cell>
          <cell r="H115" t="str">
            <v>GRADIGNAN</v>
          </cell>
          <cell r="M115" t="str">
            <v xml:space="preserve">INTERIM </v>
          </cell>
          <cell r="N115" t="str">
            <v>05 56 75 24 14</v>
          </cell>
          <cell r="O115" t="str">
            <v>gradignan64@groupe-crit.com , jp.fechan@groupe-crit.com  coralie.chapoullie@groupe-crit.com</v>
          </cell>
          <cell r="Q115" t="str">
            <v xml:space="preserve">M FECHAN  M NORMANT 06 17 91 37 81 </v>
          </cell>
        </row>
        <row r="116">
          <cell r="C116" t="str">
            <v>AB INTERIM SERVICE FORMATION</v>
          </cell>
          <cell r="E116" t="str">
            <v>Direction Régionale Sud-Ouest</v>
          </cell>
          <cell r="F116" t="str">
            <v>Bâtiment Les Oliviers - 445 L'Occitane</v>
          </cell>
          <cell r="G116">
            <v>31670</v>
          </cell>
          <cell r="H116" t="str">
            <v>LABEGE</v>
          </cell>
        </row>
        <row r="117">
          <cell r="C117" t="str">
            <v xml:space="preserve">CRIT </v>
          </cell>
          <cell r="E117" t="str">
            <v xml:space="preserve">Technoclub 1 avenue de l'Hippodrome </v>
          </cell>
          <cell r="F117" t="str">
            <v>Bât. A</v>
          </cell>
          <cell r="G117">
            <v>33170</v>
          </cell>
          <cell r="H117" t="str">
            <v>GRADIGNAN</v>
          </cell>
          <cell r="M117" t="str">
            <v xml:space="preserve">INTERIM </v>
          </cell>
          <cell r="N117" t="str">
            <v>05 56 75 24 14</v>
          </cell>
          <cell r="O117" t="str">
            <v>patrice.rubio@groupe-crit.com</v>
          </cell>
          <cell r="Q117" t="str">
            <v xml:space="preserve">M FECHAN  M NORMANT 06 17 91 37 81 </v>
          </cell>
        </row>
        <row r="118">
          <cell r="C118" t="str">
            <v>CRIT SERVICE FORMATION</v>
          </cell>
          <cell r="E118" t="str">
            <v>Direction Régionale Sud-Ouest</v>
          </cell>
          <cell r="F118" t="str">
            <v>Bâtiment Les Oliviers - 445 L'Occitane</v>
          </cell>
          <cell r="G118">
            <v>31670</v>
          </cell>
          <cell r="H118" t="str">
            <v>LABEGE</v>
          </cell>
        </row>
        <row r="119">
          <cell r="C119" t="str">
            <v>CRIT 47</v>
          </cell>
          <cell r="E119" t="str">
            <v>Lieu dit "Trenque" ZAC de Trenque</v>
          </cell>
          <cell r="F119" t="str">
            <v>1 rue Albert Ferrasse</v>
          </cell>
          <cell r="G119">
            <v>47550</v>
          </cell>
          <cell r="H119" t="str">
            <v>BOÉ</v>
          </cell>
          <cell r="N119">
            <v>614403877</v>
          </cell>
          <cell r="O119" t="str">
            <v>philippe.fouard@groupe-crit.com</v>
          </cell>
        </row>
        <row r="120">
          <cell r="C120" t="str">
            <v>CRIT - Sud ouest</v>
          </cell>
          <cell r="E120" t="str">
            <v xml:space="preserve">452 Avenue de Verdun </v>
          </cell>
          <cell r="G120">
            <v>33700</v>
          </cell>
          <cell r="H120" t="str">
            <v>MERIGNAC</v>
          </cell>
        </row>
        <row r="121">
          <cell r="C121" t="str">
            <v>CRIT INTERIM Bayonne</v>
          </cell>
          <cell r="H121" t="str">
            <v>BAYONNE</v>
          </cell>
          <cell r="M121" t="str">
            <v xml:space="preserve">INTERIM </v>
          </cell>
          <cell r="N121">
            <v>559598000</v>
          </cell>
          <cell r="O121" t="str">
            <v>thierry.longepe@groupe-crit.com</v>
          </cell>
          <cell r="Q121" t="str">
            <v xml:space="preserve">Thierry LONGÉPÉ Responsable d'agence </v>
          </cell>
        </row>
        <row r="122">
          <cell r="C122" t="str">
            <v xml:space="preserve">CSTA </v>
          </cell>
          <cell r="E122" t="str">
            <v>86, Rue Geneteau</v>
          </cell>
          <cell r="G122">
            <v>79180</v>
          </cell>
          <cell r="H122" t="str">
            <v>CHAURAY</v>
          </cell>
          <cell r="M122" t="str">
            <v>FORMATION</v>
          </cell>
          <cell r="N122" t="str">
            <v>05 49 33 40 21</v>
          </cell>
          <cell r="O122" t="str">
            <v>csta@wanadoo.fr</v>
          </cell>
          <cell r="P122" t="str">
            <v>www.cstasoudage.com</v>
          </cell>
          <cell r="Q122" t="str">
            <v>Bernard MALLEMONT</v>
          </cell>
        </row>
        <row r="123">
          <cell r="C123" t="str">
            <v>CSP</v>
          </cell>
        </row>
        <row r="124">
          <cell r="C124" t="str">
            <v>CTIMSO</v>
          </cell>
          <cell r="E124" t="str">
            <v>Avenue Bellerive des Moines</v>
          </cell>
          <cell r="G124">
            <v>33530</v>
          </cell>
          <cell r="H124" t="str">
            <v>BASSENS</v>
          </cell>
          <cell r="M124" t="str">
            <v xml:space="preserve">CHAUDRONNERIE TUYAUTERIE INDUSTRIELLE </v>
          </cell>
          <cell r="N124" t="str">
            <v>05 56 40 52 09</v>
          </cell>
          <cell r="O124" t="str">
            <v>chaudronnerie.tuyauterie.industrielle@wanadoo.fr</v>
          </cell>
          <cell r="P124" t="str">
            <v>/</v>
          </cell>
          <cell r="Q124" t="str">
            <v>Monsieur DIAZ Max</v>
          </cell>
        </row>
        <row r="125">
          <cell r="C125" t="str">
            <v>Monsieur DAOUI El Houssain</v>
          </cell>
          <cell r="E125" t="str">
            <v>6 rue Louis Gendreau</v>
          </cell>
          <cell r="G125">
            <v>33310</v>
          </cell>
          <cell r="H125" t="str">
            <v>LORMONT</v>
          </cell>
          <cell r="N125">
            <v>762936058</v>
          </cell>
          <cell r="O125" t="str">
            <v>meholidaoudi33@outlook.fr</v>
          </cell>
        </row>
        <row r="126">
          <cell r="C126" t="str">
            <v>DCP Industrie/ Groupe ORTEC</v>
          </cell>
          <cell r="E126" t="str">
            <v>5 allée des Artisans</v>
          </cell>
          <cell r="G126">
            <v>37300</v>
          </cell>
          <cell r="H126" t="str">
            <v>JOUÉ LES TOURS</v>
          </cell>
          <cell r="M126" t="str">
            <v>FORMATION</v>
          </cell>
          <cell r="N126">
            <v>247448596</v>
          </cell>
          <cell r="O126" t="str">
            <v>dcpindustrie@gmail.com</v>
          </cell>
          <cell r="P126" t="str">
            <v>www.dcpindustrie.com</v>
          </cell>
          <cell r="Q126" t="str">
            <v>Mickaël PENAULT</v>
          </cell>
        </row>
        <row r="127">
          <cell r="C127" t="str">
            <v>D&amp;D</v>
          </cell>
          <cell r="O127" t="str">
            <v>idefix4@yahoo.fr</v>
          </cell>
          <cell r="Q127" t="str">
            <v>BREL Didier 06 85 83 29 31</v>
          </cell>
        </row>
        <row r="128">
          <cell r="C128" t="str">
            <v>DECOUPE 33</v>
          </cell>
          <cell r="E128" t="str">
            <v>chem Grange</v>
          </cell>
          <cell r="F128" t="str">
            <v>ZA Lagrange 1</v>
          </cell>
          <cell r="G128">
            <v>33650</v>
          </cell>
          <cell r="H128" t="str">
            <v>MARTILLAC</v>
          </cell>
          <cell r="M128" t="str">
            <v xml:space="preserve">DECOUPAGE EMBOUTISSAGE </v>
          </cell>
          <cell r="N128" t="str">
            <v>09 50 78 71 82</v>
          </cell>
          <cell r="O128" t="str">
            <v>contact@decoupes33.fr</v>
          </cell>
        </row>
        <row r="129">
          <cell r="C129" t="str">
            <v>Société D.L. OCEAN</v>
          </cell>
          <cell r="E129" t="str">
            <v>1 avenue Marsaou</v>
          </cell>
          <cell r="F129" t="str">
            <v>CANEJAN</v>
          </cell>
          <cell r="G129">
            <v>33612</v>
          </cell>
          <cell r="H129" t="str">
            <v>CESTAS</v>
          </cell>
          <cell r="O129" t="str">
            <v>charreuteur@dlocean.fr</v>
          </cell>
          <cell r="Q129" t="str">
            <v>M. CHARREUTEUR</v>
          </cell>
        </row>
        <row r="130">
          <cell r="C130" t="str">
            <v>DMT</v>
          </cell>
          <cell r="E130" t="str">
            <v>PA La Jacotte </v>
          </cell>
          <cell r="F130" t="str">
            <v>31 r Aristide Bergès</v>
          </cell>
          <cell r="G130">
            <v>33270</v>
          </cell>
          <cell r="H130" t="str">
            <v>FLOIRAC</v>
          </cell>
          <cell r="M130" t="str">
            <v xml:space="preserve">VENTE INSTALLATION CHAUFFAGE AU GAZ </v>
          </cell>
          <cell r="N130" t="str">
            <v>05 56 32 96 54</v>
          </cell>
          <cell r="O130" t="str">
            <v>dmt@wanadoo.fr</v>
          </cell>
          <cell r="P130" t="str">
            <v>/</v>
          </cell>
          <cell r="Q130" t="str">
            <v>/</v>
          </cell>
        </row>
        <row r="131">
          <cell r="C131" t="str">
            <v>D'GROFF Joffrey</v>
          </cell>
          <cell r="E131" t="str">
            <v>46 avenue Paul Langevin</v>
          </cell>
          <cell r="G131">
            <v>24150</v>
          </cell>
          <cell r="H131" t="str">
            <v>LALINDE</v>
          </cell>
          <cell r="N131">
            <v>652921670</v>
          </cell>
          <cell r="O131" t="str">
            <v>dgroff.joffrey@gmail.com</v>
          </cell>
        </row>
        <row r="132">
          <cell r="C132" t="str">
            <v>DRUBIGNY Jonathan</v>
          </cell>
          <cell r="N132">
            <v>643074896</v>
          </cell>
          <cell r="O132" t="str">
            <v>d.drubignyjonathan@orange.fr</v>
          </cell>
        </row>
        <row r="133">
          <cell r="C133" t="str">
            <v>DUQUENOY Rudy</v>
          </cell>
          <cell r="O133" t="str">
            <v>rudyduquenoy@gmail.com</v>
          </cell>
        </row>
        <row r="134">
          <cell r="C134" t="str">
            <v>EIFFAGE ENERGIE Thermie-Atlantique</v>
          </cell>
          <cell r="E134" t="str">
            <v>15 rue de la Baillardière</v>
          </cell>
          <cell r="G134">
            <v>24650</v>
          </cell>
          <cell r="H134" t="str">
            <v>CHANCELADE</v>
          </cell>
        </row>
        <row r="135">
          <cell r="C135" t="str">
            <v>EIFFAGE ENERGIE SYSTÈMES</v>
          </cell>
          <cell r="D135" t="str">
            <v>24 rue Gaspard Monge</v>
          </cell>
          <cell r="E135" t="str">
            <v>CLEVIA - NOUVELLE AQUITAINE</v>
          </cell>
          <cell r="F135" t="str">
            <v>24 rue Gaspard Monge</v>
          </cell>
          <cell r="G135">
            <v>33610</v>
          </cell>
          <cell r="H135" t="str">
            <v>CANEJEAN</v>
          </cell>
          <cell r="I135" t="str">
            <v>24 rue Gaspard Monge</v>
          </cell>
        </row>
        <row r="136">
          <cell r="C136" t="str">
            <v xml:space="preserve">EIFFAGE ENERGIE THERMIE </v>
          </cell>
          <cell r="E136" t="str">
            <v xml:space="preserve">2 Charles Coulomb </v>
          </cell>
          <cell r="G136">
            <v>33600</v>
          </cell>
          <cell r="H136" t="str">
            <v>PESSAC</v>
          </cell>
          <cell r="N136" t="str">
            <v>05 57 26 14 00</v>
          </cell>
          <cell r="O136" t="str">
            <v>ege.aquitaine.limousin.forclum@eiffage.com</v>
          </cell>
        </row>
        <row r="137">
          <cell r="C137" t="str">
            <v>Eiffage Energie – Poitou Charentes</v>
          </cell>
          <cell r="E137" t="str">
            <v>ZI Le Graveau -</v>
          </cell>
          <cell r="F137" t="str">
            <v>10 bis Rue du  Commerce</v>
          </cell>
          <cell r="G137">
            <v>17400</v>
          </cell>
          <cell r="H137" t="str">
            <v>Saint Jean d’Angely</v>
          </cell>
          <cell r="N137" t="str">
            <v>T. +33 (0)5 46 32 61 68</v>
          </cell>
          <cell r="Q137" t="str">
            <v>Martine JEAN Chargée de formations</v>
          </cell>
        </row>
        <row r="138">
          <cell r="C138" t="str">
            <v>EIFFAGE ENERGIE Thermie-Atlantique</v>
          </cell>
          <cell r="E138" t="str">
            <v>139 avenue du Maréchal Leclerc</v>
          </cell>
          <cell r="G138">
            <v>33130</v>
          </cell>
          <cell r="H138" t="str">
            <v>BEGLES</v>
          </cell>
          <cell r="N138" t="str">
            <v>05.56.49.84.02.</v>
          </cell>
          <cell r="O138" t="str">
            <v>aurelie.regnat@eiffage.com</v>
          </cell>
          <cell r="Q138" t="str">
            <v>Aurelie REGNAT   RRH Thermie Atlantique   06.46.72.61.14
Stéphanie ANTON - Animatrice qualité 05 56 85 42 00 - 06 27 95 34 34</v>
          </cell>
        </row>
        <row r="139">
          <cell r="C139" t="str">
            <v>EIFFAGE ENERGIE Thermie Atlantique</v>
          </cell>
          <cell r="E139" t="str">
            <v>Parc d'activités Peri-ouest</v>
          </cell>
          <cell r="G139">
            <v>24650</v>
          </cell>
          <cell r="H139" t="str">
            <v>CHANCELADE</v>
          </cell>
          <cell r="N139">
            <v>546326168</v>
          </cell>
          <cell r="O139" t="str">
            <v>martine.JEAN@eiffage.com</v>
          </cell>
          <cell r="Q139" t="str">
            <v>Chargée de formations</v>
          </cell>
        </row>
        <row r="140">
          <cell r="C140" t="str">
            <v xml:space="preserve">EIFFEL INDUSTRIE SUD-OUEST </v>
          </cell>
          <cell r="E140" t="str">
            <v>205 av Aulouze</v>
          </cell>
          <cell r="F140" t="str">
            <v>Pôle 3 - Eurolacq 1</v>
          </cell>
          <cell r="G140">
            <v>64170</v>
          </cell>
          <cell r="H140" t="str">
            <v xml:space="preserve">ARTIX </v>
          </cell>
          <cell r="M140" t="str">
            <v xml:space="preserve">CHAUDRONNERIE </v>
          </cell>
          <cell r="N140" t="str">
            <v>05 59 83 28 28</v>
          </cell>
          <cell r="O140" t="str">
            <v>sandra.theveny@eiffage.com</v>
          </cell>
          <cell r="P140" t="str">
            <v>http://www.eiffel-industrie.com/</v>
          </cell>
        </row>
        <row r="141">
          <cell r="C141" t="str">
            <v xml:space="preserve">EFINOR AZUR </v>
          </cell>
          <cell r="E141" t="str">
            <v>3 Impasse Georges Besse.</v>
          </cell>
          <cell r="G141">
            <v>13115</v>
          </cell>
          <cell r="H141" t="str">
            <v>SAINT PAUL LEZ DURANCE</v>
          </cell>
          <cell r="J141" t="str">
            <v>50369918300045</v>
          </cell>
          <cell r="K141" t="str">
            <v>Aix-en-Provence B 503 699 183</v>
          </cell>
          <cell r="L141" t="str">
            <v>FR36503699183</v>
          </cell>
          <cell r="M141" t="str">
            <v>Ingénierie, études techniques</v>
          </cell>
          <cell r="N141">
            <v>785925532</v>
          </cell>
          <cell r="O141" t="str">
            <v>s.bordier@efinor.com</v>
          </cell>
          <cell r="P141" t="str">
            <v>www.efinor.fr</v>
          </cell>
          <cell r="Q141" t="str">
            <v>Sylvène BORDIER</v>
          </cell>
        </row>
        <row r="142">
          <cell r="C142" t="str">
            <v>FRAMATOME AZUR</v>
          </cell>
          <cell r="E142" t="str">
            <v>3 Impasse Georges Besse</v>
          </cell>
          <cell r="G142">
            <v>13115</v>
          </cell>
          <cell r="H142" t="str">
            <v>SAINT PAUL LEZ DURANCE</v>
          </cell>
          <cell r="J142" t="str">
            <v>50369918300045</v>
          </cell>
          <cell r="K142" t="str">
            <v>Aix-en-Provence B 503 699 183</v>
          </cell>
          <cell r="L142" t="str">
            <v>FR36503699183</v>
          </cell>
          <cell r="M142" t="str">
            <v>Ingénierie, études techniques</v>
          </cell>
          <cell r="N142">
            <v>785925532</v>
          </cell>
          <cell r="O142" t="str">
            <v>sylvene.bordier@arc-framatome.com</v>
          </cell>
          <cell r="Q142" t="str">
            <v>Sylvène BORDIER</v>
          </cell>
        </row>
        <row r="143">
          <cell r="C143" t="str">
            <v>EL ALAOUI Aziz</v>
          </cell>
          <cell r="E143" t="str">
            <v xml:space="preserve">9 allée des tulipes </v>
          </cell>
          <cell r="F143" t="str">
            <v>Rés. Suffren - Appt. 922</v>
          </cell>
          <cell r="G143">
            <v>33600</v>
          </cell>
          <cell r="H143" t="str">
            <v>PESSAC</v>
          </cell>
          <cell r="N143" t="str">
            <v xml:space="preserve">06 66 63 70 48 </v>
          </cell>
        </row>
        <row r="144">
          <cell r="C144" t="str">
            <v>ELITT TRAVAIL TEMPORAIRE</v>
          </cell>
          <cell r="E144" t="str">
            <v>PAT Europarc de Pichaury</v>
          </cell>
          <cell r="F144" t="str">
            <v>1330 Rue Guilibert de la Lauzière</v>
          </cell>
          <cell r="G144">
            <v>13290</v>
          </cell>
          <cell r="H144" t="str">
            <v>AIX EN PROVENCE</v>
          </cell>
          <cell r="N144">
            <v>608065593</v>
          </cell>
          <cell r="O144" t="str">
            <v>jean.di.vincenzo@elitt.fr</v>
          </cell>
        </row>
        <row r="145">
          <cell r="C145" t="str">
            <v>ELYO OCEAN</v>
          </cell>
          <cell r="E145" t="str">
            <v>1 Bis av Gustave Eiffel</v>
          </cell>
          <cell r="G145">
            <v>33600</v>
          </cell>
          <cell r="H145" t="str">
            <v xml:space="preserve">PESSAC </v>
          </cell>
        </row>
        <row r="146">
          <cell r="C146" t="str">
            <v>ENDEL REUNION Chez ENDEL</v>
          </cell>
          <cell r="E146" t="str">
            <v>Centre Administratif de Nantes</v>
          </cell>
          <cell r="F146" t="str">
            <v>Rue Léon Durocher - B.P. 10437</v>
          </cell>
          <cell r="G146">
            <v>44204</v>
          </cell>
          <cell r="H146" t="str">
            <v>NANTES  Cedex 2</v>
          </cell>
          <cell r="N146">
            <v>251175550</v>
          </cell>
        </row>
        <row r="147">
          <cell r="C147" t="str">
            <v>ENDEL</v>
          </cell>
          <cell r="E147" t="str">
            <v>Centre Administratif de Nantes</v>
          </cell>
          <cell r="F147" t="str">
            <v>Rue Léon Durocher - B.P. 10437</v>
          </cell>
          <cell r="G147">
            <v>44204</v>
          </cell>
          <cell r="H147" t="str">
            <v>NANTES  Cedex 2</v>
          </cell>
          <cell r="N147">
            <v>251175550</v>
          </cell>
        </row>
        <row r="148">
          <cell r="C148" t="str">
            <v xml:space="preserve">EPIDE </v>
          </cell>
          <cell r="E148" t="str">
            <v xml:space="preserve">Etablissement Faucher </v>
          </cell>
          <cell r="F148" t="str">
            <v>Rue Léo Saignat CS 21129</v>
          </cell>
          <cell r="G148">
            <v>33082</v>
          </cell>
          <cell r="H148" t="str">
            <v xml:space="preserve">BORDEAUX CEDEX </v>
          </cell>
          <cell r="M148" t="str">
            <v xml:space="preserve">INSERTION PRO </v>
          </cell>
          <cell r="N148">
            <v>556175409</v>
          </cell>
          <cell r="O148" t="str">
            <v>christophe.villepontoux@epide.fr</v>
          </cell>
          <cell r="P148" t="str">
            <v>www.epide.fr</v>
          </cell>
          <cell r="Q148" t="str">
            <v xml:space="preserve">Christophe VILLEPONTOUX Chargé de formation professionnelle </v>
          </cell>
        </row>
        <row r="149">
          <cell r="C149" t="str">
            <v>EPC France</v>
          </cell>
          <cell r="E149" t="str">
            <v>Quartier Gadie</v>
          </cell>
          <cell r="F149" t="str">
            <v>672 Route de Gardanne</v>
          </cell>
          <cell r="G149">
            <v>13109</v>
          </cell>
          <cell r="H149" t="str">
            <v>SIMIANNE COLLOGUE</v>
          </cell>
          <cell r="N149">
            <v>442946777</v>
          </cell>
          <cell r="O149" t="str">
            <v>christiane.sommet@epc-</v>
          </cell>
        </row>
        <row r="150">
          <cell r="C150" t="str">
            <v>ERGALIS</v>
          </cell>
          <cell r="E150" t="str">
            <v xml:space="preserve">2 rue de la Viscose </v>
          </cell>
          <cell r="F150" t="str">
            <v>Bat Rayon Vert 3ème étage</v>
          </cell>
          <cell r="G150">
            <v>38130</v>
          </cell>
          <cell r="H150" t="str">
            <v>ECHIROLLES</v>
          </cell>
          <cell r="M150" t="str">
            <v>INTERIM</v>
          </cell>
          <cell r="N150" t="str">
            <v>04 76 99 87 87
06 08 06 55 89</v>
          </cell>
          <cell r="O150" t="str">
            <v>s.bony@ergalis.fr
agence492@ergalis.fr</v>
          </cell>
          <cell r="Q150" t="str">
            <v>Stéphane BONY chargé d'affaires</v>
          </cell>
        </row>
        <row r="151">
          <cell r="C151" t="str">
            <v>ESC'ALINOX</v>
          </cell>
          <cell r="E151" t="str">
            <v>Zone Artisanale Camparian Nord</v>
          </cell>
          <cell r="G151">
            <v>33870</v>
          </cell>
          <cell r="H151" t="str">
            <v>VAYRES</v>
          </cell>
          <cell r="N151" t="str">
            <v>06 12 06 30 49</v>
          </cell>
          <cell r="O151" t="str">
            <v>escalinox.m@orange.fr</v>
          </cell>
          <cell r="Q151" t="str">
            <v>Emmanuel MASSIAS</v>
          </cell>
        </row>
        <row r="152">
          <cell r="C152" t="str">
            <v xml:space="preserve">ESTM - ESSONNE SOUDURE TUYAUTERIE MONTAGE </v>
          </cell>
          <cell r="E152" t="str">
            <v>15 rue Lafayette</v>
          </cell>
          <cell r="F152" t="str">
            <v>BP 1</v>
          </cell>
          <cell r="G152">
            <v>77610</v>
          </cell>
          <cell r="H152" t="str">
            <v>FONTENAY TRESIGNY</v>
          </cell>
          <cell r="M152" t="str">
            <v>TRAVAUX DE SOUDURE</v>
          </cell>
          <cell r="N152" t="str">
            <v>01 64 07 36 25</v>
          </cell>
          <cell r="O152" t="str">
            <v>estm-soudage@orange.fr</v>
          </cell>
          <cell r="P152" t="str">
            <v>/</v>
          </cell>
          <cell r="Q152" t="str">
            <v>Mme REOS</v>
          </cell>
        </row>
        <row r="153">
          <cell r="C153" t="str">
            <v>ETMI</v>
          </cell>
          <cell r="E153" t="str">
            <v>4 rue de la Gare</v>
          </cell>
          <cell r="G153">
            <v>33290</v>
          </cell>
          <cell r="H153" t="str">
            <v>PAREMPUYRE</v>
          </cell>
          <cell r="O153" t="str">
            <v>v.macquigneau@etmi.fr</v>
          </cell>
        </row>
        <row r="154">
          <cell r="C154" t="str">
            <v xml:space="preserve">EVIDENCE, CONCEPTS ET CONSULTANTS  </v>
          </cell>
          <cell r="E154" t="str">
            <v>2 Rés Beausoleil</v>
          </cell>
          <cell r="G154">
            <v>31570</v>
          </cell>
          <cell r="H154" t="str">
            <v xml:space="preserve">ST PIERRE DE LAGES </v>
          </cell>
          <cell r="M154" t="str">
            <v>FORMATION</v>
          </cell>
          <cell r="N154" t="str">
            <v xml:space="preserve">05 61 81 96 26 </v>
          </cell>
          <cell r="O154" t="str">
            <v>contact.evidence@orange.fr</v>
          </cell>
        </row>
        <row r="155">
          <cell r="C155" t="str">
            <v>EXOES</v>
          </cell>
          <cell r="E155" t="str">
            <v>6 av Grande Lande</v>
          </cell>
          <cell r="G155">
            <v>33170</v>
          </cell>
          <cell r="H155" t="str">
            <v>GRADIGNAN</v>
          </cell>
          <cell r="N155" t="str">
            <v>05 33 00 31 51</v>
          </cell>
          <cell r="O155" t="str">
            <v>info@exoes.com</v>
          </cell>
        </row>
        <row r="156">
          <cell r="C156" t="str">
            <v>EXOSUN</v>
          </cell>
          <cell r="E156" t="str">
            <v>Route  Goué</v>
          </cell>
          <cell r="G156">
            <v>16230</v>
          </cell>
          <cell r="H156" t="str">
            <v>MANSLE</v>
          </cell>
          <cell r="N156" t="str">
            <v>09 62 21 02 94</v>
          </cell>
          <cell r="O156" t="str">
            <v>l.adol@exosun.net</v>
          </cell>
        </row>
        <row r="157">
          <cell r="C157" t="str">
            <v>FAFIEC</v>
          </cell>
          <cell r="E157" t="str">
            <v xml:space="preserve">56-60 rue de la Glacière </v>
          </cell>
          <cell r="G157">
            <v>76640</v>
          </cell>
          <cell r="H157" t="str">
            <v>PARIS CEDEX 13</v>
          </cell>
          <cell r="M157" t="str">
            <v xml:space="preserve">OPCA </v>
          </cell>
          <cell r="N157">
            <v>811021112</v>
          </cell>
        </row>
        <row r="158">
          <cell r="C158" t="str">
            <v xml:space="preserve">FAF TT </v>
          </cell>
          <cell r="E158" t="str">
            <v>14 rue Riquet</v>
          </cell>
          <cell r="G158">
            <v>75940</v>
          </cell>
          <cell r="H158" t="str">
            <v>PARIS CEDEX 19</v>
          </cell>
          <cell r="M158" t="str">
            <v>OPCA</v>
          </cell>
          <cell r="N158">
            <v>153357000</v>
          </cell>
          <cell r="Q158" t="str">
            <v>M LEMALE</v>
          </cell>
        </row>
        <row r="159">
          <cell r="C159" t="str">
            <v>FAUVEL-CS QUA</v>
          </cell>
          <cell r="E159" t="str">
            <v xml:space="preserve">Siège social Rue Jean Brun </v>
          </cell>
          <cell r="F159" t="str">
            <v>BP 771</v>
          </cell>
          <cell r="G159">
            <v>24107</v>
          </cell>
          <cell r="H159" t="str">
            <v xml:space="preserve">BERGERAC CEDEX </v>
          </cell>
          <cell r="M159" t="str">
            <v>FORMATIN</v>
          </cell>
          <cell r="N159">
            <v>553744100</v>
          </cell>
          <cell r="O159" t="str">
            <v>j.lazari@fauvel-csqua.com</v>
          </cell>
          <cell r="Q159" t="str">
            <v xml:space="preserve">Jean Luc LAZARI Directeur de la Prospective 06 98 86 64 00 </v>
          </cell>
        </row>
        <row r="160">
          <cell r="C160" t="str">
            <v>FELINOX</v>
          </cell>
          <cell r="E160" t="str">
            <v>Téoulerot</v>
          </cell>
          <cell r="G160">
            <v>32400</v>
          </cell>
          <cell r="H160" t="str">
            <v>LE LIN - LAPUJOLLE</v>
          </cell>
        </row>
        <row r="161">
          <cell r="C161" t="str">
            <v>FERAUD Sébastien</v>
          </cell>
        </row>
        <row r="162">
          <cell r="C162" t="str">
            <v>FONGECIF AQUITAINE</v>
          </cell>
          <cell r="E162" t="str">
            <v>Rue Robert Caumont</v>
          </cell>
          <cell r="F162" t="str">
            <v>Les bureaux du Lac II - Immeuble M</v>
          </cell>
          <cell r="G162">
            <v>33049</v>
          </cell>
          <cell r="H162" t="str">
            <v>BORDEAUX CEDEX</v>
          </cell>
          <cell r="M162" t="str">
            <v>OPCA</v>
          </cell>
          <cell r="N162">
            <v>556692888</v>
          </cell>
          <cell r="O162" t="str">
            <v>servicegestion@fongecifaquitaine.org</v>
          </cell>
          <cell r="P162" t="str">
            <v>www.fongecifaquitaine.org</v>
          </cell>
        </row>
        <row r="163">
          <cell r="C163" t="str">
            <v xml:space="preserve">FONGECIF CENTRE </v>
          </cell>
          <cell r="E163" t="str">
            <v>931 rue de Bourges BP 6037</v>
          </cell>
          <cell r="G163">
            <v>45060</v>
          </cell>
          <cell r="H163" t="str">
            <v>ORLEANS CEDEX 2</v>
          </cell>
          <cell r="M163" t="str">
            <v xml:space="preserve">OPCA </v>
          </cell>
          <cell r="N163">
            <v>238493535</v>
          </cell>
        </row>
        <row r="164">
          <cell r="C164" t="str">
            <v xml:space="preserve">FORD AQUITAINE INDUSTRIES </v>
          </cell>
          <cell r="E164" t="str">
            <v xml:space="preserve">ZI - BP 32  </v>
          </cell>
          <cell r="F164" t="str">
            <v>10 Rue St Exupéry</v>
          </cell>
          <cell r="G164">
            <v>33292</v>
          </cell>
          <cell r="H164" t="str">
            <v>BLANQUEFORT CEDEX</v>
          </cell>
          <cell r="O164" t="str">
            <v>sferrand@ford.com</v>
          </cell>
        </row>
        <row r="165">
          <cell r="C165" t="str">
            <v>France FERMETTES</v>
          </cell>
          <cell r="E165" t="str">
            <v xml:space="preserve">ZI La Piastre  </v>
          </cell>
          <cell r="G165">
            <v>33210</v>
          </cell>
          <cell r="H165" t="str">
            <v>PREIGNAC</v>
          </cell>
          <cell r="N165">
            <v>556634297</v>
          </cell>
          <cell r="O165" t="str">
            <v>France.fermettes@orange.fr</v>
          </cell>
          <cell r="Q165" t="str">
            <v xml:space="preserve">Christine LACOSTE </v>
          </cell>
        </row>
        <row r="166">
          <cell r="C166" t="str">
            <v>FRANCE MONTAGE</v>
          </cell>
          <cell r="E166" t="str">
            <v>chemin  Barateau</v>
          </cell>
          <cell r="G166">
            <v>33450</v>
          </cell>
          <cell r="H166" t="str">
            <v>SAINT-LOUBES</v>
          </cell>
          <cell r="M166" t="str">
            <v xml:space="preserve">CONSTRUCTIONS METALLIQUES </v>
          </cell>
          <cell r="N166" t="str">
            <v>05 56 77 74 94</v>
          </cell>
          <cell r="O166" t="str">
            <v>fm@france-montage.fr</v>
          </cell>
        </row>
        <row r="167">
          <cell r="C167" t="str">
            <v xml:space="preserve">FREEMAN INDUSTRIE </v>
          </cell>
          <cell r="O167" t="str">
            <v>etienne.begin@freeman-indust.fr . David.serres@freeman-indust.fr</v>
          </cell>
          <cell r="Q167" t="str">
            <v>Etienne BEGIN Etienne BEGIN</v>
          </cell>
        </row>
        <row r="168">
          <cell r="C168" t="str">
            <v>F-TECH PRODUCTION</v>
          </cell>
          <cell r="N168" t="str">
            <v>05 56 12 44 10</v>
          </cell>
          <cell r="O168" t="str">
            <v>jeremy.pion@f-tech.fr</v>
          </cell>
          <cell r="P168" t="str">
            <v>www.f-tech.fr</v>
          </cell>
          <cell r="Q168" t="str">
            <v xml:space="preserve">Jérémy PION </v>
          </cell>
        </row>
        <row r="169">
          <cell r="C169" t="str">
            <v>GALLEGO</v>
          </cell>
          <cell r="E169" t="str">
            <v>Parc Activité La Gardette</v>
          </cell>
          <cell r="F169" t="str">
            <v>4 Bis rue de la Moune</v>
          </cell>
          <cell r="G169">
            <v>33310</v>
          </cell>
          <cell r="H169" t="str">
            <v xml:space="preserve">LORMONT </v>
          </cell>
          <cell r="M169" t="str">
            <v xml:space="preserve">COUVERTURE </v>
          </cell>
          <cell r="N169">
            <v>557773190</v>
          </cell>
          <cell r="O169" t="str">
            <v>servicecouverture@sarlgallego.fr&gt;</v>
          </cell>
          <cell r="Q169" t="str">
            <v>Mme LENGLET Sandrine</v>
          </cell>
        </row>
        <row r="170">
          <cell r="C170" t="str">
            <v xml:space="preserve">GASPA Damien </v>
          </cell>
          <cell r="E170" t="str">
            <v>Lieu-dit Le Grand Sire?</v>
          </cell>
          <cell r="G170">
            <v>47250</v>
          </cell>
          <cell r="H170" t="str">
            <v>ARGENTON</v>
          </cell>
          <cell r="N170">
            <v>678783872</v>
          </cell>
          <cell r="P170" t="str">
            <v>damiengaspa@hotmail.fr</v>
          </cell>
        </row>
        <row r="171">
          <cell r="C171" t="str">
            <v xml:space="preserve">GCMP Génie Civil Midi-Pyrénées </v>
          </cell>
          <cell r="N171">
            <v>561768336</v>
          </cell>
          <cell r="O171" t="str">
            <v>secretariat@gcmp.fr</v>
          </cell>
          <cell r="Q171" t="str">
            <v>Mme BESSOU Brigitte Resp technique M HAVRET Vincent 06 37 86 69 21</v>
          </cell>
        </row>
        <row r="172">
          <cell r="C172" t="str">
            <v xml:space="preserve">GEMO INTERIM </v>
          </cell>
          <cell r="E172" t="str">
            <v>15 avenue de Penhoët</v>
          </cell>
          <cell r="G172">
            <v>44600</v>
          </cell>
          <cell r="H172" t="str">
            <v xml:space="preserve">SAINT NAZAIRE </v>
          </cell>
          <cell r="M172" t="str">
            <v xml:space="preserve">INTERIM </v>
          </cell>
          <cell r="N172">
            <v>240220222</v>
          </cell>
          <cell r="O172" t="str">
            <v>g.stn@gemo-interim.fr</v>
          </cell>
          <cell r="P172" t="str">
            <v>www.gemo-interim.com</v>
          </cell>
        </row>
        <row r="173">
          <cell r="C173" t="str">
            <v>GENRIES</v>
          </cell>
          <cell r="N173">
            <v>556498916</v>
          </cell>
          <cell r="O173" t="str">
            <v>m.veillon@genries.com</v>
          </cell>
          <cell r="Q173" t="str">
            <v>Maryse VEILLON</v>
          </cell>
        </row>
        <row r="174">
          <cell r="C174" t="str">
            <v>GEOFFROY Olivier</v>
          </cell>
          <cell r="E174" t="str">
            <v>36 A Place de la Prévote</v>
          </cell>
          <cell r="G174">
            <v>33670</v>
          </cell>
          <cell r="H174" t="str">
            <v>CREON</v>
          </cell>
          <cell r="O174" t="str">
            <v>geoffroy.olivier390@gmail.com</v>
          </cell>
        </row>
        <row r="175">
          <cell r="C175" t="str">
            <v>GEREMY Jean Yves</v>
          </cell>
          <cell r="E175" t="str">
            <v xml:space="preserve">21 route des Vignes </v>
          </cell>
          <cell r="G175">
            <v>33240</v>
          </cell>
          <cell r="H175" t="str">
            <v xml:space="preserve">ST GENES DE FRONSAC </v>
          </cell>
          <cell r="N175">
            <v>671502436</v>
          </cell>
          <cell r="O175" t="str">
            <v>geremy971@gmail.com</v>
          </cell>
        </row>
        <row r="176">
          <cell r="C176" t="str">
            <v xml:space="preserve">GIC FO </v>
          </cell>
          <cell r="E176" t="str">
            <v>10 rue René Cassin</v>
          </cell>
          <cell r="G176">
            <v>33000</v>
          </cell>
          <cell r="H176" t="str">
            <v xml:space="preserve">BORDEAUX </v>
          </cell>
          <cell r="M176" t="str">
            <v xml:space="preserve">FORMATION PROFESSIONNELLE </v>
          </cell>
          <cell r="N176">
            <v>621306281</v>
          </cell>
          <cell r="O176" t="str">
            <v>philippe.feuillet@formation-lac.com</v>
          </cell>
          <cell r="Q176" t="str">
            <v xml:space="preserve">Philippe FEUILLET </v>
          </cell>
        </row>
        <row r="177">
          <cell r="C177" t="str">
            <v>GP MAT SUD EST</v>
          </cell>
          <cell r="E177" t="str">
            <v>163 avenue de Grenache</v>
          </cell>
          <cell r="F177" t="str">
            <v>ZAC du Plan</v>
          </cell>
          <cell r="G177">
            <v>84320</v>
          </cell>
          <cell r="H177" t="str">
            <v>ENTRAIGUES-SUR-LA-SORGUE</v>
          </cell>
          <cell r="J177" t="str">
            <v>45395450500039</v>
          </cell>
          <cell r="K177" t="str">
            <v>Avignon B 453 954 505</v>
          </cell>
          <cell r="L177" t="str">
            <v>FR17453954505</v>
          </cell>
          <cell r="M177" t="str">
            <v>Matériel de manutention</v>
          </cell>
          <cell r="N177">
            <v>490480048</v>
          </cell>
          <cell r="O177" t="str">
            <v>secretariat84@gpmat.fr</v>
          </cell>
          <cell r="Q177" t="str">
            <v xml:space="preserve">Estelle EMANUELLI secrétariat </v>
          </cell>
        </row>
        <row r="178">
          <cell r="C178" t="str">
            <v xml:space="preserve">GIRONDE INTERIM INDUSTRIE </v>
          </cell>
          <cell r="E178" t="str">
            <v>52 cours Pasteur</v>
          </cell>
          <cell r="G178">
            <v>33000</v>
          </cell>
          <cell r="H178" t="str">
            <v xml:space="preserve">BORDEAUX </v>
          </cell>
          <cell r="M178" t="str">
            <v xml:space="preserve">INTERIM </v>
          </cell>
          <cell r="N178" t="str">
            <v>677647058  05 56 24 95 64</v>
          </cell>
          <cell r="O178" t="str">
            <v>giindustrie@gironde-interim.com</v>
          </cell>
          <cell r="P178" t="str">
            <v>www.toulouse-interim.com</v>
          </cell>
          <cell r="Q178" t="str">
            <v xml:space="preserve">Adrien PEDELAHORE Assistant d'agence </v>
          </cell>
        </row>
        <row r="179">
          <cell r="C179" t="str">
            <v xml:space="preserve">GRANGE Laurent </v>
          </cell>
          <cell r="E179" t="str">
            <v>Res Grand Louis Bât K Appt 18</v>
          </cell>
          <cell r="F179" t="str">
            <v xml:space="preserve">2 rue Marguerite Duras </v>
          </cell>
          <cell r="G179">
            <v>33320</v>
          </cell>
          <cell r="H179" t="str">
            <v xml:space="preserve">EYSINES </v>
          </cell>
        </row>
        <row r="180">
          <cell r="C180" t="str">
            <v xml:space="preserve">GRAVAU Jean Philippe </v>
          </cell>
          <cell r="E180" t="str">
            <v>Garguehos</v>
          </cell>
          <cell r="F180" t="str">
            <v xml:space="preserve">35 rue du 14 juillet </v>
          </cell>
          <cell r="G180">
            <v>33740</v>
          </cell>
          <cell r="H180" t="str">
            <v>ARES</v>
          </cell>
          <cell r="N180" t="str">
            <v>06 23 31 13 67</v>
          </cell>
        </row>
        <row r="181">
          <cell r="C181" t="str">
            <v>GRT GAZ</v>
          </cell>
          <cell r="E181" t="str">
            <v>35 r Brigade Rac</v>
          </cell>
          <cell r="G181">
            <v>16021</v>
          </cell>
          <cell r="H181" t="str">
            <v>ANGOULEME CEDEX</v>
          </cell>
          <cell r="M181" t="str">
            <v xml:space="preserve">GAZ NATUREL </v>
          </cell>
          <cell r="N181" t="str">
            <v>05 45 24 24 24</v>
          </cell>
          <cell r="O181" t="str">
            <v>melanie.letort@grtgaz.com</v>
          </cell>
          <cell r="P181" t="str">
            <v>www.grtgaz.com</v>
          </cell>
        </row>
        <row r="182">
          <cell r="C182" t="str">
            <v>GSBDC  (Groupement de Soutien de la Base de Défence de Clermont Ferrand)</v>
          </cell>
          <cell r="E182" t="str">
            <v xml:space="preserve">Cellule de formation des personnels civils </v>
          </cell>
          <cell r="N182" t="str">
            <v xml:space="preserve"> ld 0463669358</v>
          </cell>
          <cell r="O182" t="str">
            <v>cecile.charitat@intradef.gouv.fr</v>
          </cell>
          <cell r="Q182" t="str">
            <v xml:space="preserve">Cécile CHARITAT </v>
          </cell>
        </row>
        <row r="183">
          <cell r="C183" t="str">
            <v>GS FORMATION</v>
          </cell>
          <cell r="E183" t="str">
            <v xml:space="preserve">18 Rue Pablo Neruda </v>
          </cell>
          <cell r="G183">
            <v>33140</v>
          </cell>
          <cell r="H183" t="str">
            <v>VILLENAVE D'ORNON</v>
          </cell>
          <cell r="N183" t="str">
            <v>06.80.56.90.53</v>
          </cell>
          <cell r="O183" t="str">
            <v>gourguesfabien@orange.fr</v>
          </cell>
        </row>
        <row r="184">
          <cell r="C184" t="str">
            <v>GUITTON Benjamin</v>
          </cell>
          <cell r="E184" t="str">
            <v>1 quai le Moyne de Serigny</v>
          </cell>
          <cell r="F184" t="str">
            <v>Capitainerie du Port</v>
          </cell>
          <cell r="G184">
            <v>17300</v>
          </cell>
          <cell r="H184" t="str">
            <v>ROCHEFORT</v>
          </cell>
          <cell r="N184">
            <v>640482634</v>
          </cell>
          <cell r="O184" t="str">
            <v>guittonbenjamin1@gmail.com</v>
          </cell>
        </row>
        <row r="185">
          <cell r="C185" t="str">
            <v xml:space="preserve">GUYSANIT </v>
          </cell>
          <cell r="E185" t="str">
            <v>32 av Grange Noire</v>
          </cell>
          <cell r="G185">
            <v>33700</v>
          </cell>
          <cell r="H185" t="str">
            <v xml:space="preserve">MERIGNAC </v>
          </cell>
          <cell r="M185" t="str">
            <v>PLOMBIERS</v>
          </cell>
          <cell r="N185">
            <v>556132244</v>
          </cell>
          <cell r="O185" t="str">
            <v>marc@guysanit.com</v>
          </cell>
          <cell r="Q185" t="str">
            <v>Mme MARC adm - M CERVELLI 05 56 13 37 94 TECHNIQUE</v>
          </cell>
        </row>
        <row r="186">
          <cell r="C186" t="str">
            <v>HAPPY JOB</v>
          </cell>
          <cell r="E186" t="str">
            <v xml:space="preserve">57 av Emile Counord </v>
          </cell>
          <cell r="G186">
            <v>33300</v>
          </cell>
          <cell r="H186" t="str">
            <v>BORDEAUX</v>
          </cell>
          <cell r="M186" t="str">
            <v xml:space="preserve">INTERIM </v>
          </cell>
          <cell r="N186">
            <v>556006631</v>
          </cell>
          <cell r="O186" t="str">
            <v>rg.happyjob@orange.fr</v>
          </cell>
          <cell r="Q186" t="str">
            <v>Rémy GAUDUCHEAU</v>
          </cell>
        </row>
        <row r="187">
          <cell r="C187" t="str">
            <v xml:space="preserve">HARMONIE MEDICAL SERVICES </v>
          </cell>
          <cell r="O187" t="str">
            <v>jocelyn.hostin@harmonie-hms.fr</v>
          </cell>
          <cell r="Q187" t="str">
            <v xml:space="preserve">Jocelyn HOSTIN </v>
          </cell>
        </row>
        <row r="188">
          <cell r="C188" t="str">
            <v xml:space="preserve">HYDRAULIQUE AQUITAINE </v>
          </cell>
          <cell r="E188" t="str">
            <v>21 r Eugène Chevreul</v>
          </cell>
          <cell r="G188">
            <v>33600</v>
          </cell>
          <cell r="H188" t="str">
            <v xml:space="preserve">PESSAC </v>
          </cell>
          <cell r="N188">
            <v>556360022</v>
          </cell>
          <cell r="O188" t="str">
            <v>valerie.sautivet@hydraulique-aquitaine.com</v>
          </cell>
          <cell r="Q188" t="str">
            <v xml:space="preserve">Valérie SAUTIVET </v>
          </cell>
        </row>
        <row r="189">
          <cell r="C189" t="str">
            <v xml:space="preserve">HYDRAULIQUE LOT ET GARONNE </v>
          </cell>
          <cell r="E189" t="str">
            <v>ZA La Carrérote</v>
          </cell>
          <cell r="G189">
            <v>47550</v>
          </cell>
          <cell r="H189" t="str">
            <v>BOE</v>
          </cell>
          <cell r="N189" t="str">
            <v xml:space="preserve">05 53 96 44 04 </v>
          </cell>
          <cell r="O189" t="str">
            <v>alain.houzot@hydraulique-lotetgaronne.com</v>
          </cell>
          <cell r="Q189" t="str">
            <v>M HOUZOT</v>
          </cell>
        </row>
        <row r="190">
          <cell r="C190" t="str">
            <v>HELIO FROID</v>
          </cell>
          <cell r="E190" t="str">
            <v>513 avenue du Souvenir Français</v>
          </cell>
          <cell r="G190">
            <v>83330</v>
          </cell>
          <cell r="H190" t="str">
            <v>LE BEAUSSET</v>
          </cell>
          <cell r="J190" t="str">
            <v>53793121400010</v>
          </cell>
          <cell r="K190" t="str">
            <v>Toulon B 537 931 214</v>
          </cell>
          <cell r="L190" t="str">
            <v>FR95537931214</v>
          </cell>
          <cell r="M190" t="str">
            <v>Fournisseur de systèmes de climatisation</v>
          </cell>
          <cell r="N190">
            <v>483935581</v>
          </cell>
          <cell r="O190" t="str">
            <v>julien.gaillard@hydro-therm.fr</v>
          </cell>
          <cell r="P190" t="str">
            <v>M. PIEL Emmanuel pour HELIO FROID</v>
          </cell>
          <cell r="Q190" t="str">
            <v>M. GAILLARD Julien Directeur administratif et financier de HYDRO-THERM</v>
          </cell>
        </row>
        <row r="191">
          <cell r="C191" t="str">
            <v>IMP</v>
          </cell>
          <cell r="E191" t="str">
            <v xml:space="preserve">Z.I  la PALUD 206 rue albert EINSTEIN </v>
          </cell>
          <cell r="G191">
            <v>83600</v>
          </cell>
          <cell r="H191" t="str">
            <v xml:space="preserve"> FREJUS</v>
          </cell>
          <cell r="N191" t="str">
            <v xml:space="preserve"> 04 94 52 32 96</v>
          </cell>
          <cell r="O191" t="str">
            <v>sandrine.evezard@imp-ccs.com</v>
          </cell>
          <cell r="Q191" t="str">
            <v>M  FERON Gérard  Mm sandrine EVEZARD</v>
          </cell>
        </row>
        <row r="192">
          <cell r="C192" t="str">
            <v xml:space="preserve">HYMSO </v>
          </cell>
          <cell r="E192" t="str">
            <v>3880 av Toulouse</v>
          </cell>
          <cell r="G192">
            <v>33140</v>
          </cell>
          <cell r="H192" t="str">
            <v>CADAUJAC</v>
          </cell>
          <cell r="M192" t="str">
            <v xml:space="preserve">CARROSSERIE INDUSTRIELLE </v>
          </cell>
          <cell r="N192" t="str">
            <v>05 56 30 74 73</v>
          </cell>
          <cell r="O192" t="str">
            <v>hymso@free.fr</v>
          </cell>
          <cell r="P192" t="str">
            <v>www.hymso.fr</v>
          </cell>
        </row>
        <row r="193">
          <cell r="C193" t="str">
            <v xml:space="preserve">IDEX ENERGIE </v>
          </cell>
          <cell r="E193" t="str">
            <v xml:space="preserve">2 rue Nully de Horcourt </v>
          </cell>
          <cell r="F193" t="str">
            <v>ZA Actipolis 2</v>
          </cell>
          <cell r="G193">
            <v>33610</v>
          </cell>
          <cell r="H193" t="str">
            <v xml:space="preserve">CANEJAN </v>
          </cell>
          <cell r="M193" t="str">
            <v xml:space="preserve">ENERGIES </v>
          </cell>
          <cell r="N193">
            <v>557891070</v>
          </cell>
          <cell r="O193" t="str">
            <v>agence.aquitaine@idex-groupe.com</v>
          </cell>
        </row>
        <row r="194">
          <cell r="C194" t="str">
            <v>IF2P EVOLUTION</v>
          </cell>
          <cell r="E194" t="str">
            <v xml:space="preserve">Bât C1 za Achard </v>
          </cell>
          <cell r="F194" t="str">
            <v xml:space="preserve">176 rue Achard </v>
          </cell>
          <cell r="G194">
            <v>33300</v>
          </cell>
          <cell r="H194" t="str">
            <v xml:space="preserve">BORDEAUX </v>
          </cell>
          <cell r="M194" t="str">
            <v xml:space="preserve">FORMATION PROFESSIONNELLE </v>
          </cell>
          <cell r="N194" t="str">
            <v>05 56 37 44 40</v>
          </cell>
          <cell r="O194" t="str">
            <v>marine.simonneau@if2p-evolution.com</v>
          </cell>
        </row>
        <row r="195">
          <cell r="C195" t="str">
            <v>INRAE BRETAGNE NORMANDIE</v>
          </cell>
          <cell r="D195" t="str">
            <v>SDAR Service RH</v>
          </cell>
          <cell r="E195" t="str">
            <v>Domaine de la Motte</v>
          </cell>
          <cell r="F195" t="str">
            <v>BP 35327</v>
          </cell>
          <cell r="G195">
            <v>35653</v>
          </cell>
          <cell r="H195" t="str">
            <v>LE RHEU CEDEX</v>
          </cell>
          <cell r="N195">
            <v>22348528</v>
          </cell>
          <cell r="O195" t="str">
            <v>ana.roucaute@inrae.fr</v>
          </cell>
        </row>
        <row r="196">
          <cell r="C196" t="str">
            <v xml:space="preserve">IFRB </v>
          </cell>
          <cell r="E196" t="str">
            <v>3 av Chavailles</v>
          </cell>
          <cell r="G196">
            <v>33520</v>
          </cell>
          <cell r="H196" t="str">
            <v>BRUGES</v>
          </cell>
          <cell r="M196" t="str">
            <v xml:space="preserve">FORMATION PROFESSIONNELLE </v>
          </cell>
          <cell r="N196" t="str">
            <v>05 56 43 61 31</v>
          </cell>
          <cell r="O196" t="str">
            <v>denish@aquitaine.fsbatiment.fr</v>
          </cell>
        </row>
        <row r="197">
          <cell r="C197" t="str">
            <v xml:space="preserve">JEANNOT Ludovic </v>
          </cell>
          <cell r="E197" t="str">
            <v xml:space="preserve">LD Maine </v>
          </cell>
          <cell r="G197">
            <v>33810</v>
          </cell>
          <cell r="H197" t="str">
            <v>AMBES</v>
          </cell>
          <cell r="N197">
            <v>556771138</v>
          </cell>
          <cell r="O197" t="str">
            <v>ludovicjeannot@laposte.net</v>
          </cell>
        </row>
        <row r="198">
          <cell r="C198" t="str">
            <v xml:space="preserve">JOUANICOT Fabien </v>
          </cell>
          <cell r="N198">
            <v>681273215</v>
          </cell>
          <cell r="O198" t="str">
            <v>fabien.jouanicot@gmail.com</v>
          </cell>
        </row>
        <row r="199">
          <cell r="C199" t="str">
            <v>JOUHARI Abdallah</v>
          </cell>
          <cell r="E199" t="str">
            <v>4 rue Coppinger</v>
          </cell>
          <cell r="G199">
            <v>33130</v>
          </cell>
          <cell r="H199" t="str">
            <v>LORMONT</v>
          </cell>
          <cell r="N199">
            <v>616321407</v>
          </cell>
          <cell r="O199" t="str">
            <v>jouhari.abdallah@gmail.com</v>
          </cell>
        </row>
        <row r="200">
          <cell r="C200" t="str">
            <v xml:space="preserve">JOSEPH Christian </v>
          </cell>
          <cell r="E200" t="str">
            <v xml:space="preserve">23 avenue de la Braude </v>
          </cell>
          <cell r="G200">
            <v>33320</v>
          </cell>
          <cell r="H200" t="str">
            <v xml:space="preserve">LE TAILLAN </v>
          </cell>
          <cell r="N200" t="str">
            <v>06 25 32 32 66</v>
          </cell>
          <cell r="O200" t="str">
            <v>josephchristian@free.fr</v>
          </cell>
        </row>
        <row r="201">
          <cell r="C201" t="str">
            <v>KDI</v>
          </cell>
          <cell r="E201" t="str">
            <v xml:space="preserve">1 rue Guynemer </v>
          </cell>
          <cell r="F201" t="str">
            <v xml:space="preserve">Z.I.   </v>
          </cell>
          <cell r="G201">
            <v>33290</v>
          </cell>
          <cell r="H201" t="str">
            <v>BLANQUEFORT</v>
          </cell>
          <cell r="N201" t="str">
            <v>05 56 29 27 27</v>
          </cell>
          <cell r="O201" t="str">
            <v>jobertrand@kdi.fr</v>
          </cell>
        </row>
        <row r="202">
          <cell r="C202" t="str">
            <v xml:space="preserve">KELLY SERVICES BESANCON </v>
          </cell>
          <cell r="E202" t="str">
            <v>16 Av Denfert Rochereau</v>
          </cell>
          <cell r="G202">
            <v>25000</v>
          </cell>
          <cell r="H202" t="str">
            <v>BESANCON</v>
          </cell>
          <cell r="M202" t="str">
            <v xml:space="preserve">INTERIM </v>
          </cell>
          <cell r="N202">
            <v>381472064</v>
          </cell>
          <cell r="O202" t="str">
            <v>sandra.martin@kellyservices.fr , carole.cuenot@kellyservices.fr</v>
          </cell>
          <cell r="Q202" t="str">
            <v>Facturation 6 rue des bateliers 92110 CLICHY</v>
          </cell>
        </row>
        <row r="203">
          <cell r="C203" t="str">
            <v>KELLY SERVICES FACTURATION</v>
          </cell>
          <cell r="E203" t="str">
            <v xml:space="preserve">6 rue des Bateliers </v>
          </cell>
          <cell r="G203">
            <v>92583</v>
          </cell>
          <cell r="H203" t="str">
            <v>CLICHY</v>
          </cell>
          <cell r="M203" t="str">
            <v xml:space="preserve">INTERIM </v>
          </cell>
        </row>
        <row r="204">
          <cell r="C204" t="str">
            <v xml:space="preserve">KOUCHA Nasser </v>
          </cell>
          <cell r="E204" t="str">
            <v>12 rue des Frères Portman</v>
          </cell>
          <cell r="G204">
            <v>33300</v>
          </cell>
          <cell r="H204" t="str">
            <v xml:space="preserve">BORDEAUX </v>
          </cell>
          <cell r="N204">
            <v>652315559</v>
          </cell>
        </row>
        <row r="205">
          <cell r="C205" t="str">
            <v xml:space="preserve">LABEYRIE Julien </v>
          </cell>
          <cell r="E205" t="str">
            <v xml:space="preserve">38 rue Camille GODARD </v>
          </cell>
          <cell r="F205" t="str">
            <v>Appt. 103</v>
          </cell>
          <cell r="G205">
            <v>33000</v>
          </cell>
          <cell r="H205" t="str">
            <v xml:space="preserve">BORDEAUX </v>
          </cell>
          <cell r="N205">
            <v>667397355</v>
          </cell>
          <cell r="O205" t="str">
            <v>julien_labeyrie@hotmail.fr</v>
          </cell>
        </row>
        <row r="206">
          <cell r="C206" t="str">
            <v xml:space="preserve">LAUTRETTE Didier </v>
          </cell>
        </row>
        <row r="207">
          <cell r="C207" t="str">
            <v xml:space="preserve">LEADER INTERIM </v>
          </cell>
          <cell r="E207" t="str">
            <v>9 cours Alsace et Lorraine</v>
          </cell>
          <cell r="G207">
            <v>33000</v>
          </cell>
          <cell r="H207" t="str">
            <v xml:space="preserve">BORDEAUX </v>
          </cell>
          <cell r="M207" t="str">
            <v xml:space="preserve">INTERIM </v>
          </cell>
          <cell r="N207" t="str">
            <v>05 56 81 12 12</v>
          </cell>
          <cell r="O207" t="str">
            <v>slevron@groupeleader.com</v>
          </cell>
          <cell r="Q207" t="str">
            <v>CHAMPETIER Maëlle Stéphane LEVRON 0624014255</v>
          </cell>
        </row>
        <row r="208">
          <cell r="C208" t="str">
            <v>LEBRAS Yannick</v>
          </cell>
          <cell r="N208">
            <v>776058076</v>
          </cell>
          <cell r="O208" t="str">
            <v>lebras@artoliemeca.com</v>
          </cell>
        </row>
        <row r="209">
          <cell r="C209" t="str">
            <v>LECOQ SAS</v>
          </cell>
          <cell r="E209" t="str">
            <v>20 rue du 19 mars 1962</v>
          </cell>
          <cell r="G209">
            <v>33320</v>
          </cell>
          <cell r="H209" t="str">
            <v xml:space="preserve">EYSINES </v>
          </cell>
          <cell r="N209">
            <v>556168500</v>
          </cell>
          <cell r="O209" t="str">
            <v>c.roumieu@lecoq-sa.fr</v>
          </cell>
        </row>
        <row r="210">
          <cell r="C210" t="str">
            <v>LEMAIRE SAS</v>
          </cell>
          <cell r="E210" t="str">
            <v>Z.A. La Solane</v>
          </cell>
          <cell r="G210">
            <v>19000</v>
          </cell>
          <cell r="H210" t="str">
            <v>TULLE</v>
          </cell>
          <cell r="N210">
            <v>555267377</v>
          </cell>
          <cell r="O210" t="str">
            <v>lemaire.sa@wanadoo.fr</v>
          </cell>
          <cell r="Q210" t="str">
            <v>fax : 05 55 26 34 82</v>
          </cell>
        </row>
        <row r="211">
          <cell r="C211" t="str">
            <v>LEOVILLE LAS CASES</v>
          </cell>
          <cell r="E211" t="str">
            <v xml:space="preserve">Route de Pauillac </v>
          </cell>
          <cell r="G211">
            <v>33250</v>
          </cell>
          <cell r="H211" t="str">
            <v>SAINT JULIEN BEYCHEVELLE</v>
          </cell>
          <cell r="M211" t="str">
            <v>VITICULTURE</v>
          </cell>
          <cell r="N211">
            <v>556732526</v>
          </cell>
          <cell r="O211" t="str">
            <v xml:space="preserve">compta@leoville-las-cases.com   </v>
          </cell>
          <cell r="Q211" t="str">
            <v>Charlène CLAVERIE 0556732532</v>
          </cell>
        </row>
        <row r="212">
          <cell r="C212" t="str">
            <v xml:space="preserve">LESCAUT SAS </v>
          </cell>
          <cell r="E212" t="str">
            <v xml:space="preserve">Boulevard Ch Garaud </v>
          </cell>
          <cell r="G212">
            <v>24100</v>
          </cell>
          <cell r="H212" t="str">
            <v>BERGERAC</v>
          </cell>
          <cell r="N212">
            <v>553744234</v>
          </cell>
          <cell r="O212" t="str">
            <v>celine.fouquet@lescautsas.com</v>
          </cell>
          <cell r="P212" t="str">
            <v>www.lescautsas.com</v>
          </cell>
          <cell r="Q212" t="str">
            <v xml:space="preserve">Céline FOUQUET responsable soudage </v>
          </cell>
        </row>
        <row r="213">
          <cell r="C213" t="str">
            <v>LES COMPAGNONS DU DEVOIR</v>
          </cell>
          <cell r="E213" t="str">
            <v xml:space="preserve">76 rue Laroche </v>
          </cell>
          <cell r="G213">
            <v>33000</v>
          </cell>
          <cell r="H213" t="str">
            <v>BORDEAUX</v>
          </cell>
          <cell r="N213">
            <v>556526919</v>
          </cell>
          <cell r="O213" t="str">
            <v>r.delima@compagnons-du-devoir.com</v>
          </cell>
          <cell r="P213" t="str">
            <v>http://www.compagnons-du-devoir.com</v>
          </cell>
          <cell r="Q213" t="str">
            <v>M. Renaud de LIMA -Délégué Régional d'Aquitaine 06 07 95 32 13
M. Bruno ZAMOUR - Responsable Régional de Formation 06 24 67 82 98</v>
          </cell>
        </row>
        <row r="214">
          <cell r="C214" t="str">
            <v xml:space="preserve">LES INTERIMAIRES PROFESSIONNELS </v>
          </cell>
          <cell r="M214" t="str">
            <v xml:space="preserve">INTERIM </v>
          </cell>
          <cell r="N214">
            <v>617152367</v>
          </cell>
          <cell r="O214" t="str">
            <v>cindy.zerluth@lipinterim.fr</v>
          </cell>
          <cell r="Q214" t="str">
            <v>Cindy ZERLUTH</v>
          </cell>
        </row>
        <row r="215">
          <cell r="C215" t="str">
            <v>LINDE</v>
          </cell>
          <cell r="N215">
            <v>647714788</v>
          </cell>
          <cell r="O215" t="str">
            <v>damien.roure@linde.com</v>
          </cell>
          <cell r="Q215" t="str">
            <v>ROURE Damien patrick esneau patrick.esneau@linde.com</v>
          </cell>
        </row>
        <row r="216">
          <cell r="C216" t="str">
            <v>LOGITRADE (BMS)</v>
          </cell>
          <cell r="E216" t="str">
            <v>Parc industriel et technologique de la Pompignane</v>
          </cell>
          <cell r="F216" t="str">
            <v xml:space="preserve">Rue de la Vieille Poste </v>
          </cell>
          <cell r="G216">
            <v>34055</v>
          </cell>
          <cell r="H216" t="str">
            <v>MONTPELLIER CEDEX 1</v>
          </cell>
          <cell r="N216">
            <v>481651068</v>
          </cell>
          <cell r="O216" t="str">
            <v>patrice.ferrand@logitrade.fr</v>
          </cell>
          <cell r="P216" t="str">
            <v>www.logitrade.fr</v>
          </cell>
          <cell r="Q216" t="str">
            <v xml:space="preserve">FERRAND Patrice </v>
          </cell>
        </row>
        <row r="217">
          <cell r="C217" t="str">
            <v>LOUIS Tommy</v>
          </cell>
          <cell r="O217" t="str">
            <v>tommylouis@live.fr</v>
          </cell>
        </row>
        <row r="218">
          <cell r="C218" t="str">
            <v xml:space="preserve">LYONNAISE DES EAUX </v>
          </cell>
        </row>
        <row r="219">
          <cell r="C219" t="str">
            <v>MANPOWER INDUSTRIE</v>
          </cell>
          <cell r="E219" t="str">
            <v xml:space="preserve">63 av Thiers </v>
          </cell>
          <cell r="G219">
            <v>33100</v>
          </cell>
          <cell r="H219" t="str">
            <v xml:space="preserve">BORDEAUX </v>
          </cell>
          <cell r="N219" t="str">
            <v>05 57 77 81 40</v>
          </cell>
          <cell r="O219" t="str">
            <v>pessac@manpower.fr</v>
          </cell>
        </row>
        <row r="220">
          <cell r="C220" t="str">
            <v>MAQUET Mickaël</v>
          </cell>
          <cell r="E220" t="str">
            <v>38 bis Chemin de l'Arbillas</v>
          </cell>
          <cell r="F220" t="str">
            <v>Lot 4</v>
          </cell>
          <cell r="G220">
            <v>33920</v>
          </cell>
          <cell r="H220" t="str">
            <v>ST YZAN DE SOUDIAC</v>
          </cell>
          <cell r="N220">
            <v>662908078</v>
          </cell>
          <cell r="Q220" t="str">
            <v>autre numéro tél : 0612427485</v>
          </cell>
        </row>
        <row r="221">
          <cell r="C221" t="str">
            <v xml:space="preserve">MARTIN Christophe </v>
          </cell>
          <cell r="N221">
            <v>625680083</v>
          </cell>
          <cell r="O221" t="str">
            <v>christophe.martin01@live.fr</v>
          </cell>
        </row>
        <row r="222">
          <cell r="C222" t="str">
            <v xml:space="preserve">MARTIN Javier </v>
          </cell>
          <cell r="E222" t="str">
            <v xml:space="preserve">22 avenue du Maréchal LECLERC </v>
          </cell>
          <cell r="F222" t="str">
            <v>Rés. Cimbats Ent. 7 Appt. 117</v>
          </cell>
          <cell r="G222">
            <v>33290</v>
          </cell>
          <cell r="H222" t="str">
            <v xml:space="preserve">BLANQUEFORT </v>
          </cell>
          <cell r="N222">
            <v>646796436</v>
          </cell>
        </row>
        <row r="223">
          <cell r="C223" t="str">
            <v xml:space="preserve">MARTIN MONTEILS </v>
          </cell>
          <cell r="N223">
            <v>556079990</v>
          </cell>
          <cell r="O223" t="str">
            <v>l.chaillou@martin-monteils.fr</v>
          </cell>
          <cell r="Q223" t="str">
            <v>M CHAILLOU</v>
          </cell>
        </row>
        <row r="224">
          <cell r="C224" t="str">
            <v xml:space="preserve">MAXTON LTD </v>
          </cell>
          <cell r="E224" t="str">
            <v>Bât A Parc d'activité R. Algayon</v>
          </cell>
          <cell r="F224" t="str">
            <v>2 Route R. Alagyon</v>
          </cell>
          <cell r="G224">
            <v>33640</v>
          </cell>
          <cell r="H224" t="str">
            <v xml:space="preserve">AYGUEMORTES LES GRAVES </v>
          </cell>
          <cell r="N224">
            <v>556861017</v>
          </cell>
          <cell r="Q224" t="str">
            <v>M REAL Jean Pierre 06 31 68 82 51</v>
          </cell>
        </row>
        <row r="225">
          <cell r="C225" t="str">
            <v xml:space="preserve">MAYONNADE Christopher </v>
          </cell>
          <cell r="E225" t="str">
            <v xml:space="preserve">10 Impasse des Champs  </v>
          </cell>
          <cell r="G225">
            <v>33380</v>
          </cell>
          <cell r="H225" t="str">
            <v>MIOS</v>
          </cell>
          <cell r="O225" t="str">
            <v>toto-val@hotmail.fr</v>
          </cell>
        </row>
        <row r="226">
          <cell r="C226" t="str">
            <v>MEBAREK Teddy</v>
          </cell>
          <cell r="E226" t="str">
            <v xml:space="preserve">Rés Le Pré Bouscaut Bât C Appt 103 </v>
          </cell>
          <cell r="F226" t="str">
            <v>1672 avenue du Général de Gaulle</v>
          </cell>
          <cell r="G226">
            <v>33140</v>
          </cell>
          <cell r="H226" t="str">
            <v>CADAUJAC</v>
          </cell>
          <cell r="N226">
            <v>652417478</v>
          </cell>
        </row>
        <row r="227">
          <cell r="C227" t="str">
            <v xml:space="preserve">MEDIACO </v>
          </cell>
          <cell r="E227" t="str">
            <v>370 bd Alfred Daney</v>
          </cell>
          <cell r="G227">
            <v>33300</v>
          </cell>
          <cell r="H227" t="str">
            <v xml:space="preserve">BORDEAUX </v>
          </cell>
          <cell r="N227">
            <v>682831261</v>
          </cell>
          <cell r="O227" t="str">
            <v>v.enache@mediaco.fr</v>
          </cell>
          <cell r="Q227" t="str">
            <v xml:space="preserve">Valentine ENACHE </v>
          </cell>
        </row>
        <row r="228">
          <cell r="C228" t="str">
            <v xml:space="preserve">MENESPLIER David </v>
          </cell>
          <cell r="E228" t="str">
            <v>16 st Urbain</v>
          </cell>
          <cell r="G228">
            <v>33710</v>
          </cell>
          <cell r="H228" t="str">
            <v>PUGNAC</v>
          </cell>
          <cell r="N228">
            <v>557689929</v>
          </cell>
          <cell r="O228" t="str">
            <v>david33@live.fr</v>
          </cell>
        </row>
        <row r="229">
          <cell r="C229" t="str">
            <v>METAL PROCESS 33</v>
          </cell>
          <cell r="E229" t="str">
            <v xml:space="preserve">64 Chemin du Gary </v>
          </cell>
          <cell r="G229">
            <v>33450</v>
          </cell>
          <cell r="H229" t="str">
            <v>ST LOUBES</v>
          </cell>
          <cell r="N229" t="str">
            <v>06 88 58 59 15</v>
          </cell>
          <cell r="O229" t="str">
            <v xml:space="preserve">j.marty@metalprocess33.fr </v>
          </cell>
          <cell r="Q229" t="str">
            <v>Julien MARTY</v>
          </cell>
        </row>
        <row r="230">
          <cell r="C230" t="str">
            <v xml:space="preserve">MB RESEAUX </v>
          </cell>
          <cell r="E230" t="str">
            <v>r Gagarine</v>
          </cell>
          <cell r="G230">
            <v>33187</v>
          </cell>
          <cell r="H230" t="str">
            <v xml:space="preserve">LE HAILLAN </v>
          </cell>
          <cell r="N230">
            <v>608954093</v>
          </cell>
          <cell r="O230" t="str">
            <v>n.bodin@mb-reseaux.com</v>
          </cell>
          <cell r="Q230" t="str">
            <v>Nicolas BODIN</v>
          </cell>
        </row>
        <row r="231">
          <cell r="C231" t="str">
            <v xml:space="preserve">METALUX </v>
          </cell>
          <cell r="E231" t="str">
            <v>215 av Marcel Dassault</v>
          </cell>
          <cell r="G231">
            <v>33700</v>
          </cell>
          <cell r="H231" t="str">
            <v>MERIGNAC</v>
          </cell>
          <cell r="N231" t="str">
            <v>05 56 34 36 12</v>
          </cell>
          <cell r="O231" t="str">
            <v>metalux@wanadoo.fr</v>
          </cell>
        </row>
        <row r="232">
          <cell r="C232" t="str">
            <v xml:space="preserve">METIVIER Alexis </v>
          </cell>
          <cell r="E232" t="str">
            <v>2 rue des Pêchers</v>
          </cell>
          <cell r="G232">
            <v>37170</v>
          </cell>
          <cell r="H232" t="str">
            <v xml:space="preserve">CHAMBERY LES TOURS </v>
          </cell>
          <cell r="M232" t="str">
            <v xml:space="preserve">PARTICULIER </v>
          </cell>
          <cell r="N232">
            <v>625215631</v>
          </cell>
          <cell r="O232" t="str">
            <v>alexismetivier@hotmail.fr</v>
          </cell>
        </row>
        <row r="233">
          <cell r="C233" t="str">
            <v>MISSION LOCALE BORDEAUX AVENIR JEUNES</v>
          </cell>
          <cell r="E233" t="str">
            <v>22 Cours Barbey</v>
          </cell>
          <cell r="G233">
            <v>33800</v>
          </cell>
          <cell r="H233" t="str">
            <v>BORDEAUX</v>
          </cell>
          <cell r="N233">
            <v>556336373</v>
          </cell>
          <cell r="O233" t="str">
            <v>as.croquison@missionlocalebordeaux.fr</v>
          </cell>
          <cell r="Q233" t="str">
            <v>Anne-Sophie CROQUISON</v>
          </cell>
        </row>
        <row r="234">
          <cell r="C234" t="str">
            <v>MUTEC - MAINTENANCE D'USINES TUYAUTERIE ET CHAUDRONNERIE</v>
          </cell>
          <cell r="E234" t="str">
            <v>r Jean Monnet</v>
          </cell>
          <cell r="G234">
            <v>33270</v>
          </cell>
          <cell r="H234" t="str">
            <v>FLOIRAC</v>
          </cell>
          <cell r="M234" t="str">
            <v xml:space="preserve">CHAUDRONNERIE </v>
          </cell>
          <cell r="N234" t="str">
            <v>05 56 40 41 88</v>
          </cell>
        </row>
        <row r="235">
          <cell r="C235" t="str">
            <v xml:space="preserve">NDS SOUDAGE </v>
          </cell>
          <cell r="E235" t="str">
            <v xml:space="preserve">18 rue de l'isle </v>
          </cell>
          <cell r="G235">
            <v>33480</v>
          </cell>
          <cell r="H235" t="str">
            <v>CASTELNAU DU MEDOC</v>
          </cell>
          <cell r="M235" t="str">
            <v xml:space="preserve">TUYAUTERIE INDUSTRIELLE </v>
          </cell>
          <cell r="N235" t="str">
            <v>06 85 52 82 35</v>
          </cell>
        </row>
        <row r="236">
          <cell r="C236" t="str">
            <v>NETWORK</v>
          </cell>
          <cell r="E236" t="str">
            <v>113 cours Alsace et Lorraine</v>
          </cell>
          <cell r="G236">
            <v>33000</v>
          </cell>
          <cell r="H236" t="str">
            <v xml:space="preserve">BORDEAUX </v>
          </cell>
          <cell r="N236">
            <v>557817201</v>
          </cell>
          <cell r="O236" t="str">
            <v>bordeaux@network-interim.com</v>
          </cell>
          <cell r="Q236" t="str">
            <v xml:space="preserve">MME Lynda DAAS    Christian </v>
          </cell>
        </row>
        <row r="237">
          <cell r="C237" t="str">
            <v xml:space="preserve">NETWORK Toulouse  </v>
          </cell>
          <cell r="N237">
            <v>534401076</v>
          </cell>
          <cell r="O237" t="str">
            <v>fabrice.vayne@network-in</v>
          </cell>
          <cell r="Q237" t="str">
            <v>M Fabrice VAYNE</v>
          </cell>
        </row>
        <row r="238">
          <cell r="C238" t="str">
            <v>NICER</v>
          </cell>
          <cell r="E238" t="str">
            <v>32 rue Sorgentino</v>
          </cell>
          <cell r="G238" t="str">
            <v>06300</v>
          </cell>
          <cell r="H238" t="str">
            <v>NICE</v>
          </cell>
          <cell r="N238" t="str">
            <v xml:space="preserve">04 93 55 62 04 </v>
          </cell>
          <cell r="O238" t="str">
            <v>jmivars@nicer.fr</v>
          </cell>
          <cell r="Q238" t="str">
            <v>M. Jean Marc IVARS</v>
          </cell>
        </row>
        <row r="239">
          <cell r="C239" t="str">
            <v>NOREMAT</v>
          </cell>
          <cell r="E239" t="str">
            <v>5 Tabernottes Sud</v>
          </cell>
          <cell r="G239">
            <v>33370</v>
          </cell>
          <cell r="H239" t="str">
            <v>YVRAC</v>
          </cell>
          <cell r="M239" t="str">
            <v xml:space="preserve">MATERIEL AGRICOLE </v>
          </cell>
          <cell r="N239" t="str">
            <v>05 56 31 53 54</v>
          </cell>
        </row>
        <row r="240">
          <cell r="C240" t="str">
            <v>NUVIA PROCESS</v>
          </cell>
          <cell r="E240" t="str">
            <v>ZAC du Rourabeau</v>
          </cell>
          <cell r="F240" t="str">
            <v>Route Nationale 952</v>
          </cell>
          <cell r="G240">
            <v>13115</v>
          </cell>
          <cell r="H240" t="str">
            <v>SAINT PAUL LES DURANCE</v>
          </cell>
          <cell r="N240" t="str">
            <v>4429622
0634964911</v>
          </cell>
          <cell r="Q240" t="str">
            <v>M. LEPINGARD Frédéric personne à adresser les qualifications</v>
          </cell>
        </row>
        <row r="241">
          <cell r="C241" t="str">
            <v>O2+</v>
          </cell>
          <cell r="E241" t="str">
            <v xml:space="preserve">2 allée Paul Cezanne </v>
          </cell>
          <cell r="G241">
            <v>33114</v>
          </cell>
          <cell r="H241" t="str">
            <v>LE BARP</v>
          </cell>
          <cell r="M241" t="str">
            <v>PLOMBIER</v>
          </cell>
          <cell r="N241" t="str">
            <v>05 57 71 29 98</v>
          </cell>
        </row>
        <row r="242">
          <cell r="C242" t="str">
            <v>OCAPIAT</v>
          </cell>
          <cell r="D242" t="str">
            <v>Le Parc d'Ariane</v>
          </cell>
          <cell r="E242" t="str">
            <v>Bât. C</v>
          </cell>
          <cell r="F242" t="str">
            <v>11 Boulevard de la Grande Thumine</v>
          </cell>
          <cell r="G242">
            <v>13090</v>
          </cell>
          <cell r="H242" t="str">
            <v>AIX EN PROVENCE</v>
          </cell>
          <cell r="M242" t="str">
            <v>OPCO</v>
          </cell>
          <cell r="N242">
            <v>326405851</v>
          </cell>
          <cell r="O242" t="str">
            <v>mathilde.piatkowski@ocapiat.fr</v>
          </cell>
          <cell r="Q242" t="str">
            <v>Pour la Société NEUHAUSER</v>
          </cell>
        </row>
        <row r="243">
          <cell r="C243" t="str">
            <v xml:space="preserve">OCCITANE FORMATION </v>
          </cell>
          <cell r="E243" t="str">
            <v>18 Rue Edgar Quinet</v>
          </cell>
          <cell r="G243">
            <v>31290</v>
          </cell>
          <cell r="H243" t="str">
            <v>VILLEFRANCHE DE LAURAGAIS</v>
          </cell>
          <cell r="M243" t="str">
            <v>FORMATION</v>
          </cell>
          <cell r="N243" t="str">
            <v> 05.34.66.47.26   06.13.66.22.46</v>
          </cell>
          <cell r="O243" t="str">
            <v>contact@occitane-formation.com</v>
          </cell>
          <cell r="Q243" t="str">
            <v xml:space="preserve">Dolorés </v>
          </cell>
        </row>
        <row r="244">
          <cell r="C244" t="str">
            <v>OPCO 2i</v>
          </cell>
          <cell r="D244" t="str">
            <v>Parc de Chavailles II</v>
          </cell>
          <cell r="E244" t="str">
            <v>5 rue Christian Franceries</v>
          </cell>
          <cell r="F244" t="str">
            <v xml:space="preserve">CS 62040 </v>
          </cell>
          <cell r="G244">
            <v>33525</v>
          </cell>
          <cell r="H244" t="str">
            <v xml:space="preserve">BRUGES CEDEX </v>
          </cell>
        </row>
        <row r="245">
          <cell r="C245" t="str">
            <v>ORYS</v>
          </cell>
          <cell r="D245" t="str">
            <v xml:space="preserve">Parc de Pichaury </v>
          </cell>
          <cell r="E245" t="str">
            <v xml:space="preserve"> 550 rue Pierre Berthier</v>
          </cell>
          <cell r="G245">
            <v>13799</v>
          </cell>
          <cell r="H245" t="str">
            <v>AIX EN PROVENCE</v>
          </cell>
          <cell r="J245" t="str">
            <v>30687831500069</v>
          </cell>
          <cell r="K245" t="str">
            <v>Aix-en-Provence B 306 878 315</v>
          </cell>
          <cell r="L245" t="str">
            <v>FR03306878315</v>
          </cell>
          <cell r="N245" t="str">
            <v>627577020
0466901502</v>
          </cell>
          <cell r="O245" t="str">
            <v>yann.dauce@ortec.fr</v>
          </cell>
          <cell r="P245" t="str">
            <v>Orys Marcoule, 1725 Route de Bagnols, 30290 Laudun-l'Ardoise</v>
          </cell>
          <cell r="Q245" t="str">
            <v>Yann DAUCE, responsable agence ORYS MARCOULE</v>
          </cell>
        </row>
        <row r="246">
          <cell r="C246" t="str">
            <v>ORYS SERVICE FORMATION</v>
          </cell>
          <cell r="E246" t="str">
            <v>CS 80348</v>
          </cell>
          <cell r="G246">
            <v>13799</v>
          </cell>
          <cell r="H246" t="str">
            <v>AIX EN PROVENCE CEDEX 03</v>
          </cell>
          <cell r="J246" t="str">
            <v>30687831500069</v>
          </cell>
          <cell r="K246" t="str">
            <v>Aix-en-Provence B 306 878 315</v>
          </cell>
          <cell r="L246" t="str">
            <v>FR03306878315</v>
          </cell>
        </row>
        <row r="247">
          <cell r="C247" t="str">
            <v>ORYS -</v>
          </cell>
          <cell r="E247" t="str">
            <v>Z.I  de L'Ardoise</v>
          </cell>
          <cell r="F247" t="str">
            <v>RN 580</v>
          </cell>
          <cell r="G247">
            <v>30290</v>
          </cell>
          <cell r="H247" t="str">
            <v>LAUDUN</v>
          </cell>
        </row>
        <row r="248">
          <cell r="C248" t="str">
            <v>COFELY AXIMA</v>
          </cell>
          <cell r="E248" t="str">
            <v>Zac Mios</v>
          </cell>
          <cell r="F248" t="str">
            <v>2000 rue Galeben</v>
          </cell>
          <cell r="G248">
            <v>33380</v>
          </cell>
          <cell r="H248" t="str">
            <v>MIOS</v>
          </cell>
          <cell r="J248" t="str">
            <v>30687831500069</v>
          </cell>
          <cell r="K248" t="str">
            <v>Aix-en-Provence B 306 878 315</v>
          </cell>
          <cell r="L248" t="str">
            <v>FR03306878315</v>
          </cell>
          <cell r="M248" t="str">
            <v>VENTE, INSTALLATION DE CLIMATISATION</v>
          </cell>
          <cell r="N248" t="str">
            <v>05 57 71 55 70</v>
          </cell>
          <cell r="O248" t="str">
            <v>beatrice.jeanne@cofelyaxima-gdfsuez.com</v>
          </cell>
          <cell r="Q248" t="str">
            <v xml:space="preserve">Béatrice JEANNE QSE </v>
          </cell>
        </row>
        <row r="249">
          <cell r="C249" t="str">
            <v>OPCAIM S/C ADEFIM AQUITAINE</v>
          </cell>
          <cell r="E249" t="str">
            <v xml:space="preserve">40 Avenue Maryse Bastié </v>
          </cell>
          <cell r="F249" t="str">
            <v>BP 75</v>
          </cell>
          <cell r="G249">
            <v>33523</v>
          </cell>
          <cell r="H249" t="str">
            <v xml:space="preserve">BRUGES CEDEX </v>
          </cell>
          <cell r="M249" t="str">
            <v>OPCAIM</v>
          </cell>
          <cell r="N249">
            <v>556574437</v>
          </cell>
          <cell r="O249" t="str">
            <v>sreynaud@adefim.com</v>
          </cell>
          <cell r="P249">
            <v>608818646</v>
          </cell>
          <cell r="Q249" t="str">
            <v>Sophie REYNAUD</v>
          </cell>
        </row>
        <row r="250">
          <cell r="C250" t="str">
            <v xml:space="preserve">OPCALIA </v>
          </cell>
          <cell r="E250" t="str">
            <v>Les Bureaux du Lac bât 8</v>
          </cell>
          <cell r="F250" t="str">
            <v xml:space="preserve">4 allée de Chavailles </v>
          </cell>
          <cell r="G250">
            <v>33525</v>
          </cell>
          <cell r="H250" t="str">
            <v xml:space="preserve">BRUGES CEDEX </v>
          </cell>
          <cell r="M250" t="str">
            <v>OPCA</v>
          </cell>
          <cell r="N250" t="str">
            <v>05 56 69 85 08</v>
          </cell>
          <cell r="O250" t="str">
            <v>souad.mellouk@opcalia-aquitaine.fr</v>
          </cell>
        </row>
        <row r="251">
          <cell r="C251" t="str">
            <v>OPCALIA Pays de la Loire</v>
          </cell>
          <cell r="E251" t="str">
            <v>Europarc La Chantrerie</v>
          </cell>
          <cell r="F251" t="str">
            <v>8 rue Edgard Nignon CS30803</v>
          </cell>
          <cell r="G251">
            <v>44308</v>
          </cell>
          <cell r="H251" t="str">
            <v>NANTES CEDEX 3</v>
          </cell>
          <cell r="M251" t="str">
            <v>OPCA</v>
          </cell>
          <cell r="N251">
            <v>240993829</v>
          </cell>
          <cell r="O251" t="str">
            <v>f.averty@opcalia-pdl.com</v>
          </cell>
        </row>
        <row r="252">
          <cell r="C252" t="str">
            <v xml:space="preserve">PALADINI Laurent </v>
          </cell>
          <cell r="E252" t="str">
            <v xml:space="preserve">26 rue Joufré Rudel </v>
          </cell>
          <cell r="F252" t="str">
            <v>Appt. 23</v>
          </cell>
          <cell r="G252">
            <v>33390</v>
          </cell>
          <cell r="H252" t="str">
            <v>BLAYE</v>
          </cell>
          <cell r="N252">
            <v>675752179</v>
          </cell>
          <cell r="O252" t="str">
            <v>paladinilaurent@orange.fr</v>
          </cell>
        </row>
        <row r="253">
          <cell r="C253" t="str">
            <v>PI INTERIM</v>
          </cell>
          <cell r="E253" t="str">
            <v>42 avenue Grugliasco</v>
          </cell>
          <cell r="G253">
            <v>38130</v>
          </cell>
          <cell r="H253" t="str">
            <v>ECHIROLLES</v>
          </cell>
          <cell r="J253" t="str">
            <v>49500733800025</v>
          </cell>
          <cell r="K253" t="str">
            <v>Grenoble B 495 007 338</v>
          </cell>
          <cell r="L253" t="str">
            <v>FR41495007338</v>
          </cell>
          <cell r="N253">
            <v>678393211</v>
          </cell>
          <cell r="O253" t="str">
            <v>alexandre.truchot@pi-interim.com</v>
          </cell>
        </row>
        <row r="254">
          <cell r="C254" t="str">
            <v>PLOMBERIE HENNEBELLE</v>
          </cell>
          <cell r="E254" t="str">
            <v>68 ROUTE NATIONALE 7</v>
          </cell>
          <cell r="G254">
            <v>83490</v>
          </cell>
          <cell r="H254" t="str">
            <v>LE MUY</v>
          </cell>
          <cell r="M254" t="str">
            <v>chauffage climatisation</v>
          </cell>
          <cell r="N254" t="str">
            <v xml:space="preserve">04 94 45 01 48 </v>
          </cell>
          <cell r="O254" t="str">
            <v>plomberie.hennebelle@hotmail.com</v>
          </cell>
          <cell r="P254" t="str">
            <v>https://www.plomberie-hennebelle.fr</v>
          </cell>
          <cell r="Q254" t="str">
            <v>Virginie Morisset</v>
          </cell>
        </row>
        <row r="255">
          <cell r="C255" t="str">
            <v>POLE EMPLOI PAUILLAC</v>
          </cell>
          <cell r="E255" t="str">
            <v xml:space="preserve">1 rue du Pradina </v>
          </cell>
          <cell r="G255">
            <v>33250</v>
          </cell>
          <cell r="H255" t="str">
            <v>PAUILLAC</v>
          </cell>
          <cell r="O255" t="str">
            <v>geraldine.gefeck@pole-emploi.fr</v>
          </cell>
        </row>
        <row r="256">
          <cell r="C256" t="str">
            <v>POLE REGIONAL DE GESTION DES AIDES PAU</v>
          </cell>
          <cell r="E256" t="str">
            <v>TSA 70001</v>
          </cell>
          <cell r="G256">
            <v>64051</v>
          </cell>
          <cell r="H256" t="str">
            <v>PAU CEDEX 9</v>
          </cell>
        </row>
        <row r="257">
          <cell r="C257" t="str">
            <v xml:space="preserve">CPI POLYMECA INDUSTRIE </v>
          </cell>
          <cell r="E257" t="str">
            <v>r Augustins</v>
          </cell>
          <cell r="G257">
            <v>33160</v>
          </cell>
          <cell r="H257" t="str">
            <v xml:space="preserve">SAINT MEDARD EN JALLES </v>
          </cell>
          <cell r="M257" t="str">
            <v xml:space="preserve">MECANIQUE, OUTILLAGE DE PRECISION  </v>
          </cell>
          <cell r="N257" t="str">
            <v>05 56 70 16 20</v>
          </cell>
          <cell r="O257" t="str">
            <v>sandrine.larroque@cpi-industrie.com</v>
          </cell>
        </row>
        <row r="258">
          <cell r="C258" t="str">
            <v xml:space="preserve">POLYPROCESS </v>
          </cell>
          <cell r="E258" t="str">
            <v>105 r Gay Lussac</v>
          </cell>
          <cell r="G258">
            <v>33127</v>
          </cell>
          <cell r="H258" t="str">
            <v xml:space="preserve">SAINT JEAN D ILLAC </v>
          </cell>
          <cell r="M258" t="str">
            <v xml:space="preserve">MATERIAUX COMPOSITES </v>
          </cell>
          <cell r="N258" t="str">
            <v>05 57 97 77 80</v>
          </cell>
          <cell r="O258" t="str">
            <v>qse@polyprocess.fr</v>
          </cell>
          <cell r="Q258" t="str">
            <v>Alice FABREGUETTES</v>
          </cell>
        </row>
        <row r="259">
          <cell r="C259" t="str">
            <v>PONTICELLI FRERES</v>
          </cell>
          <cell r="E259" t="str">
            <v>35 quai Alfred De Vial</v>
          </cell>
          <cell r="G259">
            <v>33530</v>
          </cell>
          <cell r="H259" t="str">
            <v xml:space="preserve">BASSENS </v>
          </cell>
          <cell r="M259" t="str">
            <v xml:space="preserve">TUYAUTERIE INDUSTRIELLE </v>
          </cell>
          <cell r="N259" t="str">
            <v>05 56 77 83 00</v>
          </cell>
          <cell r="O259" t="str">
            <v>claloy@ponticelli.com</v>
          </cell>
          <cell r="Q259" t="str">
            <v>Mme LALOY (formations)</v>
          </cell>
        </row>
        <row r="260">
          <cell r="C260" t="str">
            <v>PROMAN</v>
          </cell>
          <cell r="E260" t="str">
            <v>ZA Rourabeau</v>
          </cell>
          <cell r="G260">
            <v>13115</v>
          </cell>
          <cell r="H260" t="str">
            <v>SAINT PAUL LES DURANCE</v>
          </cell>
          <cell r="M260" t="str">
            <v>INTERIM</v>
          </cell>
          <cell r="N260" t="str">
            <v>04 42 28 51 05 – 06 07 36 27 87</v>
          </cell>
          <cell r="O260" t="str">
            <v>l.dany@proman-interim.com</v>
          </cell>
          <cell r="Q260" t="str">
            <v>Laurent DANY Responsable d'agence</v>
          </cell>
        </row>
        <row r="261">
          <cell r="C261" t="str">
            <v>PROMAN SERVICE FORMATION</v>
          </cell>
          <cell r="E261" t="str">
            <v>ZI Saint Maurice</v>
          </cell>
          <cell r="F261" t="str">
            <v>CS 40-631</v>
          </cell>
          <cell r="G261" t="str">
            <v>04107</v>
          </cell>
          <cell r="H261" t="str">
            <v xml:space="preserve">MANOSQUE CEDEX </v>
          </cell>
          <cell r="J261" t="str">
            <v>48441575700125</v>
          </cell>
          <cell r="L261" t="str">
            <v>FR73484415757</v>
          </cell>
          <cell r="M261" t="str">
            <v>INTERIM</v>
          </cell>
          <cell r="O261" t="str">
            <v>formation@proman-interim.com</v>
          </cell>
        </row>
        <row r="262">
          <cell r="C262" t="str">
            <v>PROMAN DELEGATIONS</v>
          </cell>
          <cell r="E262" t="str">
            <v>Rue Irene Frédéric Joliot</v>
          </cell>
          <cell r="F262" t="str">
            <v>Centre des Affaires Archimède</v>
          </cell>
          <cell r="G262">
            <v>13115</v>
          </cell>
          <cell r="H262" t="str">
            <v>ST PAUL LEZ DURANCE</v>
          </cell>
          <cell r="J262" t="str">
            <v>48441575700067</v>
          </cell>
          <cell r="L262" t="str">
            <v>FR73484415757</v>
          </cell>
          <cell r="M262" t="str">
            <v>INTERIM</v>
          </cell>
          <cell r="O262" t="str">
            <v>saint.paul@proman-interim.com</v>
          </cell>
          <cell r="Q262" t="str">
            <v>Sophie POTIN, assistante 04 42 28 51 05 s.potin@proman-interim.com</v>
          </cell>
        </row>
        <row r="263">
          <cell r="C263" t="str">
            <v>QUELIN</v>
          </cell>
          <cell r="E263" t="str">
            <v>10 chemin Canave</v>
          </cell>
          <cell r="G263">
            <v>33650</v>
          </cell>
          <cell r="H263" t="str">
            <v>MARTILLAC</v>
          </cell>
          <cell r="N263" t="str">
            <v>05 56 72 55 55</v>
          </cell>
        </row>
        <row r="264">
          <cell r="C264" t="str">
            <v xml:space="preserve">RANDE </v>
          </cell>
          <cell r="O264" t="str">
            <v>brunorande@wanadoo.fr</v>
          </cell>
          <cell r="Q264" t="str">
            <v xml:space="preserve">RANDE Bruno 06 41 31 53 53  </v>
          </cell>
        </row>
        <row r="265">
          <cell r="C265" t="str">
            <v>REGAZ BORDEAUX</v>
          </cell>
          <cell r="E265" t="str">
            <v>211 avenue de Labarde</v>
          </cell>
          <cell r="F265" t="str">
            <v>CS 10029</v>
          </cell>
          <cell r="G265">
            <v>33070</v>
          </cell>
          <cell r="H265" t="str">
            <v>BORDEAUX CEDEX</v>
          </cell>
          <cell r="I265" t="str">
            <v>Direction Administrative et Financière</v>
          </cell>
          <cell r="J265" t="str">
            <v>38258912500055</v>
          </cell>
          <cell r="K265" t="str">
            <v>Bordeaux B 382 589 125</v>
          </cell>
          <cell r="L265" t="str">
            <v>FR46382589125</v>
          </cell>
          <cell r="O265" t="str">
            <v>gmartineau@regazbordeaux.com</v>
          </cell>
          <cell r="Q265" t="str">
            <v>Gil MARTINEAU 06.17.70.86.57, Pascal ESSERMEANT 06 78 66 10 27   "RHUMEUR Olivier" &lt;orhumeur@regazbordeaux.com&gt;  ; M PETRIACQ 06 16 30 10 30 M FERRAGU : 06 14 80 44 51
p2essermeant@regazbordeaux.com</v>
          </cell>
        </row>
        <row r="266">
          <cell r="C266" t="str">
            <v xml:space="preserve">REGAZ </v>
          </cell>
          <cell r="E266" t="str">
            <v xml:space="preserve">6 Place Ravezies </v>
          </cell>
          <cell r="F266" t="str">
            <v>CS 10029</v>
          </cell>
          <cell r="G266">
            <v>33075</v>
          </cell>
          <cell r="H266" t="str">
            <v>BORDEAUX CEDEX</v>
          </cell>
          <cell r="O266" t="str">
            <v>gmartineau@regazbordeaux.com</v>
          </cell>
          <cell r="Q266" t="str">
            <v>Gil MARTINEAU 06.17.70.86.57, Pascal ESSERMEANT 06 78 66 10 27   "RHUMEUR Olivier" &lt;orhumeur@regazbordeaux.com&gt;  ; M PETRIACQ 06 16 30 10 30 M FERRAGU : 06 14 80 44 51
p2essermeant@regazbordeaux.com</v>
          </cell>
        </row>
        <row r="267">
          <cell r="C267" t="str">
            <v>REGIES BAZAS</v>
          </cell>
          <cell r="E267" t="str">
            <v>7 av G Arnaud de Tontoulon</v>
          </cell>
          <cell r="G267">
            <v>33430</v>
          </cell>
          <cell r="H267" t="str">
            <v>BAZAS</v>
          </cell>
          <cell r="N267" t="str">
            <v>05 56 25 12 11</v>
          </cell>
          <cell r="O267" t="str">
            <v>daugey@regiebazas@orange.fr</v>
          </cell>
          <cell r="Q267" t="str">
            <v xml:space="preserve">Denis AUGER </v>
          </cell>
        </row>
        <row r="268">
          <cell r="C268" t="str">
            <v>REGIES LA REOLE</v>
          </cell>
          <cell r="E268" t="str">
            <v xml:space="preserve"> 1et 2 av Maréchal JOFFRE </v>
          </cell>
          <cell r="F268" t="str">
            <v>BP 20003</v>
          </cell>
          <cell r="G268">
            <v>33190</v>
          </cell>
          <cell r="H268" t="str">
            <v>LA REOLE</v>
          </cell>
          <cell r="N268" t="str">
            <v>05 56 61 05 13</v>
          </cell>
          <cell r="O268" t="str">
            <v>attachedirection@rmms-lareole.fr , accueil@rmms-lareole.fr</v>
          </cell>
          <cell r="Q268" t="str">
            <v xml:space="preserve">M BOTREL </v>
          </cell>
        </row>
        <row r="269">
          <cell r="C269" t="str">
            <v>REGION AQUITAINE</v>
          </cell>
          <cell r="E269" t="str">
            <v>Direction de la Formation Professionnelle Continue</v>
          </cell>
        </row>
        <row r="270">
          <cell r="C270" t="str">
            <v>RODRIGUEZ Jean Pierre</v>
          </cell>
          <cell r="E270" t="str">
            <v>29 rue de l'Eolienne</v>
          </cell>
          <cell r="F270" t="str">
            <v>Lot. Le Tertre</v>
          </cell>
          <cell r="G270">
            <v>33530</v>
          </cell>
          <cell r="H270" t="str">
            <v>BASSENS</v>
          </cell>
          <cell r="N270" t="str">
            <v>06 65 27 07 15</v>
          </cell>
          <cell r="O270" t="str">
            <v>jp.rodriguez5893@gmail.com</v>
          </cell>
        </row>
        <row r="271">
          <cell r="C271" t="str">
            <v>ROUSSELOT Vivian</v>
          </cell>
          <cell r="N271">
            <v>633751092</v>
          </cell>
          <cell r="O271" t="str">
            <v>vivnath.an@free.fr</v>
          </cell>
        </row>
        <row r="272">
          <cell r="C272" t="str">
            <v xml:space="preserve">RSEIPC </v>
          </cell>
          <cell r="E272" t="str">
            <v>45 rue de le Beauce</v>
          </cell>
          <cell r="F272" t="str">
            <v>BP 29</v>
          </cell>
          <cell r="G272">
            <v>28111</v>
          </cell>
          <cell r="H272" t="str">
            <v>LUCE Cedex</v>
          </cell>
          <cell r="N272" t="str">
            <v>02 37 91 80 81</v>
          </cell>
          <cell r="O272" t="str">
            <v>mar@rseipc.fr</v>
          </cell>
          <cell r="Q272" t="str">
            <v>Martial RIVET</v>
          </cell>
        </row>
        <row r="273">
          <cell r="C273" t="str">
            <v>ROY Dimitri</v>
          </cell>
          <cell r="E273" t="str">
            <v>Rés Yves Farge</v>
          </cell>
          <cell r="G273">
            <v>33130</v>
          </cell>
          <cell r="H273" t="str">
            <v xml:space="preserve">BEGLES </v>
          </cell>
          <cell r="N273">
            <v>670167020</v>
          </cell>
        </row>
        <row r="274">
          <cell r="C274" t="str">
            <v>RUN WELD</v>
          </cell>
          <cell r="D274" t="str">
            <v>4 rue Franck Camille Cadet</v>
          </cell>
          <cell r="E274" t="str">
            <v>Zie Les Sables</v>
          </cell>
          <cell r="F274" t="str">
            <v>4 rue Franck Camille Cadet</v>
          </cell>
          <cell r="G274">
            <v>97427</v>
          </cell>
          <cell r="H274" t="str">
            <v>ETANG-SALÉ - La Réunion</v>
          </cell>
        </row>
        <row r="275">
          <cell r="C275" t="str">
            <v xml:space="preserve">SABINET Nicolas </v>
          </cell>
          <cell r="N275">
            <v>631615934</v>
          </cell>
          <cell r="O275" t="str">
            <v>nicolas.sabinet@gmail.com</v>
          </cell>
        </row>
        <row r="276">
          <cell r="C276" t="str">
            <v xml:space="preserve">SAICA France </v>
          </cell>
          <cell r="E276" t="str">
            <v>15 av Léonard de Vinci</v>
          </cell>
          <cell r="G276">
            <v>33600</v>
          </cell>
          <cell r="H276" t="str">
            <v xml:space="preserve">PESSAC </v>
          </cell>
          <cell r="M276" t="str">
            <v>FABRICATION DE CARTON ONDULE</v>
          </cell>
          <cell r="N276" t="str">
            <v>05 56 07 96 96</v>
          </cell>
        </row>
        <row r="277">
          <cell r="C277" t="str">
            <v xml:space="preserve">SAMAT </v>
          </cell>
          <cell r="E277" t="str">
            <v>2 r Franklin</v>
          </cell>
          <cell r="G277">
            <v>33530</v>
          </cell>
          <cell r="H277" t="str">
            <v>BASSENS</v>
          </cell>
          <cell r="M277" t="str">
            <v xml:space="preserve">TRANSPORT ROUTIER </v>
          </cell>
          <cell r="N277" t="str">
            <v>05 57 80 85 85</v>
          </cell>
        </row>
        <row r="278">
          <cell r="C278" t="str">
            <v>SANCHEZ Sébastien</v>
          </cell>
          <cell r="E278" t="str">
            <v xml:space="preserve">12 Chemin de la Piguille </v>
          </cell>
          <cell r="G278">
            <v>33710</v>
          </cell>
          <cell r="H278" t="str">
            <v>PRIGNAC ET MARCAMPS</v>
          </cell>
          <cell r="N278">
            <v>680917134</v>
          </cell>
          <cell r="O278" t="str">
            <v>titrax@live.fr</v>
          </cell>
        </row>
        <row r="279">
          <cell r="C279" t="str">
            <v>SANICLIM</v>
          </cell>
          <cell r="E279" t="str">
            <v>ZAD Girouflat</v>
          </cell>
          <cell r="F279" t="str">
            <v>imp Doumayne</v>
          </cell>
          <cell r="G279">
            <v>47200</v>
          </cell>
          <cell r="H279" t="str">
            <v>MARMANDE</v>
          </cell>
          <cell r="M279" t="str">
            <v xml:space="preserve">VENTE INSTALLATION DEPANNAGE DE  CHAUFFAGE AU GAZ PLOMBIERS </v>
          </cell>
          <cell r="N279" t="str">
            <v>05 53 20 95 06</v>
          </cell>
        </row>
        <row r="280">
          <cell r="C280" t="str">
            <v xml:space="preserve">SAREM </v>
          </cell>
          <cell r="E280" t="str">
            <v xml:space="preserve">10 avenue de l'Adour </v>
          </cell>
          <cell r="G280">
            <v>64600</v>
          </cell>
          <cell r="H280" t="str">
            <v>ANGLET</v>
          </cell>
          <cell r="N280">
            <v>559528484</v>
          </cell>
          <cell r="O280" t="str">
            <v>sarem@nerim.fr</v>
          </cell>
          <cell r="P280" t="str">
            <v>www.sarem.over-blog.org</v>
          </cell>
          <cell r="Q280" t="str">
            <v xml:space="preserve">Nicolas DUHART </v>
          </cell>
        </row>
        <row r="281">
          <cell r="C281" t="str">
            <v xml:space="preserve">SARRAT Brice </v>
          </cell>
          <cell r="E281" t="str">
            <v>15 rue La Briotte</v>
          </cell>
          <cell r="G281">
            <v>47290</v>
          </cell>
          <cell r="H281" t="str">
            <v>CANCON</v>
          </cell>
          <cell r="N281">
            <v>666576521</v>
          </cell>
          <cell r="O281" t="str">
            <v>sarrat.brice@voila.fr</v>
          </cell>
        </row>
        <row r="282">
          <cell r="C282" t="str">
            <v xml:space="preserve">SAVATIE Jérémie </v>
          </cell>
          <cell r="E282" t="str">
            <v>36 rue François MARCEAU</v>
          </cell>
          <cell r="F282" t="str">
            <v xml:space="preserve">Rés Marceau Lorraine </v>
          </cell>
          <cell r="G282">
            <v>33200</v>
          </cell>
          <cell r="H282" t="str">
            <v xml:space="preserve">BORDEAUX </v>
          </cell>
          <cell r="N282">
            <v>686455984</v>
          </cell>
        </row>
        <row r="283">
          <cell r="C283" t="str">
            <v>SCHARS</v>
          </cell>
          <cell r="E283" t="str">
            <v>Les Pins De Jarry </v>
          </cell>
          <cell r="F283" t="str">
            <v>Route de Saucats</v>
          </cell>
          <cell r="G283">
            <v>33610</v>
          </cell>
          <cell r="H283" t="str">
            <v>CESTAS</v>
          </cell>
          <cell r="M283" t="str">
            <v xml:space="preserve">CHAUDRONNERIE </v>
          </cell>
          <cell r="N283" t="str">
            <v>05 56 50 60 11</v>
          </cell>
          <cell r="O283" t="str">
            <v>schars.sa@free.fr</v>
          </cell>
        </row>
        <row r="284">
          <cell r="C284" t="str">
            <v xml:space="preserve">SECOMETAL MONTAGE MAINTENANCE INDUSTRIELLE </v>
          </cell>
          <cell r="E284" t="str">
            <v>Rue  Jean Duvert</v>
          </cell>
          <cell r="G284">
            <v>33290</v>
          </cell>
          <cell r="H284" t="str">
            <v>BLANQUEFORT</v>
          </cell>
          <cell r="M284" t="str">
            <v xml:space="preserve">MAINTENANCE INDUSTRIELLE </v>
          </cell>
          <cell r="N284" t="str">
            <v>05 56 35 09 16</v>
          </cell>
        </row>
        <row r="285">
          <cell r="C285" t="str">
            <v>Société SERELLE</v>
          </cell>
          <cell r="E285" t="str">
            <v xml:space="preserve">5 rue Pignada (ZA) </v>
          </cell>
          <cell r="G285">
            <v>40140</v>
          </cell>
          <cell r="H285" t="str">
            <v>MAGESCQ</v>
          </cell>
          <cell r="N285">
            <v>558477916</v>
          </cell>
          <cell r="O285" t="str">
            <v>ldubourdieu.serelle@wanadoo.fr</v>
          </cell>
          <cell r="Q285" t="str">
            <v>M. Laurent DUBOURDIEU</v>
          </cell>
        </row>
        <row r="286">
          <cell r="C286" t="str">
            <v>SERE</v>
          </cell>
          <cell r="E286" t="str">
            <v xml:space="preserve">2 allée Boyer </v>
          </cell>
          <cell r="F286" t="str">
            <v>BP 10006</v>
          </cell>
          <cell r="G286">
            <v>33323</v>
          </cell>
          <cell r="H286" t="str">
            <v xml:space="preserve">BEGLES CEDEX </v>
          </cell>
          <cell r="M286" t="str">
            <v xml:space="preserve">ELECTRICITE </v>
          </cell>
          <cell r="O286" t="str">
            <v>a.folliot@sere.soflux.fr</v>
          </cell>
          <cell r="Q286" t="str">
            <v>A.FOLLIOT Resp technique M LACOUTURE chef de chantier 0684315287</v>
          </cell>
        </row>
        <row r="287">
          <cell r="C287" t="str">
            <v xml:space="preserve">SERSET </v>
          </cell>
          <cell r="E287" t="str">
            <v>4 pl Armand Cassé</v>
          </cell>
          <cell r="G287">
            <v>33600</v>
          </cell>
          <cell r="H287" t="str">
            <v xml:space="preserve">PESSAC </v>
          </cell>
          <cell r="M287" t="str">
            <v xml:space="preserve">VENTE, INSTALLATION DE CHAUFFAGE AU GAZ  </v>
          </cell>
          <cell r="N287" t="str">
            <v>05 56 98 61 47</v>
          </cell>
        </row>
        <row r="288">
          <cell r="C288" t="str">
            <v>SETHEC comptabilité</v>
          </cell>
          <cell r="E288" t="str">
            <v xml:space="preserve">6 avenue des Mimosas </v>
          </cell>
          <cell r="G288" t="str">
            <v>06100</v>
          </cell>
          <cell r="H288" t="str">
            <v>NICE</v>
          </cell>
          <cell r="N288">
            <v>492093503</v>
          </cell>
          <cell r="O288" t="str">
            <v>compta@sethec.fr</v>
          </cell>
          <cell r="Q288" t="str">
            <v>Mme DEBROUX Carole</v>
          </cell>
        </row>
        <row r="289">
          <cell r="C289" t="str">
            <v xml:space="preserve">SETHEC </v>
          </cell>
          <cell r="E289" t="str">
            <v xml:space="preserve">6 avenue des Mimosas </v>
          </cell>
          <cell r="G289" t="str">
            <v>06100</v>
          </cell>
          <cell r="H289" t="str">
            <v>NICE</v>
          </cell>
          <cell r="J289" t="str">
            <v>38934209800024</v>
          </cell>
          <cell r="K289" t="str">
            <v>Nice B 389 342 098</v>
          </cell>
          <cell r="L289" t="str">
            <v>FR30389342098</v>
          </cell>
          <cell r="N289">
            <v>492090213</v>
          </cell>
          <cell r="O289" t="str">
            <v>marie@sethec.fr</v>
          </cell>
          <cell r="Q289" t="str">
            <v>Marie FOURRIER secrétariat en charge de la formation</v>
          </cell>
        </row>
        <row r="290">
          <cell r="C290" t="str">
            <v>SGS QUALITEST INDUSTRIE</v>
          </cell>
          <cell r="E290" t="str">
            <v>Valad Parc</v>
          </cell>
          <cell r="F290" t="str">
            <v>Bât. B 6</v>
          </cell>
          <cell r="G290">
            <v>13127</v>
          </cell>
          <cell r="H290" t="str">
            <v>VITROLLES</v>
          </cell>
          <cell r="M290" t="str">
            <v>INSPECTION</v>
          </cell>
          <cell r="N290" t="str">
            <v>(0)4.42.10.40.11
(0)6.08.85.88.92</v>
          </cell>
          <cell r="O290" t="str">
            <v>nathalie.ivaldi@sgs.com&gt;
Antony.Barlatier@sgs.com</v>
          </cell>
          <cell r="Q290" t="str">
            <v xml:space="preserve">Mme IVALDI  : service comptabilité
M. BARLATIER Antony : Chargé d'affaires ASAP soudage / VTD Inspecteur ASAP Niv.2
</v>
          </cell>
        </row>
        <row r="291">
          <cell r="C291" t="str">
            <v>SIM 44 ABALONE</v>
          </cell>
          <cell r="E291" t="str">
            <v>3 av Pierre Castaing</v>
          </cell>
          <cell r="G291">
            <v>33600</v>
          </cell>
          <cell r="H291" t="str">
            <v>PESSAC</v>
          </cell>
        </row>
        <row r="292">
          <cell r="C292" t="str">
            <v xml:space="preserve">SIN Dominique </v>
          </cell>
          <cell r="E292" t="str">
            <v>Rés Chantalou Appt 58</v>
          </cell>
          <cell r="F292" t="str">
            <v>44 rue Eugène Jaquet</v>
          </cell>
          <cell r="G292">
            <v>33000</v>
          </cell>
          <cell r="H292" t="str">
            <v xml:space="preserve">BORDEAUX </v>
          </cell>
          <cell r="N292">
            <v>603856529</v>
          </cell>
          <cell r="O292" t="str">
            <v>d.sin@live.fr</v>
          </cell>
        </row>
        <row r="293">
          <cell r="C293" t="str">
            <v>SIRECH-HOSTIER</v>
          </cell>
          <cell r="E293" t="str">
            <v xml:space="preserve">ZI </v>
          </cell>
          <cell r="G293">
            <v>33360</v>
          </cell>
          <cell r="H293" t="str">
            <v>LATRESNE</v>
          </cell>
          <cell r="M293" t="str">
            <v xml:space="preserve">CHAUDRONNERIE TUYAUTERIE INDUSTRIELLE </v>
          </cell>
          <cell r="N293" t="str">
            <v>05 57 97 00 10</v>
          </cell>
          <cell r="O293" t="str">
            <v xml:space="preserve">a.jeanne@groupe-sh.fr </v>
          </cell>
          <cell r="P293" t="str">
            <v>www.groupe-sh.fr</v>
          </cell>
          <cell r="Q293" t="str">
            <v>Adeline JEANNE 05.56.94.43.25 Ligne directe
Responsable Ressources Humaines et Paie</v>
          </cell>
        </row>
        <row r="294">
          <cell r="C294" t="str">
            <v>SMDCM - SOCIETE DE MAINTENANCE ET DE CONSTRUCTIONS MODERNES</v>
          </cell>
          <cell r="E294" t="str">
            <v>5 Route de Lescazeilles</v>
          </cell>
          <cell r="G294">
            <v>33380</v>
          </cell>
          <cell r="H294" t="str">
            <v>MIOS</v>
          </cell>
          <cell r="N294">
            <v>556827451</v>
          </cell>
          <cell r="O294" t="str">
            <v>smdcm@wanadoo.fr</v>
          </cell>
          <cell r="Q294" t="str">
            <v>Isabelle DARJO</v>
          </cell>
        </row>
        <row r="295">
          <cell r="C295" t="str">
            <v xml:space="preserve">SMURFIT KAPPA </v>
          </cell>
          <cell r="E295" t="str">
            <v xml:space="preserve">Cellulose du Pin </v>
          </cell>
          <cell r="F295" t="str">
            <v>Allée des Fougères</v>
          </cell>
          <cell r="G295">
            <v>33380</v>
          </cell>
          <cell r="H295" t="str">
            <v xml:space="preserve">BIGANOS </v>
          </cell>
          <cell r="N295" t="str">
            <v>05 56 03 89 38</v>
          </cell>
          <cell r="O295" t="str">
            <v>dominique.lasson@smurfitkappa.fr</v>
          </cell>
        </row>
        <row r="296">
          <cell r="C296" t="str">
            <v>SNPE</v>
          </cell>
          <cell r="E296" t="str">
            <v>13 allée des Dordins</v>
          </cell>
          <cell r="G296">
            <v>33160</v>
          </cell>
          <cell r="H296" t="str">
            <v xml:space="preserve">SAINT MEDARD EN JALLES </v>
          </cell>
        </row>
        <row r="297">
          <cell r="C297" t="str">
            <v xml:space="preserve">SOBAT </v>
          </cell>
          <cell r="E297" t="str">
            <v>13 rue Martin Luther King</v>
          </cell>
          <cell r="F297" t="str">
            <v>Z.I. - BP 3008</v>
          </cell>
          <cell r="G297">
            <v>34513</v>
          </cell>
          <cell r="H297" t="str">
            <v>BEZIERS CEDEX</v>
          </cell>
        </row>
        <row r="298">
          <cell r="C298" t="str">
            <v xml:space="preserve">SOBEBO </v>
          </cell>
          <cell r="E298" t="str">
            <v>25 Avenue Maurice Levy</v>
          </cell>
          <cell r="G298">
            <v>33700</v>
          </cell>
          <cell r="H298" t="str">
            <v xml:space="preserve">MERIGNAC </v>
          </cell>
          <cell r="O298" t="str">
            <v>c.bruneval@sobebo.com</v>
          </cell>
          <cell r="Q298" t="str">
            <v>Chloé BRUNEVAL  RESP HSE 05 56 13 77 92 / 06 08 67 95 09</v>
          </cell>
        </row>
        <row r="299">
          <cell r="C299" t="str">
            <v>SOCALU</v>
          </cell>
          <cell r="E299" t="str">
            <v>4 Allée de Marsaou</v>
          </cell>
          <cell r="F299" t="str">
            <v>ZA de la Briqueterie</v>
          </cell>
          <cell r="G299">
            <v>33610</v>
          </cell>
          <cell r="H299" t="str">
            <v>CESTAS</v>
          </cell>
          <cell r="N299" t="str">
            <v>05 56 02 70 46</v>
          </cell>
          <cell r="O299" t="str">
            <v>contact-tpinvest@orange.fr</v>
          </cell>
          <cell r="Q299" t="str">
            <v>Elyse BALAIS</v>
          </cell>
        </row>
        <row r="300">
          <cell r="C300" t="str">
            <v>SOCOMAT</v>
          </cell>
          <cell r="E300" t="str">
            <v>14 quai Brazza</v>
          </cell>
          <cell r="G300">
            <v>33100</v>
          </cell>
          <cell r="H300" t="str">
            <v xml:space="preserve">BORDEAUX </v>
          </cell>
          <cell r="M300" t="str">
            <v xml:space="preserve">ROBINETTERIE INDUSTRIELLE </v>
          </cell>
          <cell r="N300" t="str">
            <v> 05 57 80 00 21</v>
          </cell>
        </row>
        <row r="301">
          <cell r="C301" t="str">
            <v xml:space="preserve">SOCOTEC </v>
          </cell>
          <cell r="E301" t="str">
            <v>Domaine Du Millénium</v>
          </cell>
          <cell r="F301" t="str">
            <v>6 av Henry Le Chatelier</v>
          </cell>
          <cell r="G301">
            <v>33700</v>
          </cell>
          <cell r="H301" t="str">
            <v xml:space="preserve">MERIGNAC </v>
          </cell>
          <cell r="M301" t="str">
            <v xml:space="preserve">FORMATION, CONTROLES DE FABRICATION INDUSTRIELS </v>
          </cell>
          <cell r="N301" t="str">
            <v>05 56 28 90 48</v>
          </cell>
          <cell r="P301" t="str">
            <v>www.socotec.fr</v>
          </cell>
        </row>
        <row r="302">
          <cell r="C302" t="str">
            <v>SOFRISUD</v>
          </cell>
          <cell r="E302" t="str">
            <v>40 chemin Alexandre Sery</v>
          </cell>
          <cell r="G302">
            <v>97430</v>
          </cell>
          <cell r="H302" t="str">
            <v>LE TAMPON</v>
          </cell>
          <cell r="N302">
            <v>262551279</v>
          </cell>
          <cell r="O302" t="str">
            <v>sofrisud@orange.fr</v>
          </cell>
          <cell r="Q302" t="str">
            <v>Nadine TECHER SECRETAIRE ENTREPRISE DARIDE</v>
          </cell>
        </row>
        <row r="303">
          <cell r="C303" t="str">
            <v xml:space="preserve">SO GE CA - SOCIETE GIRONDINE D'EQUIPEMENT ET CARROSSERIE </v>
          </cell>
          <cell r="E303" t="str">
            <v>36 r Brunereau</v>
          </cell>
          <cell r="G303">
            <v>33150</v>
          </cell>
          <cell r="H303" t="str">
            <v xml:space="preserve">CENON </v>
          </cell>
          <cell r="M303" t="str">
            <v xml:space="preserve">CARROSSERIE ET PEINTURE AUTOMOBILE </v>
          </cell>
          <cell r="N303" t="str">
            <v>05 56 38 63 10</v>
          </cell>
        </row>
        <row r="304">
          <cell r="C304" t="str">
            <v xml:space="preserve">SOTECH INDUSTRIE </v>
          </cell>
          <cell r="E304" t="str">
            <v>ZI GUSTAVE EIFFEL</v>
          </cell>
          <cell r="G304">
            <v>24100</v>
          </cell>
          <cell r="H304" t="str">
            <v xml:space="preserve">BERGERAC </v>
          </cell>
          <cell r="M304" t="str">
            <v xml:space="preserve">CHAUDRONNERIE </v>
          </cell>
          <cell r="N304" t="str">
            <v>05 53 74 41 41</v>
          </cell>
          <cell r="O304" t="str">
            <v>stephane.binvenu@sotech-industrie.com ,  marine.vergnaud@sotech-industrie.com</v>
          </cell>
          <cell r="Q304" t="str">
            <v xml:space="preserve">Daniel GILBLAS 05 53 74 45 26 RESP QUALITE ET SOUDAGE </v>
          </cell>
        </row>
        <row r="305">
          <cell r="C305" t="str">
            <v>SO TO CAST</v>
          </cell>
          <cell r="E305" t="str">
            <v>6 zi Gystève</v>
          </cell>
          <cell r="G305">
            <v>33430</v>
          </cell>
          <cell r="H305" t="str">
            <v>BAZAS</v>
          </cell>
        </row>
        <row r="306">
          <cell r="C306" t="str">
            <v>SOVITRAT</v>
          </cell>
          <cell r="E306" t="str">
            <v>6 Avenue Carnot</v>
          </cell>
          <cell r="G306">
            <v>78190</v>
          </cell>
          <cell r="H306" t="str">
            <v>TRAPPES</v>
          </cell>
          <cell r="M306" t="str">
            <v xml:space="preserve">INTERIM </v>
          </cell>
          <cell r="P306" t="str">
            <v>www.sovitrat.fr</v>
          </cell>
        </row>
        <row r="307">
          <cell r="C307" t="str">
            <v xml:space="preserve">SPAC </v>
          </cell>
          <cell r="E307" t="str">
            <v>Za Simone Algayon</v>
          </cell>
          <cell r="F307" t="str">
            <v> av Sable d'Expert</v>
          </cell>
          <cell r="G307">
            <v>33650</v>
          </cell>
          <cell r="H307" t="str">
            <v>SAINT MEDARD D'EYRANS</v>
          </cell>
          <cell r="M307" t="str">
            <v xml:space="preserve">SERRURERIE METALLERIE </v>
          </cell>
          <cell r="N307" t="str">
            <v>05 57 30 01 00</v>
          </cell>
        </row>
        <row r="308">
          <cell r="C308" t="str">
            <v>SPEEDKART</v>
          </cell>
          <cell r="E308" t="str">
            <v>1714 avenue de l'Aéroport</v>
          </cell>
          <cell r="G308">
            <v>83400</v>
          </cell>
          <cell r="H308" t="str">
            <v>HYERES</v>
          </cell>
          <cell r="J308" t="str">
            <v>84379660800019</v>
          </cell>
          <cell r="K308" t="str">
            <v>TOULON B843796608</v>
          </cell>
          <cell r="L308" t="str">
            <v>FR 42843796608</v>
          </cell>
          <cell r="M308" t="str">
            <v>KARTING</v>
          </cell>
          <cell r="N308" t="str">
            <v>494387699
06 26 30 30 46</v>
          </cell>
          <cell r="O308" t="str">
            <v>nicolas@speedkart.fr</v>
          </cell>
          <cell r="Q308" t="str">
            <v>M. BINET Nicolas, manager 06 26 30 30 46</v>
          </cell>
        </row>
        <row r="309">
          <cell r="C309" t="str">
            <v>START PEOPLE</v>
          </cell>
          <cell r="E309" t="str">
            <v xml:space="preserve">151 rue du Poume </v>
          </cell>
          <cell r="G309">
            <v>64170</v>
          </cell>
          <cell r="H309" t="str">
            <v xml:space="preserve">ARTIX </v>
          </cell>
          <cell r="M309" t="str">
            <v xml:space="preserve">INTERIM </v>
          </cell>
          <cell r="N309">
            <v>559539708</v>
          </cell>
          <cell r="O309" t="str">
            <v>laetitia.baron@startpeople.fr</v>
          </cell>
          <cell r="Q309" t="str">
            <v>Laetitia BARON</v>
          </cell>
        </row>
        <row r="310">
          <cell r="C310" t="str">
            <v>START PEOPLE</v>
          </cell>
          <cell r="E310" t="str">
            <v>Moléon</v>
          </cell>
          <cell r="G310">
            <v>33210</v>
          </cell>
          <cell r="H310" t="str">
            <v xml:space="preserve">LANGON </v>
          </cell>
          <cell r="M310" t="str">
            <v xml:space="preserve">INTERIM </v>
          </cell>
          <cell r="N310">
            <v>672000450</v>
          </cell>
          <cell r="O310" t="str">
            <v>martine.laporte@startpeople.fr</v>
          </cell>
          <cell r="Q310" t="str">
            <v xml:space="preserve">Martine LAPORTE </v>
          </cell>
        </row>
        <row r="311">
          <cell r="C311" t="str">
            <v>STRYKER SPINE</v>
          </cell>
          <cell r="E311" t="str">
            <v>ZI  Marticot</v>
          </cell>
          <cell r="G311">
            <v>33612</v>
          </cell>
          <cell r="H311" t="str">
            <v xml:space="preserve">CESTAS CEDEX </v>
          </cell>
          <cell r="O311" t="str">
            <v>sandrine.eyharts@stryker.com</v>
          </cell>
        </row>
        <row r="312">
          <cell r="C312" t="str">
            <v>SUD AERO</v>
          </cell>
          <cell r="E312" t="str">
            <v xml:space="preserve">Rue Bougainville </v>
          </cell>
          <cell r="F312" t="str">
            <v xml:space="preserve">ZI Alfred daney </v>
          </cell>
          <cell r="G312">
            <v>33300</v>
          </cell>
          <cell r="H312" t="str">
            <v xml:space="preserve">BORDEAUX </v>
          </cell>
        </row>
        <row r="313">
          <cell r="C313" t="str">
            <v>SUD FONDATIONS</v>
          </cell>
          <cell r="E313" t="str">
            <v>Za Estigeac </v>
          </cell>
          <cell r="F313" t="str">
            <v>1 all Daniel Begu</v>
          </cell>
          <cell r="G313">
            <v>33127</v>
          </cell>
          <cell r="H313" t="str">
            <v>MARTIGNAS SUR JALLE</v>
          </cell>
        </row>
        <row r="314">
          <cell r="C314" t="str">
            <v xml:space="preserve">SUD MANAGEMENT ENTREPRISES </v>
          </cell>
          <cell r="E314" t="str">
            <v>Site de l'Agropole - Estillac</v>
          </cell>
          <cell r="F314" t="str">
            <v>BP 20053</v>
          </cell>
          <cell r="G314">
            <v>47901</v>
          </cell>
          <cell r="H314" t="str">
            <v>AGEN CEDEX 9</v>
          </cell>
          <cell r="M314" t="str">
            <v>FORMATION</v>
          </cell>
          <cell r="N314" t="str">
            <v xml:space="preserve">05 53 48 48 50 </v>
          </cell>
          <cell r="O314" t="str">
            <v>m.guiraud@sudmanagement.fr</v>
          </cell>
          <cell r="P314" t="str">
            <v>www.sudmanagement.fr</v>
          </cell>
          <cell r="Q314" t="str">
            <v>Mylène GUIRAUD</v>
          </cell>
        </row>
        <row r="315">
          <cell r="C315" t="str">
            <v xml:space="preserve">SUD MANAGEMENT ENTREPRISES </v>
          </cell>
          <cell r="E315" t="str">
            <v xml:space="preserve">ZAC Marmande sud </v>
          </cell>
          <cell r="G315">
            <v>47250</v>
          </cell>
          <cell r="H315" t="str">
            <v>SAMAZAN</v>
          </cell>
          <cell r="M315" t="str">
            <v>FORMATION</v>
          </cell>
          <cell r="N315" t="str">
            <v>05 53 84 82 82</v>
          </cell>
          <cell r="O315" t="str">
            <v>S.barillet@sudmanagement.fr</v>
          </cell>
          <cell r="Q315" t="str">
            <v>Séverine BARILLER Conseiller formation</v>
          </cell>
        </row>
        <row r="316">
          <cell r="C316" t="str">
            <v xml:space="preserve">SUD-OUEST ENERGIES </v>
          </cell>
          <cell r="E316" t="str">
            <v xml:space="preserve">30 Avenue des Martyrs de la Libération </v>
          </cell>
          <cell r="G316">
            <v>33700</v>
          </cell>
          <cell r="H316" t="str">
            <v>MERIGNAC</v>
          </cell>
          <cell r="N316">
            <v>524721060</v>
          </cell>
          <cell r="O316" t="str">
            <v>s.antunes@midiatlantique.fr</v>
          </cell>
          <cell r="Q316" t="str">
            <v xml:space="preserve">M. Roumes - Mme Christine Labrot - Marie BAVARD </v>
          </cell>
        </row>
        <row r="317">
          <cell r="C317" t="str">
            <v>SUCRERIE DE BOIS ROUGE-TEREOS OCEAN INDIEN</v>
          </cell>
          <cell r="E317" t="str">
            <v xml:space="preserve">2, chemin de bois rouge - BP 1017 - </v>
          </cell>
          <cell r="G317">
            <v>97440</v>
          </cell>
          <cell r="H317" t="str">
            <v>SAINT- ANDRE</v>
          </cell>
          <cell r="M317" t="str">
            <v>usine sucrerie</v>
          </cell>
          <cell r="N317" t="str">
            <v xml:space="preserve">02 62 58 83 69 </v>
          </cell>
          <cell r="O317" t="str">
            <v>vhoareau@tereos.com</v>
          </cell>
          <cell r="Q317" t="str">
            <v xml:space="preserve">Virginie Hoareau  </v>
          </cell>
        </row>
        <row r="318">
          <cell r="C318" t="str">
            <v>SYNERGIE Eysines</v>
          </cell>
          <cell r="E318" t="str">
            <v>47 Avenue du Médoc</v>
          </cell>
          <cell r="G318">
            <v>33320</v>
          </cell>
          <cell r="H318" t="str">
            <v>EYSINES</v>
          </cell>
          <cell r="M318" t="str">
            <v xml:space="preserve">INTERIM </v>
          </cell>
        </row>
        <row r="319">
          <cell r="C319" t="str">
            <v>SYNERGIE Mérignac</v>
          </cell>
          <cell r="E319" t="str">
            <v xml:space="preserve">53 La Marne </v>
          </cell>
          <cell r="G319">
            <v>33700</v>
          </cell>
          <cell r="H319" t="str">
            <v>MERIGNAC</v>
          </cell>
          <cell r="M319" t="str">
            <v xml:space="preserve">INTERIM </v>
          </cell>
          <cell r="N319">
            <v>557927070</v>
          </cell>
          <cell r="O319" t="str">
            <v>merignac@synergie.fr</v>
          </cell>
        </row>
        <row r="320">
          <cell r="C320" t="str">
            <v>T2I - Monsieur SIMONNEAU</v>
          </cell>
          <cell r="E320" t="str">
            <v>23 ruePaul Mamert</v>
          </cell>
          <cell r="G320">
            <v>33800</v>
          </cell>
          <cell r="H320" t="str">
            <v>BORDEAUX</v>
          </cell>
          <cell r="N320">
            <v>557950050</v>
          </cell>
          <cell r="O320" t="str">
            <v>alain.simonneau@t-2i.fr</v>
          </cell>
          <cell r="Q320" t="str">
            <v>Alain SIMONNEAU</v>
          </cell>
        </row>
        <row r="321">
          <cell r="C321" t="str">
            <v>GIRONDE COLLECTIVITÉ</v>
          </cell>
          <cell r="E321" t="str">
            <v>4 avenue de la Pointe</v>
          </cell>
          <cell r="G321">
            <v>33610</v>
          </cell>
          <cell r="H321" t="str">
            <v>CANEJAN</v>
          </cell>
          <cell r="N321">
            <v>557926161</v>
          </cell>
          <cell r="P321" t="str">
            <v>mperrier@tecclim.com</v>
          </cell>
          <cell r="Q321" t="str">
            <v>Myriam PERRIER</v>
          </cell>
        </row>
        <row r="322">
          <cell r="C322" t="str">
            <v>TEC CLIM SERVICE</v>
          </cell>
          <cell r="E322" t="str">
            <v>4 avenue de la Pointe</v>
          </cell>
          <cell r="G322">
            <v>33610</v>
          </cell>
          <cell r="H322" t="str">
            <v>CANEJAN</v>
          </cell>
          <cell r="N322">
            <v>557926161</v>
          </cell>
          <cell r="P322" t="str">
            <v>mperrier@tecclim.com</v>
          </cell>
          <cell r="Q322" t="str">
            <v>Myriam PERRIER</v>
          </cell>
        </row>
        <row r="323">
          <cell r="C323" t="str">
            <v>TECHNICA INDUSTRIES</v>
          </cell>
          <cell r="E323" t="str">
            <v>ZA les Meillères - BP 69</v>
          </cell>
          <cell r="G323">
            <v>84160</v>
          </cell>
          <cell r="H323" t="str">
            <v>CADENET</v>
          </cell>
          <cell r="N323" t="str">
            <v>04 90 68 10 15</v>
          </cell>
          <cell r="O323" t="str">
            <v>Nathalie.serra@technica-industries.com</v>
          </cell>
          <cell r="P323" t="str">
            <v>www.technica-industries.com</v>
          </cell>
          <cell r="Q323" t="str">
            <v>Nathalie SERRA Technicienne RH - Appui commercial</v>
          </cell>
        </row>
        <row r="324">
          <cell r="C324" t="str">
            <v xml:space="preserve">TECHNIC ET METAUX </v>
          </cell>
          <cell r="E324" t="str">
            <v xml:space="preserve">ZI Jean Maleze </v>
          </cell>
          <cell r="F324" t="str">
            <v>35 rue Denis Papin</v>
          </cell>
          <cell r="G324">
            <v>47240</v>
          </cell>
          <cell r="H324" t="str">
            <v xml:space="preserve">BON ENCONTRE </v>
          </cell>
          <cell r="N324">
            <v>633322765</v>
          </cell>
          <cell r="O324" t="str">
            <v>francois.garcia027@orange.fr</v>
          </cell>
          <cell r="Q324" t="str">
            <v>François GARCIA Gérant, Isabelle SEGOL</v>
          </cell>
        </row>
        <row r="325">
          <cell r="C325" t="str">
            <v>THOMAS Eric</v>
          </cell>
          <cell r="E325" t="str">
            <v>1 bis les  loges chez Mm MILLE Elsa</v>
          </cell>
          <cell r="G325">
            <v>33820</v>
          </cell>
          <cell r="H325" t="str">
            <v xml:space="preserve">Braud et -Saint -louis </v>
          </cell>
          <cell r="N325" t="str">
            <v>06 18 12 07 11</v>
          </cell>
        </row>
        <row r="326">
          <cell r="C326" t="str">
            <v xml:space="preserve">THERM INOX </v>
          </cell>
          <cell r="E326" t="str">
            <v xml:space="preserve">73, Rue Nicol Copernic </v>
          </cell>
          <cell r="G326">
            <v>33127</v>
          </cell>
          <cell r="H326" t="str">
            <v>SAINT JEAN D'ILLAC</v>
          </cell>
        </row>
        <row r="327">
          <cell r="C327" t="str">
            <v xml:space="preserve">TISSOT CHAUDRONNERIE INDUSTRIELLE </v>
          </cell>
          <cell r="E327" t="str">
            <v>36 Cours du Général de Gaulle</v>
          </cell>
          <cell r="G327">
            <v>33720</v>
          </cell>
          <cell r="H327" t="str">
            <v>PODENSAC</v>
          </cell>
          <cell r="N327" t="str">
            <v>05 56 27 40 40</v>
          </cell>
          <cell r="O327" t="str">
            <v>d.chapouille@tissot.com</v>
          </cell>
          <cell r="P327" t="str">
            <v>www.tissot.com</v>
          </cell>
        </row>
        <row r="328">
          <cell r="C328" t="str">
            <v xml:space="preserve">TITM </v>
          </cell>
          <cell r="E328" t="str">
            <v>1 rue de l'Arclusaz</v>
          </cell>
          <cell r="G328">
            <v>73000</v>
          </cell>
          <cell r="H328" t="str">
            <v xml:space="preserve">CHAMBERY  </v>
          </cell>
          <cell r="N328">
            <v>684432627</v>
          </cell>
          <cell r="O328" t="str">
            <v>mgottlieb.titm@orange.fr</v>
          </cell>
        </row>
        <row r="329">
          <cell r="C329" t="str">
            <v xml:space="preserve">TOUMAZEAU Laurent </v>
          </cell>
          <cell r="E329" t="str">
            <v xml:space="preserve">10 rue du Général de Gaulle </v>
          </cell>
          <cell r="G329">
            <v>33410</v>
          </cell>
          <cell r="H329" t="str">
            <v xml:space="preserve">CADILLAC </v>
          </cell>
        </row>
        <row r="330">
          <cell r="C330" t="str">
            <v xml:space="preserve">TRANSPORTS DE SAVOIE </v>
          </cell>
          <cell r="E330" t="str">
            <v>Quai Carriet</v>
          </cell>
          <cell r="G330">
            <v>33310</v>
          </cell>
          <cell r="H330" t="str">
            <v>LORMONT</v>
          </cell>
          <cell r="M330" t="str">
            <v>TRANSPORTS</v>
          </cell>
          <cell r="N330">
            <v>557775533</v>
          </cell>
          <cell r="O330" t="str">
            <v>lionel.pereira@transportsdesavoie.fr ; florent.ballion@transportsdesavoie.fr (06 17 04 30 17)</v>
          </cell>
          <cell r="P330" t="str">
            <v>www.transportsdesavoir.fr</v>
          </cell>
          <cell r="Q330" t="str">
            <v xml:space="preserve">Lionel PEREIRA  ; Florent BALLION Directeur Ressources Humaines &amp; Relations Sociales  Tél : 04 79 62 82 02 - Mob : 06 40 55 42 22 E-mail : christophe.gigante@transportsdesavoie.fr 1070, Avenue de la Houille Blanche - 73000 Chambéry </v>
          </cell>
        </row>
        <row r="331">
          <cell r="C331" t="str">
            <v xml:space="preserve">TRIANGLE INTERIM </v>
          </cell>
          <cell r="E331" t="str">
            <v xml:space="preserve">121 cours Balguerie Stuttenberg </v>
          </cell>
          <cell r="G331">
            <v>33300</v>
          </cell>
          <cell r="H331" t="str">
            <v xml:space="preserve">BORDEAUX </v>
          </cell>
          <cell r="M331" t="str">
            <v xml:space="preserve">INTERIM </v>
          </cell>
        </row>
        <row r="332">
          <cell r="C332" t="str">
            <v>TRIANGLE INTERIM</v>
          </cell>
          <cell r="E332" t="str">
            <v>93 avenue de la Marne</v>
          </cell>
          <cell r="G332">
            <v>33700</v>
          </cell>
          <cell r="H332" t="str">
            <v>MERIGNAC</v>
          </cell>
          <cell r="M332" t="str">
            <v xml:space="preserve">INTERIM </v>
          </cell>
          <cell r="N332" t="str">
            <v>05.56.00.89.90</v>
          </cell>
          <cell r="O332" t="str">
            <v xml:space="preserve">sophie.marquais@triangle.fr </v>
          </cell>
          <cell r="Q332" t="str">
            <v>Sophie MARQUAIS Responsable d'agence</v>
          </cell>
        </row>
        <row r="333">
          <cell r="C333" t="str">
            <v>TUNZINI</v>
          </cell>
          <cell r="E333" t="str">
            <v>20 r Gaspard Monge</v>
          </cell>
          <cell r="G333">
            <v>336010</v>
          </cell>
          <cell r="H333" t="str">
            <v>CANEJAN</v>
          </cell>
          <cell r="M333" t="str">
            <v>VENTE, INSTALLATION DE CLIMATISATION</v>
          </cell>
          <cell r="N333" t="str">
            <v>05 56 07 76 00</v>
          </cell>
        </row>
        <row r="334">
          <cell r="C334" t="str">
            <v>VANG Neng</v>
          </cell>
          <cell r="E334" t="str">
            <v>3 i la Vallée</v>
          </cell>
          <cell r="G334">
            <v>44110</v>
          </cell>
          <cell r="H334" t="str">
            <v>CAMBRAY</v>
          </cell>
          <cell r="O334" t="str">
            <v>vangneng9944@gmail.com</v>
          </cell>
        </row>
        <row r="335">
          <cell r="C335" t="str">
            <v>VEYNAT</v>
          </cell>
          <cell r="E335" t="str">
            <v>Route de Bergerac</v>
          </cell>
          <cell r="F335" t="str">
            <v>62 Avenue de Branne</v>
          </cell>
          <cell r="G335">
            <v>33370</v>
          </cell>
          <cell r="H335" t="str">
            <v>TRESSES</v>
          </cell>
          <cell r="M335" t="str">
            <v>TRANSPORTS LIQUIDES ALIMENTAIRES</v>
          </cell>
          <cell r="N335" t="str">
            <v>05 57 97 70 30</v>
          </cell>
          <cell r="O335" t="str">
            <v>yannick.blois@veynat.fr</v>
          </cell>
          <cell r="Q335" t="str">
            <v>Yannick BLOIS 06 69 27 96 30</v>
          </cell>
        </row>
        <row r="336">
          <cell r="C336" t="str">
            <v>VIGNAUD Frédéric</v>
          </cell>
          <cell r="E336" t="str">
            <v>8 rue de Majunga</v>
          </cell>
          <cell r="G336">
            <v>33000</v>
          </cell>
          <cell r="H336" t="str">
            <v>BORDEAUX</v>
          </cell>
          <cell r="N336" t="str">
            <v>06 89 70 45 09</v>
          </cell>
          <cell r="O336" t="str">
            <v>frederic.vignaud@gmail.com</v>
          </cell>
        </row>
        <row r="337">
          <cell r="C337" t="str">
            <v xml:space="preserve">VINCI CONTSTRUCTION TERRASSEMENT </v>
          </cell>
          <cell r="E337" t="str">
            <v xml:space="preserve">SGI - Comptabilité fournisseurs </v>
          </cell>
          <cell r="F337" t="str">
            <v>Rue Caroline AIGLE BP 90505</v>
          </cell>
          <cell r="G337">
            <v>86012</v>
          </cell>
          <cell r="H337" t="str">
            <v xml:space="preserve">POITIERS CEDEX </v>
          </cell>
        </row>
        <row r="338">
          <cell r="C338" t="str">
            <v>YAZIZAINE Rachid</v>
          </cell>
          <cell r="O338" t="str">
            <v>yazizaine.fatma@orange.fr</v>
          </cell>
        </row>
        <row r="339">
          <cell r="C339" t="str">
            <v>ZHENDRE</v>
          </cell>
          <cell r="E339" t="str">
            <v>122 Avenue des Pyrénées</v>
          </cell>
          <cell r="G339">
            <v>33140</v>
          </cell>
          <cell r="H339" t="str">
            <v>VILLENAVE D'ORNON</v>
          </cell>
        </row>
        <row r="340">
          <cell r="C340" t="str">
            <v xml:space="preserve">ZIDINI Houmadi  </v>
          </cell>
          <cell r="E340" t="str">
            <v>45 Rue de Tauzia Bât D Appt 9</v>
          </cell>
          <cell r="G340">
            <v>33800</v>
          </cell>
          <cell r="H340" t="str">
            <v xml:space="preserve">BORDEAUX </v>
          </cell>
          <cell r="N340">
            <v>605673029</v>
          </cell>
        </row>
        <row r="347">
          <cell r="C347" t="str">
            <v>PLOMBERIE HENNEBELLE</v>
          </cell>
          <cell r="O347" t="str">
            <v>Orys Marcoule (Groupe Ortec)</v>
          </cell>
        </row>
        <row r="348">
          <cell r="C348" t="str">
            <v>68 ROUTE NATIONALE 7</v>
          </cell>
          <cell r="O348" t="str">
            <v>ZI de l'Ardoise</v>
          </cell>
        </row>
        <row r="349">
          <cell r="C349" t="str">
            <v>83490 LE MUY</v>
          </cell>
          <cell r="O349" t="str">
            <v>30290 Laudun L'Ardoise</v>
          </cell>
        </row>
        <row r="351">
          <cell r="M351" t="str">
            <v>DCP Industrie/ Groupe ORTEC</v>
          </cell>
        </row>
        <row r="352">
          <cell r="M352" t="str">
            <v>Sylvie MAURIER</v>
          </cell>
        </row>
        <row r="353">
          <cell r="M353" t="str">
            <v>Assistante formation</v>
          </cell>
        </row>
        <row r="354">
          <cell r="M354" t="str">
            <v>5, allée des Artisans</v>
          </cell>
        </row>
        <row r="355">
          <cell r="F355" t="str">
            <v>Orys Marcoule, 1725 Route de Bagnols, 30290 Laudun-l'Ardoise</v>
          </cell>
          <cell r="M355" t="str">
            <v>37300 Joué Les Tours</v>
          </cell>
        </row>
      </sheetData>
      <sheetData sheetId="3"/>
      <sheetData sheetId="4">
        <row r="2">
          <cell r="E2" t="str">
            <v>Ce tarif tient compte de la prestation de formation avec ou sans obtention de la qualification de soudeur</v>
          </cell>
        </row>
        <row r="3">
          <cell r="E3" t="str">
            <v>Le montant comprend les examens non destructifs (radiographies), macroscopies, prestation de l'inspecteur et la rédaction des procès verbaux. Ce tarif tient compte de la prestation de la formation avec ou sans obtention de la qualification de soudeur.</v>
          </cell>
        </row>
        <row r="4">
          <cell r="E4" t="str">
            <v>Le matériel est mis à disposition par vos soins.</v>
          </cell>
        </row>
        <row r="5">
          <cell r="E5" t="str">
            <v>Le matériel et les matériaux sont mis à disposition par vos soins. Pour les moyens logistiques à prévoir, une liste vous sera adressée ultérieurement.</v>
          </cell>
        </row>
        <row r="6">
          <cell r="E6" t="str">
            <v>Ce tarif tient compte de la prestation de formation dans une cabine individuelle, ses consommables.</v>
          </cell>
        </row>
        <row r="7">
          <cell r="E7" t="str">
            <v>Ce tarif tient compte de la prestation de formation, du procès-verbal de qualification et des moyens logistiques consommables/outillage fournit par nos soins</v>
          </cell>
        </row>
        <row r="8">
          <cell r="E8" t="str">
            <v>Ce tarif tient compte de la prestation de formation dans une cabine individuelle, et du procès-verbal de qualification. Ci-joint liste des moyens logistiques  à prévoir par vos soins.</v>
          </cell>
        </row>
        <row r="9">
          <cell r="E9" t="str">
            <v>Le matériel et les matériaux sont mis à disposition par vos soins. Après signature du devis, une fiche logistique vous sera transmise. Ce tarif tient compte de la prestation de formation avec ou sans obtention de la qualification de soudeur.</v>
          </cell>
        </row>
        <row r="10">
          <cell r="E10" t="str">
            <v>Positionnement en soudage à titre gracieux, afin d'évaluer le candidat et connaître ses prè-requis, pour déterminer au plus juste la durée de formation.</v>
          </cell>
        </row>
        <row r="11">
          <cell r="E11" t="str">
            <v>Le montant comprend les examens non destructifs (radiographies) examens destructifs, pliages, macroscopies, et la rédaction des procès verbaux. Ce tarif tient compte de la prestation de la formation avec ou sans obtention de la qualification de soudeur. Les consomables et le materiel seront à votre charge, une fiche logistique vous sera transmise après signature du devis.</v>
          </cell>
        </row>
        <row r="12">
          <cell r="E12" t="str">
            <v>Le matériel et les matériaux sont mis à disposition par vos soins.</v>
          </cell>
        </row>
        <row r="21">
          <cell r="D21" t="str">
            <v>en attente</v>
          </cell>
        </row>
        <row r="22">
          <cell r="D22" t="str">
            <v>devis initial</v>
          </cell>
        </row>
        <row r="23">
          <cell r="D23" t="str">
            <v>pour plan de formation</v>
          </cell>
        </row>
        <row r="24">
          <cell r="D24" t="str">
            <v>accord</v>
          </cell>
        </row>
        <row r="25">
          <cell r="D25" t="str">
            <v>refus</v>
          </cell>
        </row>
        <row r="26">
          <cell r="D26" t="str">
            <v>reporté</v>
          </cell>
        </row>
        <row r="27">
          <cell r="D27" t="str">
            <v>a reporter</v>
          </cell>
        </row>
        <row r="28">
          <cell r="D28" t="str">
            <v>Annulé</v>
          </cell>
        </row>
        <row r="43">
          <cell r="A43" t="str">
            <v>Monsieur</v>
          </cell>
        </row>
        <row r="44">
          <cell r="A44" t="str">
            <v>Messieurs</v>
          </cell>
        </row>
        <row r="45">
          <cell r="A45" t="str">
            <v>Madame</v>
          </cell>
        </row>
        <row r="46">
          <cell r="A46" t="str">
            <v>Mademoiselle</v>
          </cell>
        </row>
      </sheetData>
      <sheetData sheetId="5">
        <row r="76">
          <cell r="B76" t="str">
            <v>S-135-P. MAG  Acier carbone et Acier inoxydable / S-141-P. TIG Acier carbone et Acier inoxydable</v>
          </cell>
        </row>
        <row r="77">
          <cell r="B77" t="str">
            <v>PERFECTIONNEMENT SOUDAGE AVEC PASSAGE DE QMOS</v>
          </cell>
        </row>
        <row r="78">
          <cell r="B78" t="str">
            <v>PASSAGE DE QMOS</v>
          </cell>
        </row>
        <row r="82">
          <cell r="B82" t="str">
            <v>PROCÉDÉ</v>
          </cell>
        </row>
        <row r="85">
          <cell r="B85">
            <v>912</v>
          </cell>
        </row>
        <row r="86">
          <cell r="B86" t="str">
            <v>B-971-I</v>
          </cell>
        </row>
        <row r="87">
          <cell r="B87" t="str">
            <v xml:space="preserve">B-971-P1  </v>
          </cell>
        </row>
        <row r="88">
          <cell r="B88" t="str">
            <v>B-FF-I</v>
          </cell>
        </row>
        <row r="89">
          <cell r="B89" t="str">
            <v xml:space="preserve">S-111-I </v>
          </cell>
        </row>
        <row r="90">
          <cell r="B90" t="str">
            <v xml:space="preserve">S-111-PA </v>
          </cell>
        </row>
        <row r="91">
          <cell r="B91" t="str">
            <v xml:space="preserve">S-111-PB </v>
          </cell>
        </row>
        <row r="92">
          <cell r="B92" t="str">
            <v>S-111-PC</v>
          </cell>
        </row>
        <row r="93">
          <cell r="B93" t="str">
            <v xml:space="preserve">S-131-P </v>
          </cell>
        </row>
        <row r="94">
          <cell r="B94" t="str">
            <v xml:space="preserve">S-135-P </v>
          </cell>
        </row>
        <row r="96">
          <cell r="B96" t="str">
            <v xml:space="preserve">S-136-P </v>
          </cell>
        </row>
        <row r="97">
          <cell r="B97" t="str">
            <v xml:space="preserve">S-141-GAZ </v>
          </cell>
        </row>
        <row r="98">
          <cell r="B98" t="str">
            <v xml:space="preserve">S-141-I </v>
          </cell>
        </row>
        <row r="99">
          <cell r="B99" t="str">
            <v>S-141-P</v>
          </cell>
        </row>
        <row r="100">
          <cell r="B100" t="str">
            <v xml:space="preserve">S-311-I </v>
          </cell>
        </row>
        <row r="101">
          <cell r="B101" t="str">
            <v>S-311-P EN ISO 9606-1</v>
          </cell>
        </row>
        <row r="102">
          <cell r="B102" t="str">
            <v>S-311-P- ATG B540-9</v>
          </cell>
        </row>
        <row r="103">
          <cell r="B103" t="str">
            <v xml:space="preserve">S-PE-PA </v>
          </cell>
        </row>
        <row r="104">
          <cell r="B104" t="str">
            <v xml:space="preserve">S-PE-PB </v>
          </cell>
        </row>
        <row r="106">
          <cell r="B106" t="str">
            <v>S-141-P - Procédé TIG 141 ALUMINIUM</v>
          </cell>
        </row>
        <row r="107">
          <cell r="B107" t="str">
            <v>S-141-P - Procédé TIG 141 ALUMINIUM et INOX</v>
          </cell>
        </row>
        <row r="108">
          <cell r="B108" t="str">
            <v>Procédé AEE</v>
          </cell>
        </row>
        <row r="109">
          <cell r="B109" t="str">
            <v>Polyfusion</v>
          </cell>
        </row>
        <row r="110">
          <cell r="B110" t="str">
            <v xml:space="preserve">S135 P - S136 P - S138 P- S141 P </v>
          </cell>
        </row>
        <row r="111">
          <cell r="B111" t="str">
            <v>S- 111 - P - Acier carbone et inoxydable</v>
          </cell>
        </row>
        <row r="112">
          <cell r="B112" t="str">
            <v>S-111 - P A - Procédé 111</v>
          </cell>
        </row>
        <row r="113">
          <cell r="B113" t="str">
            <v>S 111 PC - S 311 P1</v>
          </cell>
        </row>
        <row r="114">
          <cell r="B114" t="str">
            <v>S-111 - PC - Procédé 111</v>
          </cell>
        </row>
        <row r="115">
          <cell r="B115" t="str">
            <v>S-141 / 111-P - Procédé 141 - 111/TIG ARC</v>
          </cell>
        </row>
        <row r="116">
          <cell r="B116" t="str">
            <v>S-111-I - Procédé 111 / ARC ELECTRODE ENROBEE ACIER</v>
          </cell>
        </row>
        <row r="117">
          <cell r="B117" t="str">
            <v>S-111-P - Procédé 111 / A.E.E. INOX</v>
          </cell>
        </row>
        <row r="118">
          <cell r="B118" t="str">
            <v xml:space="preserve">S-111-P - Procédé 111 / A.E.E. ACIER </v>
          </cell>
        </row>
        <row r="119">
          <cell r="B119" t="str">
            <v>S-111-P Gaz - Procédé 111 / A.E.E. ACIER -B 540-9</v>
          </cell>
        </row>
        <row r="120">
          <cell r="B120" t="str">
            <v>S-111-PC  Procédé 111 / A.E.E. ACIER ET S-311 - P 9606-1 Procédé 311</v>
          </cell>
        </row>
        <row r="121">
          <cell r="B121" t="str">
            <v xml:space="preserve">S-111-PB  Procédé 111 / A.E.E. ACIER </v>
          </cell>
        </row>
        <row r="122">
          <cell r="B122" t="str">
            <v>S-111-PB  Procédé 111 / A.E.E. ACIER - S-311 - P EN Procédé 311</v>
          </cell>
        </row>
        <row r="123">
          <cell r="B123" t="str">
            <v>S-111 - Procédé 111 / ARC ELECTRODE ENROBÉE ACIER et Procédé 136 FIL FOURRÉ ACIER</v>
          </cell>
        </row>
        <row r="124">
          <cell r="B124" t="str">
            <v>S-114-I - Procédé 114 INNERSHIELD ACIER</v>
          </cell>
        </row>
        <row r="125">
          <cell r="B125" t="str">
            <v xml:space="preserve">S-114-P - Procédé 114 INNERSHIELD ACIER </v>
          </cell>
        </row>
        <row r="126">
          <cell r="B126" t="str">
            <v>Procédé 131 MIG ALU</v>
          </cell>
        </row>
        <row r="127">
          <cell r="B127" t="str">
            <v>S-135-I - Procédé 135 MAG ACIER</v>
          </cell>
        </row>
        <row r="128">
          <cell r="B128" t="str">
            <v>135MAG -FIL MASSIF - 136 MAG FIL FOURRE</v>
          </cell>
        </row>
        <row r="129">
          <cell r="B129" t="str">
            <v>135MAG -FIL MASSIF-141TIG -136 MAG FIL FOURRE</v>
          </cell>
        </row>
        <row r="130">
          <cell r="B130" t="str">
            <v>S-135-P - Procédé 135 MAG ACIER</v>
          </cell>
        </row>
        <row r="131">
          <cell r="B131" t="str">
            <v>S-135-P - Procédé 135 MAG INOX</v>
          </cell>
        </row>
        <row r="132">
          <cell r="B132" t="str">
            <v>S-136 P F C</v>
          </cell>
        </row>
        <row r="133">
          <cell r="B133" t="str">
            <v xml:space="preserve">S-136-P - Procédé 136 MAG FIL FOURRÉ ACIER </v>
          </cell>
        </row>
        <row r="134">
          <cell r="B134" t="str">
            <v>S-141-I - Procédé TIG 141 ACIER CARBONE</v>
          </cell>
        </row>
        <row r="135">
          <cell r="B135" t="str">
            <v>S-141-P - Procédé TIG 141 ACIER CARBONE ACIER INOXYDABLE ET ALLIAGES ALUMINIUM</v>
          </cell>
        </row>
        <row r="136">
          <cell r="B136" t="str">
            <v>S-141-P - Procédé TIG S 141 G ACIER CARBONE B540-9</v>
          </cell>
        </row>
        <row r="137">
          <cell r="B137" t="str">
            <v>S 141 - Perfectionnement soudage TIG avec passage de 2 qualifications de soudeur : 1 QS suivant la Norme B-540-9 du Gaz de France, et 1 QS suivant la Norme EN ISO 9606-1</v>
          </cell>
        </row>
        <row r="138">
          <cell r="B138" t="str">
            <v>S-131-P - Procédé 131 MIG ALLIAGE ALUMINIUM</v>
          </cell>
        </row>
        <row r="139">
          <cell r="B139" t="str">
            <v xml:space="preserve">S-135-P - Procédé 135 MAG ACIER CARBONE et ACIER INOXYDABLE </v>
          </cell>
        </row>
        <row r="140">
          <cell r="B140" t="str">
            <v>S 141 GAZ - Perfectionnement soudage TIG avec passage d'une qualification de soudeur suivant la Norme B-540-9 du Gaz de France</v>
          </cell>
        </row>
        <row r="141">
          <cell r="B141" t="str">
            <v>S-141-P - Procédé TIG 141 ACIER CARBONE et INOX - Procédé MIG sur ALU</v>
          </cell>
        </row>
        <row r="142">
          <cell r="B142" t="str">
            <v>S-141-P - Procédé TIG 141 ACIER CARBONE et ACIER INOXYDABLE</v>
          </cell>
        </row>
        <row r="143">
          <cell r="B143" t="str">
            <v>S-141-P - Procédé TIG 141 ACIER CARBONE</v>
          </cell>
        </row>
        <row r="144">
          <cell r="B144" t="str">
            <v>S-141-P - Procédé TIG 141 INOX</v>
          </cell>
        </row>
        <row r="145">
          <cell r="B145" t="str">
            <v>S-141-I - Procédé TIG 141 INOX</v>
          </cell>
        </row>
        <row r="146">
          <cell r="B146" t="str">
            <v xml:space="preserve">Test de positionnement en soudage </v>
          </cell>
        </row>
        <row r="147">
          <cell r="B147" t="str">
            <v>S-141-I - Procédé TIG 141 ALUMINIUM</v>
          </cell>
        </row>
        <row r="148">
          <cell r="B148" t="str">
            <v>S-311-I - Procédé 311 ACIER - 9606-1</v>
          </cell>
        </row>
        <row r="149">
          <cell r="B149" t="str">
            <v>S-311-I - Procédé 311 ACIER B540-9</v>
          </cell>
        </row>
        <row r="150">
          <cell r="B150" t="str">
            <v>S-311-PB - Procédé 311 ACIER B540-9</v>
          </cell>
        </row>
        <row r="151">
          <cell r="B151" t="str">
            <v>S-311-P - Procédé 311 ACIER B540-9</v>
          </cell>
        </row>
        <row r="152">
          <cell r="B152" t="str">
            <v>MAG 135 et AEE 111</v>
          </cell>
        </row>
        <row r="153">
          <cell r="B153" t="str">
            <v>S-138-P - Procédé 138 FIL FOURRÉ ACIER</v>
          </cell>
        </row>
        <row r="154">
          <cell r="B154" t="str">
            <v>S-138-P - Procédé 138 FIL FOURRÉ ACIER/ S-111-P- Procédé 111 AEE</v>
          </cell>
        </row>
        <row r="155">
          <cell r="B155" t="str">
            <v>Brasage capillaire fort</v>
          </cell>
        </row>
        <row r="156">
          <cell r="B156" t="str">
            <v>B-912 - Procédé 912  BRASAGE CUIVRE - Norme B540-9 et Procédé PE - Norme B527-9</v>
          </cell>
        </row>
        <row r="157">
          <cell r="B157" t="str">
            <v>B-912 - Procédé 912  BRASAGE CUIVRE - Norme B540-9</v>
          </cell>
        </row>
        <row r="158">
          <cell r="B158" t="str">
            <v>B-912 P1 - Formation soudobrasage -Norme B540-9</v>
          </cell>
        </row>
        <row r="159">
          <cell r="B159" t="str">
            <v>B-912-P /B-971 P1 - Perfectionnement Brasage et soudobrasage</v>
          </cell>
        </row>
        <row r="160">
          <cell r="B160" t="str">
            <v>SB- 971 - Soudobrasage - Norme B540-9</v>
          </cell>
        </row>
        <row r="161">
          <cell r="B161" t="str">
            <v>S-PE - P A Perfectionnement Electrosoudage PE - Norme B527-9 - Qualifications(s) incluse(s)</v>
          </cell>
        </row>
        <row r="162">
          <cell r="B162" t="str">
            <v>S-PE Perfectionnement électrosoudage PE</v>
          </cell>
        </row>
        <row r="163">
          <cell r="B163" t="str">
            <v>S-PE - P B Renouvellement Qualification électrosoudage PE - Qualification(s) incluse(s)</v>
          </cell>
        </row>
        <row r="164">
          <cell r="B164" t="str">
            <v>Animation cours théorique et pratique au sein des ateliers de l'entreprise</v>
          </cell>
        </row>
        <row r="165">
          <cell r="B165" t="str">
            <v xml:space="preserve">Procédés 141 TIG - Fil Fourré 136 et 138 - Fil Massif 135 et 131 </v>
          </cell>
        </row>
        <row r="166">
          <cell r="B166" t="str">
            <v>Perfectionnement tuyauterie industrielle</v>
          </cell>
        </row>
        <row r="167">
          <cell r="B167" t="str">
            <v>Dessinateur en chaudronnerie</v>
          </cell>
        </row>
        <row r="168">
          <cell r="B168" t="str">
            <v>Initiation et perfectionnement Polyfusion</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1"/>
  <sheetViews>
    <sheetView tabSelected="1" workbookViewId="0">
      <selection activeCell="M18" sqref="M18"/>
    </sheetView>
  </sheetViews>
  <sheetFormatPr baseColWidth="10" defaultRowHeight="15.75" x14ac:dyDescent="0.25"/>
  <cols>
    <col min="1" max="1" width="12.25" bestFit="1" customWidth="1"/>
    <col min="8" max="8" width="17.5" customWidth="1"/>
    <col min="9" max="9" width="18.75" customWidth="1"/>
  </cols>
  <sheetData>
    <row r="1" spans="1:48" s="6" customFormat="1" ht="63" x14ac:dyDescent="0.25">
      <c r="A1" s="1" t="s">
        <v>0</v>
      </c>
      <c r="B1" s="2" t="s">
        <v>54</v>
      </c>
      <c r="C1" s="2" t="s">
        <v>1</v>
      </c>
      <c r="D1" s="1" t="s">
        <v>2</v>
      </c>
      <c r="E1" s="1" t="s">
        <v>3</v>
      </c>
      <c r="F1" s="1" t="s">
        <v>4</v>
      </c>
      <c r="G1" s="1" t="s">
        <v>5</v>
      </c>
      <c r="H1" s="1" t="s">
        <v>6</v>
      </c>
      <c r="I1" s="1" t="s">
        <v>7</v>
      </c>
      <c r="J1" s="1" t="s">
        <v>8</v>
      </c>
      <c r="K1" s="1" t="s">
        <v>9</v>
      </c>
      <c r="L1" s="1" t="s">
        <v>10</v>
      </c>
      <c r="M1" s="1" t="s">
        <v>11</v>
      </c>
      <c r="N1" s="1" t="s">
        <v>12</v>
      </c>
      <c r="O1" s="1" t="s">
        <v>13</v>
      </c>
      <c r="P1" s="1" t="s">
        <v>14</v>
      </c>
      <c r="Q1" s="1" t="s">
        <v>15</v>
      </c>
      <c r="R1" s="1" t="s">
        <v>16</v>
      </c>
      <c r="S1" s="1" t="s">
        <v>17</v>
      </c>
      <c r="T1" s="1" t="s">
        <v>18</v>
      </c>
      <c r="U1" s="1" t="s">
        <v>19</v>
      </c>
      <c r="V1" s="1" t="s">
        <v>20</v>
      </c>
      <c r="W1" s="1" t="s">
        <v>21</v>
      </c>
      <c r="X1" s="2" t="s">
        <v>22</v>
      </c>
      <c r="Y1" s="2" t="s">
        <v>23</v>
      </c>
      <c r="Z1" s="1" t="s">
        <v>24</v>
      </c>
      <c r="AA1" s="1" t="s">
        <v>25</v>
      </c>
      <c r="AB1" s="1" t="s">
        <v>26</v>
      </c>
      <c r="AC1" s="1" t="s">
        <v>27</v>
      </c>
      <c r="AD1" s="1" t="s">
        <v>28</v>
      </c>
      <c r="AE1" s="1" t="s">
        <v>29</v>
      </c>
      <c r="AF1" s="1" t="s">
        <v>30</v>
      </c>
      <c r="AG1" s="1" t="s">
        <v>31</v>
      </c>
      <c r="AH1" s="1" t="s">
        <v>32</v>
      </c>
      <c r="AI1" s="1" t="s">
        <v>33</v>
      </c>
      <c r="AJ1" s="3" t="s">
        <v>34</v>
      </c>
      <c r="AK1" s="1" t="s">
        <v>35</v>
      </c>
      <c r="AL1" s="4" t="s">
        <v>36</v>
      </c>
      <c r="AM1" s="3" t="s">
        <v>37</v>
      </c>
      <c r="AN1" s="1" t="s">
        <v>38</v>
      </c>
      <c r="AO1" s="5" t="s">
        <v>39</v>
      </c>
      <c r="AP1" s="1" t="s">
        <v>40</v>
      </c>
      <c r="AQ1" s="1" t="s">
        <v>41</v>
      </c>
      <c r="AR1" s="1" t="s">
        <v>42</v>
      </c>
      <c r="AS1" s="1" t="s">
        <v>43</v>
      </c>
      <c r="AT1" s="2" t="s">
        <v>44</v>
      </c>
      <c r="AU1" s="2" t="s">
        <v>45</v>
      </c>
      <c r="AV1" s="1" t="s">
        <v>46</v>
      </c>
    </row>
    <row r="2" spans="1:48" s="8" customFormat="1" ht="27" customHeight="1" x14ac:dyDescent="0.25">
      <c r="A2" s="8" t="s">
        <v>47</v>
      </c>
      <c r="B2" s="9">
        <v>44623</v>
      </c>
      <c r="C2" s="9"/>
      <c r="E2" s="10"/>
      <c r="F2" s="11"/>
      <c r="H2" s="12"/>
      <c r="L2" s="13"/>
      <c r="M2" s="14"/>
      <c r="O2" s="15"/>
      <c r="P2" s="16"/>
      <c r="Q2" s="8" t="str">
        <f>IFERROR(VLOOKUP(O2,client,3,FALSE),"")</f>
        <v/>
      </c>
      <c r="R2" s="8" t="str">
        <f>IFERROR(VLOOKUP(O2,client,4,FALSE),"")</f>
        <v/>
      </c>
      <c r="S2" s="8" t="str">
        <f>IFERROR(VLOOKUP(O2,client,5,FALSE),"")</f>
        <v/>
      </c>
      <c r="T2" s="16" t="str">
        <f>IFERROR(VLOOKUP(O2,client,6,FALSE),"")</f>
        <v/>
      </c>
      <c r="U2" s="17"/>
      <c r="V2" s="16"/>
      <c r="W2" s="16" t="str">
        <f>IFERROR(VLOOKUP(O2,client,10,FALSE),"")</f>
        <v/>
      </c>
      <c r="X2" s="9">
        <v>44852</v>
      </c>
      <c r="Y2" s="9">
        <v>44854</v>
      </c>
      <c r="Z2" s="18">
        <f>NETWORKDAYS(X2,Y2,'[1]jours fériés 2022-2023'!A174:A195)</f>
        <v>3</v>
      </c>
      <c r="AA2" s="8">
        <f>'[1]GESTION Devis Factures'!$Z6*7</f>
        <v>21</v>
      </c>
      <c r="AB2" s="19">
        <f t="shared" ref="AB2" si="0">IF(AND(X2="",Y2=""),"",IF((INT(MOD(INT((X2-2+(DAY(1)=2)*6)/7)+0.6+((DAY(1)=2)*208),52+5/28))+1) = (INT(MOD(INT((Y2-2+(DAY(1)=2)*6)/7)+0.6+((DAY(1)=2)*208),52+5/28))+1), INT(MOD(INT((X2-2+(DAY(1)=2)*6)/7)+0.6+((DAY(1)=2)*208),52+5/28))+1,INT(MOD(INT((X2-2+(DAY(1)=2)*6)/7)+0.6+((DAY(1)=2)*208),52+5/28))+1 &amp;" à "&amp;INT(MOD(INT((Y2-2+(DAY(1)=2)*6)/7)+0.6+((DAY(1)=2)*208),52+5/28))+1))</f>
        <v>42</v>
      </c>
      <c r="AD2" s="20"/>
      <c r="AE2" s="14"/>
      <c r="AF2" s="14"/>
      <c r="AG2" s="14"/>
      <c r="AH2" s="14"/>
      <c r="AI2" s="14"/>
      <c r="AJ2" s="21"/>
      <c r="AK2" s="21"/>
      <c r="AL2" s="22"/>
      <c r="AM2" s="21" t="str">
        <f>IF('[1]GESTION Devis Factures'!$AL6="","",'[1]GESTION Devis Factures'!$AK6*'[1]GESTION Devis Factures'!$AL6)</f>
        <v/>
      </c>
      <c r="AN2" s="23"/>
      <c r="AO2" s="24">
        <f>IF(ISBLANK(AL2),AK2*0.2,AN2*0.2)</f>
        <v>0</v>
      </c>
      <c r="AP2" s="25">
        <f>SUM('[1]GESTION Devis Factures'!$AN6:$AO6)</f>
        <v>4164</v>
      </c>
      <c r="AR2" s="26" t="str">
        <f>IF('[1]GESTION Devis Factures'!$C6="accord",'[1]GESTION Devis Factures'!$A6,IF('[1]GESTION Devis Factures'!$C6="refus","sans objet",""))</f>
        <v>FTS22/04/376</v>
      </c>
      <c r="AS2" s="16" t="str">
        <f>IF('[1]GESTION Devis Factures'!$C6="refus","sans objet",IF('[1]GESTION Devis Factures'!$AU6&lt;&gt;"","",IF('[1]GESTION Devis Factures'!$C6="accord","Facture à faire le  ","")))</f>
        <v/>
      </c>
      <c r="AT2" s="9"/>
      <c r="AU2" s="27" t="str">
        <f>IF((AT2)=0,"",(AT2+32))</f>
        <v/>
      </c>
      <c r="AV2" s="27" t="str">
        <f>TEXT(AU2,"jj/mm/aaaa")</f>
        <v/>
      </c>
    </row>
    <row r="6" spans="1:48" x14ac:dyDescent="0.25">
      <c r="A6" t="s">
        <v>48</v>
      </c>
    </row>
    <row r="8" spans="1:48" x14ac:dyDescent="0.25">
      <c r="A8" t="s">
        <v>49</v>
      </c>
    </row>
    <row r="10" spans="1:48" ht="16.5" thickBot="1" x14ac:dyDescent="0.3">
      <c r="A10" t="s">
        <v>50</v>
      </c>
    </row>
    <row r="11" spans="1:48" ht="72.75" customHeight="1" thickBot="1" x14ac:dyDescent="0.3">
      <c r="E11" s="39" t="s">
        <v>62</v>
      </c>
      <c r="F11" s="40"/>
      <c r="G11" s="40"/>
      <c r="H11" s="40"/>
      <c r="I11" s="41"/>
    </row>
    <row r="12" spans="1:48" x14ac:dyDescent="0.25">
      <c r="E12" s="35" t="s">
        <v>3</v>
      </c>
      <c r="F12" s="36" t="s">
        <v>58</v>
      </c>
      <c r="G12" s="35" t="s">
        <v>60</v>
      </c>
      <c r="H12" s="37" t="s">
        <v>59</v>
      </c>
      <c r="I12" s="38" t="s">
        <v>61</v>
      </c>
    </row>
    <row r="13" spans="1:48" x14ac:dyDescent="0.25">
      <c r="A13" t="s">
        <v>52</v>
      </c>
      <c r="C13" t="s">
        <v>53</v>
      </c>
      <c r="E13" s="31" t="s">
        <v>57</v>
      </c>
      <c r="F13" s="29">
        <v>367</v>
      </c>
      <c r="G13" s="32">
        <v>44623</v>
      </c>
      <c r="H13" s="34" t="str">
        <f>$E$13&amp;RIGHT(YEAR(G13),2)&amp;"/"&amp;TEXT(MONTH(G13),"00")&amp;"/"&amp;F13</f>
        <v>FTS22/03/367</v>
      </c>
      <c r="I13" s="28" t="str">
        <f>H13&amp;" - "&amp;COUNTA($F$13:F13)</f>
        <v>FTS22/03/367 - 1</v>
      </c>
    </row>
    <row r="14" spans="1:48" x14ac:dyDescent="0.25">
      <c r="A14" t="s">
        <v>51</v>
      </c>
      <c r="C14" s="7">
        <v>44854</v>
      </c>
      <c r="F14" s="29">
        <f>F13+1</f>
        <v>368</v>
      </c>
      <c r="G14" s="32">
        <v>44624</v>
      </c>
      <c r="H14" s="34" t="str">
        <f t="shared" ref="H14:H19" si="1">$E$13&amp;RIGHT(YEAR(G14),2)&amp;"/"&amp;TEXT(MONTH(G14),"00")&amp;"/"&amp;F14</f>
        <v>FTS22/03/368</v>
      </c>
      <c r="I14" s="28" t="str">
        <f>H14&amp;" - "&amp;COUNTA($F$13:F14)</f>
        <v>FTS22/03/368 - 2</v>
      </c>
    </row>
    <row r="15" spans="1:48" x14ac:dyDescent="0.25">
      <c r="A15" t="s">
        <v>55</v>
      </c>
      <c r="C15" s="7">
        <v>44818</v>
      </c>
      <c r="F15" s="29">
        <f t="shared" ref="F15:F19" si="2">F14+1</f>
        <v>369</v>
      </c>
      <c r="G15" s="32">
        <v>44666</v>
      </c>
      <c r="H15" s="34" t="str">
        <f t="shared" si="1"/>
        <v>FTS22/04/369</v>
      </c>
      <c r="I15" s="28" t="str">
        <f>H15&amp;" - "&amp;COUNTA($F$13:F15)</f>
        <v>FTS22/04/369 - 3</v>
      </c>
    </row>
    <row r="16" spans="1:48" x14ac:dyDescent="0.25">
      <c r="A16" t="s">
        <v>56</v>
      </c>
      <c r="C16" s="7">
        <v>44870</v>
      </c>
      <c r="F16" s="29">
        <f t="shared" si="2"/>
        <v>370</v>
      </c>
      <c r="G16" s="32">
        <v>44667</v>
      </c>
      <c r="H16" s="34" t="str">
        <f t="shared" si="1"/>
        <v>FTS22/04/370</v>
      </c>
      <c r="I16" s="28" t="str">
        <f>H16&amp;" - "&amp;COUNTA($F$13:F16)</f>
        <v>FTS22/04/370 - 4</v>
      </c>
    </row>
    <row r="17" spans="6:9" x14ac:dyDescent="0.25">
      <c r="F17" s="29">
        <f t="shared" si="2"/>
        <v>371</v>
      </c>
      <c r="G17" s="33">
        <v>44705</v>
      </c>
      <c r="H17" s="34" t="str">
        <f t="shared" si="1"/>
        <v>FTS22/05/371</v>
      </c>
      <c r="I17" s="28" t="str">
        <f>H17&amp;" - "&amp;COUNTA($F$13:F17)</f>
        <v>FTS22/05/371 - 5</v>
      </c>
    </row>
    <row r="18" spans="6:9" x14ac:dyDescent="0.25">
      <c r="F18" s="29">
        <f t="shared" si="2"/>
        <v>372</v>
      </c>
      <c r="G18" s="32">
        <v>44743</v>
      </c>
      <c r="H18" s="34" t="str">
        <f t="shared" si="1"/>
        <v>FTS22/07/372</v>
      </c>
      <c r="I18" s="28" t="str">
        <f>H18&amp;" - "&amp;COUNTA($F$13:F18)</f>
        <v>FTS22/07/372 - 6</v>
      </c>
    </row>
    <row r="19" spans="6:9" x14ac:dyDescent="0.25">
      <c r="F19" s="29">
        <f t="shared" si="2"/>
        <v>373</v>
      </c>
      <c r="G19" s="33">
        <v>44781</v>
      </c>
      <c r="H19" s="34" t="str">
        <f t="shared" si="1"/>
        <v>FTS22/08/373</v>
      </c>
      <c r="I19" s="28" t="str">
        <f>H19&amp;" - "&amp;COUNTA($F$13:F19)</f>
        <v>FTS22/08/373 - 7</v>
      </c>
    </row>
    <row r="20" spans="6:9" x14ac:dyDescent="0.25">
      <c r="F20" s="30"/>
    </row>
    <row r="21" spans="6:9" x14ac:dyDescent="0.25">
      <c r="F21" s="30"/>
    </row>
  </sheetData>
  <conditionalFormatting sqref="AO2">
    <cfRule type="cellIs" dxfId="0" priority="1" operator="greaterThan">
      <formula>0</formula>
    </cfRule>
  </conditionalFormatting>
  <dataValidations count="5">
    <dataValidation type="list" allowBlank="1" showInputMessage="1" showErrorMessage="1" sqref="C2 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xr:uid="{00000000-0002-0000-0000-000000000000}">
      <formula1>devis</formula1>
    </dataValidation>
    <dataValidation type="list" allowBlank="1" showInputMessage="1" showErrorMessage="1" sqref="I2 IT2 SP2 ACL2 AMH2 AWD2 BFZ2 BPV2 BZR2 CJN2 CTJ2 DDF2 DNB2 DWX2 EGT2 EQP2 FAL2 FKH2 FUD2 GDZ2 GNV2 GXR2 HHN2 HRJ2 IBF2 ILB2 IUX2 JET2 JOP2 JYL2 KIH2 KSD2 LBZ2 LLV2 LVR2 MFN2 MPJ2 MZF2 NJB2 NSX2 OCT2 OMP2 OWL2 PGH2 PQD2 PZZ2 QJV2 QTR2 RDN2 RNJ2 RXF2 SHB2 SQX2 TAT2 TKP2 TUL2 UEH2 UOD2 UXZ2 VHV2 VRR2 WBN2 WLJ2 WVF2" xr:uid="{00000000-0002-0000-0000-000001000000}">
      <formula1>titre</formula1>
    </dataValidation>
    <dataValidation type="list" allowBlank="1" showInputMessage="1" showErrorMessage="1" sqref="L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xr:uid="{00000000-0002-0000-0000-000002000000}">
      <formula1>phrase</formula1>
    </dataValidation>
    <dataValidation type="list" allowBlank="1" showInputMessage="1" showErrorMessage="1" sqref="O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xr:uid="{00000000-0002-0000-0000-000003000000}">
      <formula1>nomclient</formula1>
    </dataValidation>
    <dataValidation type="list" allowBlank="1" showInputMessage="1" showErrorMessage="1" sqref="H2 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xr:uid="{00000000-0002-0000-0000-000004000000}">
      <formula1>procédé</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FTS FORMATIONS</dc:creator>
  <cp:lastModifiedBy>Le Pingou / JP</cp:lastModifiedBy>
  <dcterms:created xsi:type="dcterms:W3CDTF">2022-09-20T16:10:14Z</dcterms:created>
  <dcterms:modified xsi:type="dcterms:W3CDTF">2022-09-21T20:03:56Z</dcterms:modified>
</cp:coreProperties>
</file>