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panhaleux\Documents\Documents\"/>
    </mc:Choice>
  </mc:AlternateContent>
  <xr:revisionPtr revIDLastSave="0" documentId="13_ncr:1_{A0A1F4FB-55F2-40C8-8F5F-6B1F630BBD5D}" xr6:coauthVersionLast="45" xr6:coauthVersionMax="45" xr10:uidLastSave="{00000000-0000-0000-0000-000000000000}"/>
  <bookViews>
    <workbookView xWindow="-120" yWindow="-120" windowWidth="29040" windowHeight="15840" xr2:uid="{51E7AFAF-81DD-4071-88EF-58D6A2C090AE}"/>
  </bookViews>
  <sheets>
    <sheet name="04-07-22" sheetId="4" r:id="rId1"/>
    <sheet name="22-06-22" sheetId="3" r:id="rId2"/>
    <sheet name="21-06-22" sheetId="2" r:id="rId3"/>
    <sheet name="11-06-22" sheetId="1" r:id="rId4"/>
  </sheets>
  <externalReferences>
    <externalReference r:id="rId5"/>
  </externalReferences>
  <definedNames>
    <definedName name="Z_4E68592C_BF37_4F16_B43C_B844B77F891A_.wvu.PrintArea" localSheetId="0" hidden="1">'04-07-22'!$B$2:$O$69</definedName>
    <definedName name="Z_4E68592C_BF37_4F16_B43C_B844B77F891A_.wvu.PrintArea" localSheetId="3" hidden="1">'11-06-22'!$B$2:$O$69</definedName>
    <definedName name="Z_4E68592C_BF37_4F16_B43C_B844B77F891A_.wvu.PrintArea" localSheetId="2" hidden="1">'21-06-22'!$B$2:$O$69</definedName>
    <definedName name="Z_4E68592C_BF37_4F16_B43C_B844B77F891A_.wvu.PrintArea" localSheetId="1" hidden="1">'22-06-22'!$B$2:$O$69</definedName>
    <definedName name="Z_AC24A517_F2FF_4E71_86D9_AA7802CA211C_.wvu.PrintArea" localSheetId="0" hidden="1">'04-07-22'!$B$2:$O$69</definedName>
    <definedName name="Z_AC24A517_F2FF_4E71_86D9_AA7802CA211C_.wvu.PrintArea" localSheetId="3" hidden="1">'11-06-22'!$B$2:$O$69</definedName>
    <definedName name="Z_AC24A517_F2FF_4E71_86D9_AA7802CA211C_.wvu.PrintArea" localSheetId="2" hidden="1">'21-06-22'!$B$2:$O$69</definedName>
    <definedName name="Z_AC24A517_F2FF_4E71_86D9_AA7802CA211C_.wvu.PrintArea" localSheetId="1" hidden="1">'22-06-22'!$B$2:$O$69</definedName>
    <definedName name="_xlnm.Print_Area" localSheetId="0">'04-07-22'!$B$2:$O$69</definedName>
    <definedName name="_xlnm.Print_Area" localSheetId="3">'11-06-22'!$B$2:$O$69</definedName>
    <definedName name="_xlnm.Print_Area" localSheetId="2">'21-06-22'!$B$2:$O$69</definedName>
    <definedName name="_xlnm.Print_Area" localSheetId="1">'22-06-22'!$B$2:$O$69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6" i="4" l="1"/>
  <c r="O76" i="4" s="1"/>
  <c r="L76" i="4"/>
  <c r="K76" i="4"/>
  <c r="M75" i="4"/>
  <c r="O75" i="4" s="1"/>
  <c r="L75" i="4"/>
  <c r="K75" i="4"/>
  <c r="M74" i="4"/>
  <c r="L74" i="4"/>
  <c r="K74" i="4"/>
  <c r="M73" i="4"/>
  <c r="N73" i="4" s="1"/>
  <c r="L73" i="4"/>
  <c r="K73" i="4"/>
  <c r="M72" i="4"/>
  <c r="O72" i="4" s="1"/>
  <c r="L72" i="4"/>
  <c r="N72" i="4" s="1"/>
  <c r="K72" i="4"/>
  <c r="N71" i="4"/>
  <c r="M71" i="4"/>
  <c r="O71" i="4" s="1"/>
  <c r="L71" i="4"/>
  <c r="K71" i="4"/>
  <c r="M70" i="4"/>
  <c r="O70" i="4" s="1"/>
  <c r="L70" i="4"/>
  <c r="K70" i="4"/>
  <c r="M69" i="4"/>
  <c r="O69" i="4" s="1"/>
  <c r="L69" i="4"/>
  <c r="K69" i="4"/>
  <c r="M68" i="4"/>
  <c r="O68" i="4" s="1"/>
  <c r="L68" i="4"/>
  <c r="K68" i="4"/>
  <c r="M67" i="4"/>
  <c r="O67" i="4" s="1"/>
  <c r="L67" i="4"/>
  <c r="K67" i="4"/>
  <c r="M66" i="4"/>
  <c r="L66" i="4"/>
  <c r="K66" i="4"/>
  <c r="O65" i="4"/>
  <c r="M65" i="4"/>
  <c r="N65" i="4" s="1"/>
  <c r="L65" i="4"/>
  <c r="K65" i="4"/>
  <c r="M64" i="4"/>
  <c r="O64" i="4" s="1"/>
  <c r="L64" i="4"/>
  <c r="K64" i="4"/>
  <c r="O63" i="4"/>
  <c r="M63" i="4"/>
  <c r="L63" i="4"/>
  <c r="N63" i="4" s="1"/>
  <c r="K63" i="4"/>
  <c r="M62" i="4"/>
  <c r="O62" i="4" s="1"/>
  <c r="L62" i="4"/>
  <c r="K62" i="4"/>
  <c r="M61" i="4"/>
  <c r="O61" i="4" s="1"/>
  <c r="L61" i="4"/>
  <c r="K61" i="4"/>
  <c r="M60" i="4"/>
  <c r="O60" i="4" s="1"/>
  <c r="L60" i="4"/>
  <c r="K60" i="4"/>
  <c r="M59" i="4"/>
  <c r="O59" i="4" s="1"/>
  <c r="L59" i="4"/>
  <c r="K59" i="4"/>
  <c r="M58" i="4"/>
  <c r="L58" i="4"/>
  <c r="K58" i="4"/>
  <c r="M57" i="4"/>
  <c r="L57" i="4"/>
  <c r="K57" i="4"/>
  <c r="M56" i="4"/>
  <c r="O56" i="4" s="1"/>
  <c r="L56" i="4"/>
  <c r="N56" i="4" s="1"/>
  <c r="K56" i="4"/>
  <c r="M55" i="4"/>
  <c r="O55" i="4" s="1"/>
  <c r="L55" i="4"/>
  <c r="K55" i="4"/>
  <c r="M54" i="4"/>
  <c r="O54" i="4" s="1"/>
  <c r="L54" i="4"/>
  <c r="K54" i="4"/>
  <c r="M53" i="4"/>
  <c r="O53" i="4" s="1"/>
  <c r="L53" i="4"/>
  <c r="K53" i="4"/>
  <c r="M52" i="4"/>
  <c r="O52" i="4" s="1"/>
  <c r="L52" i="4"/>
  <c r="K52" i="4"/>
  <c r="M51" i="4"/>
  <c r="O51" i="4" s="1"/>
  <c r="L51" i="4"/>
  <c r="K51" i="4"/>
  <c r="O50" i="4"/>
  <c r="M50" i="4"/>
  <c r="N50" i="4" s="1"/>
  <c r="L50" i="4"/>
  <c r="K50" i="4"/>
  <c r="O49" i="4"/>
  <c r="M49" i="4"/>
  <c r="N49" i="4" s="1"/>
  <c r="L49" i="4"/>
  <c r="K49" i="4"/>
  <c r="O48" i="4"/>
  <c r="M48" i="4"/>
  <c r="L48" i="4"/>
  <c r="K48" i="4"/>
  <c r="O47" i="4"/>
  <c r="M47" i="4"/>
  <c r="N47" i="4" s="1"/>
  <c r="L47" i="4"/>
  <c r="K47" i="4"/>
  <c r="M46" i="4"/>
  <c r="O46" i="4" s="1"/>
  <c r="L46" i="4"/>
  <c r="N46" i="4" s="1"/>
  <c r="K46" i="4"/>
  <c r="M45" i="4"/>
  <c r="O45" i="4" s="1"/>
  <c r="L45" i="4"/>
  <c r="K45" i="4"/>
  <c r="M44" i="4"/>
  <c r="O44" i="4" s="1"/>
  <c r="L44" i="4"/>
  <c r="K44" i="4"/>
  <c r="M43" i="4"/>
  <c r="O43" i="4" s="1"/>
  <c r="L43" i="4"/>
  <c r="K43" i="4"/>
  <c r="M42" i="4"/>
  <c r="L42" i="4"/>
  <c r="K42" i="4"/>
  <c r="M41" i="4"/>
  <c r="L41" i="4"/>
  <c r="K41" i="4"/>
  <c r="M40" i="4"/>
  <c r="O40" i="4" s="1"/>
  <c r="L40" i="4"/>
  <c r="N40" i="4" s="1"/>
  <c r="K40" i="4"/>
  <c r="M39" i="4"/>
  <c r="O39" i="4" s="1"/>
  <c r="L39" i="4"/>
  <c r="K39" i="4"/>
  <c r="M38" i="4"/>
  <c r="O38" i="4" s="1"/>
  <c r="L38" i="4"/>
  <c r="K38" i="4"/>
  <c r="M37" i="4"/>
  <c r="O37" i="4" s="1"/>
  <c r="L37" i="4"/>
  <c r="K37" i="4"/>
  <c r="M36" i="4"/>
  <c r="O36" i="4" s="1"/>
  <c r="L36" i="4"/>
  <c r="K36" i="4"/>
  <c r="M35" i="4"/>
  <c r="O35" i="4" s="1"/>
  <c r="L35" i="4"/>
  <c r="K35" i="4"/>
  <c r="O34" i="4"/>
  <c r="M34" i="4"/>
  <c r="N34" i="4" s="1"/>
  <c r="L34" i="4"/>
  <c r="K34" i="4"/>
  <c r="O33" i="4"/>
  <c r="M33" i="4"/>
  <c r="N33" i="4" s="1"/>
  <c r="L33" i="4"/>
  <c r="K33" i="4"/>
  <c r="O32" i="4"/>
  <c r="M32" i="4"/>
  <c r="L32" i="4"/>
  <c r="K32" i="4"/>
  <c r="O31" i="4"/>
  <c r="M31" i="4"/>
  <c r="L31" i="4"/>
  <c r="N31" i="4" s="1"/>
  <c r="K31" i="4"/>
  <c r="N30" i="4"/>
  <c r="M30" i="4"/>
  <c r="O30" i="4" s="1"/>
  <c r="L30" i="4"/>
  <c r="K30" i="4"/>
  <c r="M29" i="4"/>
  <c r="O29" i="4" s="1"/>
  <c r="L29" i="4"/>
  <c r="K29" i="4"/>
  <c r="M28" i="4"/>
  <c r="O28" i="4" s="1"/>
  <c r="L28" i="4"/>
  <c r="K28" i="4"/>
  <c r="M27" i="4"/>
  <c r="O27" i="4" s="1"/>
  <c r="L27" i="4"/>
  <c r="K27" i="4"/>
  <c r="M26" i="4"/>
  <c r="L26" i="4"/>
  <c r="K26" i="4"/>
  <c r="M25" i="4"/>
  <c r="L25" i="4"/>
  <c r="K25" i="4"/>
  <c r="M24" i="4"/>
  <c r="O24" i="4" s="1"/>
  <c r="L24" i="4"/>
  <c r="N24" i="4" s="1"/>
  <c r="K24" i="4"/>
  <c r="M23" i="4"/>
  <c r="O23" i="4" s="1"/>
  <c r="L23" i="4"/>
  <c r="K23" i="4"/>
  <c r="M22" i="4"/>
  <c r="O22" i="4" s="1"/>
  <c r="L22" i="4"/>
  <c r="K22" i="4"/>
  <c r="M21" i="4"/>
  <c r="O21" i="4" s="1"/>
  <c r="L21" i="4"/>
  <c r="K21" i="4"/>
  <c r="M20" i="4"/>
  <c r="O20" i="4" s="1"/>
  <c r="L20" i="4"/>
  <c r="K20" i="4"/>
  <c r="M19" i="4"/>
  <c r="O19" i="4" s="1"/>
  <c r="L19" i="4"/>
  <c r="K19" i="4"/>
  <c r="O18" i="4"/>
  <c r="M18" i="4"/>
  <c r="N18" i="4" s="1"/>
  <c r="L18" i="4"/>
  <c r="K18" i="4"/>
  <c r="O17" i="4"/>
  <c r="M17" i="4"/>
  <c r="N17" i="4" s="1"/>
  <c r="L17" i="4"/>
  <c r="K17" i="4"/>
  <c r="O16" i="4"/>
  <c r="M16" i="4"/>
  <c r="L16" i="4"/>
  <c r="K16" i="4"/>
  <c r="O15" i="4"/>
  <c r="N15" i="4"/>
  <c r="M15" i="4"/>
  <c r="L15" i="4"/>
  <c r="K15" i="4"/>
  <c r="M14" i="4"/>
  <c r="O14" i="4" s="1"/>
  <c r="L14" i="4"/>
  <c r="K14" i="4"/>
  <c r="M13" i="4"/>
  <c r="O13" i="4" s="1"/>
  <c r="L13" i="4"/>
  <c r="K13" i="4"/>
  <c r="M12" i="4"/>
  <c r="O12" i="4" s="1"/>
  <c r="L12" i="4"/>
  <c r="K12" i="4"/>
  <c r="M11" i="4"/>
  <c r="O11" i="4" s="1"/>
  <c r="L11" i="4"/>
  <c r="K11" i="4"/>
  <c r="O10" i="4"/>
  <c r="M10" i="4"/>
  <c r="L10" i="4"/>
  <c r="K10" i="4"/>
  <c r="M9" i="4"/>
  <c r="N9" i="4" s="1"/>
  <c r="L9" i="4"/>
  <c r="K9" i="4"/>
  <c r="O8" i="4"/>
  <c r="M8" i="4"/>
  <c r="L8" i="4"/>
  <c r="K8" i="4"/>
  <c r="O7" i="4"/>
  <c r="M7" i="4"/>
  <c r="L7" i="4"/>
  <c r="N7" i="4" s="1"/>
  <c r="K7" i="4"/>
  <c r="M6" i="4"/>
  <c r="O6" i="4" s="1"/>
  <c r="L6" i="4"/>
  <c r="K6" i="4"/>
  <c r="M5" i="4"/>
  <c r="O5" i="4" s="1"/>
  <c r="L5" i="4"/>
  <c r="K5" i="4"/>
  <c r="M76" i="3"/>
  <c r="O76" i="3" s="1"/>
  <c r="L76" i="3"/>
  <c r="K76" i="3"/>
  <c r="M75" i="3"/>
  <c r="O75" i="3" s="1"/>
  <c r="L75" i="3"/>
  <c r="K75" i="3"/>
  <c r="O74" i="3"/>
  <c r="M74" i="3"/>
  <c r="L74" i="3"/>
  <c r="K74" i="3"/>
  <c r="O73" i="3"/>
  <c r="M73" i="3"/>
  <c r="L73" i="3"/>
  <c r="K73" i="3"/>
  <c r="O72" i="3"/>
  <c r="M72" i="3"/>
  <c r="L72" i="3"/>
  <c r="K72" i="3"/>
  <c r="O71" i="3"/>
  <c r="M71" i="3"/>
  <c r="N71" i="3" s="1"/>
  <c r="L71" i="3"/>
  <c r="K71" i="3"/>
  <c r="M70" i="3"/>
  <c r="O70" i="3" s="1"/>
  <c r="L70" i="3"/>
  <c r="K70" i="3"/>
  <c r="M69" i="3"/>
  <c r="O69" i="3" s="1"/>
  <c r="L69" i="3"/>
  <c r="K69" i="3"/>
  <c r="M68" i="3"/>
  <c r="O68" i="3" s="1"/>
  <c r="L68" i="3"/>
  <c r="K68" i="3"/>
  <c r="M67" i="3"/>
  <c r="O67" i="3" s="1"/>
  <c r="L67" i="3"/>
  <c r="K67" i="3"/>
  <c r="O66" i="3"/>
  <c r="M66" i="3"/>
  <c r="N66" i="3" s="1"/>
  <c r="L66" i="3"/>
  <c r="K66" i="3"/>
  <c r="M65" i="3"/>
  <c r="N65" i="3" s="1"/>
  <c r="L65" i="3"/>
  <c r="K65" i="3"/>
  <c r="O64" i="3"/>
  <c r="M64" i="3"/>
  <c r="N64" i="3" s="1"/>
  <c r="L64" i="3"/>
  <c r="K64" i="3"/>
  <c r="O63" i="3"/>
  <c r="N63" i="3"/>
  <c r="M63" i="3"/>
  <c r="L63" i="3"/>
  <c r="K63" i="3"/>
  <c r="M62" i="3"/>
  <c r="O62" i="3" s="1"/>
  <c r="L62" i="3"/>
  <c r="N62" i="3" s="1"/>
  <c r="K62" i="3"/>
  <c r="N61" i="3"/>
  <c r="M61" i="3"/>
  <c r="O61" i="3" s="1"/>
  <c r="L61" i="3"/>
  <c r="K61" i="3"/>
  <c r="M60" i="3"/>
  <c r="O60" i="3" s="1"/>
  <c r="L60" i="3"/>
  <c r="K60" i="3"/>
  <c r="M59" i="3"/>
  <c r="O59" i="3" s="1"/>
  <c r="L59" i="3"/>
  <c r="K59" i="3"/>
  <c r="M58" i="3"/>
  <c r="N58" i="3" s="1"/>
  <c r="L58" i="3"/>
  <c r="K58" i="3"/>
  <c r="M57" i="3"/>
  <c r="N57" i="3" s="1"/>
  <c r="L57" i="3"/>
  <c r="K57" i="3"/>
  <c r="M56" i="3"/>
  <c r="N56" i="3" s="1"/>
  <c r="L56" i="3"/>
  <c r="K56" i="3"/>
  <c r="N55" i="3"/>
  <c r="M55" i="3"/>
  <c r="O55" i="3" s="1"/>
  <c r="L55" i="3"/>
  <c r="K55" i="3"/>
  <c r="O54" i="3"/>
  <c r="M54" i="3"/>
  <c r="L54" i="3"/>
  <c r="N54" i="3" s="1"/>
  <c r="K54" i="3"/>
  <c r="O53" i="3"/>
  <c r="M53" i="3"/>
  <c r="N53" i="3" s="1"/>
  <c r="L53" i="3"/>
  <c r="K53" i="3"/>
  <c r="M52" i="3"/>
  <c r="O52" i="3" s="1"/>
  <c r="L52" i="3"/>
  <c r="K52" i="3"/>
  <c r="M51" i="3"/>
  <c r="O51" i="3" s="1"/>
  <c r="L51" i="3"/>
  <c r="K51" i="3"/>
  <c r="O50" i="3"/>
  <c r="M50" i="3"/>
  <c r="N50" i="3" s="1"/>
  <c r="L50" i="3"/>
  <c r="K50" i="3"/>
  <c r="M49" i="3"/>
  <c r="N49" i="3" s="1"/>
  <c r="L49" i="3"/>
  <c r="K49" i="3"/>
  <c r="O48" i="3"/>
  <c r="M48" i="3"/>
  <c r="N48" i="3" s="1"/>
  <c r="L48" i="3"/>
  <c r="K48" i="3"/>
  <c r="O47" i="3"/>
  <c r="N47" i="3"/>
  <c r="M47" i="3"/>
  <c r="L47" i="3"/>
  <c r="K47" i="3"/>
  <c r="M46" i="3"/>
  <c r="O46" i="3" s="1"/>
  <c r="L46" i="3"/>
  <c r="K46" i="3"/>
  <c r="M45" i="3"/>
  <c r="O45" i="3" s="1"/>
  <c r="L45" i="3"/>
  <c r="K45" i="3"/>
  <c r="M44" i="3"/>
  <c r="O44" i="3" s="1"/>
  <c r="L44" i="3"/>
  <c r="K44" i="3"/>
  <c r="M43" i="3"/>
  <c r="O43" i="3" s="1"/>
  <c r="L43" i="3"/>
  <c r="K43" i="3"/>
  <c r="M42" i="3"/>
  <c r="O42" i="3" s="1"/>
  <c r="L42" i="3"/>
  <c r="K42" i="3"/>
  <c r="M41" i="3"/>
  <c r="N41" i="3" s="1"/>
  <c r="L41" i="3"/>
  <c r="K41" i="3"/>
  <c r="O40" i="3"/>
  <c r="M40" i="3"/>
  <c r="N40" i="3" s="1"/>
  <c r="L40" i="3"/>
  <c r="K40" i="3"/>
  <c r="M39" i="3"/>
  <c r="O39" i="3" s="1"/>
  <c r="L39" i="3"/>
  <c r="K39" i="3"/>
  <c r="O38" i="3"/>
  <c r="M38" i="3"/>
  <c r="N38" i="3" s="1"/>
  <c r="L38" i="3"/>
  <c r="K38" i="3"/>
  <c r="N37" i="3"/>
  <c r="M37" i="3"/>
  <c r="O37" i="3" s="1"/>
  <c r="L37" i="3"/>
  <c r="K37" i="3"/>
  <c r="M36" i="3"/>
  <c r="O36" i="3" s="1"/>
  <c r="L36" i="3"/>
  <c r="K36" i="3"/>
  <c r="M35" i="3"/>
  <c r="O35" i="3" s="1"/>
  <c r="L35" i="3"/>
  <c r="K35" i="3"/>
  <c r="M34" i="3"/>
  <c r="N34" i="3" s="1"/>
  <c r="L34" i="3"/>
  <c r="K34" i="3"/>
  <c r="O33" i="3"/>
  <c r="M33" i="3"/>
  <c r="N33" i="3" s="1"/>
  <c r="L33" i="3"/>
  <c r="K33" i="3"/>
  <c r="M32" i="3"/>
  <c r="N32" i="3" s="1"/>
  <c r="L32" i="3"/>
  <c r="K32" i="3"/>
  <c r="O31" i="3"/>
  <c r="N31" i="3"/>
  <c r="M31" i="3"/>
  <c r="L31" i="3"/>
  <c r="K31" i="3"/>
  <c r="O30" i="3"/>
  <c r="M30" i="3"/>
  <c r="N30" i="3" s="1"/>
  <c r="L30" i="3"/>
  <c r="K30" i="3"/>
  <c r="N29" i="3"/>
  <c r="M29" i="3"/>
  <c r="O29" i="3" s="1"/>
  <c r="L29" i="3"/>
  <c r="K29" i="3"/>
  <c r="M28" i="3"/>
  <c r="O28" i="3" s="1"/>
  <c r="L28" i="3"/>
  <c r="K28" i="3"/>
  <c r="M27" i="3"/>
  <c r="O27" i="3" s="1"/>
  <c r="L27" i="3"/>
  <c r="K27" i="3"/>
  <c r="M26" i="3"/>
  <c r="N26" i="3" s="1"/>
  <c r="L26" i="3"/>
  <c r="K26" i="3"/>
  <c r="O25" i="3"/>
  <c r="M25" i="3"/>
  <c r="N25" i="3" s="1"/>
  <c r="L25" i="3"/>
  <c r="K25" i="3"/>
  <c r="M24" i="3"/>
  <c r="N24" i="3" s="1"/>
  <c r="L24" i="3"/>
  <c r="K24" i="3"/>
  <c r="O23" i="3"/>
  <c r="M23" i="3"/>
  <c r="L23" i="3"/>
  <c r="N23" i="3" s="1"/>
  <c r="K23" i="3"/>
  <c r="O22" i="3"/>
  <c r="M22" i="3"/>
  <c r="N22" i="3" s="1"/>
  <c r="L22" i="3"/>
  <c r="K22" i="3"/>
  <c r="M21" i="3"/>
  <c r="O21" i="3" s="1"/>
  <c r="L21" i="3"/>
  <c r="K21" i="3"/>
  <c r="M20" i="3"/>
  <c r="O20" i="3" s="1"/>
  <c r="L20" i="3"/>
  <c r="K20" i="3"/>
  <c r="M19" i="3"/>
  <c r="O19" i="3" s="1"/>
  <c r="L19" i="3"/>
  <c r="K19" i="3"/>
  <c r="M18" i="3"/>
  <c r="O18" i="3" s="1"/>
  <c r="L18" i="3"/>
  <c r="K18" i="3"/>
  <c r="M17" i="3"/>
  <c r="L17" i="3"/>
  <c r="K17" i="3"/>
  <c r="O16" i="3"/>
  <c r="M16" i="3"/>
  <c r="L16" i="3"/>
  <c r="K16" i="3"/>
  <c r="M15" i="3"/>
  <c r="O15" i="3" s="1"/>
  <c r="L15" i="3"/>
  <c r="K15" i="3"/>
  <c r="M14" i="3"/>
  <c r="O14" i="3" s="1"/>
  <c r="L14" i="3"/>
  <c r="K14" i="3"/>
  <c r="M13" i="3"/>
  <c r="O13" i="3" s="1"/>
  <c r="L13" i="3"/>
  <c r="K13" i="3"/>
  <c r="M12" i="3"/>
  <c r="O12" i="3" s="1"/>
  <c r="L12" i="3"/>
  <c r="K12" i="3"/>
  <c r="M11" i="3"/>
  <c r="O11" i="3" s="1"/>
  <c r="L11" i="3"/>
  <c r="K11" i="3"/>
  <c r="M10" i="3"/>
  <c r="N10" i="3" s="1"/>
  <c r="L10" i="3"/>
  <c r="K10" i="3"/>
  <c r="M9" i="3"/>
  <c r="N9" i="3" s="1"/>
  <c r="L9" i="3"/>
  <c r="K9" i="3"/>
  <c r="M8" i="3"/>
  <c r="N8" i="3" s="1"/>
  <c r="L8" i="3"/>
  <c r="K8" i="3"/>
  <c r="O7" i="3"/>
  <c r="M7" i="3"/>
  <c r="L7" i="3"/>
  <c r="N7" i="3" s="1"/>
  <c r="K7" i="3"/>
  <c r="M6" i="3"/>
  <c r="O6" i="3" s="1"/>
  <c r="L6" i="3"/>
  <c r="N6" i="3" s="1"/>
  <c r="K6" i="3"/>
  <c r="M5" i="3"/>
  <c r="O5" i="3" s="1"/>
  <c r="L5" i="3"/>
  <c r="N5" i="3" s="1"/>
  <c r="K5" i="3"/>
  <c r="M76" i="2"/>
  <c r="O76" i="2" s="1"/>
  <c r="L76" i="2"/>
  <c r="K76" i="2"/>
  <c r="M75" i="2"/>
  <c r="O75" i="2" s="1"/>
  <c r="L75" i="2"/>
  <c r="K75" i="2"/>
  <c r="O74" i="2"/>
  <c r="M74" i="2"/>
  <c r="L74" i="2"/>
  <c r="K74" i="2"/>
  <c r="O73" i="2"/>
  <c r="M73" i="2"/>
  <c r="N73" i="2" s="1"/>
  <c r="L73" i="2"/>
  <c r="K73" i="2"/>
  <c r="O72" i="2"/>
  <c r="M72" i="2"/>
  <c r="L72" i="2"/>
  <c r="K72" i="2"/>
  <c r="O71" i="2"/>
  <c r="N71" i="2"/>
  <c r="M71" i="2"/>
  <c r="L71" i="2"/>
  <c r="K71" i="2"/>
  <c r="M70" i="2"/>
  <c r="O70" i="2" s="1"/>
  <c r="L70" i="2"/>
  <c r="K70" i="2"/>
  <c r="N69" i="2"/>
  <c r="M69" i="2"/>
  <c r="O69" i="2" s="1"/>
  <c r="L69" i="2"/>
  <c r="K69" i="2"/>
  <c r="M68" i="2"/>
  <c r="O68" i="2" s="1"/>
  <c r="L68" i="2"/>
  <c r="K68" i="2"/>
  <c r="M67" i="2"/>
  <c r="O67" i="2" s="1"/>
  <c r="L67" i="2"/>
  <c r="K67" i="2"/>
  <c r="M66" i="2"/>
  <c r="O66" i="2" s="1"/>
  <c r="L66" i="2"/>
  <c r="K66" i="2"/>
  <c r="O65" i="2"/>
  <c r="M65" i="2"/>
  <c r="L65" i="2"/>
  <c r="K65" i="2"/>
  <c r="M64" i="2"/>
  <c r="L64" i="2"/>
  <c r="K64" i="2"/>
  <c r="O63" i="2"/>
  <c r="M63" i="2"/>
  <c r="L63" i="2"/>
  <c r="N63" i="2" s="1"/>
  <c r="K63" i="2"/>
  <c r="M62" i="2"/>
  <c r="O62" i="2" s="1"/>
  <c r="L62" i="2"/>
  <c r="K62" i="2"/>
  <c r="M61" i="2"/>
  <c r="O61" i="2" s="1"/>
  <c r="L61" i="2"/>
  <c r="K61" i="2"/>
  <c r="M60" i="2"/>
  <c r="O60" i="2" s="1"/>
  <c r="L60" i="2"/>
  <c r="K60" i="2"/>
  <c r="M59" i="2"/>
  <c r="O59" i="2" s="1"/>
  <c r="L59" i="2"/>
  <c r="K59" i="2"/>
  <c r="M58" i="2"/>
  <c r="O58" i="2" s="1"/>
  <c r="L58" i="2"/>
  <c r="K58" i="2"/>
  <c r="O57" i="2"/>
  <c r="M57" i="2"/>
  <c r="L57" i="2"/>
  <c r="K57" i="2"/>
  <c r="O56" i="2"/>
  <c r="M56" i="2"/>
  <c r="N56" i="2" s="1"/>
  <c r="L56" i="2"/>
  <c r="K56" i="2"/>
  <c r="O55" i="2"/>
  <c r="M55" i="2"/>
  <c r="L55" i="2"/>
  <c r="N55" i="2" s="1"/>
  <c r="K55" i="2"/>
  <c r="O54" i="2"/>
  <c r="N54" i="2"/>
  <c r="M54" i="2"/>
  <c r="L54" i="2"/>
  <c r="K54" i="2"/>
  <c r="M53" i="2"/>
  <c r="O53" i="2" s="1"/>
  <c r="L53" i="2"/>
  <c r="K53" i="2"/>
  <c r="M52" i="2"/>
  <c r="O52" i="2" s="1"/>
  <c r="L52" i="2"/>
  <c r="K52" i="2"/>
  <c r="M51" i="2"/>
  <c r="O51" i="2" s="1"/>
  <c r="L51" i="2"/>
  <c r="K51" i="2"/>
  <c r="M50" i="2"/>
  <c r="O50" i="2" s="1"/>
  <c r="L50" i="2"/>
  <c r="K50" i="2"/>
  <c r="M49" i="2"/>
  <c r="L49" i="2"/>
  <c r="K49" i="2"/>
  <c r="O48" i="2"/>
  <c r="M48" i="2"/>
  <c r="L48" i="2"/>
  <c r="K48" i="2"/>
  <c r="M47" i="2"/>
  <c r="O47" i="2" s="1"/>
  <c r="L47" i="2"/>
  <c r="N47" i="2" s="1"/>
  <c r="K47" i="2"/>
  <c r="M46" i="2"/>
  <c r="O46" i="2" s="1"/>
  <c r="L46" i="2"/>
  <c r="K46" i="2"/>
  <c r="M45" i="2"/>
  <c r="O45" i="2" s="1"/>
  <c r="L45" i="2"/>
  <c r="K45" i="2"/>
  <c r="M44" i="2"/>
  <c r="O44" i="2" s="1"/>
  <c r="L44" i="2"/>
  <c r="K44" i="2"/>
  <c r="M43" i="2"/>
  <c r="O43" i="2" s="1"/>
  <c r="L43" i="2"/>
  <c r="K43" i="2"/>
  <c r="M42" i="2"/>
  <c r="O42" i="2" s="1"/>
  <c r="L42" i="2"/>
  <c r="K42" i="2"/>
  <c r="O41" i="2"/>
  <c r="M41" i="2"/>
  <c r="N41" i="2" s="1"/>
  <c r="L41" i="2"/>
  <c r="K41" i="2"/>
  <c r="O40" i="2"/>
  <c r="M40" i="2"/>
  <c r="L40" i="2"/>
  <c r="K40" i="2"/>
  <c r="O39" i="2"/>
  <c r="M39" i="2"/>
  <c r="L39" i="2"/>
  <c r="K39" i="2"/>
  <c r="O38" i="2"/>
  <c r="M38" i="2"/>
  <c r="N38" i="2" s="1"/>
  <c r="L38" i="2"/>
  <c r="K38" i="2"/>
  <c r="M37" i="2"/>
  <c r="O37" i="2" s="1"/>
  <c r="L37" i="2"/>
  <c r="N37" i="2" s="1"/>
  <c r="K37" i="2"/>
  <c r="M36" i="2"/>
  <c r="O36" i="2" s="1"/>
  <c r="L36" i="2"/>
  <c r="K36" i="2"/>
  <c r="M35" i="2"/>
  <c r="O35" i="2" s="1"/>
  <c r="L35" i="2"/>
  <c r="K35" i="2"/>
  <c r="M34" i="2"/>
  <c r="O34" i="2" s="1"/>
  <c r="L34" i="2"/>
  <c r="K34" i="2"/>
  <c r="O33" i="2"/>
  <c r="M33" i="2"/>
  <c r="L33" i="2"/>
  <c r="K33" i="2"/>
  <c r="M32" i="2"/>
  <c r="L32" i="2"/>
  <c r="K32" i="2"/>
  <c r="O31" i="2"/>
  <c r="M31" i="2"/>
  <c r="L31" i="2"/>
  <c r="N31" i="2" s="1"/>
  <c r="K31" i="2"/>
  <c r="M30" i="2"/>
  <c r="O30" i="2" s="1"/>
  <c r="L30" i="2"/>
  <c r="K30" i="2"/>
  <c r="M29" i="2"/>
  <c r="O29" i="2" s="1"/>
  <c r="L29" i="2"/>
  <c r="K29" i="2"/>
  <c r="M28" i="2"/>
  <c r="O28" i="2" s="1"/>
  <c r="L28" i="2"/>
  <c r="K28" i="2"/>
  <c r="M27" i="2"/>
  <c r="O27" i="2" s="1"/>
  <c r="L27" i="2"/>
  <c r="K27" i="2"/>
  <c r="M26" i="2"/>
  <c r="O26" i="2" s="1"/>
  <c r="L26" i="2"/>
  <c r="K26" i="2"/>
  <c r="O25" i="2"/>
  <c r="M25" i="2"/>
  <c r="L25" i="2"/>
  <c r="K25" i="2"/>
  <c r="O24" i="2"/>
  <c r="M24" i="2"/>
  <c r="N24" i="2" s="1"/>
  <c r="L24" i="2"/>
  <c r="K24" i="2"/>
  <c r="O23" i="2"/>
  <c r="M23" i="2"/>
  <c r="L23" i="2"/>
  <c r="N23" i="2" s="1"/>
  <c r="K23" i="2"/>
  <c r="O22" i="2"/>
  <c r="M22" i="2"/>
  <c r="L22" i="2"/>
  <c r="N22" i="2" s="1"/>
  <c r="K22" i="2"/>
  <c r="M21" i="2"/>
  <c r="O21" i="2" s="1"/>
  <c r="L21" i="2"/>
  <c r="K21" i="2"/>
  <c r="M20" i="2"/>
  <c r="O20" i="2" s="1"/>
  <c r="L20" i="2"/>
  <c r="K20" i="2"/>
  <c r="M19" i="2"/>
  <c r="O19" i="2" s="1"/>
  <c r="L19" i="2"/>
  <c r="K19" i="2"/>
  <c r="M18" i="2"/>
  <c r="O18" i="2" s="1"/>
  <c r="L18" i="2"/>
  <c r="K18" i="2"/>
  <c r="M17" i="2"/>
  <c r="L17" i="2"/>
  <c r="K17" i="2"/>
  <c r="M16" i="2"/>
  <c r="O16" i="2" s="1"/>
  <c r="L16" i="2"/>
  <c r="K16" i="2"/>
  <c r="O15" i="2"/>
  <c r="M15" i="2"/>
  <c r="L15" i="2"/>
  <c r="N15" i="2" s="1"/>
  <c r="K15" i="2"/>
  <c r="M14" i="2"/>
  <c r="O14" i="2" s="1"/>
  <c r="L14" i="2"/>
  <c r="N14" i="2" s="1"/>
  <c r="K14" i="2"/>
  <c r="M13" i="2"/>
  <c r="O13" i="2" s="1"/>
  <c r="L13" i="2"/>
  <c r="K13" i="2"/>
  <c r="M12" i="2"/>
  <c r="O12" i="2" s="1"/>
  <c r="L12" i="2"/>
  <c r="K12" i="2"/>
  <c r="M11" i="2"/>
  <c r="O11" i="2" s="1"/>
  <c r="L11" i="2"/>
  <c r="K11" i="2"/>
  <c r="M10" i="2"/>
  <c r="O10" i="2" s="1"/>
  <c r="L10" i="2"/>
  <c r="K10" i="2"/>
  <c r="O9" i="2"/>
  <c r="M9" i="2"/>
  <c r="L9" i="2"/>
  <c r="K9" i="2"/>
  <c r="M8" i="2"/>
  <c r="O8" i="2" s="1"/>
  <c r="L8" i="2"/>
  <c r="K8" i="2"/>
  <c r="M7" i="2"/>
  <c r="O7" i="2" s="1"/>
  <c r="L7" i="2"/>
  <c r="K7" i="2"/>
  <c r="O6" i="2"/>
  <c r="M6" i="2"/>
  <c r="N6" i="2" s="1"/>
  <c r="L6" i="2"/>
  <c r="K6" i="2"/>
  <c r="M5" i="2"/>
  <c r="O5" i="2" s="1"/>
  <c r="L5" i="2"/>
  <c r="K5" i="2"/>
  <c r="M76" i="1"/>
  <c r="O76" i="1" s="1"/>
  <c r="L76" i="1"/>
  <c r="K76" i="1"/>
  <c r="M75" i="1"/>
  <c r="O75" i="1" s="1"/>
  <c r="L75" i="1"/>
  <c r="K75" i="1"/>
  <c r="M74" i="1"/>
  <c r="O74" i="1" s="1"/>
  <c r="L74" i="1"/>
  <c r="K74" i="1"/>
  <c r="M73" i="1"/>
  <c r="L73" i="1"/>
  <c r="K73" i="1"/>
  <c r="M72" i="1"/>
  <c r="L72" i="1"/>
  <c r="K72" i="1"/>
  <c r="M71" i="1"/>
  <c r="O71" i="1" s="1"/>
  <c r="L71" i="1"/>
  <c r="K71" i="1"/>
  <c r="M70" i="1"/>
  <c r="O70" i="1" s="1"/>
  <c r="L70" i="1"/>
  <c r="K70" i="1"/>
  <c r="N69" i="1"/>
  <c r="M69" i="1"/>
  <c r="O69" i="1" s="1"/>
  <c r="L69" i="1"/>
  <c r="K69" i="1"/>
  <c r="M68" i="1"/>
  <c r="O68" i="1" s="1"/>
  <c r="L68" i="1"/>
  <c r="K68" i="1"/>
  <c r="M67" i="1"/>
  <c r="O67" i="1" s="1"/>
  <c r="L67" i="1"/>
  <c r="K67" i="1"/>
  <c r="M66" i="1"/>
  <c r="O66" i="1" s="1"/>
  <c r="L66" i="1"/>
  <c r="K66" i="1"/>
  <c r="M65" i="1"/>
  <c r="L65" i="1"/>
  <c r="K65" i="1"/>
  <c r="M64" i="1"/>
  <c r="L64" i="1"/>
  <c r="K64" i="1"/>
  <c r="M63" i="1"/>
  <c r="O63" i="1" s="1"/>
  <c r="L63" i="1"/>
  <c r="K63" i="1"/>
  <c r="N62" i="1"/>
  <c r="M62" i="1"/>
  <c r="O62" i="1" s="1"/>
  <c r="L62" i="1"/>
  <c r="K62" i="1"/>
  <c r="M61" i="1"/>
  <c r="O61" i="1" s="1"/>
  <c r="L61" i="1"/>
  <c r="K61" i="1"/>
  <c r="M60" i="1"/>
  <c r="O60" i="1" s="1"/>
  <c r="L60" i="1"/>
  <c r="K60" i="1"/>
  <c r="M59" i="1"/>
  <c r="O59" i="1" s="1"/>
  <c r="L59" i="1"/>
  <c r="K59" i="1"/>
  <c r="M58" i="1"/>
  <c r="O58" i="1" s="1"/>
  <c r="L58" i="1"/>
  <c r="K58" i="1"/>
  <c r="M57" i="1"/>
  <c r="L57" i="1"/>
  <c r="K57" i="1"/>
  <c r="M56" i="1"/>
  <c r="L56" i="1"/>
  <c r="K56" i="1"/>
  <c r="M55" i="1"/>
  <c r="O55" i="1" s="1"/>
  <c r="L55" i="1"/>
  <c r="K55" i="1"/>
  <c r="M54" i="1"/>
  <c r="O54" i="1" s="1"/>
  <c r="L54" i="1"/>
  <c r="K54" i="1"/>
  <c r="M53" i="1"/>
  <c r="O53" i="1" s="1"/>
  <c r="L53" i="1"/>
  <c r="K53" i="1"/>
  <c r="M52" i="1"/>
  <c r="O52" i="1" s="1"/>
  <c r="L52" i="1"/>
  <c r="K52" i="1"/>
  <c r="M51" i="1"/>
  <c r="O51" i="1" s="1"/>
  <c r="L51" i="1"/>
  <c r="K51" i="1"/>
  <c r="M50" i="1"/>
  <c r="O50" i="1" s="1"/>
  <c r="L50" i="1"/>
  <c r="K50" i="1"/>
  <c r="M49" i="1"/>
  <c r="N49" i="1" s="1"/>
  <c r="L49" i="1"/>
  <c r="K49" i="1"/>
  <c r="M48" i="1"/>
  <c r="N48" i="1" s="1"/>
  <c r="L48" i="1"/>
  <c r="K48" i="1"/>
  <c r="M47" i="1"/>
  <c r="O47" i="1" s="1"/>
  <c r="L47" i="1"/>
  <c r="K47" i="1"/>
  <c r="M46" i="1"/>
  <c r="O46" i="1" s="1"/>
  <c r="L46" i="1"/>
  <c r="K46" i="1"/>
  <c r="M45" i="1"/>
  <c r="O45" i="1" s="1"/>
  <c r="L45" i="1"/>
  <c r="K45" i="1"/>
  <c r="M44" i="1"/>
  <c r="O44" i="1" s="1"/>
  <c r="L44" i="1"/>
  <c r="K44" i="1"/>
  <c r="M43" i="1"/>
  <c r="O43" i="1" s="1"/>
  <c r="L43" i="1"/>
  <c r="K43" i="1"/>
  <c r="M42" i="1"/>
  <c r="O42" i="1" s="1"/>
  <c r="L42" i="1"/>
  <c r="K42" i="1"/>
  <c r="O41" i="1"/>
  <c r="M41" i="1"/>
  <c r="L41" i="1"/>
  <c r="K41" i="1"/>
  <c r="O40" i="1"/>
  <c r="M40" i="1"/>
  <c r="N40" i="1" s="1"/>
  <c r="L40" i="1"/>
  <c r="K40" i="1"/>
  <c r="M39" i="1"/>
  <c r="O39" i="1" s="1"/>
  <c r="L39" i="1"/>
  <c r="K39" i="1"/>
  <c r="O38" i="1"/>
  <c r="N38" i="1"/>
  <c r="M38" i="1"/>
  <c r="L38" i="1"/>
  <c r="K38" i="1"/>
  <c r="N37" i="1"/>
  <c r="M37" i="1"/>
  <c r="O37" i="1" s="1"/>
  <c r="L37" i="1"/>
  <c r="K37" i="1"/>
  <c r="M36" i="1"/>
  <c r="O36" i="1" s="1"/>
  <c r="L36" i="1"/>
  <c r="K36" i="1"/>
  <c r="M35" i="1"/>
  <c r="O35" i="1" s="1"/>
  <c r="L35" i="1"/>
  <c r="K35" i="1"/>
  <c r="M34" i="1"/>
  <c r="O34" i="1" s="1"/>
  <c r="L34" i="1"/>
  <c r="K34" i="1"/>
  <c r="O33" i="1"/>
  <c r="M33" i="1"/>
  <c r="L33" i="1"/>
  <c r="K33" i="1"/>
  <c r="M32" i="1"/>
  <c r="N32" i="1" s="1"/>
  <c r="L32" i="1"/>
  <c r="K32" i="1"/>
  <c r="M31" i="1"/>
  <c r="O31" i="1" s="1"/>
  <c r="L31" i="1"/>
  <c r="K31" i="1"/>
  <c r="N30" i="1"/>
  <c r="M30" i="1"/>
  <c r="O30" i="1" s="1"/>
  <c r="L30" i="1"/>
  <c r="K30" i="1"/>
  <c r="N29" i="1"/>
  <c r="M29" i="1"/>
  <c r="O29" i="1" s="1"/>
  <c r="L29" i="1"/>
  <c r="K29" i="1"/>
  <c r="M28" i="1"/>
  <c r="O28" i="1" s="1"/>
  <c r="L28" i="1"/>
  <c r="K28" i="1"/>
  <c r="M27" i="1"/>
  <c r="O27" i="1" s="1"/>
  <c r="L27" i="1"/>
  <c r="K27" i="1"/>
  <c r="M26" i="1"/>
  <c r="O26" i="1" s="1"/>
  <c r="L26" i="1"/>
  <c r="K26" i="1"/>
  <c r="M25" i="1"/>
  <c r="N25" i="1" s="1"/>
  <c r="L25" i="1"/>
  <c r="K25" i="1"/>
  <c r="M24" i="1"/>
  <c r="O24" i="1" s="1"/>
  <c r="L24" i="1"/>
  <c r="K24" i="1"/>
  <c r="O23" i="1"/>
  <c r="M23" i="1"/>
  <c r="L23" i="1"/>
  <c r="K23" i="1"/>
  <c r="N22" i="1"/>
  <c r="M22" i="1"/>
  <c r="O22" i="1" s="1"/>
  <c r="L22" i="1"/>
  <c r="K22" i="1"/>
  <c r="M21" i="1"/>
  <c r="O21" i="1" s="1"/>
  <c r="L21" i="1"/>
  <c r="K21" i="1"/>
  <c r="M20" i="1"/>
  <c r="O20" i="1" s="1"/>
  <c r="L20" i="1"/>
  <c r="K20" i="1"/>
  <c r="M19" i="1"/>
  <c r="O19" i="1" s="1"/>
  <c r="L19" i="1"/>
  <c r="K19" i="1"/>
  <c r="M18" i="1"/>
  <c r="O18" i="1" s="1"/>
  <c r="L18" i="1"/>
  <c r="K18" i="1"/>
  <c r="O17" i="1"/>
  <c r="M17" i="1"/>
  <c r="L17" i="1"/>
  <c r="K17" i="1"/>
  <c r="M16" i="1"/>
  <c r="O16" i="1" s="1"/>
  <c r="L16" i="1"/>
  <c r="K16" i="1"/>
  <c r="O15" i="1"/>
  <c r="M15" i="1"/>
  <c r="N15" i="1" s="1"/>
  <c r="L15" i="1"/>
  <c r="K15" i="1"/>
  <c r="N14" i="1"/>
  <c r="M14" i="1"/>
  <c r="O14" i="1" s="1"/>
  <c r="L14" i="1"/>
  <c r="K14" i="1"/>
  <c r="M13" i="1"/>
  <c r="O13" i="1" s="1"/>
  <c r="L13" i="1"/>
  <c r="K13" i="1"/>
  <c r="M12" i="1"/>
  <c r="O12" i="1" s="1"/>
  <c r="L12" i="1"/>
  <c r="K12" i="1"/>
  <c r="M11" i="1"/>
  <c r="O11" i="1" s="1"/>
  <c r="L11" i="1"/>
  <c r="K11" i="1"/>
  <c r="M10" i="1"/>
  <c r="O10" i="1" s="1"/>
  <c r="L10" i="1"/>
  <c r="K10" i="1"/>
  <c r="M9" i="1"/>
  <c r="L9" i="1"/>
  <c r="K9" i="1"/>
  <c r="M8" i="1"/>
  <c r="N8" i="1" s="1"/>
  <c r="L8" i="1"/>
  <c r="K8" i="1"/>
  <c r="O7" i="1"/>
  <c r="M7" i="1"/>
  <c r="L7" i="1"/>
  <c r="K7" i="1"/>
  <c r="O6" i="1"/>
  <c r="N6" i="1"/>
  <c r="M6" i="1"/>
  <c r="L6" i="1"/>
  <c r="K6" i="1"/>
  <c r="M5" i="1"/>
  <c r="O5" i="1" s="1"/>
  <c r="L5" i="1"/>
  <c r="K5" i="1"/>
  <c r="N12" i="1" l="1"/>
  <c r="N46" i="1"/>
  <c r="O48" i="1"/>
  <c r="N57" i="1"/>
  <c r="N64" i="1"/>
  <c r="N73" i="1"/>
  <c r="N17" i="2"/>
  <c r="N30" i="2"/>
  <c r="N32" i="2"/>
  <c r="N45" i="2"/>
  <c r="N49" i="2"/>
  <c r="N62" i="2"/>
  <c r="N64" i="2"/>
  <c r="N13" i="3"/>
  <c r="N15" i="3"/>
  <c r="N17" i="3"/>
  <c r="O57" i="3"/>
  <c r="N22" i="4"/>
  <c r="N26" i="4"/>
  <c r="N39" i="4"/>
  <c r="N41" i="4"/>
  <c r="N54" i="4"/>
  <c r="N58" i="4"/>
  <c r="N17" i="1"/>
  <c r="N33" i="1"/>
  <c r="N53" i="1"/>
  <c r="O57" i="1"/>
  <c r="O64" i="1"/>
  <c r="O73" i="1"/>
  <c r="O17" i="2"/>
  <c r="O32" i="2"/>
  <c r="N39" i="2"/>
  <c r="O49" i="2"/>
  <c r="O64" i="2"/>
  <c r="O17" i="3"/>
  <c r="N46" i="3"/>
  <c r="N70" i="3"/>
  <c r="N72" i="3"/>
  <c r="N74" i="3"/>
  <c r="N14" i="4"/>
  <c r="N16" i="4"/>
  <c r="O26" i="4"/>
  <c r="O41" i="4"/>
  <c r="N48" i="4"/>
  <c r="O58" i="4"/>
  <c r="O73" i="4"/>
  <c r="O9" i="3"/>
  <c r="N20" i="1"/>
  <c r="N45" i="1"/>
  <c r="O49" i="1"/>
  <c r="N56" i="1"/>
  <c r="N65" i="1"/>
  <c r="N72" i="1"/>
  <c r="N5" i="2"/>
  <c r="N7" i="2"/>
  <c r="N9" i="2"/>
  <c r="N29" i="2"/>
  <c r="N33" i="2"/>
  <c r="N46" i="2"/>
  <c r="N48" i="2"/>
  <c r="N61" i="2"/>
  <c r="N65" i="2"/>
  <c r="N14" i="3"/>
  <c r="N16" i="3"/>
  <c r="O24" i="3"/>
  <c r="O26" i="3"/>
  <c r="O32" i="3"/>
  <c r="O34" i="3"/>
  <c r="N45" i="3"/>
  <c r="O56" i="3"/>
  <c r="O58" i="3"/>
  <c r="N23" i="4"/>
  <c r="N25" i="4"/>
  <c r="N38" i="4"/>
  <c r="N42" i="4"/>
  <c r="N55" i="4"/>
  <c r="N57" i="4"/>
  <c r="N70" i="4"/>
  <c r="N74" i="4"/>
  <c r="N54" i="1"/>
  <c r="O56" i="1"/>
  <c r="O65" i="1"/>
  <c r="O72" i="1"/>
  <c r="N39" i="3"/>
  <c r="N69" i="3"/>
  <c r="N73" i="3"/>
  <c r="N6" i="4"/>
  <c r="N8" i="4"/>
  <c r="N10" i="4"/>
  <c r="O25" i="4"/>
  <c r="N32" i="4"/>
  <c r="O42" i="4"/>
  <c r="O57" i="4"/>
  <c r="N64" i="4"/>
  <c r="O74" i="4"/>
  <c r="N9" i="1"/>
  <c r="N7" i="1"/>
  <c r="O9" i="1"/>
  <c r="N23" i="1"/>
  <c r="O25" i="1"/>
  <c r="O32" i="1"/>
  <c r="N41" i="1"/>
  <c r="N61" i="1"/>
  <c r="N70" i="1"/>
  <c r="N21" i="2"/>
  <c r="N25" i="2"/>
  <c r="N40" i="2"/>
  <c r="N53" i="2"/>
  <c r="N57" i="2"/>
  <c r="N70" i="2"/>
  <c r="N72" i="2"/>
  <c r="N74" i="2"/>
  <c r="O8" i="3"/>
  <c r="O10" i="3"/>
  <c r="N21" i="3"/>
  <c r="N62" i="4"/>
  <c r="N66" i="4"/>
  <c r="O41" i="3"/>
  <c r="O49" i="3"/>
  <c r="O65" i="3"/>
  <c r="O66" i="4"/>
  <c r="N11" i="4"/>
  <c r="N19" i="4"/>
  <c r="N27" i="4"/>
  <c r="N35" i="4"/>
  <c r="N43" i="4"/>
  <c r="N51" i="4"/>
  <c r="N59" i="4"/>
  <c r="N67" i="4"/>
  <c r="N75" i="4"/>
  <c r="O9" i="4"/>
  <c r="N5" i="4"/>
  <c r="N13" i="4"/>
  <c r="N21" i="4"/>
  <c r="N29" i="4"/>
  <c r="N37" i="4"/>
  <c r="N45" i="4"/>
  <c r="N53" i="4"/>
  <c r="N61" i="4"/>
  <c r="N69" i="4"/>
  <c r="N12" i="4"/>
  <c r="N20" i="4"/>
  <c r="N28" i="4"/>
  <c r="N36" i="4"/>
  <c r="N44" i="4"/>
  <c r="N52" i="4"/>
  <c r="N60" i="4"/>
  <c r="N68" i="4"/>
  <c r="N76" i="4"/>
  <c r="N11" i="3"/>
  <c r="N19" i="3"/>
  <c r="N27" i="3"/>
  <c r="N35" i="3"/>
  <c r="N43" i="3"/>
  <c r="N51" i="3"/>
  <c r="N59" i="3"/>
  <c r="N67" i="3"/>
  <c r="N75" i="3"/>
  <c r="N18" i="3"/>
  <c r="N42" i="3"/>
  <c r="N20" i="3"/>
  <c r="N28" i="3"/>
  <c r="N36" i="3"/>
  <c r="N44" i="3"/>
  <c r="N52" i="3"/>
  <c r="N60" i="3"/>
  <c r="N68" i="3"/>
  <c r="N76" i="3"/>
  <c r="N12" i="3"/>
  <c r="N19" i="2"/>
  <c r="N27" i="2"/>
  <c r="N35" i="2"/>
  <c r="N43" i="2"/>
  <c r="N51" i="2"/>
  <c r="N59" i="2"/>
  <c r="N67" i="2"/>
  <c r="N75" i="2"/>
  <c r="N11" i="2"/>
  <c r="N8" i="2"/>
  <c r="N16" i="2"/>
  <c r="N13" i="2"/>
  <c r="N10" i="2"/>
  <c r="N18" i="2"/>
  <c r="N26" i="2"/>
  <c r="N34" i="2"/>
  <c r="N42" i="2"/>
  <c r="N50" i="2"/>
  <c r="N58" i="2"/>
  <c r="N66" i="2"/>
  <c r="N20" i="2"/>
  <c r="N28" i="2"/>
  <c r="N36" i="2"/>
  <c r="N44" i="2"/>
  <c r="N52" i="2"/>
  <c r="N60" i="2"/>
  <c r="N68" i="2"/>
  <c r="N76" i="2"/>
  <c r="N12" i="2"/>
  <c r="N19" i="1"/>
  <c r="N27" i="1"/>
  <c r="N35" i="1"/>
  <c r="N43" i="1"/>
  <c r="N51" i="1"/>
  <c r="N59" i="1"/>
  <c r="N67" i="1"/>
  <c r="N75" i="1"/>
  <c r="N16" i="1"/>
  <c r="N24" i="1"/>
  <c r="N11" i="1"/>
  <c r="N5" i="1"/>
  <c r="O8" i="1"/>
  <c r="N13" i="1"/>
  <c r="N21" i="1"/>
  <c r="N10" i="1"/>
  <c r="N18" i="1"/>
  <c r="N26" i="1"/>
  <c r="N34" i="1"/>
  <c r="N42" i="1"/>
  <c r="N50" i="1"/>
  <c r="N58" i="1"/>
  <c r="N66" i="1"/>
  <c r="N74" i="1"/>
  <c r="N31" i="1"/>
  <c r="N39" i="1"/>
  <c r="N47" i="1"/>
  <c r="N55" i="1"/>
  <c r="N63" i="1"/>
  <c r="N71" i="1"/>
  <c r="N28" i="1"/>
  <c r="N36" i="1"/>
  <c r="N44" i="1"/>
  <c r="N52" i="1"/>
  <c r="N60" i="1"/>
  <c r="N68" i="1"/>
  <c r="N76" i="1"/>
</calcChain>
</file>

<file path=xl/sharedStrings.xml><?xml version="1.0" encoding="utf-8"?>
<sst xmlns="http://schemas.openxmlformats.org/spreadsheetml/2006/main" count="488" uniqueCount="123">
  <si>
    <t>SUIVI DE PRODUCTION UET1 ET UET2</t>
  </si>
  <si>
    <t>DATE :</t>
  </si>
  <si>
    <t>Équipe</t>
  </si>
  <si>
    <t>Presse</t>
  </si>
  <si>
    <t>Référence P0</t>
  </si>
  <si>
    <t>Compt. Début</t>
  </si>
  <si>
    <t>Compt. Fin</t>
  </si>
  <si>
    <t>Nb de rebuts 
(pcs)</t>
  </si>
  <si>
    <t>Temps d'aléas 
(h)</t>
  </si>
  <si>
    <t>Remarques</t>
  </si>
  <si>
    <t>Réf pièce</t>
  </si>
  <si>
    <t>Objectif cadence 
(pcs/h)</t>
  </si>
  <si>
    <t>Quantité produite 
(pcs)</t>
  </si>
  <si>
    <t>Taux d'atteinte</t>
  </si>
  <si>
    <t>Taux de rebut</t>
  </si>
  <si>
    <t>Matin</t>
  </si>
  <si>
    <t>UET2</t>
  </si>
  <si>
    <t>Magic</t>
  </si>
  <si>
    <t>Temps fonctionnement UET2</t>
  </si>
  <si>
    <t>h</t>
  </si>
  <si>
    <t>&gt;</t>
  </si>
  <si>
    <t>Magic 2</t>
  </si>
  <si>
    <t>arrêt fin d'équipe</t>
  </si>
  <si>
    <t>&lt;</t>
  </si>
  <si>
    <t>Extrusion</t>
  </si>
  <si>
    <t>Plastimac</t>
  </si>
  <si>
    <t>Osberger 3</t>
  </si>
  <si>
    <t>UET1</t>
  </si>
  <si>
    <t>47/20</t>
  </si>
  <si>
    <t>Temps fonctionnement UET1</t>
  </si>
  <si>
    <t>Desma 250</t>
  </si>
  <si>
    <t>57/11</t>
  </si>
  <si>
    <t>BIM</t>
  </si>
  <si>
    <t>démarrage après formation</t>
  </si>
  <si>
    <t>57/12</t>
  </si>
  <si>
    <t>58/22</t>
  </si>
  <si>
    <t>arrêt à 10h (formation BIM 10h30 à 13h)+oubli carotte+mouleur débutant</t>
  </si>
  <si>
    <t>58/23</t>
  </si>
  <si>
    <t>510/25</t>
  </si>
  <si>
    <t>mouleur première fois seul</t>
  </si>
  <si>
    <t>Desma 400</t>
  </si>
  <si>
    <t>66/1</t>
  </si>
  <si>
    <t>CapotMALT</t>
  </si>
  <si>
    <t>69/24</t>
  </si>
  <si>
    <t>Desma 630</t>
  </si>
  <si>
    <t>Fin.</t>
  </si>
  <si>
    <t>462col2</t>
  </si>
  <si>
    <t>462gra2</t>
  </si>
  <si>
    <t>arrêt à 10h prévenu le 10 / 06 RDV</t>
  </si>
  <si>
    <t>462col1</t>
  </si>
  <si>
    <t>462gra1</t>
  </si>
  <si>
    <t>765col</t>
  </si>
  <si>
    <t>opératrice première fois seule</t>
  </si>
  <si>
    <t>765gra</t>
  </si>
  <si>
    <t>idem</t>
  </si>
  <si>
    <t>Après-midi</t>
  </si>
  <si>
    <t>Nuit</t>
  </si>
  <si>
    <t>réparation lame chauffante</t>
  </si>
  <si>
    <t>A5</t>
  </si>
  <si>
    <t>recherche panne lame chauffante+démarrage</t>
  </si>
  <si>
    <t>4466E</t>
  </si>
  <si>
    <t>démarrage produit</t>
  </si>
  <si>
    <t>376S</t>
  </si>
  <si>
    <t>FMC</t>
  </si>
  <si>
    <t>injection bouchée, le mouleur a monté la tête d'inj.</t>
  </si>
  <si>
    <t>net moule (purge)</t>
  </si>
  <si>
    <t>T6</t>
  </si>
  <si>
    <t>pb sonde de chauf + A12 825 908</t>
  </si>
  <si>
    <t>groupe froid dijoncté</t>
  </si>
  <si>
    <t>376s</t>
  </si>
  <si>
    <t>mouleur en formation + surchauf</t>
  </si>
  <si>
    <t>mouleur en formation</t>
  </si>
  <si>
    <t>fmc</t>
  </si>
  <si>
    <t>sur chauf + mouleur seul</t>
  </si>
  <si>
    <t>13M /7F</t>
  </si>
  <si>
    <t>operatrice en formation</t>
  </si>
  <si>
    <t>A12 825 908 PLUS 825 4H</t>
  </si>
  <si>
    <t>3 arrêts+redémarrage</t>
  </si>
  <si>
    <t>démarrage</t>
  </si>
  <si>
    <t>démarrage des presses+réglage</t>
  </si>
  <si>
    <t>fin de prod</t>
  </si>
  <si>
    <t xml:space="preserve">formation int </t>
  </si>
  <si>
    <t>mouleur en progression+98 p</t>
  </si>
  <si>
    <t>formation Kessab+reprise des pièces par le formateur</t>
  </si>
  <si>
    <t>Autres</t>
  </si>
  <si>
    <t>reprise lots 825+ A12  UET2</t>
  </si>
  <si>
    <t xml:space="preserve">arrets prod </t>
  </si>
  <si>
    <t>???</t>
  </si>
  <si>
    <t xml:space="preserve">pieces qui bloque au pince+ arrets prod </t>
  </si>
  <si>
    <t>376epdm</t>
  </si>
  <si>
    <t>pb melange ( changer 4 fois) + A5</t>
  </si>
  <si>
    <t>garder les melange récent pour la ref 376</t>
  </si>
  <si>
    <t xml:space="preserve">bohn 1ere fois seul </t>
  </si>
  <si>
    <t>james 1 er fois seul</t>
  </si>
  <si>
    <t>mouleur debutant</t>
  </si>
  <si>
    <t>2M/0F</t>
  </si>
  <si>
    <t>11 AV / 17 AR</t>
  </si>
  <si>
    <t xml:space="preserve"> idem presse operatrice en formation</t>
  </si>
  <si>
    <t>LAME CHAUD CASSE REPARER</t>
  </si>
  <si>
    <t>376EPDM</t>
  </si>
  <si>
    <t>A12</t>
  </si>
  <si>
    <t>pb groupe froid+démarrage</t>
  </si>
  <si>
    <t>377EPDM</t>
  </si>
  <si>
    <t>presse mal purgée+ch de moule</t>
  </si>
  <si>
    <t>FMCS G</t>
  </si>
  <si>
    <t>mouleur en formation(Adrare)</t>
  </si>
  <si>
    <t>4466S</t>
  </si>
  <si>
    <t>mouleur débutant</t>
  </si>
  <si>
    <t>idem+oubli carotte</t>
  </si>
  <si>
    <t>071col</t>
  </si>
  <si>
    <t>idem presse</t>
  </si>
  <si>
    <t>491C</t>
  </si>
  <si>
    <t>silicone</t>
  </si>
  <si>
    <t>071gra</t>
  </si>
  <si>
    <t xml:space="preserve">mouleur en formation </t>
  </si>
  <si>
    <t>pb de remplisage + mouleur en formation</t>
  </si>
  <si>
    <t>mouleur en formation+double 69/24</t>
  </si>
  <si>
    <t xml:space="preserve">demarrage </t>
  </si>
  <si>
    <t>changement de presse sur 58/23</t>
  </si>
  <si>
    <t>MSCE250</t>
  </si>
  <si>
    <t xml:space="preserve">reprise pieces en bac gris </t>
  </si>
  <si>
    <t xml:space="preserve">idem presse </t>
  </si>
  <si>
    <t>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</si>
</sst>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10" fontId="0" fillId="0" borderId="0" xfId="1" applyNumberFormat="1" applyFont="1" applyProtection="1"/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 applyProtection="1">
      <alignment vertical="center"/>
      <protection locked="0"/>
    </xf>
    <xf numFmtId="164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0" fontId="2" fillId="3" borderId="5" xfId="1" applyNumberFormat="1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 shrinkToFit="1"/>
      <protection locked="0"/>
    </xf>
    <xf numFmtId="0" fontId="0" fillId="0" borderId="9" xfId="0" applyBorder="1" applyAlignment="1">
      <alignment horizontal="center"/>
    </xf>
    <xf numFmtId="10" fontId="2" fillId="0" borderId="9" xfId="1" applyNumberFormat="1" applyFont="1" applyBorder="1" applyAlignment="1" applyProtection="1">
      <alignment horizontal="center"/>
    </xf>
    <xf numFmtId="10" fontId="2" fillId="0" borderId="10" xfId="1" applyNumberFormat="1" applyFont="1" applyBorder="1" applyAlignment="1" applyProtection="1">
      <alignment horizontal="center"/>
    </xf>
    <xf numFmtId="0" fontId="2" fillId="5" borderId="11" xfId="0" applyFont="1" applyFill="1" applyBorder="1" applyAlignment="1">
      <alignment horizontal="center" vertical="center"/>
    </xf>
    <xf numFmtId="0" fontId="0" fillId="5" borderId="11" xfId="0" applyFill="1" applyBorder="1" applyAlignment="1">
      <alignment horizontal="center"/>
    </xf>
    <xf numFmtId="0" fontId="4" fillId="3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 shrinkToFit="1"/>
      <protection locked="0"/>
    </xf>
    <xf numFmtId="0" fontId="0" fillId="4" borderId="11" xfId="0" applyFill="1" applyBorder="1" applyAlignment="1">
      <alignment horizontal="center"/>
    </xf>
    <xf numFmtId="10" fontId="2" fillId="4" borderId="11" xfId="1" applyNumberFormat="1" applyFont="1" applyFill="1" applyBorder="1" applyAlignment="1" applyProtection="1">
      <alignment horizontal="center"/>
    </xf>
    <xf numFmtId="10" fontId="2" fillId="4" borderId="14" xfId="1" applyNumberFormat="1" applyFont="1" applyFill="1" applyBorder="1" applyAlignment="1" applyProtection="1">
      <alignment horizontal="center"/>
    </xf>
    <xf numFmtId="0" fontId="2" fillId="5" borderId="11" xfId="0" applyFont="1" applyFill="1" applyBorder="1" applyAlignment="1">
      <alignment horizontal="center"/>
    </xf>
    <xf numFmtId="9" fontId="0" fillId="5" borderId="11" xfId="0" applyNumberForma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 shrinkToFit="1"/>
      <protection locked="0"/>
    </xf>
    <xf numFmtId="0" fontId="0" fillId="0" borderId="11" xfId="0" applyBorder="1" applyAlignment="1">
      <alignment horizontal="center"/>
    </xf>
    <xf numFmtId="10" fontId="2" fillId="0" borderId="11" xfId="1" applyNumberFormat="1" applyFont="1" applyBorder="1" applyAlignment="1" applyProtection="1">
      <alignment horizontal="center"/>
    </xf>
    <xf numFmtId="10" fontId="2" fillId="0" borderId="14" xfId="1" applyNumberFormat="1" applyFont="1" applyBorder="1" applyAlignment="1" applyProtection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 shrinkToFit="1"/>
      <protection locked="0"/>
    </xf>
    <xf numFmtId="0" fontId="0" fillId="4" borderId="16" xfId="0" applyFill="1" applyBorder="1" applyAlignment="1">
      <alignment horizontal="center"/>
    </xf>
    <xf numFmtId="10" fontId="2" fillId="4" borderId="16" xfId="1" applyNumberFormat="1" applyFont="1" applyFill="1" applyBorder="1" applyAlignment="1" applyProtection="1">
      <alignment horizontal="center"/>
    </xf>
    <xf numFmtId="10" fontId="2" fillId="4" borderId="17" xfId="1" applyNumberFormat="1" applyFont="1" applyFill="1" applyBorder="1" applyAlignment="1" applyProtection="1">
      <alignment horizontal="center"/>
    </xf>
    <xf numFmtId="0" fontId="2" fillId="0" borderId="9" xfId="0" applyFon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9" fontId="0" fillId="5" borderId="11" xfId="0" applyNumberForma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9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 shrinkToFit="1"/>
      <protection locked="0"/>
    </xf>
    <xf numFmtId="0" fontId="0" fillId="0" borderId="19" xfId="0" applyBorder="1" applyAlignment="1">
      <alignment horizontal="center"/>
    </xf>
    <xf numFmtId="10" fontId="2" fillId="0" borderId="19" xfId="1" applyNumberFormat="1" applyFont="1" applyBorder="1" applyAlignment="1" applyProtection="1">
      <alignment horizontal="center"/>
    </xf>
    <xf numFmtId="10" fontId="2" fillId="0" borderId="20" xfId="1" applyNumberFormat="1" applyFont="1" applyBorder="1" applyAlignment="1" applyProtection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2" fillId="4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0" fontId="0" fillId="6" borderId="9" xfId="0" applyFill="1" applyBorder="1" applyAlignment="1" applyProtection="1">
      <alignment horizontal="center"/>
      <protection locked="0"/>
    </xf>
    <xf numFmtId="0" fontId="0" fillId="6" borderId="9" xfId="0" applyFill="1" applyBorder="1" applyAlignment="1" applyProtection="1">
      <alignment horizontal="center" shrinkToFit="1"/>
      <protection locked="0"/>
    </xf>
    <xf numFmtId="0" fontId="0" fillId="6" borderId="9" xfId="0" applyFill="1" applyBorder="1" applyAlignment="1">
      <alignment horizontal="center"/>
    </xf>
    <xf numFmtId="10" fontId="2" fillId="6" borderId="9" xfId="1" applyNumberFormat="1" applyFont="1" applyFill="1" applyBorder="1" applyAlignment="1" applyProtection="1">
      <alignment horizontal="center"/>
    </xf>
    <xf numFmtId="10" fontId="2" fillId="6" borderId="10" xfId="1" applyNumberFormat="1" applyFont="1" applyFill="1" applyBorder="1" applyAlignment="1" applyProtection="1">
      <alignment horizontal="center"/>
    </xf>
    <xf numFmtId="0" fontId="2" fillId="6" borderId="13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0" fillId="6" borderId="11" xfId="0" applyFill="1" applyBorder="1" applyAlignment="1" applyProtection="1">
      <alignment horizontal="center"/>
      <protection locked="0"/>
    </xf>
    <xf numFmtId="0" fontId="0" fillId="6" borderId="11" xfId="0" applyFill="1" applyBorder="1" applyAlignment="1" applyProtection="1">
      <alignment horizontal="center" shrinkToFit="1"/>
      <protection locked="0"/>
    </xf>
    <xf numFmtId="0" fontId="0" fillId="6" borderId="11" xfId="0" applyFill="1" applyBorder="1" applyAlignment="1">
      <alignment horizontal="center"/>
    </xf>
    <xf numFmtId="10" fontId="2" fillId="6" borderId="11" xfId="1" applyNumberFormat="1" applyFont="1" applyFill="1" applyBorder="1" applyAlignment="1" applyProtection="1">
      <alignment horizontal="center"/>
    </xf>
    <xf numFmtId="10" fontId="2" fillId="6" borderId="14" xfId="1" applyNumberFormat="1" applyFont="1" applyFill="1" applyBorder="1" applyAlignment="1" applyProtection="1">
      <alignment horizontal="center"/>
    </xf>
    <xf numFmtId="0" fontId="2" fillId="6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0" fillId="0" borderId="16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 shrinkToFit="1"/>
      <protection locked="0"/>
    </xf>
    <xf numFmtId="0" fontId="0" fillId="0" borderId="16" xfId="0" applyBorder="1" applyAlignment="1">
      <alignment horizontal="center"/>
    </xf>
    <xf numFmtId="10" fontId="2" fillId="0" borderId="16" xfId="1" applyNumberFormat="1" applyFont="1" applyBorder="1" applyAlignment="1" applyProtection="1">
      <alignment horizontal="center"/>
    </xf>
    <xf numFmtId="10" fontId="2" fillId="0" borderId="17" xfId="1" applyNumberFormat="1" applyFont="1" applyBorder="1" applyAlignment="1" applyProtection="1">
      <alignment horizontal="center"/>
    </xf>
    <xf numFmtId="0" fontId="2" fillId="6" borderId="9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/>
    </xf>
    <xf numFmtId="0" fontId="0" fillId="6" borderId="19" xfId="0" applyFill="1" applyBorder="1" applyAlignment="1" applyProtection="1">
      <alignment horizontal="center"/>
      <protection locked="0"/>
    </xf>
    <xf numFmtId="0" fontId="0" fillId="6" borderId="19" xfId="0" applyFill="1" applyBorder="1" applyAlignment="1" applyProtection="1">
      <alignment horizontal="center" shrinkToFit="1"/>
      <protection locked="0"/>
    </xf>
    <xf numFmtId="0" fontId="0" fillId="6" borderId="19" xfId="0" applyFill="1" applyBorder="1" applyAlignment="1">
      <alignment horizontal="center"/>
    </xf>
    <xf numFmtId="10" fontId="2" fillId="6" borderId="19" xfId="1" applyNumberFormat="1" applyFont="1" applyFill="1" applyBorder="1" applyAlignment="1" applyProtection="1">
      <alignment horizontal="center"/>
    </xf>
    <xf numFmtId="10" fontId="2" fillId="6" borderId="20" xfId="1" applyNumberFormat="1" applyFont="1" applyFill="1" applyBorder="1" applyAlignment="1" applyProtection="1">
      <alignment horizont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0" fillId="7" borderId="11" xfId="0" applyFill="1" applyBorder="1" applyAlignment="1" applyProtection="1">
      <alignment horizontal="center"/>
      <protection locked="0"/>
    </xf>
    <xf numFmtId="0" fontId="0" fillId="7" borderId="11" xfId="0" applyFill="1" applyBorder="1" applyAlignment="1" applyProtection="1">
      <alignment horizontal="center" shrinkToFit="1"/>
      <protection locked="0"/>
    </xf>
    <xf numFmtId="0" fontId="0" fillId="7" borderId="11" xfId="0" applyFill="1" applyBorder="1" applyAlignment="1">
      <alignment horizontal="center"/>
    </xf>
    <xf numFmtId="10" fontId="2" fillId="7" borderId="11" xfId="1" applyNumberFormat="1" applyFont="1" applyFill="1" applyBorder="1" applyAlignment="1" applyProtection="1">
      <alignment horizontal="center"/>
    </xf>
    <xf numFmtId="10" fontId="2" fillId="7" borderId="14" xfId="1" applyNumberFormat="1" applyFont="1" applyFill="1" applyBorder="1" applyAlignment="1" applyProtection="1">
      <alignment horizontal="center"/>
    </xf>
    <xf numFmtId="0" fontId="2" fillId="7" borderId="11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0" fillId="7" borderId="19" xfId="0" applyFill="1" applyBorder="1" applyAlignment="1" applyProtection="1">
      <alignment horizontal="center"/>
      <protection locked="0"/>
    </xf>
    <xf numFmtId="0" fontId="0" fillId="7" borderId="19" xfId="0" applyFill="1" applyBorder="1" applyAlignment="1" applyProtection="1">
      <alignment horizontal="center" shrinkToFit="1"/>
      <protection locked="0"/>
    </xf>
    <xf numFmtId="0" fontId="0" fillId="7" borderId="19" xfId="0" applyFill="1" applyBorder="1" applyAlignment="1">
      <alignment horizontal="center"/>
    </xf>
    <xf numFmtId="10" fontId="2" fillId="7" borderId="19" xfId="1" applyNumberFormat="1" applyFont="1" applyFill="1" applyBorder="1" applyAlignment="1" applyProtection="1">
      <alignment horizontal="center"/>
    </xf>
    <xf numFmtId="10" fontId="2" fillId="7" borderId="20" xfId="1" applyNumberFormat="1" applyFont="1" applyFill="1" applyBorder="1" applyAlignment="1" applyProtection="1">
      <alignment horizontal="center"/>
    </xf>
    <xf numFmtId="0" fontId="2" fillId="7" borderId="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19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446A2C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1</xdr:row>
          <xdr:rowOff>19050</xdr:rowOff>
        </xdr:from>
        <xdr:to>
          <xdr:col>14</xdr:col>
          <xdr:colOff>542925</xdr:colOff>
          <xdr:row>1</xdr:row>
          <xdr:rowOff>333375</xdr:rowOff>
        </xdr:to>
        <xdr:sp macro="" textlink="">
          <xdr:nvSpPr>
            <xdr:cNvPr id="4097" name="Bouton 2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98B8B12B-9CF4-4E40-8328-B70E83A110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Ajout d'une Production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</xdr:row>
          <xdr:rowOff>9525</xdr:rowOff>
        </xdr:from>
        <xdr:to>
          <xdr:col>4</xdr:col>
          <xdr:colOff>133350</xdr:colOff>
          <xdr:row>2</xdr:row>
          <xdr:rowOff>0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14A45858-988E-4757-A88D-FC3BC3041B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Imprimer diffuser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1</xdr:row>
          <xdr:rowOff>19050</xdr:rowOff>
        </xdr:from>
        <xdr:to>
          <xdr:col>14</xdr:col>
          <xdr:colOff>542925</xdr:colOff>
          <xdr:row>1</xdr:row>
          <xdr:rowOff>333375</xdr:rowOff>
        </xdr:to>
        <xdr:sp macro="" textlink="">
          <xdr:nvSpPr>
            <xdr:cNvPr id="3073" name="Bouton 2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9108253B-40E6-4B0B-87E3-7FABADBF42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Ajout d'une Production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</xdr:row>
          <xdr:rowOff>9525</xdr:rowOff>
        </xdr:from>
        <xdr:to>
          <xdr:col>4</xdr:col>
          <xdr:colOff>133350</xdr:colOff>
          <xdr:row>2</xdr:row>
          <xdr:rowOff>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DD51AEFC-BB1A-4E9A-A27E-53B1F70241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Imprimer diffuser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1</xdr:row>
          <xdr:rowOff>19050</xdr:rowOff>
        </xdr:from>
        <xdr:to>
          <xdr:col>14</xdr:col>
          <xdr:colOff>542925</xdr:colOff>
          <xdr:row>1</xdr:row>
          <xdr:rowOff>333375</xdr:rowOff>
        </xdr:to>
        <xdr:sp macro="" textlink="">
          <xdr:nvSpPr>
            <xdr:cNvPr id="2049" name="Bouton 2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89CD0C0F-708E-4FAF-A4C3-A8C0406258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Ajout d'une Production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</xdr:row>
          <xdr:rowOff>9525</xdr:rowOff>
        </xdr:from>
        <xdr:to>
          <xdr:col>4</xdr:col>
          <xdr:colOff>133350</xdr:colOff>
          <xdr:row>2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8156D3B4-0E76-4063-B6B9-88049CFB62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Imprimer diffuser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</xdr:colOff>
          <xdr:row>1</xdr:row>
          <xdr:rowOff>19050</xdr:rowOff>
        </xdr:from>
        <xdr:to>
          <xdr:col>14</xdr:col>
          <xdr:colOff>542925</xdr:colOff>
          <xdr:row>1</xdr:row>
          <xdr:rowOff>333375</xdr:rowOff>
        </xdr:to>
        <xdr:sp macro="" textlink="">
          <xdr:nvSpPr>
            <xdr:cNvPr id="1025" name="Bouton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A76C6E4-EF9D-4673-96D1-CCDEC9B391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Ajout d'une Production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</xdr:row>
          <xdr:rowOff>9525</xdr:rowOff>
        </xdr:from>
        <xdr:to>
          <xdr:col>4</xdr:col>
          <xdr:colOff>133350</xdr:colOff>
          <xdr:row>2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ABB65FF-38A9-46C5-9CA8-358C75D0DC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Imprimer diffuser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anhaleux/AppData/Local/Microsoft/Windows/INetCache/Suivi%20de%20prod%20UET1-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-09-22"/>
      <sheetName val="06-09-22"/>
      <sheetName val="05-09-22"/>
      <sheetName val="02-09-22"/>
      <sheetName val="01-09-22"/>
      <sheetName val="31-08-22"/>
      <sheetName val="30-08-22"/>
      <sheetName val="29-08-22"/>
      <sheetName val="26-08-22"/>
      <sheetName val="25-08-22"/>
      <sheetName val="24-08-22"/>
      <sheetName val="23-08-22"/>
      <sheetName val="22-08-22"/>
      <sheetName val="29-07-22"/>
      <sheetName val="28-07-22"/>
      <sheetName val="27-07-22"/>
      <sheetName val="26-07-22"/>
      <sheetName val="25-07-22"/>
      <sheetName val="22-07-22"/>
      <sheetName val="21-07-22"/>
      <sheetName val="20-07-22"/>
      <sheetName val="19-07-22"/>
      <sheetName val="18-07-22"/>
      <sheetName val="15-07-22"/>
      <sheetName val="13-07-22"/>
      <sheetName val="12-07-22"/>
      <sheetName val="11-07-22"/>
      <sheetName val="08-07-22"/>
      <sheetName val="07-07-22"/>
      <sheetName val="06-07-22"/>
      <sheetName val="05-07-22"/>
      <sheetName val="04-07-22"/>
      <sheetName val="02-07-22"/>
      <sheetName val="01-07-22"/>
      <sheetName val="30-06-22"/>
      <sheetName val="29-06-22"/>
      <sheetName val="28-06-22"/>
      <sheetName val="27-06-22"/>
      <sheetName val="25-06-22"/>
      <sheetName val="24-06-22"/>
      <sheetName val="23-06-22"/>
      <sheetName val="22-06-22"/>
      <sheetName val="21-06-22"/>
      <sheetName val="20-06-22"/>
      <sheetName val="18-06-22"/>
      <sheetName val="17-06-22"/>
      <sheetName val="16-06-22"/>
      <sheetName val="15-06-22"/>
      <sheetName val="14-06-22"/>
      <sheetName val="13-06-22"/>
      <sheetName val="11-06-22"/>
      <sheetName val="10-06-22"/>
      <sheetName val="09-06-22"/>
      <sheetName val="08-06-22"/>
      <sheetName val="07-06-22"/>
      <sheetName val="04-06-22"/>
      <sheetName val="03-06-22"/>
      <sheetName val="02-06-22"/>
      <sheetName val="01-06-22"/>
      <sheetName val="31-05-22"/>
      <sheetName val="30-05-22"/>
      <sheetName val="27-05-22"/>
      <sheetName val="25-05-22"/>
      <sheetName val="24-05-22"/>
      <sheetName val="23-05-22"/>
      <sheetName val="20-05-22"/>
      <sheetName val="19-05-22"/>
      <sheetName val="18-05-22"/>
      <sheetName val="17-05-22"/>
      <sheetName val="16-05-22"/>
      <sheetName val="12-05-22"/>
      <sheetName val="11-05-22"/>
      <sheetName val="10-05-22"/>
      <sheetName val="09-05-22"/>
      <sheetName val="05-05-22"/>
      <sheetName val="04-05-22"/>
      <sheetName val="03-05-22"/>
      <sheetName val="02-05-22"/>
      <sheetName val="28-04-22"/>
      <sheetName val="27-04-22"/>
      <sheetName val="26-04-22"/>
      <sheetName val="25-04-22"/>
      <sheetName val="22-04-22"/>
      <sheetName val="21-04-22"/>
      <sheetName val="20-04-22"/>
      <sheetName val="19-04-22"/>
      <sheetName val="07-04-22"/>
      <sheetName val="06-04-22"/>
      <sheetName val="05-04-22"/>
      <sheetName val="04-04-22"/>
      <sheetName val="31-03-22"/>
      <sheetName val="30-03-22"/>
      <sheetName val="29-03-22"/>
      <sheetName val="28-03-22"/>
      <sheetName val="24-03-22"/>
      <sheetName val="23-03-22"/>
      <sheetName val="22-03-22"/>
      <sheetName val="21-03-22"/>
      <sheetName val="18-03-22"/>
      <sheetName val="17-03-22"/>
      <sheetName val="16-03-22"/>
      <sheetName val="15-03-22"/>
      <sheetName val="14-03-22"/>
      <sheetName val="11-03-22"/>
      <sheetName val="10-03-22"/>
      <sheetName val="09-03-22"/>
      <sheetName val="08-03-22"/>
      <sheetName val="07-03-22"/>
      <sheetName val="04-03-22"/>
      <sheetName val="03-03-22"/>
      <sheetName val="02-03-22"/>
      <sheetName val="01-03-22"/>
      <sheetName val="28-02-22"/>
      <sheetName val="25-02-22"/>
      <sheetName val="24-02-22"/>
      <sheetName val="23-02-22"/>
      <sheetName val="22-02-22"/>
      <sheetName val="21-02-22"/>
      <sheetName val="18-02-22"/>
      <sheetName val="17-02-22"/>
      <sheetName val="16-02-22"/>
      <sheetName val="15-02-22"/>
      <sheetName val="14-02-22"/>
      <sheetName val="11-02-22"/>
      <sheetName val="10-02-22"/>
      <sheetName val="09-02-22"/>
      <sheetName val="08-02-22"/>
      <sheetName val="07-02-22"/>
      <sheetName val="05-02-22"/>
      <sheetName val="04-02-22"/>
      <sheetName val="03-02-22"/>
      <sheetName val="02-02-22"/>
      <sheetName val="01-02-22"/>
      <sheetName val="31-01-22"/>
      <sheetName val="29-01-22"/>
      <sheetName val="28-01-22"/>
      <sheetName val="27-01-22"/>
      <sheetName val="26-01-22"/>
      <sheetName val="25-01-22"/>
      <sheetName val="24-01-22"/>
      <sheetName val="22-01-22"/>
      <sheetName val="21-01-22"/>
      <sheetName val="20-01-22"/>
      <sheetName val="19-01-22"/>
      <sheetName val="18-01-22"/>
      <sheetName val="17-01-22"/>
      <sheetName val="14-01-22"/>
      <sheetName val="13-01-22"/>
      <sheetName val="12-01-22"/>
      <sheetName val="11-01-22"/>
      <sheetName val="10-01-22"/>
      <sheetName val="07-01-22"/>
      <sheetName val="06-01-22"/>
      <sheetName val="05-01-22"/>
      <sheetName val="04-01-22"/>
      <sheetName val="03-01-22"/>
      <sheetName val="16-12-21"/>
      <sheetName val="15-12-21"/>
      <sheetName val="14-12-21"/>
      <sheetName val="13-12-21"/>
      <sheetName val="09-12-21"/>
      <sheetName val="08-12-21"/>
      <sheetName val="07-12-21"/>
      <sheetName val="06-12-21"/>
      <sheetName val="02-12-21"/>
      <sheetName val="01-12-21"/>
      <sheetName val="30-11-21"/>
      <sheetName val="29-11-21"/>
      <sheetName val="26-11-21"/>
      <sheetName val="25-11-21"/>
      <sheetName val="24-11-21"/>
      <sheetName val="23-11-21"/>
      <sheetName val="22-11-21"/>
      <sheetName val="18-11-21"/>
      <sheetName val="17-11-21"/>
      <sheetName val="16-11-21"/>
      <sheetName val="15-11-21"/>
      <sheetName val="10-11-21"/>
      <sheetName val="09-11-21"/>
      <sheetName val="08-11-21"/>
      <sheetName val="05-11-21"/>
      <sheetName val="04-11-21"/>
      <sheetName val="03-11-21"/>
      <sheetName val="02-11-21"/>
      <sheetName val="28-10-21"/>
      <sheetName val="27-10-21"/>
      <sheetName val="26-10-21"/>
      <sheetName val="25-10-21"/>
      <sheetName val="21-10-21"/>
      <sheetName val="20-10-21"/>
      <sheetName val="19-10-21"/>
      <sheetName val="18-10-21"/>
      <sheetName val="14-10-21"/>
      <sheetName val="13-10-21"/>
      <sheetName val="12-10-21"/>
      <sheetName val="11-10-21"/>
      <sheetName val="07-10-21"/>
      <sheetName val="06-10-21"/>
      <sheetName val="05-10-21"/>
      <sheetName val="04-10-21"/>
      <sheetName val="01-10-21"/>
      <sheetName val="30-09-21"/>
      <sheetName val="29-09-21"/>
      <sheetName val="28-09-21"/>
      <sheetName val="27-09-21"/>
      <sheetName val="24-09-21"/>
      <sheetName val="23-09-21"/>
      <sheetName val="22-09-21"/>
      <sheetName val="21-09-21"/>
      <sheetName val="20-09-21"/>
      <sheetName val="16-09-21"/>
      <sheetName val="15-09-21"/>
      <sheetName val="14-09-21"/>
      <sheetName val="13-09-21"/>
      <sheetName val="09-09-21"/>
      <sheetName val="08-09-21"/>
      <sheetName val="07-09-21"/>
      <sheetName val="06-09-21"/>
      <sheetName val="03-09-21"/>
      <sheetName val="02-09-21"/>
      <sheetName val="01-09-21"/>
      <sheetName val="31-08-21"/>
      <sheetName val="30-08-21"/>
      <sheetName val="26-08-21"/>
      <sheetName val="25-08-21"/>
      <sheetName val="24-08-21"/>
      <sheetName val="23-08-21"/>
      <sheetName val="30-07-21"/>
      <sheetName val="29-07-21"/>
      <sheetName val="28-07-21"/>
      <sheetName val="27-07-21"/>
      <sheetName val="26-07-21"/>
      <sheetName val="23-07-21"/>
      <sheetName val="22-07-21"/>
      <sheetName val="21-07-21"/>
      <sheetName val="20-07-21"/>
      <sheetName val="19-07-21"/>
      <sheetName val="16-07-21"/>
      <sheetName val="15-07-21"/>
      <sheetName val="13-07-21"/>
      <sheetName val="12-07-21"/>
      <sheetName val="09-07-21"/>
      <sheetName val="08-07-21"/>
      <sheetName val="07-07-21"/>
      <sheetName val="06-07-21"/>
      <sheetName val="05-07-21"/>
      <sheetName val="02-07-21"/>
      <sheetName val="01-07-21"/>
      <sheetName val="30-06-21"/>
      <sheetName val="29-06-21"/>
      <sheetName val="28-06-21"/>
      <sheetName val="25-06-21"/>
      <sheetName val="24-06-21"/>
      <sheetName val="23-06-21"/>
      <sheetName val="22-06-21"/>
      <sheetName val="21-06-21"/>
      <sheetName val="17-06-21"/>
      <sheetName val="16-06-21"/>
      <sheetName val="15-06-21"/>
      <sheetName val="14-06-21"/>
      <sheetName val="10-06-21"/>
      <sheetName val="09-06-21"/>
      <sheetName val="08-06-21"/>
      <sheetName val="07-06-21"/>
      <sheetName val="04-06-21"/>
      <sheetName val="03-06-21"/>
      <sheetName val="02-06-21"/>
      <sheetName val="01-06-21"/>
      <sheetName val="31-05-21"/>
      <sheetName val="28-05-21"/>
      <sheetName val="27-05-21"/>
      <sheetName val="26-05-21"/>
      <sheetName val="25-05-21"/>
      <sheetName val="21-05-21"/>
      <sheetName val="20-05-21"/>
      <sheetName val="19-05-21"/>
      <sheetName val="18-05-21"/>
      <sheetName val="17-05-21"/>
      <sheetName val="12-05-21"/>
      <sheetName val="11-05-21"/>
      <sheetName val="10-05-21"/>
      <sheetName val="06-05-21"/>
      <sheetName val="05-05-21"/>
      <sheetName val="04-05-21"/>
      <sheetName val="03-05-21"/>
      <sheetName val="29-04-21"/>
      <sheetName val="28-04-21"/>
      <sheetName val="27-04-21"/>
      <sheetName val="26-04-21"/>
      <sheetName val="22-04-21"/>
      <sheetName val="21-04-21"/>
      <sheetName val="20-04-21"/>
      <sheetName val="19-04-21"/>
      <sheetName val="13-04-21"/>
      <sheetName val="12-04-21"/>
      <sheetName val="09-04-21"/>
      <sheetName val="08-04-21"/>
      <sheetName val="07-04-21"/>
      <sheetName val="06-04-21"/>
      <sheetName val="01-04-21"/>
      <sheetName val="31-03-21"/>
      <sheetName val="30-03-21"/>
      <sheetName val="29-03-21"/>
      <sheetName val="26-03-21"/>
      <sheetName val="25-03-21"/>
      <sheetName val="24-03-21"/>
      <sheetName val="23-03-21"/>
      <sheetName val="22-03-21"/>
      <sheetName val="19-03-21"/>
      <sheetName val="18-03-21"/>
      <sheetName val="17-03-21"/>
      <sheetName val="16-03-21"/>
      <sheetName val="15-03-21"/>
      <sheetName val="12-03-21"/>
      <sheetName val="11-03-21"/>
      <sheetName val="10-03-21"/>
      <sheetName val="09-03-21"/>
      <sheetName val="08-03-21"/>
      <sheetName val="05-03-21"/>
      <sheetName val="04-03-21"/>
      <sheetName val="03-03-21"/>
      <sheetName val="02-03-21"/>
      <sheetName val="01-03-21"/>
      <sheetName val="26-02-21"/>
      <sheetName val="25-02-21"/>
      <sheetName val="24-02-21"/>
      <sheetName val="23-02-21"/>
      <sheetName val="22-02-21"/>
      <sheetName val="18-02-21"/>
      <sheetName val="17-02-21"/>
      <sheetName val="16-02-21"/>
      <sheetName val="15-02-21"/>
      <sheetName val="12-02-21"/>
      <sheetName val="11-02-21"/>
      <sheetName val="10-02-21"/>
      <sheetName val="09-02-21"/>
      <sheetName val="08-02-21"/>
      <sheetName val="05-02-21"/>
      <sheetName val="04-02-21"/>
      <sheetName val="03-02-21"/>
      <sheetName val="02-02-21"/>
      <sheetName val="01-02-21"/>
      <sheetName val="28-01-21"/>
      <sheetName val="27-01-21"/>
      <sheetName val="26-01-21"/>
      <sheetName val="25-01-21"/>
      <sheetName val="22-01-21"/>
      <sheetName val="21-01-21"/>
      <sheetName val="20-01-21"/>
      <sheetName val="19-01-21"/>
      <sheetName val="18-01-21"/>
      <sheetName val="15-01-21"/>
      <sheetName val="14-01-21"/>
      <sheetName val="13-01-21"/>
      <sheetName val="12-01-21"/>
      <sheetName val="11-01-21"/>
      <sheetName val="Suivi Production"/>
      <sheetName val="Impression"/>
      <sheetName val="Cadences-Références UET2"/>
      <sheetName val="Cadences-Références UET1"/>
      <sheetName val="Cadences-Références global"/>
    </sheetNames>
    <definedNames>
      <definedName name="ajoutProduction"/>
      <definedName name="Impressio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>
        <row r="2">
          <cell r="C2">
            <v>478</v>
          </cell>
          <cell r="D2" t="str">
            <v>P09132</v>
          </cell>
          <cell r="E2">
            <v>478</v>
          </cell>
          <cell r="G2">
            <v>1</v>
          </cell>
          <cell r="J2">
            <v>2</v>
          </cell>
        </row>
        <row r="3">
          <cell r="C3">
            <v>136</v>
          </cell>
          <cell r="D3" t="str">
            <v>P09883</v>
          </cell>
          <cell r="E3">
            <v>136</v>
          </cell>
          <cell r="G3">
            <v>1</v>
          </cell>
          <cell r="H3">
            <v>240</v>
          </cell>
          <cell r="I3">
            <v>480</v>
          </cell>
          <cell r="J3">
            <v>2</v>
          </cell>
          <cell r="K3">
            <v>220</v>
          </cell>
          <cell r="L3">
            <v>440</v>
          </cell>
          <cell r="T3">
            <v>460</v>
          </cell>
        </row>
        <row r="4">
          <cell r="C4">
            <v>410</v>
          </cell>
          <cell r="D4" t="str">
            <v>P09945</v>
          </cell>
          <cell r="E4">
            <v>410</v>
          </cell>
          <cell r="G4">
            <v>1</v>
          </cell>
          <cell r="H4">
            <v>200</v>
          </cell>
          <cell r="I4">
            <v>400</v>
          </cell>
          <cell r="J4">
            <v>2</v>
          </cell>
        </row>
        <row r="5">
          <cell r="C5">
            <v>825</v>
          </cell>
          <cell r="D5" t="str">
            <v>P09958</v>
          </cell>
          <cell r="E5">
            <v>825</v>
          </cell>
          <cell r="G5">
            <v>1</v>
          </cell>
          <cell r="H5">
            <v>280</v>
          </cell>
          <cell r="I5">
            <v>560</v>
          </cell>
          <cell r="J5">
            <v>2</v>
          </cell>
          <cell r="K5">
            <v>220</v>
          </cell>
          <cell r="L5">
            <v>500</v>
          </cell>
          <cell r="R5">
            <v>560</v>
          </cell>
          <cell r="T5">
            <v>440</v>
          </cell>
        </row>
        <row r="6">
          <cell r="C6">
            <v>235</v>
          </cell>
          <cell r="D6" t="str">
            <v>P09982</v>
          </cell>
          <cell r="E6">
            <v>235</v>
          </cell>
          <cell r="G6">
            <v>1</v>
          </cell>
          <cell r="I6">
            <v>0</v>
          </cell>
          <cell r="J6">
            <v>2</v>
          </cell>
        </row>
        <row r="7">
          <cell r="C7">
            <v>97</v>
          </cell>
          <cell r="D7" t="str">
            <v>P10296</v>
          </cell>
          <cell r="E7">
            <v>97</v>
          </cell>
          <cell r="G7">
            <v>1</v>
          </cell>
          <cell r="H7">
            <v>220</v>
          </cell>
          <cell r="I7">
            <v>440</v>
          </cell>
          <cell r="J7">
            <v>2</v>
          </cell>
          <cell r="K7">
            <v>220</v>
          </cell>
          <cell r="L7">
            <v>440</v>
          </cell>
          <cell r="T7">
            <v>440</v>
          </cell>
        </row>
        <row r="8">
          <cell r="C8" t="str">
            <v>T6</v>
          </cell>
          <cell r="D8" t="str">
            <v>P10461</v>
          </cell>
          <cell r="E8" t="str">
            <v>T6</v>
          </cell>
          <cell r="G8">
            <v>1</v>
          </cell>
          <cell r="H8">
            <v>180</v>
          </cell>
          <cell r="I8">
            <v>360</v>
          </cell>
          <cell r="J8">
            <v>2</v>
          </cell>
          <cell r="K8">
            <v>180</v>
          </cell>
          <cell r="L8">
            <v>360</v>
          </cell>
          <cell r="T8">
            <v>360</v>
          </cell>
        </row>
        <row r="9">
          <cell r="C9" t="str">
            <v>T7</v>
          </cell>
          <cell r="D9" t="str">
            <v>P10391</v>
          </cell>
          <cell r="E9" t="str">
            <v>T7</v>
          </cell>
          <cell r="G9">
            <v>1</v>
          </cell>
          <cell r="H9">
            <v>180</v>
          </cell>
          <cell r="I9">
            <v>360</v>
          </cell>
          <cell r="J9">
            <v>2</v>
          </cell>
          <cell r="K9">
            <v>180</v>
          </cell>
          <cell r="L9">
            <v>360</v>
          </cell>
          <cell r="T9">
            <v>360</v>
          </cell>
        </row>
        <row r="10">
          <cell r="C10">
            <v>908</v>
          </cell>
          <cell r="D10" t="str">
            <v>P10297</v>
          </cell>
          <cell r="E10">
            <v>908</v>
          </cell>
          <cell r="G10">
            <v>1</v>
          </cell>
          <cell r="H10">
            <v>280</v>
          </cell>
          <cell r="I10">
            <v>560</v>
          </cell>
          <cell r="J10">
            <v>2</v>
          </cell>
          <cell r="K10">
            <v>220</v>
          </cell>
          <cell r="L10">
            <v>500</v>
          </cell>
          <cell r="R10">
            <v>560</v>
          </cell>
          <cell r="T10">
            <v>500</v>
          </cell>
        </row>
        <row r="11">
          <cell r="C11" t="str">
            <v>X74</v>
          </cell>
          <cell r="D11" t="str">
            <v>P10335</v>
          </cell>
          <cell r="E11" t="str">
            <v>X74</v>
          </cell>
          <cell r="G11">
            <v>1</v>
          </cell>
          <cell r="H11">
            <v>180</v>
          </cell>
          <cell r="I11">
            <v>360</v>
          </cell>
          <cell r="J11">
            <v>2</v>
          </cell>
          <cell r="K11">
            <v>180</v>
          </cell>
          <cell r="L11">
            <v>360</v>
          </cell>
          <cell r="T11">
            <v>360</v>
          </cell>
        </row>
      </sheetData>
      <sheetData sheetId="359">
        <row r="2">
          <cell r="C2">
            <v>68</v>
          </cell>
          <cell r="D2" t="str">
            <v>P09059B</v>
          </cell>
          <cell r="E2">
            <v>68</v>
          </cell>
          <cell r="G2">
            <v>8</v>
          </cell>
          <cell r="H2">
            <v>33</v>
          </cell>
          <cell r="I2">
            <v>264</v>
          </cell>
        </row>
        <row r="3">
          <cell r="C3">
            <v>71</v>
          </cell>
          <cell r="D3" t="str">
            <v>P09998</v>
          </cell>
          <cell r="E3">
            <v>71</v>
          </cell>
          <cell r="G3">
            <v>4</v>
          </cell>
          <cell r="H3">
            <v>25</v>
          </cell>
          <cell r="I3">
            <v>100</v>
          </cell>
        </row>
        <row r="4">
          <cell r="C4">
            <v>79</v>
          </cell>
          <cell r="D4" t="str">
            <v>P10054</v>
          </cell>
          <cell r="E4">
            <v>79</v>
          </cell>
          <cell r="G4">
            <v>4</v>
          </cell>
          <cell r="H4">
            <v>15</v>
          </cell>
          <cell r="I4">
            <v>60</v>
          </cell>
        </row>
        <row r="5">
          <cell r="C5">
            <v>105</v>
          </cell>
          <cell r="D5" t="str">
            <v>P09681B</v>
          </cell>
          <cell r="E5">
            <v>105</v>
          </cell>
          <cell r="G5">
            <v>32</v>
          </cell>
          <cell r="H5">
            <v>7</v>
          </cell>
          <cell r="I5">
            <v>224</v>
          </cell>
        </row>
        <row r="6">
          <cell r="C6">
            <v>112</v>
          </cell>
          <cell r="D6" t="str">
            <v>P08912</v>
          </cell>
          <cell r="E6">
            <v>112</v>
          </cell>
        </row>
        <row r="7">
          <cell r="C7">
            <v>122</v>
          </cell>
          <cell r="D7" t="str">
            <v>P09155</v>
          </cell>
          <cell r="E7">
            <v>122</v>
          </cell>
        </row>
        <row r="8">
          <cell r="C8" t="str">
            <v>T6</v>
          </cell>
          <cell r="E8" t="str">
            <v>T6</v>
          </cell>
          <cell r="G8">
            <v>2</v>
          </cell>
          <cell r="H8">
            <v>180</v>
          </cell>
          <cell r="I8">
            <v>360</v>
          </cell>
        </row>
        <row r="9">
          <cell r="C9" t="str">
            <v>T7</v>
          </cell>
          <cell r="E9" t="str">
            <v>T7</v>
          </cell>
          <cell r="G9">
            <v>2</v>
          </cell>
          <cell r="H9">
            <v>180</v>
          </cell>
          <cell r="I9">
            <v>360</v>
          </cell>
        </row>
        <row r="10">
          <cell r="C10">
            <v>138</v>
          </cell>
          <cell r="D10" t="str">
            <v>P09127</v>
          </cell>
          <cell r="E10">
            <v>138</v>
          </cell>
        </row>
        <row r="11">
          <cell r="C11">
            <v>140</v>
          </cell>
          <cell r="D11" t="str">
            <v>P06545</v>
          </cell>
          <cell r="E11">
            <v>140</v>
          </cell>
          <cell r="G11">
            <v>2</v>
          </cell>
        </row>
        <row r="12">
          <cell r="C12">
            <v>156</v>
          </cell>
          <cell r="D12" t="str">
            <v>P10386</v>
          </cell>
          <cell r="E12">
            <v>156</v>
          </cell>
          <cell r="G12">
            <v>8</v>
          </cell>
          <cell r="H12">
            <v>40</v>
          </cell>
          <cell r="I12">
            <v>320</v>
          </cell>
        </row>
        <row r="13">
          <cell r="C13">
            <v>197</v>
          </cell>
          <cell r="D13" t="str">
            <v>P09974</v>
          </cell>
          <cell r="E13">
            <v>197</v>
          </cell>
        </row>
        <row r="14">
          <cell r="C14" t="str">
            <v>248B</v>
          </cell>
          <cell r="D14" t="str">
            <v>P09901</v>
          </cell>
          <cell r="E14">
            <v>248</v>
          </cell>
          <cell r="F14" t="str">
            <v>248B</v>
          </cell>
          <cell r="G14">
            <v>8</v>
          </cell>
        </row>
        <row r="15">
          <cell r="C15" t="str">
            <v>248A</v>
          </cell>
          <cell r="D15" t="str">
            <v>P09902</v>
          </cell>
          <cell r="E15">
            <v>248</v>
          </cell>
          <cell r="F15" t="str">
            <v>248A</v>
          </cell>
          <cell r="G15">
            <v>8</v>
          </cell>
        </row>
        <row r="16">
          <cell r="C16">
            <v>282</v>
          </cell>
          <cell r="D16" t="str">
            <v>P09167</v>
          </cell>
          <cell r="E16">
            <v>282</v>
          </cell>
        </row>
        <row r="17">
          <cell r="C17" t="str">
            <v>291A</v>
          </cell>
          <cell r="D17" t="str">
            <v>P09922</v>
          </cell>
          <cell r="E17">
            <v>291</v>
          </cell>
          <cell r="F17" t="str">
            <v>291B</v>
          </cell>
          <cell r="G17">
            <v>8</v>
          </cell>
        </row>
        <row r="18">
          <cell r="C18" t="str">
            <v>291B</v>
          </cell>
          <cell r="D18" t="str">
            <v>P09925</v>
          </cell>
          <cell r="E18">
            <v>291</v>
          </cell>
          <cell r="F18" t="str">
            <v>291A</v>
          </cell>
          <cell r="G18">
            <v>8</v>
          </cell>
        </row>
        <row r="19">
          <cell r="C19">
            <v>367</v>
          </cell>
          <cell r="D19" t="str">
            <v>P09489</v>
          </cell>
          <cell r="E19">
            <v>367</v>
          </cell>
          <cell r="G19">
            <v>32</v>
          </cell>
          <cell r="H19">
            <v>38</v>
          </cell>
          <cell r="I19">
            <v>1216</v>
          </cell>
        </row>
        <row r="20">
          <cell r="C20">
            <v>404</v>
          </cell>
          <cell r="D20" t="str">
            <v>P09622</v>
          </cell>
          <cell r="E20">
            <v>404</v>
          </cell>
        </row>
        <row r="21">
          <cell r="C21">
            <v>413</v>
          </cell>
          <cell r="D21" t="str">
            <v>P09813</v>
          </cell>
          <cell r="E21">
            <v>413</v>
          </cell>
        </row>
        <row r="22">
          <cell r="C22">
            <v>452</v>
          </cell>
          <cell r="D22" t="str">
            <v>P08998</v>
          </cell>
          <cell r="E22">
            <v>452</v>
          </cell>
          <cell r="G22">
            <v>16</v>
          </cell>
        </row>
        <row r="23">
          <cell r="C23">
            <v>462</v>
          </cell>
          <cell r="D23" t="str">
            <v>P09912</v>
          </cell>
          <cell r="E23">
            <v>462</v>
          </cell>
          <cell r="G23">
            <v>4</v>
          </cell>
          <cell r="H23">
            <v>27</v>
          </cell>
          <cell r="I23">
            <v>108</v>
          </cell>
        </row>
        <row r="24">
          <cell r="C24">
            <v>464</v>
          </cell>
          <cell r="D24" t="str">
            <v>P10055</v>
          </cell>
          <cell r="E24">
            <v>464</v>
          </cell>
          <cell r="G24">
            <v>2</v>
          </cell>
          <cell r="H24">
            <v>18</v>
          </cell>
          <cell r="I24">
            <v>36</v>
          </cell>
        </row>
        <row r="25">
          <cell r="C25">
            <v>498</v>
          </cell>
          <cell r="D25" t="str">
            <v>P09276</v>
          </cell>
          <cell r="E25">
            <v>498</v>
          </cell>
        </row>
        <row r="26">
          <cell r="C26">
            <v>532</v>
          </cell>
          <cell r="D26" t="str">
            <v>P09814</v>
          </cell>
          <cell r="E26">
            <v>532</v>
          </cell>
        </row>
        <row r="27">
          <cell r="C27">
            <v>667</v>
          </cell>
          <cell r="D27" t="str">
            <v>P09163</v>
          </cell>
          <cell r="E27">
            <v>667</v>
          </cell>
        </row>
        <row r="28">
          <cell r="C28">
            <v>714</v>
          </cell>
          <cell r="D28" t="str">
            <v>P09954B</v>
          </cell>
          <cell r="E28">
            <v>714</v>
          </cell>
          <cell r="G28">
            <v>8</v>
          </cell>
          <cell r="H28">
            <v>35</v>
          </cell>
          <cell r="I28">
            <v>280</v>
          </cell>
        </row>
        <row r="29">
          <cell r="C29">
            <v>788</v>
          </cell>
          <cell r="D29" t="str">
            <v>P09040</v>
          </cell>
          <cell r="E29">
            <v>788</v>
          </cell>
        </row>
        <row r="30">
          <cell r="C30">
            <v>791</v>
          </cell>
          <cell r="D30" t="str">
            <v>P09199</v>
          </cell>
          <cell r="E30">
            <v>791</v>
          </cell>
        </row>
        <row r="31">
          <cell r="C31">
            <v>814</v>
          </cell>
          <cell r="D31" t="str">
            <v>P09181</v>
          </cell>
          <cell r="E31">
            <v>814</v>
          </cell>
          <cell r="G31">
            <v>16</v>
          </cell>
          <cell r="H31">
            <v>12</v>
          </cell>
          <cell r="I31">
            <v>192</v>
          </cell>
        </row>
        <row r="32">
          <cell r="C32">
            <v>815</v>
          </cell>
          <cell r="D32" t="str">
            <v>P09162</v>
          </cell>
          <cell r="E32">
            <v>815</v>
          </cell>
          <cell r="G32">
            <v>4</v>
          </cell>
          <cell r="H32">
            <v>29</v>
          </cell>
          <cell r="I32">
            <v>116</v>
          </cell>
        </row>
        <row r="33">
          <cell r="C33">
            <v>817</v>
          </cell>
          <cell r="D33" t="str">
            <v>P10322</v>
          </cell>
          <cell r="E33">
            <v>817</v>
          </cell>
          <cell r="G33">
            <v>4</v>
          </cell>
          <cell r="H33">
            <v>16</v>
          </cell>
          <cell r="I33">
            <v>64</v>
          </cell>
        </row>
        <row r="34">
          <cell r="C34">
            <v>818</v>
          </cell>
          <cell r="D34" t="str">
            <v>P09067</v>
          </cell>
          <cell r="E34">
            <v>818</v>
          </cell>
        </row>
        <row r="35">
          <cell r="C35">
            <v>819</v>
          </cell>
          <cell r="D35" t="str">
            <v>P09031</v>
          </cell>
          <cell r="E35">
            <v>819</v>
          </cell>
          <cell r="F35">
            <v>8770</v>
          </cell>
        </row>
        <row r="36">
          <cell r="C36">
            <v>830</v>
          </cell>
          <cell r="D36" t="str">
            <v>P10334</v>
          </cell>
          <cell r="E36">
            <v>830</v>
          </cell>
          <cell r="G36">
            <v>4</v>
          </cell>
          <cell r="H36">
            <v>16</v>
          </cell>
          <cell r="I36">
            <v>64</v>
          </cell>
        </row>
        <row r="37">
          <cell r="C37">
            <v>847</v>
          </cell>
          <cell r="D37" t="str">
            <v>P09885</v>
          </cell>
          <cell r="E37">
            <v>847</v>
          </cell>
          <cell r="G37">
            <v>4</v>
          </cell>
        </row>
        <row r="38">
          <cell r="C38">
            <v>864</v>
          </cell>
          <cell r="D38" t="str">
            <v>P04068</v>
          </cell>
          <cell r="E38">
            <v>864</v>
          </cell>
          <cell r="G38">
            <v>8</v>
          </cell>
          <cell r="H38">
            <v>35</v>
          </cell>
          <cell r="I38">
            <v>280</v>
          </cell>
        </row>
        <row r="39">
          <cell r="C39" t="str">
            <v>875A</v>
          </cell>
          <cell r="D39" t="str">
            <v>P09928B</v>
          </cell>
          <cell r="E39">
            <v>875</v>
          </cell>
          <cell r="F39" t="str">
            <v>875B</v>
          </cell>
          <cell r="G39">
            <v>8</v>
          </cell>
        </row>
        <row r="40">
          <cell r="C40" t="str">
            <v>875B</v>
          </cell>
          <cell r="D40" t="str">
            <v>P09929B</v>
          </cell>
          <cell r="E40">
            <v>875</v>
          </cell>
          <cell r="F40" t="str">
            <v>875A</v>
          </cell>
          <cell r="G40">
            <v>7</v>
          </cell>
        </row>
        <row r="41">
          <cell r="C41">
            <v>954</v>
          </cell>
          <cell r="D41" t="str">
            <v>P09410</v>
          </cell>
          <cell r="E41">
            <v>954</v>
          </cell>
        </row>
        <row r="42">
          <cell r="C42">
            <v>957</v>
          </cell>
          <cell r="D42" t="str">
            <v>P09362</v>
          </cell>
          <cell r="E42">
            <v>957</v>
          </cell>
        </row>
        <row r="43">
          <cell r="C43">
            <v>1072</v>
          </cell>
          <cell r="D43" t="str">
            <v>P09610</v>
          </cell>
          <cell r="E43">
            <v>1072</v>
          </cell>
        </row>
        <row r="44">
          <cell r="C44">
            <v>1073</v>
          </cell>
          <cell r="D44" t="str">
            <v>P09609</v>
          </cell>
          <cell r="E44">
            <v>1073</v>
          </cell>
        </row>
        <row r="45">
          <cell r="C45">
            <v>1145</v>
          </cell>
          <cell r="D45" t="str">
            <v>P09119</v>
          </cell>
          <cell r="E45">
            <v>1145</v>
          </cell>
        </row>
        <row r="46">
          <cell r="C46">
            <v>1370</v>
          </cell>
          <cell r="D46" t="str">
            <v>P09785</v>
          </cell>
          <cell r="E46">
            <v>1370</v>
          </cell>
          <cell r="G46">
            <v>7</v>
          </cell>
          <cell r="H46">
            <v>26</v>
          </cell>
          <cell r="I46">
            <v>182</v>
          </cell>
        </row>
        <row r="47">
          <cell r="C47">
            <v>5035</v>
          </cell>
          <cell r="D47" t="str">
            <v>P08896</v>
          </cell>
          <cell r="E47">
            <v>5035</v>
          </cell>
        </row>
        <row r="48">
          <cell r="C48">
            <v>5045</v>
          </cell>
          <cell r="D48" t="str">
            <v>P08982</v>
          </cell>
          <cell r="E48">
            <v>5045</v>
          </cell>
        </row>
        <row r="49">
          <cell r="C49">
            <v>7000</v>
          </cell>
          <cell r="D49" t="str">
            <v>P09136</v>
          </cell>
          <cell r="E49">
            <v>7000</v>
          </cell>
        </row>
        <row r="50">
          <cell r="C50">
            <v>7550</v>
          </cell>
          <cell r="D50" t="str">
            <v>P09244</v>
          </cell>
          <cell r="E50">
            <v>7550</v>
          </cell>
        </row>
        <row r="51">
          <cell r="C51">
            <v>7560</v>
          </cell>
          <cell r="D51" t="str">
            <v>P09243</v>
          </cell>
          <cell r="E51">
            <v>7560</v>
          </cell>
        </row>
        <row r="52">
          <cell r="C52" t="str">
            <v>071Chep</v>
          </cell>
          <cell r="D52" t="str">
            <v>P09867</v>
          </cell>
          <cell r="E52">
            <v>703478</v>
          </cell>
        </row>
        <row r="53">
          <cell r="C53" t="str">
            <v>136carton</v>
          </cell>
          <cell r="D53" t="str">
            <v>P09998</v>
          </cell>
          <cell r="E53" t="str">
            <v>071Chep</v>
          </cell>
          <cell r="H53">
            <v>25</v>
          </cell>
          <cell r="I53">
            <v>0</v>
          </cell>
        </row>
        <row r="54">
          <cell r="C54" t="str">
            <v>136chep</v>
          </cell>
          <cell r="E54" t="str">
            <v>136carton</v>
          </cell>
          <cell r="I54">
            <v>0</v>
          </cell>
        </row>
        <row r="55">
          <cell r="C55" t="str">
            <v>462Chep</v>
          </cell>
          <cell r="E55" t="str">
            <v>136chep</v>
          </cell>
          <cell r="I55">
            <v>0</v>
          </cell>
        </row>
        <row r="56">
          <cell r="C56">
            <v>703478</v>
          </cell>
          <cell r="D56" t="str">
            <v>P09912</v>
          </cell>
          <cell r="E56" t="str">
            <v>462Chep</v>
          </cell>
          <cell r="H56">
            <v>26</v>
          </cell>
          <cell r="I56">
            <v>0</v>
          </cell>
        </row>
        <row r="57">
          <cell r="C57" t="str">
            <v>491A</v>
          </cell>
          <cell r="D57" t="str">
            <v>P09283B</v>
          </cell>
          <cell r="E57" t="str">
            <v>491 ASS</v>
          </cell>
          <cell r="F57" t="str">
            <v>491A</v>
          </cell>
          <cell r="G57">
            <v>4</v>
          </cell>
          <cell r="H57">
            <v>24</v>
          </cell>
          <cell r="I57">
            <v>96</v>
          </cell>
        </row>
        <row r="58">
          <cell r="C58" t="str">
            <v>491B</v>
          </cell>
          <cell r="D58" t="str">
            <v>P09284B</v>
          </cell>
          <cell r="E58" t="str">
            <v>491 ASS</v>
          </cell>
          <cell r="F58" t="str">
            <v>491B</v>
          </cell>
          <cell r="G58">
            <v>4</v>
          </cell>
          <cell r="H58">
            <v>31</v>
          </cell>
          <cell r="I58">
            <v>124</v>
          </cell>
        </row>
        <row r="59">
          <cell r="C59" t="str">
            <v>825chep</v>
          </cell>
          <cell r="D59" t="str">
            <v>P09958Chep</v>
          </cell>
          <cell r="E59" t="str">
            <v>825chep</v>
          </cell>
          <cell r="H59">
            <v>200</v>
          </cell>
        </row>
        <row r="60">
          <cell r="C60" t="str">
            <v>908Chep</v>
          </cell>
          <cell r="D60" t="str">
            <v>P10297Chep</v>
          </cell>
          <cell r="E60" t="str">
            <v>908Chep</v>
          </cell>
          <cell r="H60">
            <v>200</v>
          </cell>
        </row>
        <row r="61">
          <cell r="C61" t="str">
            <v>97Carton</v>
          </cell>
          <cell r="D61" t="str">
            <v>P10296c</v>
          </cell>
          <cell r="E61" t="str">
            <v>97Carton</v>
          </cell>
        </row>
        <row r="62">
          <cell r="C62" t="str">
            <v>AX300</v>
          </cell>
          <cell r="D62" t="str">
            <v>P09449B</v>
          </cell>
          <cell r="E62" t="str">
            <v>AX300</v>
          </cell>
        </row>
        <row r="63">
          <cell r="C63" t="str">
            <v>EBOA</v>
          </cell>
          <cell r="D63" t="str">
            <v>P10272B</v>
          </cell>
          <cell r="E63" t="str">
            <v>EBOA</v>
          </cell>
          <cell r="H63">
            <v>22</v>
          </cell>
        </row>
        <row r="64">
          <cell r="C64" t="str">
            <v>JA24</v>
          </cell>
          <cell r="D64" t="str">
            <v>P09093</v>
          </cell>
          <cell r="E64" t="str">
            <v>JA24</v>
          </cell>
        </row>
        <row r="65">
          <cell r="C65" t="str">
            <v>JB50</v>
          </cell>
          <cell r="D65" t="str">
            <v>P09249</v>
          </cell>
          <cell r="E65" t="str">
            <v>JB50</v>
          </cell>
          <cell r="G65">
            <v>16</v>
          </cell>
          <cell r="H65">
            <v>13</v>
          </cell>
          <cell r="I65">
            <v>208</v>
          </cell>
        </row>
        <row r="66">
          <cell r="C66" t="str">
            <v>JC08</v>
          </cell>
          <cell r="D66" t="str">
            <v>P09308B</v>
          </cell>
          <cell r="E66" t="str">
            <v>JC08</v>
          </cell>
          <cell r="G66">
            <v>8</v>
          </cell>
          <cell r="H66">
            <v>17</v>
          </cell>
          <cell r="I66">
            <v>136</v>
          </cell>
        </row>
        <row r="67">
          <cell r="C67" t="str">
            <v>JD11</v>
          </cell>
          <cell r="D67" t="str">
            <v>P09382</v>
          </cell>
          <cell r="E67" t="str">
            <v>JD11</v>
          </cell>
          <cell r="G67">
            <v>8</v>
          </cell>
          <cell r="H67">
            <v>17</v>
          </cell>
          <cell r="I67">
            <v>136</v>
          </cell>
        </row>
        <row r="68">
          <cell r="C68" t="str">
            <v>JD75</v>
          </cell>
          <cell r="D68" t="str">
            <v>P09321</v>
          </cell>
          <cell r="E68" t="str">
            <v>JD75</v>
          </cell>
        </row>
        <row r="69">
          <cell r="C69" t="str">
            <v>JK81</v>
          </cell>
          <cell r="D69" t="str">
            <v>P09617</v>
          </cell>
          <cell r="E69" t="str">
            <v>JK81</v>
          </cell>
        </row>
        <row r="70">
          <cell r="C70" t="str">
            <v>JK82</v>
          </cell>
          <cell r="D70" t="str">
            <v>P09696</v>
          </cell>
          <cell r="E70" t="str">
            <v>JK82</v>
          </cell>
        </row>
        <row r="71">
          <cell r="C71" t="str">
            <v>JP23</v>
          </cell>
          <cell r="D71" t="str">
            <v>P09845</v>
          </cell>
          <cell r="E71" t="str">
            <v>JP23</v>
          </cell>
          <cell r="G71">
            <v>16</v>
          </cell>
        </row>
        <row r="72">
          <cell r="C72" t="str">
            <v>JP44</v>
          </cell>
          <cell r="D72" t="str">
            <v>P09518</v>
          </cell>
          <cell r="E72" t="str">
            <v>JP44</v>
          </cell>
          <cell r="G72">
            <v>8</v>
          </cell>
          <cell r="H72">
            <v>16</v>
          </cell>
          <cell r="I72">
            <v>128</v>
          </cell>
        </row>
        <row r="73">
          <cell r="C73" t="str">
            <v>JZ38</v>
          </cell>
          <cell r="D73" t="str">
            <v>P10023B</v>
          </cell>
          <cell r="E73" t="str">
            <v>JZ38</v>
          </cell>
          <cell r="G73">
            <v>16</v>
          </cell>
          <cell r="H73">
            <v>13</v>
          </cell>
          <cell r="I73">
            <v>208</v>
          </cell>
        </row>
        <row r="74">
          <cell r="C74" t="str">
            <v>377EPDM</v>
          </cell>
          <cell r="D74" t="str">
            <v>P10277</v>
          </cell>
          <cell r="E74" t="str">
            <v>MLB 58 DAD</v>
          </cell>
          <cell r="G74">
            <v>4</v>
          </cell>
          <cell r="H74">
            <v>25</v>
          </cell>
          <cell r="I74">
            <v>100</v>
          </cell>
        </row>
        <row r="75">
          <cell r="C75" t="str">
            <v>377S</v>
          </cell>
          <cell r="D75" t="str">
            <v>P10278</v>
          </cell>
          <cell r="E75" t="str">
            <v>MLB 58 DAD</v>
          </cell>
          <cell r="F75" t="str">
            <v>MLB 58 DADS</v>
          </cell>
          <cell r="G75">
            <v>8</v>
          </cell>
          <cell r="H75">
            <v>26</v>
          </cell>
          <cell r="I75">
            <v>208</v>
          </cell>
        </row>
        <row r="76">
          <cell r="C76" t="str">
            <v>376EPDM</v>
          </cell>
          <cell r="D76" t="str">
            <v>P10274B</v>
          </cell>
          <cell r="E76" t="str">
            <v>MLB 58 DAG</v>
          </cell>
          <cell r="G76">
            <v>4</v>
          </cell>
          <cell r="H76">
            <v>25</v>
          </cell>
          <cell r="I76">
            <v>100</v>
          </cell>
        </row>
        <row r="77">
          <cell r="C77" t="str">
            <v>376S</v>
          </cell>
          <cell r="D77" t="str">
            <v>P10275</v>
          </cell>
          <cell r="E77" t="str">
            <v>MLB 58 DAG</v>
          </cell>
          <cell r="F77" t="str">
            <v>MLB 58 DAGS</v>
          </cell>
          <cell r="G77">
            <v>8</v>
          </cell>
          <cell r="H77">
            <v>26</v>
          </cell>
          <cell r="I77">
            <v>208</v>
          </cell>
        </row>
        <row r="78">
          <cell r="C78" t="str">
            <v>310S</v>
          </cell>
          <cell r="D78" t="str">
            <v>P10178</v>
          </cell>
          <cell r="E78" t="str">
            <v>MLB 65 DAD</v>
          </cell>
          <cell r="F78" t="str">
            <v>MLB 65 DADS</v>
          </cell>
          <cell r="G78">
            <v>8</v>
          </cell>
          <cell r="H78">
            <v>26</v>
          </cell>
          <cell r="I78">
            <v>208</v>
          </cell>
        </row>
        <row r="79">
          <cell r="C79" t="str">
            <v>310EPDM</v>
          </cell>
          <cell r="D79" t="str">
            <v>P10179</v>
          </cell>
          <cell r="E79" t="str">
            <v>MLB 65 DAD</v>
          </cell>
          <cell r="G79">
            <v>4</v>
          </cell>
          <cell r="H79">
            <v>25</v>
          </cell>
          <cell r="I79">
            <v>100</v>
          </cell>
        </row>
        <row r="80">
          <cell r="C80" t="str">
            <v>368EPDM</v>
          </cell>
          <cell r="D80" t="str">
            <v>P10267</v>
          </cell>
          <cell r="E80" t="str">
            <v>MLB 65 DAG</v>
          </cell>
          <cell r="G80">
            <v>4</v>
          </cell>
          <cell r="H80">
            <v>25</v>
          </cell>
          <cell r="I80">
            <v>100</v>
          </cell>
        </row>
        <row r="81">
          <cell r="C81" t="str">
            <v>368S</v>
          </cell>
          <cell r="D81" t="str">
            <v>P10268</v>
          </cell>
          <cell r="E81" t="str">
            <v>MLB 65 DAG</v>
          </cell>
          <cell r="F81" t="str">
            <v>MLB 65 DAGS</v>
          </cell>
          <cell r="G81">
            <v>8</v>
          </cell>
          <cell r="H81">
            <v>26</v>
          </cell>
          <cell r="I81">
            <v>208</v>
          </cell>
        </row>
        <row r="82">
          <cell r="C82" t="str">
            <v>4420S</v>
          </cell>
          <cell r="D82" t="str">
            <v>P10172B</v>
          </cell>
          <cell r="E82" t="str">
            <v>MSB</v>
          </cell>
          <cell r="F82" t="str">
            <v>MSB S</v>
          </cell>
          <cell r="G82">
            <v>8</v>
          </cell>
          <cell r="H82">
            <v>19</v>
          </cell>
          <cell r="I82">
            <v>152</v>
          </cell>
        </row>
        <row r="83">
          <cell r="C83" t="str">
            <v>4420EPDM</v>
          </cell>
          <cell r="D83" t="str">
            <v>P10173B</v>
          </cell>
          <cell r="E83" t="str">
            <v>MSB</v>
          </cell>
          <cell r="F83" t="str">
            <v>MSB E</v>
          </cell>
          <cell r="G83">
            <v>4</v>
          </cell>
          <cell r="H83">
            <v>27</v>
          </cell>
          <cell r="I83">
            <v>108</v>
          </cell>
        </row>
        <row r="84">
          <cell r="C84" t="str">
            <v>4466E</v>
          </cell>
          <cell r="E84" t="str">
            <v>4466</v>
          </cell>
          <cell r="G84">
            <v>4</v>
          </cell>
          <cell r="H84">
            <v>20</v>
          </cell>
          <cell r="I84">
            <v>80</v>
          </cell>
        </row>
        <row r="85">
          <cell r="C85" t="str">
            <v>4466S</v>
          </cell>
          <cell r="E85" t="str">
            <v>4466</v>
          </cell>
          <cell r="G85">
            <v>8</v>
          </cell>
          <cell r="H85">
            <v>24</v>
          </cell>
          <cell r="I85">
            <v>192</v>
          </cell>
        </row>
        <row r="86">
          <cell r="C86" t="str">
            <v>4490E</v>
          </cell>
          <cell r="E86" t="str">
            <v>4490</v>
          </cell>
          <cell r="G86">
            <v>4</v>
          </cell>
          <cell r="H86">
            <v>20</v>
          </cell>
          <cell r="I86">
            <v>80</v>
          </cell>
        </row>
        <row r="87">
          <cell r="C87" t="str">
            <v>4490S</v>
          </cell>
          <cell r="G87">
            <v>8</v>
          </cell>
          <cell r="H87">
            <v>24</v>
          </cell>
          <cell r="I87">
            <v>192</v>
          </cell>
        </row>
        <row r="88">
          <cell r="C88">
            <v>4626</v>
          </cell>
          <cell r="D88" t="str">
            <v>P10455B</v>
          </cell>
          <cell r="E88" t="str">
            <v>MSB</v>
          </cell>
          <cell r="F88" t="str">
            <v>MSB</v>
          </cell>
          <cell r="G88">
            <v>4</v>
          </cell>
          <cell r="H88">
            <v>27</v>
          </cell>
          <cell r="I88">
            <v>108</v>
          </cell>
        </row>
        <row r="89">
          <cell r="C89">
            <v>765</v>
          </cell>
          <cell r="D89" t="str">
            <v>K0 DAG P10117</v>
          </cell>
          <cell r="E89" t="str">
            <v>K0 DAG</v>
          </cell>
          <cell r="F89" t="str">
            <v>K0 DAG</v>
          </cell>
          <cell r="G89">
            <v>4</v>
          </cell>
          <cell r="H89">
            <v>27</v>
          </cell>
          <cell r="I89">
            <v>108</v>
          </cell>
        </row>
        <row r="90">
          <cell r="C90">
            <v>764</v>
          </cell>
          <cell r="D90" t="str">
            <v>K0 DAD P10226</v>
          </cell>
          <cell r="E90" t="str">
            <v>K0 DAD</v>
          </cell>
          <cell r="F90" t="str">
            <v>K0 DAD</v>
          </cell>
          <cell r="G90">
            <v>4</v>
          </cell>
          <cell r="H90">
            <v>24</v>
          </cell>
          <cell r="I90">
            <v>96</v>
          </cell>
        </row>
        <row r="91">
          <cell r="C91" t="str">
            <v>FMC</v>
          </cell>
          <cell r="D91" t="str">
            <v>P10561</v>
          </cell>
          <cell r="G91">
            <v>16</v>
          </cell>
          <cell r="H91">
            <v>12</v>
          </cell>
          <cell r="I91">
            <v>192</v>
          </cell>
        </row>
        <row r="92">
          <cell r="C92" t="str">
            <v>Adapt F</v>
          </cell>
          <cell r="D92" t="str">
            <v>P10559</v>
          </cell>
          <cell r="G92">
            <v>1</v>
          </cell>
          <cell r="H92">
            <v>1.85</v>
          </cell>
          <cell r="I92">
            <v>1.85</v>
          </cell>
        </row>
        <row r="93">
          <cell r="C93" t="str">
            <v>Adapt H</v>
          </cell>
          <cell r="D93" t="str">
            <v>P10560</v>
          </cell>
          <cell r="G93">
            <v>1</v>
          </cell>
          <cell r="H93">
            <v>1.85</v>
          </cell>
          <cell r="I93">
            <v>1.85</v>
          </cell>
        </row>
        <row r="94">
          <cell r="C94" t="str">
            <v>BIM</v>
          </cell>
          <cell r="D94" t="str">
            <v>P10562</v>
          </cell>
          <cell r="G94">
            <v>8</v>
          </cell>
          <cell r="H94">
            <v>11</v>
          </cell>
          <cell r="I94">
            <v>88</v>
          </cell>
        </row>
        <row r="95">
          <cell r="C95" t="str">
            <v>FMCE F</v>
          </cell>
          <cell r="D95" t="str">
            <v>Type F</v>
          </cell>
          <cell r="G95">
            <v>16</v>
          </cell>
          <cell r="H95">
            <v>4</v>
          </cell>
          <cell r="I95">
            <v>64</v>
          </cell>
        </row>
        <row r="96">
          <cell r="C96" t="str">
            <v>FMCE G</v>
          </cell>
          <cell r="D96" t="str">
            <v>P10567</v>
          </cell>
          <cell r="G96">
            <v>16</v>
          </cell>
          <cell r="H96">
            <v>4</v>
          </cell>
          <cell r="I96">
            <v>64</v>
          </cell>
        </row>
        <row r="97">
          <cell r="C97" t="str">
            <v>FMCE H</v>
          </cell>
          <cell r="D97" t="str">
            <v>Type H</v>
          </cell>
          <cell r="G97">
            <v>16</v>
          </cell>
          <cell r="H97">
            <v>4</v>
          </cell>
          <cell r="I97">
            <v>64</v>
          </cell>
        </row>
        <row r="98">
          <cell r="C98" t="str">
            <v>FMCE J</v>
          </cell>
          <cell r="D98" t="str">
            <v>Type J</v>
          </cell>
          <cell r="G98">
            <v>16</v>
          </cell>
          <cell r="H98">
            <v>4</v>
          </cell>
          <cell r="I98">
            <v>64</v>
          </cell>
        </row>
        <row r="99">
          <cell r="C99" t="str">
            <v>FMCS F</v>
          </cell>
          <cell r="D99" t="str">
            <v>P10571</v>
          </cell>
          <cell r="G99">
            <v>20</v>
          </cell>
          <cell r="H99">
            <v>6</v>
          </cell>
          <cell r="I99">
            <v>120</v>
          </cell>
        </row>
        <row r="100">
          <cell r="C100" t="str">
            <v>FMCS G</v>
          </cell>
          <cell r="D100" t="str">
            <v>P10572</v>
          </cell>
          <cell r="G100">
            <v>20</v>
          </cell>
          <cell r="H100">
            <v>6</v>
          </cell>
          <cell r="I100">
            <v>120</v>
          </cell>
        </row>
        <row r="101">
          <cell r="C101" t="str">
            <v>FMCS H</v>
          </cell>
          <cell r="D101" t="str">
            <v>Type H</v>
          </cell>
          <cell r="G101">
            <v>20</v>
          </cell>
          <cell r="H101">
            <v>6</v>
          </cell>
          <cell r="I101">
            <v>120</v>
          </cell>
        </row>
        <row r="102">
          <cell r="C102" t="str">
            <v>FMCS J</v>
          </cell>
          <cell r="D102" t="str">
            <v>Type J</v>
          </cell>
          <cell r="G102">
            <v>20</v>
          </cell>
          <cell r="H102">
            <v>6</v>
          </cell>
          <cell r="I102">
            <v>120</v>
          </cell>
        </row>
        <row r="103">
          <cell r="C103" t="str">
            <v>CapotMALT</v>
          </cell>
          <cell r="D103" t="str">
            <v>P10557/58</v>
          </cell>
          <cell r="G103">
            <v>16</v>
          </cell>
          <cell r="H103">
            <v>7</v>
          </cell>
          <cell r="I103">
            <v>112</v>
          </cell>
        </row>
        <row r="104">
          <cell r="C104" t="str">
            <v>MSCS250</v>
          </cell>
          <cell r="D104" t="str">
            <v>P10556</v>
          </cell>
          <cell r="G104">
            <v>20</v>
          </cell>
          <cell r="H104">
            <v>1.9</v>
          </cell>
          <cell r="I104">
            <v>38</v>
          </cell>
        </row>
        <row r="105">
          <cell r="C105" t="str">
            <v>MSCE250</v>
          </cell>
          <cell r="D105" t="str">
            <v>P10555</v>
          </cell>
          <cell r="G105">
            <v>16</v>
          </cell>
          <cell r="H105">
            <v>1.9</v>
          </cell>
          <cell r="I105">
            <v>30.4</v>
          </cell>
        </row>
        <row r="111">
          <cell r="C111" t="str">
            <v>462col2</v>
          </cell>
          <cell r="D111" t="str">
            <v>collage 2op</v>
          </cell>
          <cell r="E111">
            <v>462</v>
          </cell>
          <cell r="G111">
            <v>1</v>
          </cell>
          <cell r="H111">
            <v>214</v>
          </cell>
        </row>
        <row r="112">
          <cell r="C112" t="str">
            <v>462gra2</v>
          </cell>
          <cell r="D112" t="str">
            <v>graissage 2op</v>
          </cell>
          <cell r="G112">
            <v>1</v>
          </cell>
          <cell r="H112">
            <v>214</v>
          </cell>
        </row>
        <row r="113">
          <cell r="C113" t="str">
            <v>462col1</v>
          </cell>
          <cell r="D113" t="str">
            <v>collage 1op</v>
          </cell>
          <cell r="G113">
            <v>1</v>
          </cell>
          <cell r="H113">
            <v>107</v>
          </cell>
        </row>
        <row r="114">
          <cell r="C114" t="str">
            <v>462gra1</v>
          </cell>
          <cell r="D114" t="str">
            <v>graissage 1op</v>
          </cell>
          <cell r="G114">
            <v>1</v>
          </cell>
          <cell r="H114">
            <v>107</v>
          </cell>
        </row>
        <row r="115">
          <cell r="C115" t="str">
            <v>071col</v>
          </cell>
          <cell r="D115" t="str">
            <v>collage</v>
          </cell>
          <cell r="G115">
            <v>1</v>
          </cell>
          <cell r="H115">
            <v>99</v>
          </cell>
        </row>
        <row r="116">
          <cell r="C116" t="str">
            <v>071gra</v>
          </cell>
          <cell r="D116" t="str">
            <v>graissage</v>
          </cell>
          <cell r="G116">
            <v>1</v>
          </cell>
          <cell r="H116">
            <v>99</v>
          </cell>
        </row>
        <row r="117">
          <cell r="C117" t="str">
            <v>765col</v>
          </cell>
          <cell r="D117" t="str">
            <v>collage</v>
          </cell>
          <cell r="G117">
            <v>1</v>
          </cell>
          <cell r="H117">
            <v>106.92</v>
          </cell>
        </row>
        <row r="118">
          <cell r="C118" t="str">
            <v>765gra</v>
          </cell>
          <cell r="D118" t="str">
            <v>graissage</v>
          </cell>
          <cell r="G118">
            <v>1</v>
          </cell>
          <cell r="H118">
            <v>106.92</v>
          </cell>
        </row>
        <row r="119">
          <cell r="C119" t="str">
            <v>764col</v>
          </cell>
          <cell r="D119" t="str">
            <v>collage</v>
          </cell>
          <cell r="G119">
            <v>1</v>
          </cell>
          <cell r="H119">
            <v>95.039999999999992</v>
          </cell>
        </row>
        <row r="120">
          <cell r="C120" t="str">
            <v>764gra</v>
          </cell>
          <cell r="D120" t="str">
            <v>graissage</v>
          </cell>
          <cell r="G120">
            <v>1</v>
          </cell>
          <cell r="H120">
            <v>95.039999999999992</v>
          </cell>
        </row>
        <row r="121">
          <cell r="C121" t="str">
            <v>JP44</v>
          </cell>
          <cell r="D121" t="str">
            <v>P09518</v>
          </cell>
          <cell r="G121">
            <v>1</v>
          </cell>
          <cell r="H121">
            <v>90</v>
          </cell>
        </row>
        <row r="122">
          <cell r="C122" t="str">
            <v>491C</v>
          </cell>
          <cell r="D122" t="str">
            <v>P09365</v>
          </cell>
          <cell r="G122">
            <v>1</v>
          </cell>
          <cell r="H122">
            <v>60</v>
          </cell>
        </row>
        <row r="123">
          <cell r="C123">
            <v>310</v>
          </cell>
          <cell r="D123" t="str">
            <v>P10177</v>
          </cell>
          <cell r="G123">
            <v>1</v>
          </cell>
          <cell r="H123">
            <v>99</v>
          </cell>
        </row>
        <row r="124">
          <cell r="C124">
            <v>368</v>
          </cell>
          <cell r="D124" t="str">
            <v>P10266</v>
          </cell>
          <cell r="G124">
            <v>1</v>
          </cell>
          <cell r="H124">
            <v>99</v>
          </cell>
        </row>
        <row r="125">
          <cell r="C125">
            <v>376</v>
          </cell>
          <cell r="D125" t="str">
            <v>P10273</v>
          </cell>
          <cell r="G125">
            <v>1</v>
          </cell>
          <cell r="H125">
            <v>99</v>
          </cell>
        </row>
        <row r="126">
          <cell r="C126">
            <v>377</v>
          </cell>
          <cell r="D126" t="str">
            <v>P10276</v>
          </cell>
          <cell r="G126">
            <v>1</v>
          </cell>
          <cell r="H126">
            <v>99</v>
          </cell>
        </row>
        <row r="127">
          <cell r="C127">
            <v>4420</v>
          </cell>
          <cell r="D127" t="str">
            <v>P10172B</v>
          </cell>
          <cell r="G127">
            <v>1</v>
          </cell>
          <cell r="H127">
            <v>150</v>
          </cell>
        </row>
        <row r="128">
          <cell r="C128">
            <v>4626</v>
          </cell>
          <cell r="D128" t="str">
            <v>P10455</v>
          </cell>
          <cell r="G128">
            <v>1</v>
          </cell>
          <cell r="H128">
            <v>107</v>
          </cell>
        </row>
        <row r="129">
          <cell r="C129">
            <v>4466</v>
          </cell>
          <cell r="D129" t="str">
            <v>P10285</v>
          </cell>
          <cell r="G129">
            <v>1</v>
          </cell>
          <cell r="H129">
            <v>79</v>
          </cell>
        </row>
        <row r="130">
          <cell r="C130">
            <v>4490</v>
          </cell>
          <cell r="D130" t="str">
            <v>P10290</v>
          </cell>
          <cell r="G130">
            <v>1</v>
          </cell>
          <cell r="H130">
            <v>79</v>
          </cell>
        </row>
        <row r="131">
          <cell r="C131" t="str">
            <v>I5311</v>
          </cell>
          <cell r="D131" t="str">
            <v>I5311</v>
          </cell>
          <cell r="G131">
            <v>1</v>
          </cell>
          <cell r="H131">
            <v>600</v>
          </cell>
        </row>
        <row r="132">
          <cell r="C132" t="str">
            <v>I5315</v>
          </cell>
          <cell r="D132" t="str">
            <v>I5315</v>
          </cell>
          <cell r="G132">
            <v>1</v>
          </cell>
          <cell r="H132">
            <v>600</v>
          </cell>
        </row>
        <row r="133">
          <cell r="C133">
            <v>714</v>
          </cell>
          <cell r="D133" t="str">
            <v>P09954</v>
          </cell>
          <cell r="G133">
            <v>1</v>
          </cell>
        </row>
        <row r="134">
          <cell r="C134">
            <v>367</v>
          </cell>
          <cell r="D134" t="str">
            <v>P09489</v>
          </cell>
          <cell r="G134">
            <v>1</v>
          </cell>
          <cell r="H134">
            <v>1216</v>
          </cell>
        </row>
        <row r="135">
          <cell r="C135">
            <v>1370</v>
          </cell>
          <cell r="D135" t="str">
            <v>P09785</v>
          </cell>
          <cell r="G135">
            <v>1</v>
          </cell>
          <cell r="H135">
            <v>206</v>
          </cell>
        </row>
        <row r="136">
          <cell r="C136" t="str">
            <v>T6</v>
          </cell>
          <cell r="D136" t="str">
            <v>P10461</v>
          </cell>
          <cell r="G136">
            <v>1</v>
          </cell>
          <cell r="H136">
            <v>360</v>
          </cell>
        </row>
        <row r="137">
          <cell r="C137" t="str">
            <v>T7</v>
          </cell>
          <cell r="D137" t="str">
            <v>P10391</v>
          </cell>
          <cell r="G137">
            <v>1</v>
          </cell>
          <cell r="H137">
            <v>360</v>
          </cell>
        </row>
        <row r="138">
          <cell r="C138" t="str">
            <v>Autres</v>
          </cell>
          <cell r="D138" t="str">
            <v>à détailler</v>
          </cell>
          <cell r="G138">
            <v>1</v>
          </cell>
        </row>
      </sheetData>
      <sheetData sheetId="36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610EF-DF90-48C1-9C3F-696517F494FA}">
  <sheetPr codeName="Feuil332">
    <pageSetUpPr fitToPage="1"/>
  </sheetPr>
  <dimension ref="B1:S80"/>
  <sheetViews>
    <sheetView tabSelected="1" zoomScaleNormal="100" workbookViewId="0">
      <pane ySplit="4" topLeftCell="A5" activePane="bottomLeft" state="frozen"/>
      <selection activeCell="L24" sqref="L24"/>
      <selection pane="bottomLeft" activeCell="E58" sqref="E58"/>
    </sheetView>
  </sheetViews>
  <sheetFormatPr baseColWidth="10" defaultRowHeight="15" customHeight="1" x14ac:dyDescent="0.35"/>
  <cols>
    <col min="1" max="1" width="3.5703125" customWidth="1"/>
    <col min="2" max="2" width="10.42578125" style="1" customWidth="1"/>
    <col min="3" max="3" width="7.42578125" style="2" customWidth="1"/>
    <col min="4" max="4" width="10.5703125" style="3" bestFit="1" customWidth="1"/>
    <col min="5" max="5" width="10.140625" bestFit="1" customWidth="1"/>
    <col min="6" max="6" width="8.42578125" customWidth="1"/>
    <col min="7" max="7" width="8.140625" customWidth="1"/>
    <col min="8" max="8" width="6.7109375" bestFit="1" customWidth="1"/>
    <col min="9" max="9" width="7" customWidth="1"/>
    <col min="10" max="10" width="26.140625" customWidth="1"/>
    <col min="11" max="11" width="12.28515625" customWidth="1"/>
    <col min="12" max="12" width="15.42578125" customWidth="1"/>
    <col min="13" max="13" width="12.5703125" customWidth="1"/>
    <col min="14" max="14" width="9.85546875" style="4" customWidth="1"/>
    <col min="15" max="15" width="8.42578125" customWidth="1"/>
    <col min="16" max="16" width="5.85546875" customWidth="1"/>
    <col min="17" max="17" width="27" customWidth="1"/>
    <col min="18" max="18" width="5.7109375" customWidth="1"/>
    <col min="19" max="19" width="5.28515625" customWidth="1"/>
  </cols>
  <sheetData>
    <row r="1" spans="2:19" ht="15" customHeight="1" thickBot="1" x14ac:dyDescent="0.4"/>
    <row r="2" spans="2:19" ht="27" customHeight="1" thickBot="1" x14ac:dyDescent="0.3">
      <c r="B2" s="5"/>
      <c r="C2" s="6"/>
      <c r="D2" s="6"/>
      <c r="E2" s="6"/>
      <c r="F2" s="6"/>
      <c r="G2" s="6"/>
      <c r="H2" s="6"/>
      <c r="I2" s="6"/>
      <c r="J2" s="5" t="s">
        <v>0</v>
      </c>
      <c r="K2" s="6"/>
      <c r="L2" s="6"/>
      <c r="M2" s="6"/>
      <c r="N2" s="6"/>
      <c r="O2" s="7"/>
    </row>
    <row r="3" spans="2:19" ht="27" customHeight="1" thickBot="1" x14ac:dyDescent="0.3">
      <c r="B3" s="8"/>
      <c r="C3" s="9"/>
      <c r="D3" s="9"/>
      <c r="E3" s="10" t="s">
        <v>1</v>
      </c>
      <c r="F3" s="11"/>
      <c r="G3" s="12">
        <v>44746.291400462964</v>
      </c>
      <c r="H3" s="9"/>
      <c r="I3" s="9"/>
      <c r="J3" s="9"/>
      <c r="K3" s="9"/>
      <c r="L3" s="9"/>
      <c r="M3" s="9"/>
      <c r="N3" s="9"/>
      <c r="O3" s="13"/>
    </row>
    <row r="4" spans="2:19" ht="60.75" thickBot="1" x14ac:dyDescent="0.3">
      <c r="B4" s="14"/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 t="s">
        <v>14</v>
      </c>
    </row>
    <row r="5" spans="2:19" ht="15" customHeight="1" x14ac:dyDescent="0.25">
      <c r="B5" s="18" t="s">
        <v>15</v>
      </c>
      <c r="C5" s="19" t="s">
        <v>16</v>
      </c>
      <c r="D5" s="20" t="s">
        <v>17</v>
      </c>
      <c r="E5" s="21">
        <v>825</v>
      </c>
      <c r="F5" s="21">
        <v>0</v>
      </c>
      <c r="G5" s="21">
        <v>1710</v>
      </c>
      <c r="H5" s="21">
        <v>31</v>
      </c>
      <c r="I5" s="21">
        <v>4.5</v>
      </c>
      <c r="J5" s="22" t="s">
        <v>101</v>
      </c>
      <c r="K5" s="23" t="str">
        <f>IFERROR(VLOOKUP(E5,'[1]Cadences-Références UET2'!$C$2:$I$11,2,FALSE), "")</f>
        <v>P09958</v>
      </c>
      <c r="L5" s="23">
        <f>IF(E5="","",IF(F6="",VLOOKUP(E5, '[1]Cadences-Références UET2'!$E$2:$T$11,5, FALSE),VLOOKUP(E5, '[1]Cadences-Références UET2'!$E$2:$T$11,8, FALSE)))</f>
        <v>500</v>
      </c>
      <c r="M5" s="23">
        <f>IFERROR(VLOOKUP(E5, '[1]Cadences-Références UET2'!$E$2:$I$11, 3, FALSE)*($G5-$F5), "")</f>
        <v>1710</v>
      </c>
      <c r="N5" s="24">
        <f>IFERROR((M5/($R$5-I5))/L5, "")</f>
        <v>0.97714285714285709</v>
      </c>
      <c r="O5" s="25">
        <f>IFERROR(H5/M5, "")</f>
        <v>1.8128654970760234E-2</v>
      </c>
      <c r="Q5" s="26" t="s">
        <v>18</v>
      </c>
      <c r="R5" s="27">
        <v>8</v>
      </c>
      <c r="S5" s="27" t="s">
        <v>19</v>
      </c>
    </row>
    <row r="6" spans="2:19" ht="15" customHeight="1" x14ac:dyDescent="0.25">
      <c r="B6" s="28"/>
      <c r="C6" s="29"/>
      <c r="D6" s="30"/>
      <c r="E6" s="31">
        <v>908</v>
      </c>
      <c r="F6" s="31">
        <v>0</v>
      </c>
      <c r="G6" s="31">
        <v>1714</v>
      </c>
      <c r="H6" s="31">
        <v>90</v>
      </c>
      <c r="I6" s="31">
        <v>4.5</v>
      </c>
      <c r="J6" s="32" t="s">
        <v>54</v>
      </c>
      <c r="K6" s="33" t="str">
        <f>IFERROR(VLOOKUP(E6,'[1]Cadences-Références UET2'!$C$2:$I$11,2,FALSE), "")</f>
        <v>P10297</v>
      </c>
      <c r="L6" s="33">
        <f>IF(E6="","",IF(F5="",VLOOKUP(E6, '[1]Cadences-Références UET2'!$E$2:$T$11,5, FALSE),VLOOKUP(E6, '[1]Cadences-Références UET2'!$E$2:$T$11,8, FALSE)))</f>
        <v>500</v>
      </c>
      <c r="M6" s="33">
        <f>IFERROR(VLOOKUP(E6, '[1]Cadences-Références UET2'!$E$2:$I$11, 3, FALSE)*($G6-$F6), "")</f>
        <v>1714</v>
      </c>
      <c r="N6" s="34">
        <f t="shared" ref="N6:N58" si="0">IFERROR((M6/($R$5-I6))/L6, "")</f>
        <v>0.97942857142857143</v>
      </c>
      <c r="O6" s="35">
        <f t="shared" ref="O6:O69" si="1">IFERROR(H6/M6, "")</f>
        <v>5.2508751458576426E-2</v>
      </c>
      <c r="Q6" s="36" t="s">
        <v>13</v>
      </c>
      <c r="R6" s="27" t="s">
        <v>20</v>
      </c>
      <c r="S6" s="37">
        <v>0.98</v>
      </c>
    </row>
    <row r="7" spans="2:19" ht="15" customHeight="1" x14ac:dyDescent="0.25">
      <c r="B7" s="28"/>
      <c r="C7" s="29"/>
      <c r="D7" s="38" t="s">
        <v>21</v>
      </c>
      <c r="E7" s="39"/>
      <c r="F7" s="39"/>
      <c r="G7" s="39"/>
      <c r="H7" s="39"/>
      <c r="I7" s="39"/>
      <c r="J7" s="40"/>
      <c r="K7" s="41" t="str">
        <f>IFERROR(VLOOKUP(E7,'[1]Cadences-Références UET2'!$C$2:$I$11,2,FALSE), "")</f>
        <v/>
      </c>
      <c r="L7" s="41" t="str">
        <f>IFERROR(VLOOKUP(E7, '[1]Cadences-Références UET2'!$E$2:$I$11, 5, FALSE), "")</f>
        <v/>
      </c>
      <c r="M7" s="41" t="str">
        <f>IFERROR(VLOOKUP(E7, '[1]Cadences-Références UET2'!$E$2:$I$11, 3, FALSE)*($G7-$F7), "")</f>
        <v/>
      </c>
      <c r="N7" s="42" t="str">
        <f t="shared" si="0"/>
        <v/>
      </c>
      <c r="O7" s="43" t="str">
        <f t="shared" si="1"/>
        <v/>
      </c>
      <c r="Q7" s="36" t="s">
        <v>14</v>
      </c>
      <c r="R7" s="27" t="s">
        <v>23</v>
      </c>
      <c r="S7" s="37">
        <v>0.01</v>
      </c>
    </row>
    <row r="8" spans="2:19" ht="15" customHeight="1" x14ac:dyDescent="0.25">
      <c r="B8" s="28"/>
      <c r="C8" s="29"/>
      <c r="D8" s="44" t="s">
        <v>24</v>
      </c>
      <c r="E8" s="31">
        <v>136</v>
      </c>
      <c r="F8" s="31">
        <v>0</v>
      </c>
      <c r="G8" s="31">
        <v>1908</v>
      </c>
      <c r="H8" s="31">
        <v>36</v>
      </c>
      <c r="I8" s="31">
        <v>3.25</v>
      </c>
      <c r="J8" s="32" t="s">
        <v>54</v>
      </c>
      <c r="K8" s="33" t="str">
        <f>IFERROR(VLOOKUP(E8,'[1]Cadences-Références UET2'!$C$2:$I$11,2,FALSE), "")</f>
        <v>P09883</v>
      </c>
      <c r="L8" s="33">
        <f>IFERROR(VLOOKUP(E8, '[1]Cadences-Références UET2'!$E$2:$T$11, 16, FALSE), "")</f>
        <v>460</v>
      </c>
      <c r="M8" s="33">
        <f>IFERROR(VLOOKUP(E8, '[1]Cadences-Références UET2'!$E$2:$I$11, 3, FALSE)*($G8-$F8), "")</f>
        <v>1908</v>
      </c>
      <c r="N8" s="34">
        <f>IFERROR((M8/($R$5-I8))/L8, "")</f>
        <v>0.87322654462242566</v>
      </c>
      <c r="O8" s="35">
        <f t="shared" si="1"/>
        <v>1.8867924528301886E-2</v>
      </c>
    </row>
    <row r="9" spans="2:19" ht="15" customHeight="1" x14ac:dyDescent="0.25">
      <c r="B9" s="28"/>
      <c r="C9" s="29"/>
      <c r="D9" s="38" t="s">
        <v>25</v>
      </c>
      <c r="E9" s="39"/>
      <c r="F9" s="39"/>
      <c r="G9" s="39"/>
      <c r="H9" s="39"/>
      <c r="I9" s="39"/>
      <c r="J9" s="40"/>
      <c r="K9" s="41" t="str">
        <f>IFERROR(VLOOKUP(E9,'[1]Cadences-Références UET2'!$C$2:$I$11,2,FALSE), "")</f>
        <v/>
      </c>
      <c r="L9" s="41" t="str">
        <f>IFERROR(VLOOKUP(E9, '[1]Cadences-Références UET2'!$E$2:$T$11, 16, FALSE), "")</f>
        <v/>
      </c>
      <c r="M9" s="41" t="str">
        <f>IFERROR(VLOOKUP(E9, '[1]Cadences-Références UET2'!$E$2:$I$11, 3, FALSE)*($G9-$F9), "")</f>
        <v/>
      </c>
      <c r="N9" s="42" t="str">
        <f t="shared" si="0"/>
        <v/>
      </c>
      <c r="O9" s="43" t="str">
        <f t="shared" si="1"/>
        <v/>
      </c>
    </row>
    <row r="10" spans="2:19" ht="15.75" customHeight="1" thickBot="1" x14ac:dyDescent="0.3">
      <c r="B10" s="28"/>
      <c r="C10" s="45"/>
      <c r="D10" s="46" t="s">
        <v>26</v>
      </c>
      <c r="E10" s="47"/>
      <c r="F10" s="47"/>
      <c r="G10" s="47"/>
      <c r="H10" s="47"/>
      <c r="I10" s="47"/>
      <c r="J10" s="48"/>
      <c r="K10" s="49" t="str">
        <f>IFERROR(VLOOKUP(E10,'[1]Cadences-Références UET2'!$C$2:$I$11,2,FALSE), "")</f>
        <v/>
      </c>
      <c r="L10" s="49" t="str">
        <f>IFERROR(VLOOKUP(E10, '[1]Cadences-Références UET2'!$E$2:$I$11, 5, FALSE), "")</f>
        <v/>
      </c>
      <c r="M10" s="49" t="str">
        <f>IFERROR(VLOOKUP(E10, '[1]Cadences-Références UET2'!$E$2:$I$11, 3, FALSE)*($G10-$F10), "")</f>
        <v/>
      </c>
      <c r="N10" s="50" t="str">
        <f t="shared" si="0"/>
        <v/>
      </c>
      <c r="O10" s="51" t="str">
        <f t="shared" si="1"/>
        <v/>
      </c>
    </row>
    <row r="11" spans="2:19" ht="15" customHeight="1" x14ac:dyDescent="0.25">
      <c r="B11" s="28"/>
      <c r="C11" s="19" t="s">
        <v>27</v>
      </c>
      <c r="D11" s="52" t="s">
        <v>28</v>
      </c>
      <c r="E11" s="21"/>
      <c r="F11" s="21"/>
      <c r="G11" s="21"/>
      <c r="H11" s="21"/>
      <c r="I11" s="21"/>
      <c r="J11" s="22"/>
      <c r="K11" s="23" t="str">
        <f>IFERROR(VLOOKUP(E11, '[1]Cadences-Références UET1'!$C$2:$I$125, 2, FALSE), "")</f>
        <v/>
      </c>
      <c r="L11" s="23" t="str">
        <f>IFERROR(VLOOKUP(E11, '[1]Cadences-Références UET1'!$C$2:$I$125, 7, FALSE), "")</f>
        <v/>
      </c>
      <c r="M11" s="23" t="str">
        <f>IFERROR(VLOOKUP(E11, '[1]Cadences-Références UET1'!$C$2:$I$125, 5, FALSE)*($G11-$F11), "")</f>
        <v/>
      </c>
      <c r="N11" s="24" t="str">
        <f t="shared" ref="N11:N21" si="2">IFERROR((M11/($R$11-I11))/L11, "")</f>
        <v/>
      </c>
      <c r="O11" s="25" t="str">
        <f t="shared" si="1"/>
        <v/>
      </c>
      <c r="Q11" s="26" t="s">
        <v>29</v>
      </c>
      <c r="R11" s="53">
        <v>7.5</v>
      </c>
      <c r="S11" s="53" t="s">
        <v>19</v>
      </c>
    </row>
    <row r="12" spans="2:19" ht="15" customHeight="1" x14ac:dyDescent="0.25">
      <c r="B12" s="28"/>
      <c r="C12" s="29"/>
      <c r="D12" s="44" t="s">
        <v>30</v>
      </c>
      <c r="E12" s="31" t="s">
        <v>102</v>
      </c>
      <c r="F12" s="31">
        <v>0</v>
      </c>
      <c r="G12" s="31">
        <v>130</v>
      </c>
      <c r="H12" s="31">
        <v>26</v>
      </c>
      <c r="I12" s="31">
        <v>2.25</v>
      </c>
      <c r="J12" s="32" t="s">
        <v>103</v>
      </c>
      <c r="K12" s="33" t="str">
        <f>IFERROR(VLOOKUP(E12, '[1]Cadences-Références UET1'!$C$2:$I$125, 2, FALSE), "")</f>
        <v>P10277</v>
      </c>
      <c r="L12" s="33">
        <f>IFERROR(VLOOKUP(E12, '[1]Cadences-Références UET1'!$C$2:$I$125, 7, FALSE), "")</f>
        <v>100</v>
      </c>
      <c r="M12" s="33">
        <f>IFERROR(VLOOKUP(E12, '[1]Cadences-Références UET1'!$C$2:$I$125, 5, FALSE)*($G12-$F12), "")</f>
        <v>520</v>
      </c>
      <c r="N12" s="34">
        <f t="shared" si="2"/>
        <v>0.99047619047619051</v>
      </c>
      <c r="O12" s="35">
        <f t="shared" si="1"/>
        <v>0.05</v>
      </c>
      <c r="Q12" s="26" t="s">
        <v>13</v>
      </c>
      <c r="R12" s="53" t="s">
        <v>20</v>
      </c>
      <c r="S12" s="37">
        <v>0.98</v>
      </c>
    </row>
    <row r="13" spans="2:19" ht="15" customHeight="1" x14ac:dyDescent="0.25">
      <c r="B13" s="28"/>
      <c r="C13" s="29"/>
      <c r="D13" s="54" t="s">
        <v>31</v>
      </c>
      <c r="E13" s="39" t="s">
        <v>104</v>
      </c>
      <c r="F13" s="39">
        <v>45</v>
      </c>
      <c r="G13" s="39">
        <v>84</v>
      </c>
      <c r="H13" s="39">
        <v>17</v>
      </c>
      <c r="I13" s="39"/>
      <c r="J13" s="40" t="s">
        <v>105</v>
      </c>
      <c r="K13" s="41" t="str">
        <f>IFERROR(VLOOKUP(E13, '[1]Cadences-Références UET1'!$C$2:$I$125, 2, FALSE), "")</f>
        <v>P10572</v>
      </c>
      <c r="L13" s="41">
        <f>IFERROR(VLOOKUP(E13, '[1]Cadences-Références UET1'!$C$2:$I$125, 7, FALSE), "")</f>
        <v>120</v>
      </c>
      <c r="M13" s="41">
        <f>IFERROR(VLOOKUP(E13, '[1]Cadences-Références UET1'!$C$2:$I$125, 5, FALSE)*($G13-$F13), "")</f>
        <v>780</v>
      </c>
      <c r="N13" s="42">
        <f t="shared" si="2"/>
        <v>0.8666666666666667</v>
      </c>
      <c r="O13" s="43">
        <f t="shared" si="1"/>
        <v>2.1794871794871794E-2</v>
      </c>
      <c r="Q13" s="26" t="s">
        <v>14</v>
      </c>
      <c r="R13" s="53" t="s">
        <v>23</v>
      </c>
      <c r="S13" s="55">
        <v>0.01</v>
      </c>
    </row>
    <row r="14" spans="2:19" ht="15" customHeight="1" x14ac:dyDescent="0.25">
      <c r="B14" s="28"/>
      <c r="C14" s="29"/>
      <c r="D14" s="44" t="s">
        <v>34</v>
      </c>
      <c r="E14" s="31" t="s">
        <v>106</v>
      </c>
      <c r="F14" s="31">
        <v>0</v>
      </c>
      <c r="G14" s="31">
        <v>41</v>
      </c>
      <c r="H14" s="31">
        <v>36</v>
      </c>
      <c r="I14" s="31">
        <v>4</v>
      </c>
      <c r="J14" s="32"/>
      <c r="K14" s="33">
        <f>IFERROR(VLOOKUP(E14, '[1]Cadences-Références UET1'!$C$2:$I$125, 2, FALSE), "")</f>
        <v>0</v>
      </c>
      <c r="L14" s="33">
        <f>IFERROR(VLOOKUP(E14, '[1]Cadences-Références UET1'!$C$2:$I$125, 7, FALSE), "")</f>
        <v>192</v>
      </c>
      <c r="M14" s="33">
        <f>IFERROR(VLOOKUP(E14, '[1]Cadences-Références UET1'!$C$2:$I$125, 5, FALSE)*($G14-$F14), "")</f>
        <v>328</v>
      </c>
      <c r="N14" s="34">
        <f t="shared" si="2"/>
        <v>0.48809523809523808</v>
      </c>
      <c r="O14" s="35">
        <f t="shared" si="1"/>
        <v>0.10975609756097561</v>
      </c>
    </row>
    <row r="15" spans="2:19" ht="15" customHeight="1" x14ac:dyDescent="0.25">
      <c r="B15" s="28"/>
      <c r="C15" s="29"/>
      <c r="D15" s="54" t="s">
        <v>35</v>
      </c>
      <c r="E15" s="39">
        <v>462</v>
      </c>
      <c r="F15" s="39">
        <v>0</v>
      </c>
      <c r="G15" s="39">
        <v>164</v>
      </c>
      <c r="H15" s="39">
        <v>10</v>
      </c>
      <c r="I15" s="39"/>
      <c r="J15" s="40" t="s">
        <v>107</v>
      </c>
      <c r="K15" s="41" t="str">
        <f>IFERROR(VLOOKUP(E15, '[1]Cadences-Références UET1'!$C$2:$I$125, 2, FALSE), "")</f>
        <v>P09912</v>
      </c>
      <c r="L15" s="41">
        <f>IFERROR(VLOOKUP(E15, '[1]Cadences-Références UET1'!$C$2:$I$125, 7, FALSE), "")</f>
        <v>108</v>
      </c>
      <c r="M15" s="41">
        <f>IFERROR(VLOOKUP(E15, '[1]Cadences-Références UET1'!$C$2:$I$125, 5, FALSE)*($G15-$F15), "")</f>
        <v>656</v>
      </c>
      <c r="N15" s="42">
        <f t="shared" si="2"/>
        <v>0.80987654320987656</v>
      </c>
      <c r="O15" s="43">
        <f t="shared" si="1"/>
        <v>1.524390243902439E-2</v>
      </c>
    </row>
    <row r="16" spans="2:19" ht="15" customHeight="1" x14ac:dyDescent="0.25">
      <c r="B16" s="28"/>
      <c r="C16" s="29"/>
      <c r="D16" s="44" t="s">
        <v>37</v>
      </c>
      <c r="E16" s="31">
        <v>462</v>
      </c>
      <c r="F16" s="31">
        <v>0</v>
      </c>
      <c r="G16" s="31">
        <v>185</v>
      </c>
      <c r="H16" s="31">
        <v>30</v>
      </c>
      <c r="I16" s="31"/>
      <c r="J16" s="32" t="s">
        <v>108</v>
      </c>
      <c r="K16" s="33" t="str">
        <f>IFERROR(VLOOKUP(E16, '[1]Cadences-Références UET1'!$C$2:$I$125, 2, FALSE), "")</f>
        <v>P09912</v>
      </c>
      <c r="L16" s="33">
        <f>IFERROR(VLOOKUP(E16, '[1]Cadences-Références UET1'!$C$2:$I$125, 7, FALSE), "")</f>
        <v>108</v>
      </c>
      <c r="M16" s="33">
        <f>IFERROR(VLOOKUP(E16, '[1]Cadences-Références UET1'!$C$2:$I$125, 5, FALSE)*($G16-$F16), "")</f>
        <v>740</v>
      </c>
      <c r="N16" s="34">
        <f t="shared" si="2"/>
        <v>0.91358024691358031</v>
      </c>
      <c r="O16" s="35">
        <f t="shared" si="1"/>
        <v>4.0540540540540543E-2</v>
      </c>
    </row>
    <row r="17" spans="2:15" ht="15" customHeight="1" x14ac:dyDescent="0.25">
      <c r="B17" s="28"/>
      <c r="C17" s="29"/>
      <c r="D17" s="54" t="s">
        <v>38</v>
      </c>
      <c r="E17" s="39">
        <v>71</v>
      </c>
      <c r="F17" s="39">
        <v>0</v>
      </c>
      <c r="G17" s="39">
        <v>188</v>
      </c>
      <c r="H17" s="39">
        <v>6</v>
      </c>
      <c r="I17" s="39"/>
      <c r="J17" s="40"/>
      <c r="K17" s="41" t="str">
        <f>IFERROR(VLOOKUP(E17, '[1]Cadences-Références UET1'!$C$2:$I$125, 2, FALSE), "")</f>
        <v>P09998</v>
      </c>
      <c r="L17" s="41">
        <f>IFERROR(VLOOKUP(E17, '[1]Cadences-Références UET1'!$C$2:$I$125, 7, FALSE), "")</f>
        <v>100</v>
      </c>
      <c r="M17" s="41">
        <f>IFERROR(VLOOKUP(E17, '[1]Cadences-Références UET1'!$C$2:$I$125, 5, FALSE)*($G17-$F17), "")</f>
        <v>752</v>
      </c>
      <c r="N17" s="42">
        <f t="shared" si="2"/>
        <v>1.0026666666666666</v>
      </c>
      <c r="O17" s="43">
        <f t="shared" si="1"/>
        <v>7.9787234042553185E-3</v>
      </c>
    </row>
    <row r="18" spans="2:15" ht="15" customHeight="1" x14ac:dyDescent="0.25">
      <c r="B18" s="28"/>
      <c r="C18" s="29"/>
      <c r="D18" s="44" t="s">
        <v>40</v>
      </c>
      <c r="E18" s="31"/>
      <c r="F18" s="31"/>
      <c r="G18" s="31"/>
      <c r="H18" s="31"/>
      <c r="I18" s="31"/>
      <c r="J18" s="32"/>
      <c r="K18" s="33" t="str">
        <f>IFERROR(VLOOKUP(E18, '[1]Cadences-Références UET1'!$C$2:$I$125, 2, FALSE), "")</f>
        <v/>
      </c>
      <c r="L18" s="33" t="str">
        <f>IFERROR(VLOOKUP(E18, '[1]Cadences-Références UET1'!$C$2:$I$125, 7, FALSE), "")</f>
        <v/>
      </c>
      <c r="M18" s="33" t="str">
        <f>IFERROR(VLOOKUP(E18, '[1]Cadences-Références UET1'!$C$2:$I$125, 5, FALSE)*($G18-$F18), "")</f>
        <v/>
      </c>
      <c r="N18" s="34" t="str">
        <f t="shared" si="2"/>
        <v/>
      </c>
      <c r="O18" s="35" t="str">
        <f t="shared" si="1"/>
        <v/>
      </c>
    </row>
    <row r="19" spans="2:15" ht="15" customHeight="1" x14ac:dyDescent="0.25">
      <c r="B19" s="28"/>
      <c r="C19" s="29"/>
      <c r="D19" s="54" t="s">
        <v>41</v>
      </c>
      <c r="E19" s="39" t="s">
        <v>63</v>
      </c>
      <c r="F19" s="39">
        <v>52020</v>
      </c>
      <c r="G19" s="39">
        <v>52100</v>
      </c>
      <c r="H19" s="39">
        <v>8</v>
      </c>
      <c r="I19" s="39"/>
      <c r="J19" s="40"/>
      <c r="K19" s="41" t="str">
        <f>IFERROR(VLOOKUP(E19, '[1]Cadences-Références UET1'!$C$2:$I$125, 2, FALSE), "")</f>
        <v>P10561</v>
      </c>
      <c r="L19" s="41">
        <f>IFERROR(VLOOKUP(E19, '[1]Cadences-Références UET1'!$C$2:$I$125, 7, FALSE), "")</f>
        <v>192</v>
      </c>
      <c r="M19" s="41">
        <f>IFERROR(VLOOKUP(E19, '[1]Cadences-Références UET1'!$C$2:$I$125, 5, FALSE)*($G19-$F19), "")</f>
        <v>1280</v>
      </c>
      <c r="N19" s="42">
        <f t="shared" si="2"/>
        <v>0.88888888888888884</v>
      </c>
      <c r="O19" s="43">
        <f t="shared" si="1"/>
        <v>6.2500000000000003E-3</v>
      </c>
    </row>
    <row r="20" spans="2:15" ht="15" customHeight="1" x14ac:dyDescent="0.25">
      <c r="B20" s="28"/>
      <c r="C20" s="29"/>
      <c r="D20" s="44" t="s">
        <v>43</v>
      </c>
      <c r="E20" s="31"/>
      <c r="F20" s="31"/>
      <c r="G20" s="31"/>
      <c r="H20" s="31"/>
      <c r="I20" s="31"/>
      <c r="J20" s="32"/>
      <c r="K20" s="33" t="str">
        <f>IFERROR(VLOOKUP(E20, '[1]Cadences-Références UET1'!$C$2:$I$125, 2, FALSE), "")</f>
        <v/>
      </c>
      <c r="L20" s="33" t="str">
        <f>IFERROR(VLOOKUP(E20, '[1]Cadences-Références UET1'!$C$2:$I$125, 7, FALSE), "")</f>
        <v/>
      </c>
      <c r="M20" s="33" t="str">
        <f>IFERROR(VLOOKUP(E20, '[1]Cadences-Références UET1'!$C$2:$I$125, 5, FALSE)*($G20-$F20), "")</f>
        <v/>
      </c>
      <c r="N20" s="34" t="str">
        <f t="shared" si="2"/>
        <v/>
      </c>
      <c r="O20" s="35" t="str">
        <f t="shared" si="1"/>
        <v/>
      </c>
    </row>
    <row r="21" spans="2:15" ht="15.75" customHeight="1" thickBot="1" x14ac:dyDescent="0.3">
      <c r="B21" s="28"/>
      <c r="C21" s="56"/>
      <c r="D21" s="57" t="s">
        <v>44</v>
      </c>
      <c r="E21" s="58"/>
      <c r="F21" s="58"/>
      <c r="G21" s="58"/>
      <c r="H21" s="58"/>
      <c r="I21" s="58"/>
      <c r="J21" s="59"/>
      <c r="K21" s="60" t="str">
        <f>IFERROR(VLOOKUP(E21, '[1]Cadences-Références UET1'!$C$2:$I$125, 2, FALSE), "")</f>
        <v/>
      </c>
      <c r="L21" s="60" t="str">
        <f>IFERROR(VLOOKUP(E21, '[1]Cadences-Références UET1'!$C$2:$I$125, 7, FALSE), "")</f>
        <v/>
      </c>
      <c r="M21" s="60" t="str">
        <f>IFERROR(VLOOKUP(E21, '[1]Cadences-Références UET1'!$C$2:$I$125, 5, FALSE)*($G21-$F21), "")</f>
        <v/>
      </c>
      <c r="N21" s="61" t="str">
        <f t="shared" si="2"/>
        <v/>
      </c>
      <c r="O21" s="62" t="str">
        <f t="shared" si="1"/>
        <v/>
      </c>
    </row>
    <row r="22" spans="2:15" ht="15" customHeight="1" x14ac:dyDescent="0.25">
      <c r="B22" s="28"/>
      <c r="C22" s="63" t="s">
        <v>45</v>
      </c>
      <c r="D22" s="54"/>
      <c r="E22" s="64" t="s">
        <v>46</v>
      </c>
      <c r="F22" s="39">
        <v>0</v>
      </c>
      <c r="G22" s="39">
        <v>1335</v>
      </c>
      <c r="H22" s="39">
        <v>18</v>
      </c>
      <c r="I22" s="39"/>
      <c r="J22" s="40"/>
      <c r="K22" s="41" t="str">
        <f>IFERROR(VLOOKUP(E22, '[1]Cadences-Références UET1'!$C$111:$I$138,2, FALSE), "")</f>
        <v>collage 2op</v>
      </c>
      <c r="L22" s="41">
        <f>IFERROR(VLOOKUP(E22, '[1]Cadences-Références UET1'!$C$111:$I$138, 6, FALSE), "")</f>
        <v>214</v>
      </c>
      <c r="M22" s="41">
        <f>IFERROR(VLOOKUP(E22, '[1]Cadences-Références UET1'!$C$111:$I$138, 5, FALSE)*($G22-$F22), "")</f>
        <v>1335</v>
      </c>
      <c r="N22" s="42">
        <f>IFERROR((M22/($R$11-I22))/L22, "")</f>
        <v>0.83177570093457942</v>
      </c>
      <c r="O22" s="43">
        <f t="shared" si="1"/>
        <v>1.3483146067415731E-2</v>
      </c>
    </row>
    <row r="23" spans="2:15" ht="15" customHeight="1" x14ac:dyDescent="0.25">
      <c r="B23" s="28"/>
      <c r="C23" s="65"/>
      <c r="D23" s="44"/>
      <c r="E23" s="31" t="s">
        <v>47</v>
      </c>
      <c r="F23" s="31">
        <v>0</v>
      </c>
      <c r="G23" s="31">
        <v>1335</v>
      </c>
      <c r="H23" s="31">
        <v>0</v>
      </c>
      <c r="I23" s="31"/>
      <c r="J23" s="32"/>
      <c r="K23" s="33" t="str">
        <f>IFERROR(VLOOKUP(E23, '[1]Cadences-Références UET1'!$C$111:$I$138,2, FALSE), "")</f>
        <v>graissage 2op</v>
      </c>
      <c r="L23" s="41">
        <f>IFERROR(VLOOKUP(E23, '[1]Cadences-Références UET1'!$C$111:$I$138, 6, FALSE), "")</f>
        <v>214</v>
      </c>
      <c r="M23" s="33">
        <f>IFERROR(VLOOKUP(E23, '[1]Cadences-Références UET1'!$C$111:$I$138, 5, FALSE)*($G23-$F23), "")</f>
        <v>1335</v>
      </c>
      <c r="N23" s="34">
        <f t="shared" ref="N23:N28" si="3">IFERROR((M23/($R$11-I23))/L23, "")</f>
        <v>0.83177570093457942</v>
      </c>
      <c r="O23" s="35">
        <f t="shared" si="1"/>
        <v>0</v>
      </c>
    </row>
    <row r="24" spans="2:15" ht="15" customHeight="1" x14ac:dyDescent="0.25">
      <c r="B24" s="28"/>
      <c r="C24" s="65"/>
      <c r="D24" s="54"/>
      <c r="E24" s="39" t="s">
        <v>109</v>
      </c>
      <c r="F24" s="39">
        <v>0</v>
      </c>
      <c r="G24" s="39">
        <v>732</v>
      </c>
      <c r="H24" s="39">
        <v>5</v>
      </c>
      <c r="I24" s="39"/>
      <c r="J24" s="40"/>
      <c r="K24" s="41" t="str">
        <f>IFERROR(VLOOKUP(E24, '[1]Cadences-Références UET1'!$C$111:$I$138,2, FALSE), "")</f>
        <v>collage</v>
      </c>
      <c r="L24" s="41">
        <f>IFERROR(VLOOKUP(E24, '[1]Cadences-Références UET1'!$C$111:$I$138, 6, FALSE), "")</f>
        <v>99</v>
      </c>
      <c r="M24" s="41">
        <f>IFERROR(VLOOKUP(E24, '[1]Cadences-Références UET1'!$C$111:$I$138, 5, FALSE)*($G24-$F24), "")</f>
        <v>732</v>
      </c>
      <c r="N24" s="42">
        <f t="shared" si="3"/>
        <v>0.98585858585858577</v>
      </c>
      <c r="O24" s="43">
        <f t="shared" si="1"/>
        <v>6.8306010928961746E-3</v>
      </c>
    </row>
    <row r="25" spans="2:15" ht="15" customHeight="1" x14ac:dyDescent="0.25">
      <c r="B25" s="28"/>
      <c r="C25" s="65"/>
      <c r="D25" s="44"/>
      <c r="E25" s="31">
        <v>377</v>
      </c>
      <c r="F25" s="31">
        <v>0</v>
      </c>
      <c r="G25" s="31">
        <v>478</v>
      </c>
      <c r="H25" s="31">
        <v>15</v>
      </c>
      <c r="I25" s="31"/>
      <c r="J25" s="32" t="s">
        <v>110</v>
      </c>
      <c r="K25" s="33" t="str">
        <f>IFERROR(VLOOKUP(E25, '[1]Cadences-Références UET1'!$C$111:$I$138,2, FALSE), "")</f>
        <v>P10276</v>
      </c>
      <c r="L25" s="41">
        <f>IFERROR(VLOOKUP(E25, '[1]Cadences-Références UET1'!$C$111:$I$138, 6, FALSE), "")</f>
        <v>99</v>
      </c>
      <c r="M25" s="33">
        <f>IFERROR(VLOOKUP(E25, '[1]Cadences-Références UET1'!$C$111:$I$138, 5, FALSE)*($G25-$F25), "")</f>
        <v>478</v>
      </c>
      <c r="N25" s="34">
        <f>IFERROR((M25/($R$11-I25))/L25, "")</f>
        <v>0.64377104377104377</v>
      </c>
      <c r="O25" s="35">
        <f t="shared" si="1"/>
        <v>3.1380753138075312E-2</v>
      </c>
    </row>
    <row r="26" spans="2:15" ht="15" customHeight="1" x14ac:dyDescent="0.25">
      <c r="B26" s="28"/>
      <c r="C26" s="65"/>
      <c r="D26" s="54"/>
      <c r="E26" s="39" t="s">
        <v>111</v>
      </c>
      <c r="F26" s="39">
        <v>0</v>
      </c>
      <c r="G26" s="39">
        <v>414</v>
      </c>
      <c r="H26" s="39">
        <v>14</v>
      </c>
      <c r="I26" s="39"/>
      <c r="J26" s="40" t="s">
        <v>112</v>
      </c>
      <c r="K26" s="41" t="str">
        <f>IFERROR(VLOOKUP(E26, '[1]Cadences-Références UET1'!$C$111:$I$138,2, FALSE), "")</f>
        <v>P09365</v>
      </c>
      <c r="L26" s="41">
        <f>IFERROR(VLOOKUP(E26, '[1]Cadences-Références UET1'!$C$111:$I$138, 6, FALSE), "")</f>
        <v>60</v>
      </c>
      <c r="M26" s="41">
        <f>IFERROR(VLOOKUP(E26, '[1]Cadences-Références UET1'!$C$111:$I$138, 5, FALSE)*($G26-$F26), "")</f>
        <v>414</v>
      </c>
      <c r="N26" s="42">
        <f t="shared" si="3"/>
        <v>0.92</v>
      </c>
      <c r="O26" s="43">
        <f t="shared" si="1"/>
        <v>3.3816425120772944E-2</v>
      </c>
    </row>
    <row r="27" spans="2:15" ht="15" customHeight="1" x14ac:dyDescent="0.25">
      <c r="B27" s="28"/>
      <c r="C27" s="65"/>
      <c r="D27" s="44"/>
      <c r="E27" s="31" t="s">
        <v>84</v>
      </c>
      <c r="F27" s="31">
        <v>0</v>
      </c>
      <c r="G27" s="31">
        <v>1750</v>
      </c>
      <c r="H27" s="31">
        <v>22</v>
      </c>
      <c r="I27" s="31"/>
      <c r="J27" s="32">
        <v>864</v>
      </c>
      <c r="K27" s="33" t="str">
        <f>IFERROR(VLOOKUP(E27, '[1]Cadences-Références UET1'!$C$111:$I$138,2, FALSE), "")</f>
        <v>à détailler</v>
      </c>
      <c r="L27" s="41">
        <f>IFERROR(VLOOKUP(E27, '[1]Cadences-Références UET1'!$C$111:$I$138, 6, FALSE), "")</f>
        <v>0</v>
      </c>
      <c r="M27" s="33">
        <f>IFERROR(VLOOKUP(E27, '[1]Cadences-Références UET1'!$C$111:$I$138, 5, FALSE)*($G27-$F27), "")</f>
        <v>1750</v>
      </c>
      <c r="N27" s="34" t="str">
        <f t="shared" si="3"/>
        <v/>
      </c>
      <c r="O27" s="35">
        <f t="shared" si="1"/>
        <v>1.2571428571428572E-2</v>
      </c>
    </row>
    <row r="28" spans="2:15" ht="15.75" customHeight="1" thickBot="1" x14ac:dyDescent="0.3">
      <c r="B28" s="66"/>
      <c r="C28" s="67"/>
      <c r="D28" s="57"/>
      <c r="E28" s="58" t="s">
        <v>113</v>
      </c>
      <c r="F28" s="58">
        <v>0</v>
      </c>
      <c r="G28" s="58">
        <v>732</v>
      </c>
      <c r="H28" s="58">
        <v>2</v>
      </c>
      <c r="I28" s="58"/>
      <c r="J28" s="59"/>
      <c r="K28" s="60" t="str">
        <f>IFERROR(VLOOKUP(E28, '[1]Cadences-Références UET1'!$C$111:$I$138,2, FALSE), "")</f>
        <v>graissage</v>
      </c>
      <c r="L28" s="41">
        <f>IFERROR(VLOOKUP(E28, '[1]Cadences-Références UET1'!$C$111:$I$138, 6, FALSE), "")</f>
        <v>99</v>
      </c>
      <c r="M28" s="60">
        <f>IFERROR(VLOOKUP(E28, '[1]Cadences-Références UET1'!$C$111:$I$138, 5, FALSE)*($G28-$F28), "")</f>
        <v>732</v>
      </c>
      <c r="N28" s="61">
        <f t="shared" si="3"/>
        <v>0.98585858585858577</v>
      </c>
      <c r="O28" s="62">
        <f t="shared" si="1"/>
        <v>2.7322404371584699E-3</v>
      </c>
    </row>
    <row r="29" spans="2:15" ht="15" customHeight="1" x14ac:dyDescent="0.25">
      <c r="B29" s="28" t="s">
        <v>55</v>
      </c>
      <c r="C29" s="68" t="s">
        <v>16</v>
      </c>
      <c r="D29" s="69" t="s">
        <v>17</v>
      </c>
      <c r="E29" s="70">
        <v>825</v>
      </c>
      <c r="F29" s="70">
        <v>1710</v>
      </c>
      <c r="G29" s="70">
        <v>5494</v>
      </c>
      <c r="H29" s="70">
        <v>1</v>
      </c>
      <c r="I29" s="70">
        <v>0.5</v>
      </c>
      <c r="J29" s="71" t="s">
        <v>80</v>
      </c>
      <c r="K29" s="72" t="str">
        <f>IFERROR(VLOOKUP(E29,'[1]Cadences-Références UET2'!$C$2:$I$11,2,FALSE), "")</f>
        <v>P09958</v>
      </c>
      <c r="L29" s="72">
        <f>IF(E29="","",IF(F30="",VLOOKUP(E29, '[1]Cadences-Références UET2'!$E$2:$T$11,5, FALSE),VLOOKUP(E29, '[1]Cadences-Références UET2'!$E$2:$T$11,8, FALSE)))</f>
        <v>500</v>
      </c>
      <c r="M29" s="72">
        <f>IFERROR(VLOOKUP(E29, '[1]Cadences-Références UET2'!$E$2:$I$11, 3, FALSE)*($G29-$F29), "")</f>
        <v>3784</v>
      </c>
      <c r="N29" s="73">
        <f t="shared" si="0"/>
        <v>1.0090666666666668</v>
      </c>
      <c r="O29" s="74">
        <f t="shared" si="1"/>
        <v>2.6427061310782242E-4</v>
      </c>
    </row>
    <row r="30" spans="2:15" ht="15" customHeight="1" x14ac:dyDescent="0.25">
      <c r="B30" s="28"/>
      <c r="C30" s="75"/>
      <c r="D30" s="76"/>
      <c r="E30" s="39">
        <v>908</v>
      </c>
      <c r="F30" s="39">
        <v>1714</v>
      </c>
      <c r="G30" s="39">
        <v>5500</v>
      </c>
      <c r="H30" s="39">
        <v>6</v>
      </c>
      <c r="I30" s="39">
        <v>0.5</v>
      </c>
      <c r="J30" s="40" t="s">
        <v>80</v>
      </c>
      <c r="K30" s="41" t="str">
        <f>IFERROR(VLOOKUP(E30,'[1]Cadences-Références UET2'!$C$2:$I$11,2,FALSE), "")</f>
        <v>P10297</v>
      </c>
      <c r="L30" s="41">
        <f>IF(E30="","",IF(F29="",VLOOKUP(E30, '[1]Cadences-Références UET2'!$E$2:$T$11,5, FALSE),VLOOKUP(E30, '[1]Cadences-Références UET2'!$E$2:$T$11,8, FALSE)))</f>
        <v>500</v>
      </c>
      <c r="M30" s="41">
        <f>IFERROR(VLOOKUP(E30, '[1]Cadences-Références UET2'!$E$2:$I$11, 3, FALSE)*($G30-$F30), "")</f>
        <v>3786</v>
      </c>
      <c r="N30" s="42">
        <f t="shared" si="0"/>
        <v>1.0096000000000001</v>
      </c>
      <c r="O30" s="43">
        <f t="shared" si="1"/>
        <v>1.5847860538827259E-3</v>
      </c>
    </row>
    <row r="31" spans="2:15" ht="15" customHeight="1" x14ac:dyDescent="0.25">
      <c r="B31" s="28"/>
      <c r="C31" s="75"/>
      <c r="D31" s="77" t="s">
        <v>21</v>
      </c>
      <c r="E31" s="78"/>
      <c r="F31" s="78"/>
      <c r="G31" s="78"/>
      <c r="H31" s="78"/>
      <c r="I31" s="78"/>
      <c r="J31" s="79"/>
      <c r="K31" s="80" t="str">
        <f>IFERROR(VLOOKUP(E31,'[1]Cadences-Références UET2'!$C$2:$I$11,2,FALSE), "")</f>
        <v/>
      </c>
      <c r="L31" s="80" t="str">
        <f>IFERROR(VLOOKUP(E31, '[1]Cadences-Références UET2'!$E$2:$I$11, 5, FALSE), "")</f>
        <v/>
      </c>
      <c r="M31" s="80" t="str">
        <f>IFERROR(VLOOKUP(E31, '[1]Cadences-Références UET2'!$E$2:$I$11, 3, FALSE)*($G31-$F31), "")</f>
        <v/>
      </c>
      <c r="N31" s="81" t="str">
        <f t="shared" si="0"/>
        <v/>
      </c>
      <c r="O31" s="82" t="str">
        <f t="shared" si="1"/>
        <v/>
      </c>
    </row>
    <row r="32" spans="2:15" ht="15" customHeight="1" x14ac:dyDescent="0.25">
      <c r="B32" s="28"/>
      <c r="C32" s="75"/>
      <c r="D32" s="38" t="s">
        <v>24</v>
      </c>
      <c r="E32" s="39">
        <v>136</v>
      </c>
      <c r="F32" s="39">
        <v>0</v>
      </c>
      <c r="G32" s="39">
        <v>3216</v>
      </c>
      <c r="H32" s="39">
        <v>34</v>
      </c>
      <c r="I32" s="39"/>
      <c r="J32" s="40"/>
      <c r="K32" s="41" t="str">
        <f>IFERROR(VLOOKUP(E32,'[1]Cadences-Références UET2'!$C$2:$I$11,2,FALSE), "")</f>
        <v>P09883</v>
      </c>
      <c r="L32" s="41">
        <f>IFERROR(VLOOKUP(E32, '[1]Cadences-Références UET2'!$E$2:$T$11, 16, FALSE), "")</f>
        <v>460</v>
      </c>
      <c r="M32" s="41">
        <f>IFERROR(VLOOKUP(E32, '[1]Cadences-Références UET2'!$E$2:$I$11, 3, FALSE)*($G32-$F32), "")</f>
        <v>3216</v>
      </c>
      <c r="N32" s="42">
        <f t="shared" si="0"/>
        <v>0.87391304347826082</v>
      </c>
      <c r="O32" s="43">
        <f t="shared" si="1"/>
        <v>1.0572139303482588E-2</v>
      </c>
    </row>
    <row r="33" spans="2:15" ht="15" customHeight="1" x14ac:dyDescent="0.25">
      <c r="B33" s="28"/>
      <c r="C33" s="75"/>
      <c r="D33" s="77" t="s">
        <v>25</v>
      </c>
      <c r="E33" s="78"/>
      <c r="F33" s="78"/>
      <c r="G33" s="78"/>
      <c r="H33" s="78"/>
      <c r="I33" s="78"/>
      <c r="J33" s="79"/>
      <c r="K33" s="80" t="str">
        <f>IFERROR(VLOOKUP(E33,'[1]Cadences-Références UET2'!$C$2:$I$11,2,FALSE), "")</f>
        <v/>
      </c>
      <c r="L33" s="80" t="str">
        <f>IFERROR(VLOOKUP(E33, '[1]Cadences-Références UET2'!$E$2:$T$11, 16, FALSE), "")</f>
        <v/>
      </c>
      <c r="M33" s="80" t="str">
        <f>IFERROR(VLOOKUP(E33, '[1]Cadences-Références UET2'!$E$2:$I$11, 3, FALSE)*($G33-$F33), "")</f>
        <v/>
      </c>
      <c r="N33" s="81" t="str">
        <f t="shared" si="0"/>
        <v/>
      </c>
      <c r="O33" s="82" t="str">
        <f t="shared" si="1"/>
        <v/>
      </c>
    </row>
    <row r="34" spans="2:15" ht="15.75" customHeight="1" thickBot="1" x14ac:dyDescent="0.3">
      <c r="B34" s="28"/>
      <c r="C34" s="83"/>
      <c r="D34" s="84" t="s">
        <v>26</v>
      </c>
      <c r="E34" s="85"/>
      <c r="F34" s="85"/>
      <c r="G34" s="85"/>
      <c r="H34" s="85"/>
      <c r="I34" s="85"/>
      <c r="J34" s="86"/>
      <c r="K34" s="87" t="str">
        <f>IFERROR(VLOOKUP(E34,'[1]Cadences-Références UET2'!$C$2:$I$11,2,FALSE), "")</f>
        <v/>
      </c>
      <c r="L34" s="87" t="str">
        <f>IFERROR(VLOOKUP(E34, '[1]Cadences-Références UET2'!$E$2:$I$11, 5, FALSE), "")</f>
        <v/>
      </c>
      <c r="M34" s="87" t="str">
        <f>IFERROR(VLOOKUP(E34, '[1]Cadences-Références UET2'!$E$2:$I$11, 3, FALSE)*($G34-$F34), "")</f>
        <v/>
      </c>
      <c r="N34" s="88" t="str">
        <f t="shared" si="0"/>
        <v/>
      </c>
      <c r="O34" s="89" t="str">
        <f t="shared" si="1"/>
        <v/>
      </c>
    </row>
    <row r="35" spans="2:15" ht="15" customHeight="1" x14ac:dyDescent="0.25">
      <c r="B35" s="28"/>
      <c r="C35" s="68" t="s">
        <v>27</v>
      </c>
      <c r="D35" s="90" t="s">
        <v>28</v>
      </c>
      <c r="E35" s="70"/>
      <c r="F35" s="70"/>
      <c r="G35" s="70"/>
      <c r="H35" s="70"/>
      <c r="I35" s="70"/>
      <c r="J35" s="71"/>
      <c r="K35" s="72" t="str">
        <f>IFERROR(VLOOKUP(E35, '[1]Cadences-Références UET1'!$C$2:$I$125, 2, FALSE), "")</f>
        <v/>
      </c>
      <c r="L35" s="72" t="str">
        <f>IFERROR(VLOOKUP(E35, '[1]Cadences-Références UET1'!$C$2:$I$125, 7, FALSE), "")</f>
        <v/>
      </c>
      <c r="M35" s="72" t="str">
        <f>IFERROR(VLOOKUP(E35, '[1]Cadences-Références UET1'!$C$2:$I$125, 5, FALSE)*($G35-$F35), "")</f>
        <v/>
      </c>
      <c r="N35" s="73" t="str">
        <f t="shared" ref="N35:N52" si="4">IFERROR((M35/($R$11-I35))/L35, "")</f>
        <v/>
      </c>
      <c r="O35" s="74" t="str">
        <f t="shared" si="1"/>
        <v/>
      </c>
    </row>
    <row r="36" spans="2:15" ht="15" customHeight="1" x14ac:dyDescent="0.25">
      <c r="B36" s="28"/>
      <c r="C36" s="75"/>
      <c r="D36" s="54" t="s">
        <v>30</v>
      </c>
      <c r="E36" s="39">
        <v>4626</v>
      </c>
      <c r="F36" s="39">
        <v>0</v>
      </c>
      <c r="G36" s="39">
        <v>212</v>
      </c>
      <c r="H36" s="39">
        <v>5</v>
      </c>
      <c r="I36" s="39"/>
      <c r="J36" s="40" t="s">
        <v>114</v>
      </c>
      <c r="K36" s="41" t="str">
        <f>IFERROR(VLOOKUP(E36, '[1]Cadences-Références UET1'!$C$2:$I$125, 2, FALSE), "")</f>
        <v>P10455B</v>
      </c>
      <c r="L36" s="41">
        <f>IFERROR(VLOOKUP(E36, '[1]Cadences-Références UET1'!$C$2:$I$125, 7, FALSE), "")</f>
        <v>108</v>
      </c>
      <c r="M36" s="41">
        <f>IFERROR(VLOOKUP(E36, '[1]Cadences-Références UET1'!$C$2:$I$125, 5, FALSE)*($G36-$F36), "")</f>
        <v>848</v>
      </c>
      <c r="N36" s="42">
        <f t="shared" si="4"/>
        <v>1.0469135802469136</v>
      </c>
      <c r="O36" s="43">
        <f t="shared" si="1"/>
        <v>5.89622641509434E-3</v>
      </c>
    </row>
    <row r="37" spans="2:15" ht="15" customHeight="1" x14ac:dyDescent="0.25">
      <c r="B37" s="28"/>
      <c r="C37" s="75"/>
      <c r="D37" s="77" t="s">
        <v>31</v>
      </c>
      <c r="E37" s="78" t="s">
        <v>104</v>
      </c>
      <c r="F37" s="78">
        <v>84</v>
      </c>
      <c r="G37" s="78">
        <v>114</v>
      </c>
      <c r="H37" s="78">
        <v>9</v>
      </c>
      <c r="I37" s="78"/>
      <c r="J37" s="79"/>
      <c r="K37" s="80" t="str">
        <f>IFERROR(VLOOKUP(E37, '[1]Cadences-Références UET1'!$C$2:$I$125, 2, FALSE), "")</f>
        <v>P10572</v>
      </c>
      <c r="L37" s="80">
        <f>IFERROR(VLOOKUP(E37, '[1]Cadences-Références UET1'!$C$2:$I$125, 7, FALSE), "")</f>
        <v>120</v>
      </c>
      <c r="M37" s="80">
        <f>IFERROR(VLOOKUP(E37, '[1]Cadences-Références UET1'!$C$2:$I$125, 5, FALSE)*($G37-$F37), "")</f>
        <v>600</v>
      </c>
      <c r="N37" s="81">
        <f t="shared" si="4"/>
        <v>0.66666666666666663</v>
      </c>
      <c r="O37" s="82">
        <f t="shared" si="1"/>
        <v>1.4999999999999999E-2</v>
      </c>
    </row>
    <row r="38" spans="2:15" ht="15" customHeight="1" x14ac:dyDescent="0.25">
      <c r="B38" s="28"/>
      <c r="C38" s="75"/>
      <c r="D38" s="54" t="s">
        <v>34</v>
      </c>
      <c r="E38" s="39" t="s">
        <v>106</v>
      </c>
      <c r="F38" s="39">
        <v>41</v>
      </c>
      <c r="G38" s="39">
        <v>125</v>
      </c>
      <c r="H38" s="39">
        <v>189</v>
      </c>
      <c r="I38" s="39"/>
      <c r="J38" s="40" t="s">
        <v>115</v>
      </c>
      <c r="K38" s="41">
        <f>IFERROR(VLOOKUP(E38, '[1]Cadences-Références UET1'!$C$2:$I$125, 2, FALSE), "")</f>
        <v>0</v>
      </c>
      <c r="L38" s="41">
        <f>IFERROR(VLOOKUP(E38, '[1]Cadences-Références UET1'!$C$2:$I$125, 7, FALSE), "")</f>
        <v>192</v>
      </c>
      <c r="M38" s="41">
        <f>IFERROR(VLOOKUP(E38, '[1]Cadences-Références UET1'!$C$2:$I$125, 5, FALSE)*($G38-$F38), "")</f>
        <v>672</v>
      </c>
      <c r="N38" s="42">
        <f t="shared" si="4"/>
        <v>0.46666666666666662</v>
      </c>
      <c r="O38" s="43">
        <f t="shared" si="1"/>
        <v>0.28125</v>
      </c>
    </row>
    <row r="39" spans="2:15" ht="15" customHeight="1" x14ac:dyDescent="0.25">
      <c r="B39" s="28"/>
      <c r="C39" s="75"/>
      <c r="D39" s="77" t="s">
        <v>35</v>
      </c>
      <c r="E39" s="78">
        <v>462</v>
      </c>
      <c r="F39" s="78">
        <v>164</v>
      </c>
      <c r="G39" s="78">
        <v>367</v>
      </c>
      <c r="H39" s="78">
        <v>2</v>
      </c>
      <c r="I39" s="78"/>
      <c r="J39" s="79" t="s">
        <v>116</v>
      </c>
      <c r="K39" s="80" t="str">
        <f>IFERROR(VLOOKUP(E39, '[1]Cadences-Références UET1'!$C$2:$I$125, 2, FALSE), "")</f>
        <v>P09912</v>
      </c>
      <c r="L39" s="80">
        <f>IFERROR(VLOOKUP(E39, '[1]Cadences-Références UET1'!$C$2:$I$125, 7, FALSE), "")</f>
        <v>108</v>
      </c>
      <c r="M39" s="80">
        <f>IFERROR(VLOOKUP(E39, '[1]Cadences-Références UET1'!$C$2:$I$125, 5, FALSE)*($G39-$F39), "")</f>
        <v>812</v>
      </c>
      <c r="N39" s="81">
        <f t="shared" si="4"/>
        <v>1.0024691358024691</v>
      </c>
      <c r="O39" s="82">
        <f t="shared" si="1"/>
        <v>2.4630541871921183E-3</v>
      </c>
    </row>
    <row r="40" spans="2:15" ht="15" customHeight="1" x14ac:dyDescent="0.25">
      <c r="B40" s="28"/>
      <c r="C40" s="75"/>
      <c r="D40" s="54" t="s">
        <v>37</v>
      </c>
      <c r="E40" s="39">
        <v>71</v>
      </c>
      <c r="F40" s="39">
        <v>0</v>
      </c>
      <c r="G40" s="39">
        <v>60</v>
      </c>
      <c r="H40" s="39">
        <v>12</v>
      </c>
      <c r="I40" s="39">
        <v>5</v>
      </c>
      <c r="J40" s="40" t="s">
        <v>117</v>
      </c>
      <c r="K40" s="41" t="str">
        <f>IFERROR(VLOOKUP(E40, '[1]Cadences-Références UET1'!$C$2:$I$125, 2, FALSE), "")</f>
        <v>P09998</v>
      </c>
      <c r="L40" s="41">
        <f>IFERROR(VLOOKUP(E40, '[1]Cadences-Références UET1'!$C$2:$I$125, 7, FALSE), "")</f>
        <v>100</v>
      </c>
      <c r="M40" s="41">
        <f>IFERROR(VLOOKUP(E40, '[1]Cadences-Références UET1'!$C$2:$I$125, 5, FALSE)*($G40-$F40), "")</f>
        <v>240</v>
      </c>
      <c r="N40" s="42">
        <f t="shared" si="4"/>
        <v>0.96</v>
      </c>
      <c r="O40" s="43">
        <f t="shared" si="1"/>
        <v>0.05</v>
      </c>
    </row>
    <row r="41" spans="2:15" ht="15" customHeight="1" x14ac:dyDescent="0.25">
      <c r="B41" s="28"/>
      <c r="C41" s="75"/>
      <c r="D41" s="77" t="s">
        <v>38</v>
      </c>
      <c r="E41" s="78">
        <v>71</v>
      </c>
      <c r="F41" s="78">
        <v>188</v>
      </c>
      <c r="G41" s="78">
        <v>212</v>
      </c>
      <c r="H41" s="78">
        <v>10</v>
      </c>
      <c r="I41" s="78">
        <v>6.5</v>
      </c>
      <c r="J41" s="79" t="s">
        <v>118</v>
      </c>
      <c r="K41" s="80" t="str">
        <f>IFERROR(VLOOKUP(E41, '[1]Cadences-Références UET1'!$C$2:$I$125, 2, FALSE), "")</f>
        <v>P09998</v>
      </c>
      <c r="L41" s="80">
        <f>IFERROR(VLOOKUP(E41, '[1]Cadences-Références UET1'!$C$2:$I$125, 7, FALSE), "")</f>
        <v>100</v>
      </c>
      <c r="M41" s="80">
        <f>IFERROR(VLOOKUP(E41, '[1]Cadences-Références UET1'!$C$2:$I$125, 5, FALSE)*($G41-$F41), "")</f>
        <v>96</v>
      </c>
      <c r="N41" s="81">
        <f t="shared" si="4"/>
        <v>0.96</v>
      </c>
      <c r="O41" s="82">
        <f t="shared" si="1"/>
        <v>0.10416666666666667</v>
      </c>
    </row>
    <row r="42" spans="2:15" ht="15" customHeight="1" x14ac:dyDescent="0.25">
      <c r="B42" s="28"/>
      <c r="C42" s="75"/>
      <c r="D42" s="54" t="s">
        <v>40</v>
      </c>
      <c r="E42" s="39"/>
      <c r="F42" s="39"/>
      <c r="G42" s="39"/>
      <c r="H42" s="39"/>
      <c r="I42" s="39"/>
      <c r="J42" s="40"/>
      <c r="K42" s="41" t="str">
        <f>IFERROR(VLOOKUP(E42, '[1]Cadences-Références UET1'!$C$2:$I$125, 2, FALSE), "")</f>
        <v/>
      </c>
      <c r="L42" s="41" t="str">
        <f>IFERROR(VLOOKUP(E42, '[1]Cadences-Références UET1'!$C$2:$I$125, 7, FALSE), "")</f>
        <v/>
      </c>
      <c r="M42" s="41" t="str">
        <f>IFERROR(VLOOKUP(E42, '[1]Cadences-Références UET1'!$C$2:$I$125, 5, FALSE)*($G42-$F42), "")</f>
        <v/>
      </c>
      <c r="N42" s="42" t="str">
        <f t="shared" si="4"/>
        <v/>
      </c>
      <c r="O42" s="43" t="str">
        <f t="shared" si="1"/>
        <v/>
      </c>
    </row>
    <row r="43" spans="2:15" ht="15" customHeight="1" x14ac:dyDescent="0.25">
      <c r="B43" s="28"/>
      <c r="C43" s="75"/>
      <c r="D43" s="77" t="s">
        <v>41</v>
      </c>
      <c r="E43" s="78" t="s">
        <v>63</v>
      </c>
      <c r="F43" s="78">
        <v>52100</v>
      </c>
      <c r="G43" s="78">
        <v>52191</v>
      </c>
      <c r="H43" s="78">
        <v>7</v>
      </c>
      <c r="I43" s="78"/>
      <c r="J43" s="79"/>
      <c r="K43" s="80" t="str">
        <f>IFERROR(VLOOKUP(E43, '[1]Cadences-Références UET1'!$C$2:$I$125, 2, FALSE), "")</f>
        <v>P10561</v>
      </c>
      <c r="L43" s="80">
        <f>IFERROR(VLOOKUP(E43, '[1]Cadences-Références UET1'!$C$2:$I$125, 7, FALSE), "")</f>
        <v>192</v>
      </c>
      <c r="M43" s="80">
        <f>IFERROR(VLOOKUP(E43, '[1]Cadences-Références UET1'!$C$2:$I$125, 5, FALSE)*($G43-$F43), "")</f>
        <v>1456</v>
      </c>
      <c r="N43" s="81">
        <f t="shared" si="4"/>
        <v>1.0111111111111111</v>
      </c>
      <c r="O43" s="82">
        <f t="shared" si="1"/>
        <v>4.807692307692308E-3</v>
      </c>
    </row>
    <row r="44" spans="2:15" ht="15" customHeight="1" x14ac:dyDescent="0.25">
      <c r="B44" s="28"/>
      <c r="C44" s="75"/>
      <c r="D44" s="54" t="s">
        <v>43</v>
      </c>
      <c r="E44" s="39" t="s">
        <v>119</v>
      </c>
      <c r="F44" s="39">
        <v>0</v>
      </c>
      <c r="G44" s="39">
        <v>12</v>
      </c>
      <c r="H44" s="39">
        <v>3</v>
      </c>
      <c r="I44" s="39">
        <v>0.75</v>
      </c>
      <c r="J44" s="40"/>
      <c r="K44" s="41" t="str">
        <f>IFERROR(VLOOKUP(E44, '[1]Cadences-Références UET1'!$C$2:$I$125, 2, FALSE), "")</f>
        <v>P10555</v>
      </c>
      <c r="L44" s="41">
        <f>IFERROR(VLOOKUP(E44, '[1]Cadences-Références UET1'!$C$2:$I$125, 7, FALSE), "")</f>
        <v>30.4</v>
      </c>
      <c r="M44" s="41">
        <f>IFERROR(VLOOKUP(E44, '[1]Cadences-Références UET1'!$C$2:$I$125, 5, FALSE)*($G44-$F44), "")</f>
        <v>192</v>
      </c>
      <c r="N44" s="42">
        <f t="shared" si="4"/>
        <v>0.93567251461988299</v>
      </c>
      <c r="O44" s="43">
        <f t="shared" si="1"/>
        <v>1.5625E-2</v>
      </c>
    </row>
    <row r="45" spans="2:15" ht="15.75" customHeight="1" thickBot="1" x14ac:dyDescent="0.3">
      <c r="B45" s="28"/>
      <c r="C45" s="91"/>
      <c r="D45" s="92" t="s">
        <v>44</v>
      </c>
      <c r="E45" s="93"/>
      <c r="F45" s="93"/>
      <c r="G45" s="93"/>
      <c r="H45" s="93"/>
      <c r="I45" s="93"/>
      <c r="J45" s="94"/>
      <c r="K45" s="95" t="str">
        <f>IFERROR(VLOOKUP(E45, '[1]Cadences-Références UET1'!$C$2:$I$125, 2, FALSE), "")</f>
        <v/>
      </c>
      <c r="L45" s="95" t="str">
        <f>IFERROR(VLOOKUP(E45, '[1]Cadences-Références UET1'!$C$2:$I$125, 7, FALSE), "")</f>
        <v/>
      </c>
      <c r="M45" s="95" t="str">
        <f>IFERROR(VLOOKUP(E45, '[1]Cadences-Références UET1'!$C$2:$I$125, 5, FALSE)*($G45-$F45), "")</f>
        <v/>
      </c>
      <c r="N45" s="96" t="str">
        <f t="shared" si="4"/>
        <v/>
      </c>
      <c r="O45" s="97" t="str">
        <f t="shared" si="1"/>
        <v/>
      </c>
    </row>
    <row r="46" spans="2:15" ht="15" customHeight="1" x14ac:dyDescent="0.25">
      <c r="B46" s="28"/>
      <c r="C46" s="98" t="s">
        <v>45</v>
      </c>
      <c r="D46" s="77"/>
      <c r="E46" s="78" t="s">
        <v>49</v>
      </c>
      <c r="F46" s="78">
        <v>1335</v>
      </c>
      <c r="G46" s="78">
        <v>2212</v>
      </c>
      <c r="H46" s="78">
        <v>7</v>
      </c>
      <c r="I46" s="78">
        <v>0</v>
      </c>
      <c r="J46" s="79"/>
      <c r="K46" s="80" t="str">
        <f>IFERROR(VLOOKUP(E46, '[1]Cadences-Références UET1'!$C$111:$I$138,2, FALSE), "")</f>
        <v>collage 1op</v>
      </c>
      <c r="L46" s="80">
        <f>IFERROR(VLOOKUP(E46, '[1]Cadences-Références UET1'!$C$111:$I$138, 6, FALSE), "")</f>
        <v>107</v>
      </c>
      <c r="M46" s="80">
        <f>IFERROR(VLOOKUP(E46, '[1]Cadences-Références UET1'!$C$111:$I$138, 5, FALSE)*($G46-$F46), "")</f>
        <v>877</v>
      </c>
      <c r="N46" s="81">
        <f t="shared" si="4"/>
        <v>1.0928348909657322</v>
      </c>
      <c r="O46" s="82">
        <f t="shared" si="1"/>
        <v>7.98175598631699E-3</v>
      </c>
    </row>
    <row r="47" spans="2:15" ht="15" customHeight="1" x14ac:dyDescent="0.25">
      <c r="B47" s="28"/>
      <c r="C47" s="99"/>
      <c r="D47" s="54"/>
      <c r="E47" s="39" t="s">
        <v>50</v>
      </c>
      <c r="F47" s="39">
        <v>1335</v>
      </c>
      <c r="G47" s="39">
        <v>2212</v>
      </c>
      <c r="H47" s="39">
        <v>7</v>
      </c>
      <c r="I47" s="39"/>
      <c r="J47" s="40" t="s">
        <v>120</v>
      </c>
      <c r="K47" s="41" t="str">
        <f>IFERROR(VLOOKUP(E47, '[1]Cadences-Références UET1'!$C$111:$I$138,2, FALSE), "")</f>
        <v>graissage 1op</v>
      </c>
      <c r="L47" s="41">
        <f>IFERROR(VLOOKUP(E47, '[1]Cadences-Références UET1'!$C$111:$I$138, 6, FALSE), "")</f>
        <v>107</v>
      </c>
      <c r="M47" s="41">
        <f>IFERROR(VLOOKUP(E47, '[1]Cadences-Références UET1'!$C$111:$I$138, 5, FALSE)*($G47-$F47), "")</f>
        <v>877</v>
      </c>
      <c r="N47" s="42">
        <f t="shared" si="4"/>
        <v>1.0928348909657322</v>
      </c>
      <c r="O47" s="43">
        <f t="shared" si="1"/>
        <v>7.98175598631699E-3</v>
      </c>
    </row>
    <row r="48" spans="2:15" ht="15" customHeight="1" x14ac:dyDescent="0.25">
      <c r="B48" s="28"/>
      <c r="C48" s="99"/>
      <c r="D48" s="77"/>
      <c r="E48" s="78">
        <v>4626</v>
      </c>
      <c r="F48" s="78">
        <v>0</v>
      </c>
      <c r="G48" s="78">
        <v>809</v>
      </c>
      <c r="H48" s="78">
        <v>5</v>
      </c>
      <c r="I48" s="78"/>
      <c r="J48" s="79"/>
      <c r="K48" s="80" t="str">
        <f>IFERROR(VLOOKUP(E48, '[1]Cadences-Références UET1'!$C$111:$I$138,2, FALSE), "")</f>
        <v>P10455</v>
      </c>
      <c r="L48" s="80">
        <f>IFERROR(VLOOKUP(E48, '[1]Cadences-Références UET1'!$C$111:$I$138, 6, FALSE), "")</f>
        <v>107</v>
      </c>
      <c r="M48" s="80">
        <f>IFERROR(VLOOKUP(E48, '[1]Cadences-Références UET1'!$C$111:$I$138, 5, FALSE)*($G48-$F48), "")</f>
        <v>809</v>
      </c>
      <c r="N48" s="81">
        <f t="shared" si="4"/>
        <v>1.0080996884735203</v>
      </c>
      <c r="O48" s="82">
        <f t="shared" si="1"/>
        <v>6.180469715698393E-3</v>
      </c>
    </row>
    <row r="49" spans="2:15" ht="15" customHeight="1" x14ac:dyDescent="0.25">
      <c r="B49" s="28"/>
      <c r="C49" s="99"/>
      <c r="D49" s="54"/>
      <c r="E49" s="39" t="s">
        <v>109</v>
      </c>
      <c r="F49" s="39">
        <v>813</v>
      </c>
      <c r="G49" s="39">
        <v>1024</v>
      </c>
      <c r="H49" s="39"/>
      <c r="I49" s="39">
        <v>5.25</v>
      </c>
      <c r="J49" s="40"/>
      <c r="K49" s="41" t="str">
        <f>IFERROR(VLOOKUP(E49, '[1]Cadences-Références UET1'!$C$111:$I$138,2, FALSE), "")</f>
        <v>collage</v>
      </c>
      <c r="L49" s="41">
        <f>IFERROR(VLOOKUP(E49, '[1]Cadences-Références UET1'!$C$111:$I$138, 6, FALSE), "")</f>
        <v>99</v>
      </c>
      <c r="M49" s="41">
        <f>IFERROR(VLOOKUP(E49, '[1]Cadences-Références UET1'!$C$111:$I$138, 5, FALSE)*($G49-$F49), "")</f>
        <v>211</v>
      </c>
      <c r="N49" s="42">
        <f t="shared" si="4"/>
        <v>0.94725028058361382</v>
      </c>
      <c r="O49" s="43">
        <f t="shared" si="1"/>
        <v>0</v>
      </c>
    </row>
    <row r="50" spans="2:15" ht="15" customHeight="1" x14ac:dyDescent="0.25">
      <c r="B50" s="28"/>
      <c r="C50" s="99"/>
      <c r="D50" s="77"/>
      <c r="E50" s="78" t="s">
        <v>113</v>
      </c>
      <c r="F50" s="78">
        <v>813</v>
      </c>
      <c r="G50" s="78">
        <v>1024</v>
      </c>
      <c r="H50" s="78">
        <v>4</v>
      </c>
      <c r="I50" s="78">
        <v>5.25</v>
      </c>
      <c r="J50" s="79" t="s">
        <v>121</v>
      </c>
      <c r="K50" s="80" t="str">
        <f>IFERROR(VLOOKUP(E50, '[1]Cadences-Références UET1'!$C$111:$I$138,2, FALSE), "")</f>
        <v>graissage</v>
      </c>
      <c r="L50" s="80">
        <f>IFERROR(VLOOKUP(E50, '[1]Cadences-Références UET1'!$C$111:$I$138, 6, FALSE), "")</f>
        <v>99</v>
      </c>
      <c r="M50" s="80">
        <f>IFERROR(VLOOKUP(E50, '[1]Cadences-Références UET1'!$C$111:$I$138, 5, FALSE)*($G50-$F50), "")</f>
        <v>211</v>
      </c>
      <c r="N50" s="81">
        <f t="shared" si="4"/>
        <v>0.94725028058361382</v>
      </c>
      <c r="O50" s="82">
        <f t="shared" si="1"/>
        <v>1.8957345971563982E-2</v>
      </c>
    </row>
    <row r="51" spans="2:15" ht="15" customHeight="1" x14ac:dyDescent="0.25">
      <c r="B51" s="28"/>
      <c r="C51" s="99"/>
      <c r="D51" s="54"/>
      <c r="E51" s="39"/>
      <c r="F51" s="39"/>
      <c r="G51" s="39"/>
      <c r="H51" s="39"/>
      <c r="I51" s="39"/>
      <c r="J51" s="40"/>
      <c r="K51" s="41" t="str">
        <f>IFERROR(VLOOKUP(E51, '[1]Cadences-Références UET1'!$C$111:$I$138,2, FALSE), "")</f>
        <v/>
      </c>
      <c r="L51" s="41" t="str">
        <f>IFERROR(VLOOKUP(E51, '[1]Cadences-Références UET1'!$C$111:$I$138, 6, FALSE), "")</f>
        <v/>
      </c>
      <c r="M51" s="41" t="str">
        <f>IFERROR(VLOOKUP(E51, '[1]Cadences-Références UET1'!$C$111:$I$138, 5, FALSE)*($G51-$F51), "")</f>
        <v/>
      </c>
      <c r="N51" s="42" t="str">
        <f t="shared" si="4"/>
        <v/>
      </c>
      <c r="O51" s="43" t="str">
        <f t="shared" si="1"/>
        <v/>
      </c>
    </row>
    <row r="52" spans="2:15" ht="15.75" customHeight="1" thickBot="1" x14ac:dyDescent="0.3">
      <c r="B52" s="66"/>
      <c r="C52" s="100"/>
      <c r="D52" s="92"/>
      <c r="E52" s="93"/>
      <c r="F52" s="93"/>
      <c r="G52" s="93"/>
      <c r="H52" s="93"/>
      <c r="I52" s="93"/>
      <c r="J52" s="94"/>
      <c r="K52" s="95" t="str">
        <f>IFERROR(VLOOKUP(E52, '[1]Cadences-Références UET1'!$C$111:$I$138,2, FALSE), "")</f>
        <v/>
      </c>
      <c r="L52" s="95" t="str">
        <f>IFERROR(VLOOKUP(E52, '[1]Cadences-Références UET1'!$C$111:$I$138, 6, FALSE), "")</f>
        <v/>
      </c>
      <c r="M52" s="95" t="str">
        <f>IFERROR(VLOOKUP(E52, '[1]Cadences-Références UET1'!$C$111:$I$138, 5, FALSE)*($G52-$F52), "")</f>
        <v/>
      </c>
      <c r="N52" s="96" t="str">
        <f t="shared" si="4"/>
        <v/>
      </c>
      <c r="O52" s="97" t="str">
        <f t="shared" si="1"/>
        <v/>
      </c>
    </row>
    <row r="53" spans="2:15" ht="15" customHeight="1" x14ac:dyDescent="0.25">
      <c r="B53" s="18" t="s">
        <v>56</v>
      </c>
      <c r="C53" s="101" t="s">
        <v>16</v>
      </c>
      <c r="D53" s="102" t="s">
        <v>17</v>
      </c>
      <c r="E53" s="21"/>
      <c r="F53" s="21"/>
      <c r="G53" s="21"/>
      <c r="H53" s="21"/>
      <c r="I53" s="21"/>
      <c r="J53" s="22"/>
      <c r="K53" s="23" t="str">
        <f>IFERROR(VLOOKUP(E53,'[1]Cadences-Références UET2'!$C$2:$I$11,2,FALSE), "")</f>
        <v/>
      </c>
      <c r="L53" s="23" t="str">
        <f>IF(E53="","",IF(F54="",VLOOKUP(E53, '[1]Cadences-Références UET2'!$E$2:$T$11,5, FALSE),VLOOKUP(E53, '[1]Cadences-Références UET2'!$E$2:$T$11,8, FALSE)))</f>
        <v/>
      </c>
      <c r="M53" s="23" t="str">
        <f>IFERROR(VLOOKUP(E53, '[1]Cadences-Références UET2'!$E$2:$I$11, 3, FALSE)*($G53-$F53), "")</f>
        <v/>
      </c>
      <c r="N53" s="24" t="str">
        <f t="shared" si="0"/>
        <v/>
      </c>
      <c r="O53" s="25" t="str">
        <f t="shared" si="1"/>
        <v/>
      </c>
    </row>
    <row r="54" spans="2:15" ht="15" customHeight="1" x14ac:dyDescent="0.25">
      <c r="B54" s="28"/>
      <c r="C54" s="103"/>
      <c r="D54" s="104"/>
      <c r="E54" s="105"/>
      <c r="F54" s="105"/>
      <c r="G54" s="105"/>
      <c r="H54" s="105"/>
      <c r="I54" s="105"/>
      <c r="J54" s="106"/>
      <c r="K54" s="107" t="str">
        <f>IFERROR(VLOOKUP(E54,'[1]Cadences-Références UET2'!$C$2:$I$11,2,FALSE), "")</f>
        <v/>
      </c>
      <c r="L54" s="107" t="str">
        <f>IF(E54="","",IF(F53="",VLOOKUP(E54, '[1]Cadences-Références UET2'!$E$2:$T$11,5, FALSE),VLOOKUP(E54, '[1]Cadences-Références UET2'!$E$2:$T$11,8, FALSE)))</f>
        <v/>
      </c>
      <c r="M54" s="107" t="str">
        <f>IFERROR(VLOOKUP(E54, '[1]Cadences-Références UET2'!$E$2:$I$11, 3, FALSE)*($G54-$F54), "")</f>
        <v/>
      </c>
      <c r="N54" s="108" t="str">
        <f t="shared" si="0"/>
        <v/>
      </c>
      <c r="O54" s="109" t="str">
        <f t="shared" si="1"/>
        <v/>
      </c>
    </row>
    <row r="55" spans="2:15" ht="15" customHeight="1" x14ac:dyDescent="0.25">
      <c r="B55" s="28"/>
      <c r="C55" s="103"/>
      <c r="D55" s="38" t="s">
        <v>21</v>
      </c>
      <c r="E55" s="39"/>
      <c r="F55" s="39"/>
      <c r="G55" s="39"/>
      <c r="H55" s="39"/>
      <c r="I55" s="39"/>
      <c r="J55" s="40"/>
      <c r="K55" s="41" t="str">
        <f>IFERROR(VLOOKUP(E55,'[1]Cadences-Références UET2'!$C$2:$I$11,2,FALSE), "")</f>
        <v/>
      </c>
      <c r="L55" s="41" t="str">
        <f>IFERROR(VLOOKUP(E55, '[1]Cadences-Références UET2'!$E$2:$I$11, 5, FALSE), "")</f>
        <v/>
      </c>
      <c r="M55" s="41" t="str">
        <f>IFERROR(VLOOKUP(E55, '[1]Cadences-Références UET2'!$E$2:$I$11, 3, FALSE)*($G55-$F55), "")</f>
        <v/>
      </c>
      <c r="N55" s="42" t="str">
        <f t="shared" si="0"/>
        <v/>
      </c>
      <c r="O55" s="43" t="str">
        <f t="shared" si="1"/>
        <v/>
      </c>
    </row>
    <row r="56" spans="2:15" ht="15" customHeight="1" x14ac:dyDescent="0.25">
      <c r="B56" s="28"/>
      <c r="C56" s="103"/>
      <c r="D56" s="110" t="s">
        <v>24</v>
      </c>
      <c r="E56" s="105">
        <v>136</v>
      </c>
      <c r="F56" s="105">
        <v>0</v>
      </c>
      <c r="G56" s="105">
        <v>3321</v>
      </c>
      <c r="H56" s="105">
        <v>9</v>
      </c>
      <c r="I56" s="105"/>
      <c r="J56" s="106"/>
      <c r="K56" s="107" t="str">
        <f>IFERROR(VLOOKUP(E56,'[1]Cadences-Références UET2'!$C$2:$I$11,2,FALSE), "")</f>
        <v>P09883</v>
      </c>
      <c r="L56" s="107">
        <f>IFERROR(VLOOKUP(E56, '[1]Cadences-Références UET2'!$E$2:$T$11, 16, FALSE), "")</f>
        <v>460</v>
      </c>
      <c r="M56" s="107">
        <f>IFERROR(VLOOKUP(E56, '[1]Cadences-Références UET2'!$E$2:$I$11, 3, FALSE)*($G56-$F56), "")</f>
        <v>3321</v>
      </c>
      <c r="N56" s="108">
        <f t="shared" si="0"/>
        <v>0.90244565217391304</v>
      </c>
      <c r="O56" s="109">
        <f t="shared" si="1"/>
        <v>2.7100271002710027E-3</v>
      </c>
    </row>
    <row r="57" spans="2:15" ht="15" customHeight="1" x14ac:dyDescent="0.25">
      <c r="B57" s="28"/>
      <c r="C57" s="103"/>
      <c r="D57" s="38" t="s">
        <v>25</v>
      </c>
      <c r="E57" s="39"/>
      <c r="F57" s="39"/>
      <c r="G57" s="39"/>
      <c r="H57" s="39"/>
      <c r="I57" s="39"/>
      <c r="J57" s="40"/>
      <c r="K57" s="41" t="str">
        <f>IFERROR(VLOOKUP(E57,'[1]Cadences-Références UET2'!$C$2:$I$11,2,FALSE), "")</f>
        <v/>
      </c>
      <c r="L57" s="41" t="str">
        <f>IFERROR(VLOOKUP(E57, '[1]Cadences-Références UET2'!$E$2:$T$11, 16, FALSE), "")</f>
        <v/>
      </c>
      <c r="M57" s="41" t="str">
        <f>IFERROR(VLOOKUP(E57, '[1]Cadences-Références UET2'!$E$2:$I$11, 3, FALSE)*($G57-$F57), "")</f>
        <v/>
      </c>
      <c r="N57" s="42" t="str">
        <f t="shared" si="0"/>
        <v/>
      </c>
      <c r="O57" s="43" t="str">
        <f t="shared" si="1"/>
        <v/>
      </c>
    </row>
    <row r="58" spans="2:15" ht="15.75" customHeight="1" thickBot="1" x14ac:dyDescent="0.3">
      <c r="B58" s="28"/>
      <c r="C58" s="111"/>
      <c r="D58" s="112" t="s">
        <v>26</v>
      </c>
      <c r="E58" s="113"/>
      <c r="F58" s="113"/>
      <c r="G58" s="113"/>
      <c r="H58" s="113"/>
      <c r="I58" s="113"/>
      <c r="J58" s="114"/>
      <c r="K58" s="115" t="str">
        <f>IFERROR(VLOOKUP(E58,'[1]Cadences-Références UET2'!$C$2:$I$11,2,FALSE), "")</f>
        <v/>
      </c>
      <c r="L58" s="115" t="str">
        <f>IFERROR(VLOOKUP(E58, '[1]Cadences-Références UET2'!$E$2:$I$11, 5, FALSE), "")</f>
        <v/>
      </c>
      <c r="M58" s="115" t="str">
        <f>IFERROR(VLOOKUP(E58, '[1]Cadences-Références UET2'!$E$2:$I$11, 3, FALSE)*($G58-$F58), "")</f>
        <v/>
      </c>
      <c r="N58" s="116" t="str">
        <f t="shared" si="0"/>
        <v/>
      </c>
      <c r="O58" s="117" t="str">
        <f t="shared" si="1"/>
        <v/>
      </c>
    </row>
    <row r="59" spans="2:15" ht="15.75" customHeight="1" x14ac:dyDescent="0.25">
      <c r="B59" s="28"/>
      <c r="C59" s="101" t="s">
        <v>27</v>
      </c>
      <c r="D59" s="52" t="s">
        <v>28</v>
      </c>
      <c r="E59" s="21"/>
      <c r="F59" s="21"/>
      <c r="G59" s="21"/>
      <c r="H59" s="21"/>
      <c r="I59" s="21"/>
      <c r="J59" s="22"/>
      <c r="K59" s="23" t="str">
        <f>IFERROR(VLOOKUP(E59, '[1]Cadences-Références UET1'!$C$2:$I$125, 2, FALSE), "")</f>
        <v/>
      </c>
      <c r="L59" s="23" t="str">
        <f>IFERROR(VLOOKUP(E59, '[1]Cadences-Références UET1'!$C$2:$I$125, 7, FALSE), "")</f>
        <v/>
      </c>
      <c r="M59" s="23" t="str">
        <f>IFERROR(VLOOKUP(E59, '[1]Cadences-Références UET1'!$C$2:$I$125, 5, FALSE)*($G59-$F59), "")</f>
        <v/>
      </c>
      <c r="N59" s="24" t="str">
        <f t="shared" ref="N59:N69" si="5">IFERROR((M59/($R$11-I59))/L59, "")</f>
        <v/>
      </c>
      <c r="O59" s="25" t="str">
        <f t="shared" si="1"/>
        <v/>
      </c>
    </row>
    <row r="60" spans="2:15" ht="15.75" customHeight="1" x14ac:dyDescent="0.25">
      <c r="B60" s="28"/>
      <c r="C60" s="103"/>
      <c r="D60" s="110" t="s">
        <v>30</v>
      </c>
      <c r="E60" s="105">
        <v>4626</v>
      </c>
      <c r="F60" s="105">
        <v>212</v>
      </c>
      <c r="G60" s="105">
        <v>416</v>
      </c>
      <c r="H60" s="105">
        <v>4</v>
      </c>
      <c r="I60" s="105"/>
      <c r="J60" s="106"/>
      <c r="K60" s="107" t="str">
        <f>IFERROR(VLOOKUP(E60, '[1]Cadences-Références UET1'!$C$2:$I$125, 2, FALSE), "")</f>
        <v>P10455B</v>
      </c>
      <c r="L60" s="107">
        <f>IFERROR(VLOOKUP(E60, '[1]Cadences-Références UET1'!$C$2:$I$125, 7, FALSE), "")</f>
        <v>108</v>
      </c>
      <c r="M60" s="107">
        <f>IFERROR(VLOOKUP(E60, '[1]Cadences-Références UET1'!$C$2:$I$125, 5, FALSE)*($G60-$F60), "")</f>
        <v>816</v>
      </c>
      <c r="N60" s="108">
        <f t="shared" si="5"/>
        <v>1.0074074074074073</v>
      </c>
      <c r="O60" s="109">
        <f t="shared" si="1"/>
        <v>4.9019607843137254E-3</v>
      </c>
    </row>
    <row r="61" spans="2:15" ht="15.75" customHeight="1" x14ac:dyDescent="0.25">
      <c r="B61" s="28"/>
      <c r="C61" s="103"/>
      <c r="D61" s="54" t="s">
        <v>31</v>
      </c>
      <c r="E61" s="39"/>
      <c r="F61" s="39"/>
      <c r="G61" s="39"/>
      <c r="H61" s="39"/>
      <c r="I61" s="39"/>
      <c r="J61" s="40"/>
      <c r="K61" s="41" t="str">
        <f>IFERROR(VLOOKUP(E61, '[1]Cadences-Références UET1'!$C$2:$I$125, 2, FALSE), "")</f>
        <v/>
      </c>
      <c r="L61" s="41" t="str">
        <f>IFERROR(VLOOKUP(E61, '[1]Cadences-Références UET1'!$C$2:$I$125, 7, FALSE), "")</f>
        <v/>
      </c>
      <c r="M61" s="41" t="str">
        <f>IFERROR(VLOOKUP(E61, '[1]Cadences-Références UET1'!$C$2:$I$125, 5, FALSE)*($G61-$F61), "")</f>
        <v/>
      </c>
      <c r="N61" s="42" t="str">
        <f t="shared" si="5"/>
        <v/>
      </c>
      <c r="O61" s="43" t="str">
        <f t="shared" si="1"/>
        <v/>
      </c>
    </row>
    <row r="62" spans="2:15" ht="15.75" customHeight="1" x14ac:dyDescent="0.25">
      <c r="B62" s="28"/>
      <c r="C62" s="103"/>
      <c r="D62" s="110" t="s">
        <v>34</v>
      </c>
      <c r="E62" s="105"/>
      <c r="F62" s="105"/>
      <c r="G62" s="105"/>
      <c r="H62" s="105"/>
      <c r="I62" s="105"/>
      <c r="J62" s="106"/>
      <c r="K62" s="107" t="str">
        <f>IFERROR(VLOOKUP(E62, '[1]Cadences-Références UET1'!$C$2:$I$125, 2, FALSE), "")</f>
        <v/>
      </c>
      <c r="L62" s="107" t="str">
        <f>IFERROR(VLOOKUP(E62, '[1]Cadences-Références UET1'!$C$2:$I$125, 7, FALSE), "")</f>
        <v/>
      </c>
      <c r="M62" s="107" t="str">
        <f>IFERROR(VLOOKUP(E62, '[1]Cadences-Références UET1'!$C$2:$I$125, 5, FALSE)*($G62-$F62), "")</f>
        <v/>
      </c>
      <c r="N62" s="108" t="str">
        <f t="shared" si="5"/>
        <v/>
      </c>
      <c r="O62" s="109" t="str">
        <f t="shared" si="1"/>
        <v/>
      </c>
    </row>
    <row r="63" spans="2:15" ht="15.75" customHeight="1" x14ac:dyDescent="0.25">
      <c r="B63" s="28"/>
      <c r="C63" s="103"/>
      <c r="D63" s="54" t="s">
        <v>35</v>
      </c>
      <c r="E63" s="39"/>
      <c r="F63" s="39"/>
      <c r="G63" s="39"/>
      <c r="H63" s="39"/>
      <c r="I63" s="39"/>
      <c r="J63" s="40"/>
      <c r="K63" s="41" t="str">
        <f>IFERROR(VLOOKUP(E63, '[1]Cadences-Références UET1'!$C$2:$I$125, 2, FALSE), "")</f>
        <v/>
      </c>
      <c r="L63" s="41" t="str">
        <f>IFERROR(VLOOKUP(E63, '[1]Cadences-Références UET1'!$C$2:$I$125, 7, FALSE), "")</f>
        <v/>
      </c>
      <c r="M63" s="41" t="str">
        <f>IFERROR(VLOOKUP(E63, '[1]Cadences-Références UET1'!$C$2:$I$125, 5, FALSE)*($G63-$F63), "")</f>
        <v/>
      </c>
      <c r="N63" s="42" t="str">
        <f t="shared" si="5"/>
        <v/>
      </c>
      <c r="O63" s="43" t="str">
        <f t="shared" si="1"/>
        <v/>
      </c>
    </row>
    <row r="64" spans="2:15" ht="15.75" customHeight="1" x14ac:dyDescent="0.25">
      <c r="B64" s="28"/>
      <c r="C64" s="103"/>
      <c r="D64" s="110" t="s">
        <v>37</v>
      </c>
      <c r="E64" s="105"/>
      <c r="F64" s="105"/>
      <c r="G64" s="105"/>
      <c r="H64" s="105"/>
      <c r="I64" s="105"/>
      <c r="J64" s="106"/>
      <c r="K64" s="107" t="str">
        <f>IFERROR(VLOOKUP(E64, '[1]Cadences-Références UET1'!$C$2:$I$125, 2, FALSE), "")</f>
        <v/>
      </c>
      <c r="L64" s="107" t="str">
        <f>IFERROR(VLOOKUP(E64, '[1]Cadences-Références UET1'!$C$2:$I$125, 7, FALSE), "")</f>
        <v/>
      </c>
      <c r="M64" s="107" t="str">
        <f>IFERROR(VLOOKUP(E64, '[1]Cadences-Références UET1'!$C$2:$I$125, 5, FALSE)*($G64-$F64), "")</f>
        <v/>
      </c>
      <c r="N64" s="108" t="str">
        <f t="shared" si="5"/>
        <v/>
      </c>
      <c r="O64" s="109" t="str">
        <f t="shared" si="1"/>
        <v/>
      </c>
    </row>
    <row r="65" spans="2:15" ht="15.75" customHeight="1" x14ac:dyDescent="0.25">
      <c r="B65" s="28"/>
      <c r="C65" s="103"/>
      <c r="D65" s="54" t="s">
        <v>38</v>
      </c>
      <c r="E65" s="39">
        <v>71</v>
      </c>
      <c r="F65" s="39">
        <v>60</v>
      </c>
      <c r="G65" s="39">
        <v>242</v>
      </c>
      <c r="H65" s="39">
        <v>18</v>
      </c>
      <c r="I65" s="39">
        <v>0.25</v>
      </c>
      <c r="J65" s="40" t="s">
        <v>122</v>
      </c>
      <c r="K65" s="41" t="str">
        <f>IFERROR(VLOOKUP(E65, '[1]Cadences-Références UET1'!$C$2:$I$125, 2, FALSE), "")</f>
        <v>P09998</v>
      </c>
      <c r="L65" s="41">
        <f>IFERROR(VLOOKUP(E65, '[1]Cadences-Références UET1'!$C$2:$I$125, 7, FALSE), "")</f>
        <v>100</v>
      </c>
      <c r="M65" s="41">
        <f>IFERROR(VLOOKUP(E65, '[1]Cadences-Références UET1'!$C$2:$I$125, 5, FALSE)*($G65-$F65), "")</f>
        <v>728</v>
      </c>
      <c r="N65" s="42">
        <f t="shared" si="5"/>
        <v>1.0041379310344827</v>
      </c>
      <c r="O65" s="43">
        <f t="shared" si="1"/>
        <v>2.4725274725274724E-2</v>
      </c>
    </row>
    <row r="66" spans="2:15" ht="15.75" customHeight="1" x14ac:dyDescent="0.25">
      <c r="B66" s="28"/>
      <c r="C66" s="103"/>
      <c r="D66" s="110" t="s">
        <v>40</v>
      </c>
      <c r="E66" s="105"/>
      <c r="F66" s="105"/>
      <c r="G66" s="105"/>
      <c r="H66" s="105"/>
      <c r="I66" s="105"/>
      <c r="J66" s="106"/>
      <c r="K66" s="107" t="str">
        <f>IFERROR(VLOOKUP(E66, '[1]Cadences-Références UET1'!$C$2:$I$125, 2, FALSE), "")</f>
        <v/>
      </c>
      <c r="L66" s="107" t="str">
        <f>IFERROR(VLOOKUP(E66, '[1]Cadences-Références UET1'!$C$2:$I$125, 7, FALSE), "")</f>
        <v/>
      </c>
      <c r="M66" s="107" t="str">
        <f>IFERROR(VLOOKUP(E66, '[1]Cadences-Références UET1'!$C$2:$I$125, 5, FALSE)*($G66-$F66), "")</f>
        <v/>
      </c>
      <c r="N66" s="108" t="str">
        <f t="shared" si="5"/>
        <v/>
      </c>
      <c r="O66" s="109" t="str">
        <f t="shared" si="1"/>
        <v/>
      </c>
    </row>
    <row r="67" spans="2:15" ht="15.75" customHeight="1" x14ac:dyDescent="0.25">
      <c r="B67" s="28"/>
      <c r="C67" s="103"/>
      <c r="D67" s="54" t="s">
        <v>41</v>
      </c>
      <c r="E67" s="39"/>
      <c r="F67" s="39"/>
      <c r="G67" s="39"/>
      <c r="H67" s="39"/>
      <c r="I67" s="39"/>
      <c r="J67" s="40"/>
      <c r="K67" s="41" t="str">
        <f>IFERROR(VLOOKUP(E67, '[1]Cadences-Références UET1'!$C$2:$I$125, 2, FALSE), "")</f>
        <v/>
      </c>
      <c r="L67" s="41" t="str">
        <f>IFERROR(VLOOKUP(E67, '[1]Cadences-Références UET1'!$C$2:$I$125, 7, FALSE), "")</f>
        <v/>
      </c>
      <c r="M67" s="41" t="str">
        <f>IFERROR(VLOOKUP(E67, '[1]Cadences-Références UET1'!$C$2:$I$125, 5, FALSE)*($G67-$F67), "")</f>
        <v/>
      </c>
      <c r="N67" s="42" t="str">
        <f t="shared" si="5"/>
        <v/>
      </c>
      <c r="O67" s="43" t="str">
        <f t="shared" si="1"/>
        <v/>
      </c>
    </row>
    <row r="68" spans="2:15" ht="15.75" customHeight="1" x14ac:dyDescent="0.25">
      <c r="B68" s="28"/>
      <c r="C68" s="103"/>
      <c r="D68" s="110" t="s">
        <v>43</v>
      </c>
      <c r="E68" s="105" t="s">
        <v>119</v>
      </c>
      <c r="F68" s="105">
        <v>12</v>
      </c>
      <c r="G68" s="105">
        <v>26</v>
      </c>
      <c r="H68" s="105">
        <v>2</v>
      </c>
      <c r="I68" s="105"/>
      <c r="J68" s="106" t="s">
        <v>100</v>
      </c>
      <c r="K68" s="107" t="str">
        <f>IFERROR(VLOOKUP(E68, '[1]Cadences-Références UET1'!$C$2:$I$125, 2, FALSE), "")</f>
        <v>P10555</v>
      </c>
      <c r="L68" s="107">
        <f>IFERROR(VLOOKUP(E68, '[1]Cadences-Références UET1'!$C$2:$I$125, 7, FALSE), "")</f>
        <v>30.4</v>
      </c>
      <c r="M68" s="107">
        <f>IFERROR(VLOOKUP(E68, '[1]Cadences-Références UET1'!$C$2:$I$125, 5, FALSE)*($G68-$F68), "")</f>
        <v>224</v>
      </c>
      <c r="N68" s="108">
        <f t="shared" si="5"/>
        <v>0.98245614035087725</v>
      </c>
      <c r="O68" s="109">
        <f t="shared" si="1"/>
        <v>8.9285714285714281E-3</v>
      </c>
    </row>
    <row r="69" spans="2:15" ht="15.75" customHeight="1" thickBot="1" x14ac:dyDescent="0.3">
      <c r="B69" s="28"/>
      <c r="C69" s="111"/>
      <c r="D69" s="57" t="s">
        <v>44</v>
      </c>
      <c r="E69" s="58"/>
      <c r="F69" s="58"/>
      <c r="G69" s="58"/>
      <c r="H69" s="58"/>
      <c r="I69" s="58"/>
      <c r="J69" s="59"/>
      <c r="K69" s="60" t="str">
        <f>IFERROR(VLOOKUP(E69, '[1]Cadences-Références UET1'!$C$2:$I$125, 2, FALSE), "")</f>
        <v/>
      </c>
      <c r="L69" s="60" t="str">
        <f>IFERROR(VLOOKUP(E69, '[1]Cadences-Références UET1'!$C$2:$I$125, 7, FALSE), "")</f>
        <v/>
      </c>
      <c r="M69" s="60" t="str">
        <f>IFERROR(VLOOKUP(E69, '[1]Cadences-Références UET1'!$C$2:$I$125, 5, FALSE)*($G69-$F69), "")</f>
        <v/>
      </c>
      <c r="N69" s="61" t="str">
        <f t="shared" si="5"/>
        <v/>
      </c>
      <c r="O69" s="62" t="str">
        <f t="shared" si="1"/>
        <v/>
      </c>
    </row>
    <row r="70" spans="2:15" ht="15.75" customHeight="1" x14ac:dyDescent="0.25">
      <c r="B70" s="28"/>
      <c r="C70" s="118" t="s">
        <v>45</v>
      </c>
      <c r="D70" s="119"/>
      <c r="E70" s="39" t="s">
        <v>109</v>
      </c>
      <c r="F70" s="39">
        <v>1024</v>
      </c>
      <c r="G70" s="39">
        <v>1709</v>
      </c>
      <c r="H70" s="39">
        <v>2</v>
      </c>
      <c r="I70" s="39">
        <v>0.25</v>
      </c>
      <c r="J70" s="40" t="s">
        <v>122</v>
      </c>
      <c r="K70" s="41" t="str">
        <f>IFERROR(VLOOKUP(E70, '[1]Cadences-Références UET1'!$C$111:$I$138,2, FALSE), "")</f>
        <v>collage</v>
      </c>
      <c r="L70" s="41">
        <f>IFERROR(VLOOKUP(E70, '[1]Cadences-Références UET1'!$C$111:$I$138, 6, FALSE), "")</f>
        <v>99</v>
      </c>
      <c r="M70" s="41">
        <f>IFERROR(VLOOKUP(E70, '[1]Cadences-Références UET1'!$C$111:$I$138, 5, FALSE)*($G70-$F70), "")</f>
        <v>685</v>
      </c>
      <c r="N70" s="42">
        <f>IFERROR((M70/($R$11-I70))/L70, "")</f>
        <v>0.95437129919888541</v>
      </c>
      <c r="O70" s="43">
        <f t="shared" ref="O70:O76" si="6">IFERROR(H70/M70, "")</f>
        <v>2.9197080291970801E-3</v>
      </c>
    </row>
    <row r="71" spans="2:15" ht="15.75" customHeight="1" x14ac:dyDescent="0.25">
      <c r="B71" s="28"/>
      <c r="C71" s="120"/>
      <c r="D71" s="121"/>
      <c r="E71" s="105" t="s">
        <v>113</v>
      </c>
      <c r="F71" s="105">
        <v>1024</v>
      </c>
      <c r="G71" s="105">
        <v>1709</v>
      </c>
      <c r="H71" s="105">
        <v>2</v>
      </c>
      <c r="I71" s="105">
        <v>0.25</v>
      </c>
      <c r="J71" s="106" t="s">
        <v>122</v>
      </c>
      <c r="K71" s="107" t="str">
        <f>IFERROR(VLOOKUP(E71, '[1]Cadences-Références UET1'!$C$111:$I$138,2, FALSE), "")</f>
        <v>graissage</v>
      </c>
      <c r="L71" s="107">
        <f>IFERROR(VLOOKUP(E71, '[1]Cadences-Références UET1'!$C$111:$I$138, 6, FALSE), "")</f>
        <v>99</v>
      </c>
      <c r="M71" s="107">
        <f>IFERROR(VLOOKUP(E71, '[1]Cadences-Références UET1'!$C$111:$I$138, 5, FALSE)*($G71-$F71), "")</f>
        <v>685</v>
      </c>
      <c r="N71" s="108">
        <f t="shared" ref="N71:N76" si="7">IFERROR((M71/($R$11-I71))/L71, "")</f>
        <v>0.95437129919888541</v>
      </c>
      <c r="O71" s="109">
        <f t="shared" si="6"/>
        <v>2.9197080291970801E-3</v>
      </c>
    </row>
    <row r="72" spans="2:15" ht="15.75" customHeight="1" x14ac:dyDescent="0.25">
      <c r="B72" s="28"/>
      <c r="C72" s="120"/>
      <c r="D72" s="119"/>
      <c r="E72" s="39">
        <v>4626</v>
      </c>
      <c r="F72" s="39">
        <v>0</v>
      </c>
      <c r="G72" s="39">
        <v>827</v>
      </c>
      <c r="H72" s="39">
        <v>1</v>
      </c>
      <c r="I72" s="39"/>
      <c r="J72" s="40"/>
      <c r="K72" s="41" t="str">
        <f>IFERROR(VLOOKUP(E72, '[1]Cadences-Références UET1'!$C$111:$I$138,2, FALSE), "")</f>
        <v>P10455</v>
      </c>
      <c r="L72" s="41">
        <f>IFERROR(VLOOKUP(E72, '[1]Cadences-Références UET1'!$C$111:$I$138, 6, FALSE), "")</f>
        <v>107</v>
      </c>
      <c r="M72" s="41">
        <f>IFERROR(VLOOKUP(E72, '[1]Cadences-Références UET1'!$C$111:$I$138, 5, FALSE)*($G72-$F72), "")</f>
        <v>827</v>
      </c>
      <c r="N72" s="42">
        <f t="shared" si="7"/>
        <v>1.0305295950155764</v>
      </c>
      <c r="O72" s="43">
        <f t="shared" si="6"/>
        <v>1.2091898428053204E-3</v>
      </c>
    </row>
    <row r="73" spans="2:15" ht="15.75" customHeight="1" x14ac:dyDescent="0.25">
      <c r="B73" s="28"/>
      <c r="C73" s="120"/>
      <c r="D73" s="121"/>
      <c r="E73" s="105"/>
      <c r="F73" s="105"/>
      <c r="G73" s="105"/>
      <c r="H73" s="105"/>
      <c r="I73" s="105"/>
      <c r="J73" s="106"/>
      <c r="K73" s="107" t="str">
        <f>IFERROR(VLOOKUP(E73, '[1]Cadences-Références UET1'!$C$111:$I$138,2, FALSE), "")</f>
        <v/>
      </c>
      <c r="L73" s="107" t="str">
        <f>IFERROR(VLOOKUP(E73, '[1]Cadences-Références UET1'!$C$111:$I$138, 6, FALSE), "")</f>
        <v/>
      </c>
      <c r="M73" s="107" t="str">
        <f>IFERROR(VLOOKUP(E73, '[1]Cadences-Références UET1'!$C$111:$I$138, 5, FALSE)*($G73-$F73), "")</f>
        <v/>
      </c>
      <c r="N73" s="108" t="str">
        <f t="shared" si="7"/>
        <v/>
      </c>
      <c r="O73" s="109" t="str">
        <f t="shared" si="6"/>
        <v/>
      </c>
    </row>
    <row r="74" spans="2:15" ht="15.75" customHeight="1" x14ac:dyDescent="0.25">
      <c r="B74" s="28"/>
      <c r="C74" s="120"/>
      <c r="D74" s="119"/>
      <c r="E74" s="39"/>
      <c r="F74" s="39"/>
      <c r="G74" s="39"/>
      <c r="H74" s="39"/>
      <c r="I74" s="39"/>
      <c r="J74" s="40"/>
      <c r="K74" s="41" t="str">
        <f>IFERROR(VLOOKUP(E74, '[1]Cadences-Références UET1'!$C$111:$I$138,2, FALSE), "")</f>
        <v/>
      </c>
      <c r="L74" s="41" t="str">
        <f>IFERROR(VLOOKUP(E74, '[1]Cadences-Références UET1'!$C$111:$I$138, 6, FALSE), "")</f>
        <v/>
      </c>
      <c r="M74" s="41" t="str">
        <f>IFERROR(VLOOKUP(E74, '[1]Cadences-Références UET1'!$C$111:$I$138, 5, FALSE)*($G74-$F74), "")</f>
        <v/>
      </c>
      <c r="N74" s="42" t="str">
        <f t="shared" si="7"/>
        <v/>
      </c>
      <c r="O74" s="43" t="str">
        <f t="shared" si="6"/>
        <v/>
      </c>
    </row>
    <row r="75" spans="2:15" ht="15.75" customHeight="1" x14ac:dyDescent="0.25">
      <c r="B75" s="28"/>
      <c r="C75" s="120"/>
      <c r="D75" s="121"/>
      <c r="E75" s="105"/>
      <c r="F75" s="105"/>
      <c r="G75" s="105"/>
      <c r="H75" s="105"/>
      <c r="I75" s="105"/>
      <c r="J75" s="106"/>
      <c r="K75" s="107" t="str">
        <f>IFERROR(VLOOKUP(E75, '[1]Cadences-Références UET1'!$C$111:$I$138,2, FALSE), "")</f>
        <v/>
      </c>
      <c r="L75" s="107" t="str">
        <f>IFERROR(VLOOKUP(E75, '[1]Cadences-Références UET1'!$C$111:$I$138, 6, FALSE), "")</f>
        <v/>
      </c>
      <c r="M75" s="107" t="str">
        <f>IFERROR(VLOOKUP(E75, '[1]Cadences-Références UET1'!$C$111:$I$138, 5, FALSE)*($G75-$F75), "")</f>
        <v/>
      </c>
      <c r="N75" s="108" t="str">
        <f t="shared" si="7"/>
        <v/>
      </c>
      <c r="O75" s="109" t="str">
        <f t="shared" si="6"/>
        <v/>
      </c>
    </row>
    <row r="76" spans="2:15" ht="15.75" customHeight="1" thickBot="1" x14ac:dyDescent="0.3">
      <c r="B76" s="66"/>
      <c r="C76" s="122"/>
      <c r="D76" s="123"/>
      <c r="E76" s="58"/>
      <c r="F76" s="58"/>
      <c r="G76" s="58"/>
      <c r="H76" s="58"/>
      <c r="I76" s="58"/>
      <c r="J76" s="59"/>
      <c r="K76" s="60" t="str">
        <f>IFERROR(VLOOKUP(E76, '[1]Cadences-Références UET1'!$C$111:$I$138,2, FALSE), "")</f>
        <v/>
      </c>
      <c r="L76" s="60" t="str">
        <f>IFERROR(VLOOKUP(E76, '[1]Cadences-Références UET1'!$C$111:$I$138, 6, FALSE), "")</f>
        <v/>
      </c>
      <c r="M76" s="60" t="str">
        <f>IFERROR(VLOOKUP(E76, '[1]Cadences-Références UET1'!$C$111:$I$138, 5, FALSE)*($G76-$F76), "")</f>
        <v/>
      </c>
      <c r="N76" s="61" t="str">
        <f t="shared" si="7"/>
        <v/>
      </c>
      <c r="O76" s="62" t="str">
        <f t="shared" si="6"/>
        <v/>
      </c>
    </row>
    <row r="80" spans="2:15" ht="15" customHeight="1" x14ac:dyDescent="0.35">
      <c r="E80" s="2"/>
      <c r="F80" s="2"/>
      <c r="G80" s="2"/>
    </row>
  </sheetData>
  <sheetProtection sheet="1" objects="1" scenarios="1" selectLockedCells="1"/>
  <protectedRanges>
    <protectedRange sqref="F5:G76" name="Plage1"/>
  </protectedRanges>
  <mergeCells count="18">
    <mergeCell ref="B29:B52"/>
    <mergeCell ref="C29:C34"/>
    <mergeCell ref="D29:D30"/>
    <mergeCell ref="C35:C45"/>
    <mergeCell ref="C46:C52"/>
    <mergeCell ref="B53:B76"/>
    <mergeCell ref="C53:C58"/>
    <mergeCell ref="D53:D54"/>
    <mergeCell ref="C59:C69"/>
    <mergeCell ref="C70:C76"/>
    <mergeCell ref="B3:D3"/>
    <mergeCell ref="G3:I3"/>
    <mergeCell ref="J3:O3"/>
    <mergeCell ref="B5:B28"/>
    <mergeCell ref="C5:C10"/>
    <mergeCell ref="D5:D6"/>
    <mergeCell ref="C11:C21"/>
    <mergeCell ref="C22:C28"/>
  </mergeCells>
  <conditionalFormatting sqref="N5:N10 N29:N34 N53:N58">
    <cfRule type="cellIs" dxfId="48" priority="48" operator="greaterThanOrEqual">
      <formula>$S$6</formula>
    </cfRule>
    <cfRule type="cellIs" dxfId="47" priority="49" operator="lessThan">
      <formula>$S$6</formula>
    </cfRule>
  </conditionalFormatting>
  <conditionalFormatting sqref="O5:O10 O29:O34 O53:O58">
    <cfRule type="cellIs" dxfId="46" priority="46" operator="lessThanOrEqual">
      <formula>$S$7</formula>
    </cfRule>
    <cfRule type="cellIs" dxfId="45" priority="47" operator="greaterThan">
      <formula>$S$7</formula>
    </cfRule>
  </conditionalFormatting>
  <conditionalFormatting sqref="N5:O10 N29:O34 N53:O58">
    <cfRule type="cellIs" dxfId="44" priority="45" operator="notBetween">
      <formula>0</formula>
      <formula>2</formula>
    </cfRule>
  </conditionalFormatting>
  <conditionalFormatting sqref="K5:L10 K29:M34 K53:M58">
    <cfRule type="cellIs" dxfId="43" priority="44" operator="notBetween">
      <formula>0</formula>
      <formula>10000</formula>
    </cfRule>
  </conditionalFormatting>
  <conditionalFormatting sqref="M5:M10">
    <cfRule type="cellIs" dxfId="42" priority="43" operator="notBetween">
      <formula>0</formula>
      <formula>10000</formula>
    </cfRule>
  </conditionalFormatting>
  <conditionalFormatting sqref="N11:O21">
    <cfRule type="cellIs" dxfId="41" priority="38" operator="notBetween">
      <formula>0</formula>
      <formula>2</formula>
    </cfRule>
  </conditionalFormatting>
  <conditionalFormatting sqref="N11:N21">
    <cfRule type="cellIs" dxfId="40" priority="41" operator="lessThan">
      <formula>$S$12</formula>
    </cfRule>
    <cfRule type="cellIs" dxfId="39" priority="42" operator="greaterThanOrEqual">
      <formula>$S$12</formula>
    </cfRule>
  </conditionalFormatting>
  <conditionalFormatting sqref="O11:O21">
    <cfRule type="cellIs" dxfId="38" priority="39" operator="lessThanOrEqual">
      <formula>$S$13</formula>
    </cfRule>
    <cfRule type="cellIs" dxfId="37" priority="40" operator="greaterThan">
      <formula>$S$13</formula>
    </cfRule>
  </conditionalFormatting>
  <conditionalFormatting sqref="F11:G21 K11:L21">
    <cfRule type="cellIs" dxfId="36" priority="37" operator="notBetween">
      <formula>0</formula>
      <formula>10000</formula>
    </cfRule>
  </conditionalFormatting>
  <conditionalFormatting sqref="M11:M21">
    <cfRule type="cellIs" dxfId="35" priority="36" operator="notBetween">
      <formula>0</formula>
      <formula>10000</formula>
    </cfRule>
  </conditionalFormatting>
  <conditionalFormatting sqref="N35:O45">
    <cfRule type="cellIs" dxfId="34" priority="31" operator="notBetween">
      <formula>0</formula>
      <formula>2</formula>
    </cfRule>
  </conditionalFormatting>
  <conditionalFormatting sqref="N35:N45">
    <cfRule type="cellIs" dxfId="33" priority="34" operator="lessThan">
      <formula>$S$12</formula>
    </cfRule>
    <cfRule type="cellIs" dxfId="32" priority="35" operator="greaterThanOrEqual">
      <formula>$S$12</formula>
    </cfRule>
  </conditionalFormatting>
  <conditionalFormatting sqref="O35:O45">
    <cfRule type="cellIs" dxfId="31" priority="32" operator="lessThanOrEqual">
      <formula>$S$13</formula>
    </cfRule>
    <cfRule type="cellIs" dxfId="30" priority="33" operator="greaterThan">
      <formula>$S$13</formula>
    </cfRule>
  </conditionalFormatting>
  <conditionalFormatting sqref="F35:G45 K35:L45">
    <cfRule type="cellIs" dxfId="29" priority="30" operator="notBetween">
      <formula>0</formula>
      <formula>10000</formula>
    </cfRule>
  </conditionalFormatting>
  <conditionalFormatting sqref="M35:M45">
    <cfRule type="cellIs" dxfId="28" priority="29" operator="notBetween">
      <formula>0</formula>
      <formula>10000</formula>
    </cfRule>
  </conditionalFormatting>
  <conditionalFormatting sqref="N59:O69">
    <cfRule type="cellIs" dxfId="27" priority="24" operator="notBetween">
      <formula>0</formula>
      <formula>2</formula>
    </cfRule>
  </conditionalFormatting>
  <conditionalFormatting sqref="N59:N69">
    <cfRule type="cellIs" dxfId="26" priority="27" operator="lessThan">
      <formula>$S$12</formula>
    </cfRule>
    <cfRule type="cellIs" dxfId="25" priority="28" operator="greaterThanOrEqual">
      <formula>$S$12</formula>
    </cfRule>
  </conditionalFormatting>
  <conditionalFormatting sqref="O59:O69">
    <cfRule type="cellIs" dxfId="24" priority="25" operator="lessThanOrEqual">
      <formula>$S$13</formula>
    </cfRule>
    <cfRule type="cellIs" dxfId="23" priority="26" operator="greaterThan">
      <formula>$S$13</formula>
    </cfRule>
  </conditionalFormatting>
  <conditionalFormatting sqref="F59:G69 K59:L69">
    <cfRule type="cellIs" dxfId="22" priority="23" operator="notBetween">
      <formula>0</formula>
      <formula>10000</formula>
    </cfRule>
  </conditionalFormatting>
  <conditionalFormatting sqref="M59:M69">
    <cfRule type="cellIs" dxfId="21" priority="22" operator="notBetween">
      <formula>0</formula>
      <formula>10000</formula>
    </cfRule>
  </conditionalFormatting>
  <conditionalFormatting sqref="N22:O28">
    <cfRule type="cellIs" dxfId="20" priority="17" operator="notBetween">
      <formula>0</formula>
      <formula>2</formula>
    </cfRule>
  </conditionalFormatting>
  <conditionalFormatting sqref="N22:N28">
    <cfRule type="cellIs" dxfId="19" priority="20" operator="lessThan">
      <formula>$S$12</formula>
    </cfRule>
    <cfRule type="cellIs" dxfId="18" priority="21" operator="greaterThanOrEqual">
      <formula>$S$12</formula>
    </cfRule>
  </conditionalFormatting>
  <conditionalFormatting sqref="O22:O28">
    <cfRule type="cellIs" dxfId="17" priority="18" operator="lessThanOrEqual">
      <formula>$S$13</formula>
    </cfRule>
    <cfRule type="cellIs" dxfId="16" priority="19" operator="greaterThan">
      <formula>$S$13</formula>
    </cfRule>
  </conditionalFormatting>
  <conditionalFormatting sqref="F22:G28 K22:L28">
    <cfRule type="cellIs" dxfId="15" priority="16" operator="notBetween">
      <formula>0</formula>
      <formula>10000</formula>
    </cfRule>
  </conditionalFormatting>
  <conditionalFormatting sqref="M22:M28">
    <cfRule type="cellIs" dxfId="14" priority="15" operator="notBetween">
      <formula>0</formula>
      <formula>10000</formula>
    </cfRule>
  </conditionalFormatting>
  <conditionalFormatting sqref="N46:O52">
    <cfRule type="cellIs" dxfId="13" priority="10" operator="notBetween">
      <formula>0</formula>
      <formula>2</formula>
    </cfRule>
  </conditionalFormatting>
  <conditionalFormatting sqref="N46:N52">
    <cfRule type="cellIs" dxfId="12" priority="13" operator="lessThan">
      <formula>$S$12</formula>
    </cfRule>
    <cfRule type="cellIs" dxfId="11" priority="14" operator="greaterThanOrEqual">
      <formula>$S$12</formula>
    </cfRule>
  </conditionalFormatting>
  <conditionalFormatting sqref="O46:O52">
    <cfRule type="cellIs" dxfId="10" priority="11" operator="lessThanOrEqual">
      <formula>$S$13</formula>
    </cfRule>
    <cfRule type="cellIs" dxfId="9" priority="12" operator="greaterThan">
      <formula>$S$13</formula>
    </cfRule>
  </conditionalFormatting>
  <conditionalFormatting sqref="F46:G52 K46:L52">
    <cfRule type="cellIs" dxfId="8" priority="9" operator="notBetween">
      <formula>0</formula>
      <formula>10000</formula>
    </cfRule>
  </conditionalFormatting>
  <conditionalFormatting sqref="M46:M52">
    <cfRule type="cellIs" dxfId="7" priority="8" operator="notBetween">
      <formula>0</formula>
      <formula>10000</formula>
    </cfRule>
  </conditionalFormatting>
  <conditionalFormatting sqref="N70:O76">
    <cfRule type="cellIs" dxfId="6" priority="3" operator="notBetween">
      <formula>0</formula>
      <formula>2</formula>
    </cfRule>
  </conditionalFormatting>
  <conditionalFormatting sqref="N70:N76">
    <cfRule type="cellIs" dxfId="5" priority="6" operator="lessThan">
      <formula>$S$12</formula>
    </cfRule>
    <cfRule type="cellIs" dxfId="4" priority="7" operator="greaterThanOrEqual">
      <formula>$S$12</formula>
    </cfRule>
  </conditionalFormatting>
  <conditionalFormatting sqref="O70:O76">
    <cfRule type="cellIs" dxfId="3" priority="4" operator="lessThanOrEqual">
      <formula>$S$13</formula>
    </cfRule>
    <cfRule type="cellIs" dxfId="2" priority="5" operator="greaterThan">
      <formula>$S$13</formula>
    </cfRule>
  </conditionalFormatting>
  <conditionalFormatting sqref="F70:G76 K70:L76">
    <cfRule type="cellIs" dxfId="1" priority="2" operator="notBetween">
      <formula>0</formula>
      <formula>10000</formula>
    </cfRule>
  </conditionalFormatting>
  <conditionalFormatting sqref="M70:M76">
    <cfRule type="cellIs" dxfId="0" priority="1" operator="notBetween">
      <formula>0</formula>
      <formula>10000</formula>
    </cfRule>
  </conditionalFormatting>
  <pageMargins left="0" right="0" top="0.39370078740157483" bottom="0.39370078740157483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outon 2">
              <controlPr defaultSize="0" print="0" autoFill="0" autoPict="0" macro="[1]!ajoutProduction">
                <anchor moveWithCells="1" sizeWithCells="1">
                  <from>
                    <xdr:col>12</xdr:col>
                    <xdr:colOff>19050</xdr:colOff>
                    <xdr:row>1</xdr:row>
                    <xdr:rowOff>19050</xdr:rowOff>
                  </from>
                  <to>
                    <xdr:col>14</xdr:col>
                    <xdr:colOff>542925</xdr:colOff>
                    <xdr:row>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Button 2">
              <controlPr defaultSize="0" print="0" autoFill="0" autoPict="0" macro="[1]!Impression">
                <anchor moveWithCells="1" sizeWithCells="1">
                  <from>
                    <xdr:col>1</xdr:col>
                    <xdr:colOff>28575</xdr:colOff>
                    <xdr:row>1</xdr:row>
                    <xdr:rowOff>9525</xdr:rowOff>
                  </from>
                  <to>
                    <xdr:col>4</xdr:col>
                    <xdr:colOff>133350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E498DCE-5DD7-4C8A-8AF3-21DA6E6BDE95}">
          <x14:formula1>
            <xm:f>'[Suivi de prod UET1-2.xlsm]Cadences-Références UET2'!#REF!</xm:f>
          </x14:formula1>
          <xm:sqref>E5:E10 E29:E34 E53:E58</xm:sqref>
        </x14:dataValidation>
        <x14:dataValidation type="list" allowBlank="1" showInputMessage="1" showErrorMessage="1" xr:uid="{652191E7-3232-4E82-918D-953F34404918}">
          <x14:formula1>
            <xm:f>'[Suivi de prod UET1-2.xlsm]Cadences-Références UET1'!#REF!</xm:f>
          </x14:formula1>
          <xm:sqref>E11:E21 E35:E45 E59:E69</xm:sqref>
        </x14:dataValidation>
        <x14:dataValidation type="list" allowBlank="1" showInputMessage="1" showErrorMessage="1" xr:uid="{E7AAC077-A1EF-496B-8CEA-E6E24135457F}">
          <x14:formula1>
            <xm:f>'[Suivi de prod UET1-2.xlsm]Cadences-Références UET1'!#REF!</xm:f>
          </x14:formula1>
          <xm:sqref>E70:E76 E46:E52 E22:E28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5C74E-D41D-4DC3-8AEF-4609C24175FC}">
  <sheetPr codeName="Feuil322">
    <pageSetUpPr fitToPage="1"/>
  </sheetPr>
  <dimension ref="B1:S80"/>
  <sheetViews>
    <sheetView zoomScaleNormal="100" workbookViewId="0">
      <pane ySplit="4" topLeftCell="A5" activePane="bottomLeft" state="frozen"/>
      <selection activeCell="L24" sqref="L24"/>
      <selection pane="bottomLeft" activeCell="F64" sqref="F64"/>
    </sheetView>
  </sheetViews>
  <sheetFormatPr baseColWidth="10" defaultRowHeight="15" customHeight="1" x14ac:dyDescent="0.35"/>
  <cols>
    <col min="1" max="1" width="3.5703125" customWidth="1"/>
    <col min="2" max="2" width="10.42578125" style="1" customWidth="1"/>
    <col min="3" max="3" width="7.42578125" style="2" customWidth="1"/>
    <col min="4" max="4" width="10.5703125" style="3" bestFit="1" customWidth="1"/>
    <col min="5" max="5" width="10.140625" bestFit="1" customWidth="1"/>
    <col min="6" max="6" width="8.42578125" customWidth="1"/>
    <col min="7" max="7" width="8.140625" customWidth="1"/>
    <col min="8" max="8" width="6.7109375" bestFit="1" customWidth="1"/>
    <col min="9" max="9" width="7" customWidth="1"/>
    <col min="10" max="10" width="26.140625" customWidth="1"/>
    <col min="11" max="11" width="12.28515625" customWidth="1"/>
    <col min="12" max="12" width="15.42578125" customWidth="1"/>
    <col min="13" max="13" width="12.5703125" customWidth="1"/>
    <col min="14" max="14" width="9.85546875" style="4" customWidth="1"/>
    <col min="15" max="15" width="8.42578125" customWidth="1"/>
    <col min="16" max="16" width="5.85546875" customWidth="1"/>
    <col min="17" max="17" width="27" customWidth="1"/>
    <col min="18" max="18" width="5.7109375" customWidth="1"/>
    <col min="19" max="19" width="5.28515625" customWidth="1"/>
  </cols>
  <sheetData>
    <row r="1" spans="2:19" ht="15" customHeight="1" thickBot="1" x14ac:dyDescent="0.4"/>
    <row r="2" spans="2:19" ht="27" customHeight="1" thickBot="1" x14ac:dyDescent="0.3">
      <c r="B2" s="5"/>
      <c r="C2" s="6"/>
      <c r="D2" s="6"/>
      <c r="E2" s="6"/>
      <c r="F2" s="6"/>
      <c r="G2" s="6"/>
      <c r="H2" s="6"/>
      <c r="I2" s="6"/>
      <c r="J2" s="5" t="s">
        <v>0</v>
      </c>
      <c r="K2" s="6"/>
      <c r="L2" s="6"/>
      <c r="M2" s="6"/>
      <c r="N2" s="6"/>
      <c r="O2" s="7"/>
    </row>
    <row r="3" spans="2:19" ht="27" customHeight="1" thickBot="1" x14ac:dyDescent="0.3">
      <c r="B3" s="8"/>
      <c r="C3" s="9"/>
      <c r="D3" s="9"/>
      <c r="E3" s="10" t="s">
        <v>1</v>
      </c>
      <c r="F3" s="11"/>
      <c r="G3" s="12">
        <v>44734.444351851853</v>
      </c>
      <c r="H3" s="9"/>
      <c r="I3" s="9"/>
      <c r="J3" s="9"/>
      <c r="K3" s="9"/>
      <c r="L3" s="9"/>
      <c r="M3" s="9"/>
      <c r="N3" s="9"/>
      <c r="O3" s="13"/>
    </row>
    <row r="4" spans="2:19" ht="60.75" thickBot="1" x14ac:dyDescent="0.3">
      <c r="B4" s="14"/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 t="s">
        <v>14</v>
      </c>
    </row>
    <row r="5" spans="2:19" ht="15" customHeight="1" x14ac:dyDescent="0.25">
      <c r="B5" s="18" t="s">
        <v>15</v>
      </c>
      <c r="C5" s="19" t="s">
        <v>16</v>
      </c>
      <c r="D5" s="20" t="s">
        <v>17</v>
      </c>
      <c r="E5" s="21">
        <v>908</v>
      </c>
      <c r="F5" s="21">
        <v>22432</v>
      </c>
      <c r="G5" s="21">
        <v>26348</v>
      </c>
      <c r="H5" s="21">
        <v>31</v>
      </c>
      <c r="I5" s="21">
        <v>0.25</v>
      </c>
      <c r="J5" s="22" t="s">
        <v>77</v>
      </c>
      <c r="K5" s="23" t="str">
        <f>IFERROR(VLOOKUP(E5,'[1]Cadences-Références UET2'!$C$2:$I$11,2,FALSE), "")</f>
        <v>P10297</v>
      </c>
      <c r="L5" s="23">
        <f>IF(E5="","",IF(F6="",VLOOKUP(E5, '[1]Cadences-Références UET2'!$E$2:$T$11,5, FALSE),VLOOKUP(E5, '[1]Cadences-Références UET2'!$E$2:$T$11,8, FALSE)))</f>
        <v>500</v>
      </c>
      <c r="M5" s="23">
        <f>IFERROR(VLOOKUP(E5, '[1]Cadences-Références UET2'!$E$2:$I$11, 3, FALSE)*($G5-$F5), "")</f>
        <v>3916</v>
      </c>
      <c r="N5" s="24">
        <f>IFERROR((M5/($R$5-I5))/L5, "")</f>
        <v>1.0105806451612904</v>
      </c>
      <c r="O5" s="25">
        <f>IFERROR(H5/M5, "")</f>
        <v>7.9162410623084788E-3</v>
      </c>
      <c r="Q5" s="26" t="s">
        <v>18</v>
      </c>
      <c r="R5" s="27">
        <v>8</v>
      </c>
      <c r="S5" s="27" t="s">
        <v>19</v>
      </c>
    </row>
    <row r="6" spans="2:19" ht="15" customHeight="1" x14ac:dyDescent="0.25">
      <c r="B6" s="28"/>
      <c r="C6" s="29"/>
      <c r="D6" s="30"/>
      <c r="E6" s="31">
        <v>825</v>
      </c>
      <c r="F6" s="31">
        <v>22380</v>
      </c>
      <c r="G6" s="31">
        <v>26268</v>
      </c>
      <c r="H6" s="31">
        <v>74</v>
      </c>
      <c r="I6" s="31">
        <v>0.25</v>
      </c>
      <c r="J6" s="32" t="s">
        <v>54</v>
      </c>
      <c r="K6" s="33" t="str">
        <f>IFERROR(VLOOKUP(E6,'[1]Cadences-Références UET2'!$C$2:$I$11,2,FALSE), "")</f>
        <v>P09958</v>
      </c>
      <c r="L6" s="33">
        <f>IF(E6="","",IF(F5="",VLOOKUP(E6, '[1]Cadences-Références UET2'!$E$2:$T$11,5, FALSE),VLOOKUP(E6, '[1]Cadences-Références UET2'!$E$2:$T$11,8, FALSE)))</f>
        <v>500</v>
      </c>
      <c r="M6" s="33">
        <f>IFERROR(VLOOKUP(E6, '[1]Cadences-Références UET2'!$E$2:$I$11, 3, FALSE)*($G6-$F6), "")</f>
        <v>3888</v>
      </c>
      <c r="N6" s="34">
        <f t="shared" ref="N6:N58" si="0">IFERROR((M6/($R$5-I6))/L6, "")</f>
        <v>1.0033548387096773</v>
      </c>
      <c r="O6" s="35">
        <f t="shared" ref="O6:O69" si="1">IFERROR(H6/M6, "")</f>
        <v>1.9032921810699589E-2</v>
      </c>
      <c r="Q6" s="36" t="s">
        <v>13</v>
      </c>
      <c r="R6" s="27" t="s">
        <v>20</v>
      </c>
      <c r="S6" s="37">
        <v>0.98</v>
      </c>
    </row>
    <row r="7" spans="2:19" ht="15" customHeight="1" x14ac:dyDescent="0.25">
      <c r="B7" s="28"/>
      <c r="C7" s="29"/>
      <c r="D7" s="38" t="s">
        <v>21</v>
      </c>
      <c r="E7" s="39">
        <v>136</v>
      </c>
      <c r="F7" s="39">
        <v>10882</v>
      </c>
      <c r="G7" s="39">
        <v>13588</v>
      </c>
      <c r="H7" s="39">
        <v>36</v>
      </c>
      <c r="I7" s="39">
        <v>0.25</v>
      </c>
      <c r="J7" s="40" t="s">
        <v>78</v>
      </c>
      <c r="K7" s="41" t="str">
        <f>IFERROR(VLOOKUP(E7,'[1]Cadences-Références UET2'!$C$2:$I$11,2,FALSE), "")</f>
        <v>P09883</v>
      </c>
      <c r="L7" s="41">
        <f>IFERROR(VLOOKUP(E7, '[1]Cadences-Références UET2'!$E$2:$I$11, 5, FALSE), "")</f>
        <v>480</v>
      </c>
      <c r="M7" s="41">
        <f>IFERROR(VLOOKUP(E7, '[1]Cadences-Références UET2'!$E$2:$I$11, 3, FALSE)*($G7-$F7), "")</f>
        <v>2706</v>
      </c>
      <c r="N7" s="42">
        <f t="shared" si="0"/>
        <v>0.72741935483870968</v>
      </c>
      <c r="O7" s="43">
        <f t="shared" si="1"/>
        <v>1.3303769401330377E-2</v>
      </c>
      <c r="Q7" s="36" t="s">
        <v>14</v>
      </c>
      <c r="R7" s="27" t="s">
        <v>23</v>
      </c>
      <c r="S7" s="37">
        <v>0.01</v>
      </c>
    </row>
    <row r="8" spans="2:19" ht="15" customHeight="1" x14ac:dyDescent="0.25">
      <c r="B8" s="28"/>
      <c r="C8" s="29"/>
      <c r="D8" s="44" t="s">
        <v>24</v>
      </c>
      <c r="E8" s="31">
        <v>825</v>
      </c>
      <c r="F8" s="31">
        <v>0</v>
      </c>
      <c r="G8" s="31">
        <v>3215</v>
      </c>
      <c r="H8" s="31">
        <v>47</v>
      </c>
      <c r="I8" s="31">
        <v>0.25</v>
      </c>
      <c r="J8" s="32" t="s">
        <v>78</v>
      </c>
      <c r="K8" s="33" t="str">
        <f>IFERROR(VLOOKUP(E8,'[1]Cadences-Références UET2'!$C$2:$I$11,2,FALSE), "")</f>
        <v>P09958</v>
      </c>
      <c r="L8" s="33">
        <f>IFERROR(VLOOKUP(E8, '[1]Cadences-Références UET2'!$E$2:$T$11, 16, FALSE), "")</f>
        <v>440</v>
      </c>
      <c r="M8" s="33">
        <f>IFERROR(VLOOKUP(E8, '[1]Cadences-Références UET2'!$E$2:$I$11, 3, FALSE)*($G8-$F8), "")</f>
        <v>3215</v>
      </c>
      <c r="N8" s="34">
        <f>IFERROR((M8/($R$5-I8))/L8, "")</f>
        <v>0.94281524926686211</v>
      </c>
      <c r="O8" s="35">
        <f t="shared" si="1"/>
        <v>1.4618973561430793E-2</v>
      </c>
    </row>
    <row r="9" spans="2:19" ht="15" customHeight="1" x14ac:dyDescent="0.25">
      <c r="B9" s="28"/>
      <c r="C9" s="29"/>
      <c r="D9" s="38" t="s">
        <v>25</v>
      </c>
      <c r="E9" s="39" t="s">
        <v>66</v>
      </c>
      <c r="F9" s="39">
        <v>822</v>
      </c>
      <c r="G9" s="39">
        <v>1812</v>
      </c>
      <c r="H9" s="39">
        <v>42</v>
      </c>
      <c r="I9" s="39">
        <v>2.5</v>
      </c>
      <c r="J9" s="40" t="s">
        <v>79</v>
      </c>
      <c r="K9" s="41" t="str">
        <f>IFERROR(VLOOKUP(E9,'[1]Cadences-Références UET2'!$C$2:$I$11,2,FALSE), "")</f>
        <v>P10461</v>
      </c>
      <c r="L9" s="41">
        <f>IFERROR(VLOOKUP(E9, '[1]Cadences-Références UET2'!$E$2:$T$11, 16, FALSE), "")</f>
        <v>360</v>
      </c>
      <c r="M9" s="41">
        <f>IFERROR(VLOOKUP(E9, '[1]Cadences-Références UET2'!$E$2:$I$11, 3, FALSE)*($G9-$F9), "")</f>
        <v>990</v>
      </c>
      <c r="N9" s="42">
        <f t="shared" si="0"/>
        <v>0.5</v>
      </c>
      <c r="O9" s="43">
        <f t="shared" si="1"/>
        <v>4.2424242424242427E-2</v>
      </c>
    </row>
    <row r="10" spans="2:19" ht="15.75" customHeight="1" thickBot="1" x14ac:dyDescent="0.3">
      <c r="B10" s="28"/>
      <c r="C10" s="45"/>
      <c r="D10" s="46" t="s">
        <v>26</v>
      </c>
      <c r="E10" s="47"/>
      <c r="F10" s="47"/>
      <c r="G10" s="47"/>
      <c r="H10" s="47"/>
      <c r="I10" s="47"/>
      <c r="J10" s="48"/>
      <c r="K10" s="49" t="str">
        <f>IFERROR(VLOOKUP(E10,'[1]Cadences-Références UET2'!$C$2:$I$11,2,FALSE), "")</f>
        <v/>
      </c>
      <c r="L10" s="49" t="str">
        <f>IFERROR(VLOOKUP(E10, '[1]Cadences-Références UET2'!$E$2:$I$11, 5, FALSE), "")</f>
        <v/>
      </c>
      <c r="M10" s="49" t="str">
        <f>IFERROR(VLOOKUP(E10, '[1]Cadences-Références UET2'!$E$2:$I$11, 3, FALSE)*($G10-$F10), "")</f>
        <v/>
      </c>
      <c r="N10" s="50" t="str">
        <f t="shared" si="0"/>
        <v/>
      </c>
      <c r="O10" s="51" t="str">
        <f t="shared" si="1"/>
        <v/>
      </c>
    </row>
    <row r="11" spans="2:19" ht="15" customHeight="1" x14ac:dyDescent="0.25">
      <c r="B11" s="28"/>
      <c r="C11" s="19" t="s">
        <v>27</v>
      </c>
      <c r="D11" s="52" t="s">
        <v>28</v>
      </c>
      <c r="E11" s="21"/>
      <c r="F11" s="21"/>
      <c r="G11" s="21"/>
      <c r="H11" s="21"/>
      <c r="I11" s="21"/>
      <c r="J11" s="22"/>
      <c r="K11" s="23" t="str">
        <f>IFERROR(VLOOKUP(E11, '[1]Cadences-Références UET1'!$C$2:$I$125, 2, FALSE), "")</f>
        <v/>
      </c>
      <c r="L11" s="23" t="str">
        <f>IFERROR(VLOOKUP(E11, '[1]Cadences-Références UET1'!$C$2:$I$125, 7, FALSE), "")</f>
        <v/>
      </c>
      <c r="M11" s="23" t="str">
        <f>IFERROR(VLOOKUP(E11, '[1]Cadences-Références UET1'!$C$2:$I$125, 5, FALSE)*($G11-$F11), "")</f>
        <v/>
      </c>
      <c r="N11" s="24" t="str">
        <f t="shared" ref="N11:N21" si="2">IFERROR((M11/($R$11-I11))/L11, "")</f>
        <v/>
      </c>
      <c r="O11" s="25" t="str">
        <f t="shared" si="1"/>
        <v/>
      </c>
      <c r="Q11" s="26" t="s">
        <v>29</v>
      </c>
      <c r="R11" s="53">
        <v>7.5</v>
      </c>
      <c r="S11" s="53" t="s">
        <v>19</v>
      </c>
    </row>
    <row r="12" spans="2:19" ht="15" customHeight="1" x14ac:dyDescent="0.25">
      <c r="B12" s="28"/>
      <c r="C12" s="29"/>
      <c r="D12" s="44" t="s">
        <v>30</v>
      </c>
      <c r="E12" s="31" t="s">
        <v>60</v>
      </c>
      <c r="F12" s="31">
        <v>404</v>
      </c>
      <c r="G12" s="31">
        <v>461</v>
      </c>
      <c r="H12" s="31">
        <v>2</v>
      </c>
      <c r="I12" s="31">
        <v>4.5</v>
      </c>
      <c r="J12" s="32" t="s">
        <v>80</v>
      </c>
      <c r="K12" s="33">
        <f>IFERROR(VLOOKUP(E12, '[1]Cadences-Références UET1'!$C$2:$I$125, 2, FALSE), "")</f>
        <v>0</v>
      </c>
      <c r="L12" s="33">
        <f>IFERROR(VLOOKUP(E12, '[1]Cadences-Références UET1'!$C$2:$I$125, 7, FALSE), "")</f>
        <v>80</v>
      </c>
      <c r="M12" s="33">
        <f>IFERROR(VLOOKUP(E12, '[1]Cadences-Références UET1'!$C$2:$I$125, 5, FALSE)*($G12-$F12), "")</f>
        <v>228</v>
      </c>
      <c r="N12" s="34">
        <f t="shared" si="2"/>
        <v>0.95</v>
      </c>
      <c r="O12" s="35">
        <f t="shared" si="1"/>
        <v>8.771929824561403E-3</v>
      </c>
      <c r="Q12" s="26" t="s">
        <v>13</v>
      </c>
      <c r="R12" s="53" t="s">
        <v>20</v>
      </c>
      <c r="S12" s="37">
        <v>0.98</v>
      </c>
    </row>
    <row r="13" spans="2:19" ht="15" customHeight="1" x14ac:dyDescent="0.25">
      <c r="B13" s="28"/>
      <c r="C13" s="29"/>
      <c r="D13" s="54" t="s">
        <v>31</v>
      </c>
      <c r="E13" s="39"/>
      <c r="F13" s="39"/>
      <c r="G13" s="39"/>
      <c r="H13" s="39"/>
      <c r="I13" s="39"/>
      <c r="J13" s="40"/>
      <c r="K13" s="41" t="str">
        <f>IFERROR(VLOOKUP(E13, '[1]Cadences-Références UET1'!$C$2:$I$125, 2, FALSE), "")</f>
        <v/>
      </c>
      <c r="L13" s="41" t="str">
        <f>IFERROR(VLOOKUP(E13, '[1]Cadences-Références UET1'!$C$2:$I$125, 7, FALSE), "")</f>
        <v/>
      </c>
      <c r="M13" s="41" t="str">
        <f>IFERROR(VLOOKUP(E13, '[1]Cadences-Références UET1'!$C$2:$I$125, 5, FALSE)*($G13-$F13), "")</f>
        <v/>
      </c>
      <c r="N13" s="42" t="str">
        <f t="shared" si="2"/>
        <v/>
      </c>
      <c r="O13" s="43" t="str">
        <f t="shared" si="1"/>
        <v/>
      </c>
      <c r="Q13" s="26" t="s">
        <v>14</v>
      </c>
      <c r="R13" s="53" t="s">
        <v>23</v>
      </c>
      <c r="S13" s="55">
        <v>0.01</v>
      </c>
    </row>
    <row r="14" spans="2:19" ht="15" customHeight="1" x14ac:dyDescent="0.25">
      <c r="B14" s="28"/>
      <c r="C14" s="29"/>
      <c r="D14" s="44" t="s">
        <v>34</v>
      </c>
      <c r="E14" s="31" t="s">
        <v>62</v>
      </c>
      <c r="F14" s="31">
        <v>516</v>
      </c>
      <c r="G14" s="31">
        <v>722</v>
      </c>
      <c r="H14" s="31">
        <v>24</v>
      </c>
      <c r="I14" s="31"/>
      <c r="J14" s="32" t="s">
        <v>81</v>
      </c>
      <c r="K14" s="33" t="str">
        <f>IFERROR(VLOOKUP(E14, '[1]Cadences-Références UET1'!$C$2:$I$125, 2, FALSE), "")</f>
        <v>P10275</v>
      </c>
      <c r="L14" s="33">
        <f>IFERROR(VLOOKUP(E14, '[1]Cadences-Références UET1'!$C$2:$I$125, 7, FALSE), "")</f>
        <v>208</v>
      </c>
      <c r="M14" s="33">
        <f>IFERROR(VLOOKUP(E14, '[1]Cadences-Références UET1'!$C$2:$I$125, 5, FALSE)*($G14-$F14), "")</f>
        <v>1648</v>
      </c>
      <c r="N14" s="34">
        <f t="shared" si="2"/>
        <v>1.0564102564102564</v>
      </c>
      <c r="O14" s="35">
        <f t="shared" si="1"/>
        <v>1.4563106796116505E-2</v>
      </c>
    </row>
    <row r="15" spans="2:19" ht="15" customHeight="1" x14ac:dyDescent="0.25">
      <c r="B15" s="28"/>
      <c r="C15" s="29"/>
      <c r="D15" s="54" t="s">
        <v>35</v>
      </c>
      <c r="E15" s="39">
        <v>462</v>
      </c>
      <c r="F15" s="39">
        <v>996</v>
      </c>
      <c r="G15" s="39">
        <v>1199</v>
      </c>
      <c r="H15" s="39">
        <v>5</v>
      </c>
      <c r="I15" s="39"/>
      <c r="J15" s="40"/>
      <c r="K15" s="41" t="str">
        <f>IFERROR(VLOOKUP(E15, '[1]Cadences-Références UET1'!$C$2:$I$125, 2, FALSE), "")</f>
        <v>P09912</v>
      </c>
      <c r="L15" s="41">
        <f>IFERROR(VLOOKUP(E15, '[1]Cadences-Références UET1'!$C$2:$I$125, 7, FALSE), "")</f>
        <v>108</v>
      </c>
      <c r="M15" s="41">
        <f>IFERROR(VLOOKUP(E15, '[1]Cadences-Références UET1'!$C$2:$I$125, 5, FALSE)*($G15-$F15), "")</f>
        <v>812</v>
      </c>
      <c r="N15" s="42">
        <f t="shared" si="2"/>
        <v>1.0024691358024691</v>
      </c>
      <c r="O15" s="43">
        <f t="shared" si="1"/>
        <v>6.1576354679802959E-3</v>
      </c>
    </row>
    <row r="16" spans="2:19" ht="15" customHeight="1" x14ac:dyDescent="0.25">
      <c r="B16" s="28"/>
      <c r="C16" s="29"/>
      <c r="D16" s="44" t="s">
        <v>37</v>
      </c>
      <c r="E16" s="31">
        <v>462</v>
      </c>
      <c r="F16" s="31">
        <v>1951</v>
      </c>
      <c r="G16" s="31">
        <v>2167</v>
      </c>
      <c r="H16" s="31">
        <v>4</v>
      </c>
      <c r="I16" s="31"/>
      <c r="J16" s="32" t="s">
        <v>71</v>
      </c>
      <c r="K16" s="33" t="str">
        <f>IFERROR(VLOOKUP(E16, '[1]Cadences-Références UET1'!$C$2:$I$125, 2, FALSE), "")</f>
        <v>P09912</v>
      </c>
      <c r="L16" s="33">
        <f>IFERROR(VLOOKUP(E16, '[1]Cadences-Références UET1'!$C$2:$I$125, 7, FALSE), "")</f>
        <v>108</v>
      </c>
      <c r="M16" s="33">
        <f>IFERROR(VLOOKUP(E16, '[1]Cadences-Références UET1'!$C$2:$I$125, 5, FALSE)*($G16-$F16), "")</f>
        <v>864</v>
      </c>
      <c r="N16" s="34">
        <f t="shared" si="2"/>
        <v>1.0666666666666667</v>
      </c>
      <c r="O16" s="35">
        <f t="shared" si="1"/>
        <v>4.6296296296296294E-3</v>
      </c>
    </row>
    <row r="17" spans="2:15" ht="15" customHeight="1" x14ac:dyDescent="0.25">
      <c r="B17" s="28"/>
      <c r="C17" s="29"/>
      <c r="D17" s="54" t="s">
        <v>38</v>
      </c>
      <c r="E17" s="39">
        <v>765</v>
      </c>
      <c r="F17" s="39">
        <v>2160</v>
      </c>
      <c r="G17" s="39">
        <v>2323</v>
      </c>
      <c r="H17" s="39">
        <v>7</v>
      </c>
      <c r="I17" s="39"/>
      <c r="J17" s="40" t="s">
        <v>82</v>
      </c>
      <c r="K17" s="41" t="str">
        <f>IFERROR(VLOOKUP(E17, '[1]Cadences-Références UET1'!$C$2:$I$125, 2, FALSE), "")</f>
        <v>K0 DAG P10117</v>
      </c>
      <c r="L17" s="41">
        <f>IFERROR(VLOOKUP(E17, '[1]Cadences-Références UET1'!$C$2:$I$125, 7, FALSE), "")</f>
        <v>108</v>
      </c>
      <c r="M17" s="41">
        <f>IFERROR(VLOOKUP(E17, '[1]Cadences-Références UET1'!$C$2:$I$125, 5, FALSE)*($G17-$F17), "")</f>
        <v>652</v>
      </c>
      <c r="N17" s="42">
        <f t="shared" si="2"/>
        <v>0.80493827160493836</v>
      </c>
      <c r="O17" s="43">
        <f t="shared" si="1"/>
        <v>1.0736196319018405E-2</v>
      </c>
    </row>
    <row r="18" spans="2:15" ht="15" customHeight="1" x14ac:dyDescent="0.25">
      <c r="B18" s="28"/>
      <c r="C18" s="29"/>
      <c r="D18" s="44" t="s">
        <v>40</v>
      </c>
      <c r="E18" s="31"/>
      <c r="F18" s="31"/>
      <c r="G18" s="31"/>
      <c r="H18" s="31"/>
      <c r="I18" s="31"/>
      <c r="J18" s="32"/>
      <c r="K18" s="33" t="str">
        <f>IFERROR(VLOOKUP(E18, '[1]Cadences-Références UET1'!$C$2:$I$125, 2, FALSE), "")</f>
        <v/>
      </c>
      <c r="L18" s="33" t="str">
        <f>IFERROR(VLOOKUP(E18, '[1]Cadences-Références UET1'!$C$2:$I$125, 7, FALSE), "")</f>
        <v/>
      </c>
      <c r="M18" s="33" t="str">
        <f>IFERROR(VLOOKUP(E18, '[1]Cadences-Références UET1'!$C$2:$I$125, 5, FALSE)*($G18-$F18), "")</f>
        <v/>
      </c>
      <c r="N18" s="34" t="str">
        <f t="shared" si="2"/>
        <v/>
      </c>
      <c r="O18" s="35" t="str">
        <f t="shared" si="1"/>
        <v/>
      </c>
    </row>
    <row r="19" spans="2:15" ht="15" customHeight="1" x14ac:dyDescent="0.25">
      <c r="B19" s="28"/>
      <c r="C19" s="29"/>
      <c r="D19" s="54" t="s">
        <v>41</v>
      </c>
      <c r="E19" s="39"/>
      <c r="F19" s="39"/>
      <c r="G19" s="39"/>
      <c r="H19" s="39"/>
      <c r="I19" s="39"/>
      <c r="J19" s="40"/>
      <c r="K19" s="41" t="str">
        <f>IFERROR(VLOOKUP(E19, '[1]Cadences-Références UET1'!$C$2:$I$125, 2, FALSE), "")</f>
        <v/>
      </c>
      <c r="L19" s="41" t="str">
        <f>IFERROR(VLOOKUP(E19, '[1]Cadences-Références UET1'!$C$2:$I$125, 7, FALSE), "")</f>
        <v/>
      </c>
      <c r="M19" s="41" t="str">
        <f>IFERROR(VLOOKUP(E19, '[1]Cadences-Références UET1'!$C$2:$I$125, 5, FALSE)*($G19-$F19), "")</f>
        <v/>
      </c>
      <c r="N19" s="42" t="str">
        <f t="shared" si="2"/>
        <v/>
      </c>
      <c r="O19" s="43" t="str">
        <f t="shared" si="1"/>
        <v/>
      </c>
    </row>
    <row r="20" spans="2:15" ht="15" customHeight="1" x14ac:dyDescent="0.25">
      <c r="B20" s="28"/>
      <c r="C20" s="29"/>
      <c r="D20" s="44" t="s">
        <v>43</v>
      </c>
      <c r="E20" s="31">
        <v>156</v>
      </c>
      <c r="F20" s="31">
        <v>300</v>
      </c>
      <c r="G20" s="31">
        <v>460</v>
      </c>
      <c r="H20" s="31">
        <v>24</v>
      </c>
      <c r="I20" s="31">
        <v>3</v>
      </c>
      <c r="J20" s="32" t="s">
        <v>83</v>
      </c>
      <c r="K20" s="33" t="str">
        <f>IFERROR(VLOOKUP(E20, '[1]Cadences-Références UET1'!$C$2:$I$125, 2, FALSE), "")</f>
        <v>P10386</v>
      </c>
      <c r="L20" s="33">
        <f>IFERROR(VLOOKUP(E20, '[1]Cadences-Références UET1'!$C$2:$I$125, 7, FALSE), "")</f>
        <v>320</v>
      </c>
      <c r="M20" s="33">
        <f>IFERROR(VLOOKUP(E20, '[1]Cadences-Références UET1'!$C$2:$I$125, 5, FALSE)*($G20-$F20), "")</f>
        <v>1280</v>
      </c>
      <c r="N20" s="34">
        <f t="shared" si="2"/>
        <v>0.88888888888888895</v>
      </c>
      <c r="O20" s="35">
        <f t="shared" si="1"/>
        <v>1.8749999999999999E-2</v>
      </c>
    </row>
    <row r="21" spans="2:15" ht="15.75" customHeight="1" thickBot="1" x14ac:dyDescent="0.3">
      <c r="B21" s="28"/>
      <c r="C21" s="56"/>
      <c r="D21" s="57" t="s">
        <v>44</v>
      </c>
      <c r="E21" s="58"/>
      <c r="F21" s="58"/>
      <c r="G21" s="58"/>
      <c r="H21" s="58"/>
      <c r="I21" s="58"/>
      <c r="J21" s="59"/>
      <c r="K21" s="60" t="str">
        <f>IFERROR(VLOOKUP(E21, '[1]Cadences-Références UET1'!$C$2:$I$125, 2, FALSE), "")</f>
        <v/>
      </c>
      <c r="L21" s="60" t="str">
        <f>IFERROR(VLOOKUP(E21, '[1]Cadences-Références UET1'!$C$2:$I$125, 7, FALSE), "")</f>
        <v/>
      </c>
      <c r="M21" s="60" t="str">
        <f>IFERROR(VLOOKUP(E21, '[1]Cadences-Références UET1'!$C$2:$I$125, 5, FALSE)*($G21-$F21), "")</f>
        <v/>
      </c>
      <c r="N21" s="61" t="str">
        <f t="shared" si="2"/>
        <v/>
      </c>
      <c r="O21" s="62" t="str">
        <f t="shared" si="1"/>
        <v/>
      </c>
    </row>
    <row r="22" spans="2:15" ht="15" customHeight="1" x14ac:dyDescent="0.25">
      <c r="B22" s="28"/>
      <c r="C22" s="63" t="s">
        <v>45</v>
      </c>
      <c r="D22" s="54"/>
      <c r="E22" s="64" t="s">
        <v>46</v>
      </c>
      <c r="F22" s="39">
        <v>18847</v>
      </c>
      <c r="G22" s="39">
        <v>20479</v>
      </c>
      <c r="H22" s="39">
        <v>16</v>
      </c>
      <c r="I22" s="39"/>
      <c r="J22" s="40"/>
      <c r="K22" s="41" t="str">
        <f>IFERROR(VLOOKUP(E22, '[1]Cadences-Références UET1'!$C$111:$I$138,2, FALSE), "")</f>
        <v>collage 2op</v>
      </c>
      <c r="L22" s="41">
        <f>IFERROR(VLOOKUP(E22, '[1]Cadences-Références UET1'!$C$111:$I$138, 6, FALSE), "")</f>
        <v>214</v>
      </c>
      <c r="M22" s="41">
        <f>IFERROR(VLOOKUP(E22, '[1]Cadences-Références UET1'!$C$111:$I$138, 5, FALSE)*($G22-$F22), "")</f>
        <v>1632</v>
      </c>
      <c r="N22" s="42">
        <f>IFERROR((M22/($R$11-I22))/L22, "")</f>
        <v>1.016822429906542</v>
      </c>
      <c r="O22" s="43">
        <f t="shared" si="1"/>
        <v>9.8039215686274508E-3</v>
      </c>
    </row>
    <row r="23" spans="2:15" ht="15" customHeight="1" x14ac:dyDescent="0.25">
      <c r="B23" s="28"/>
      <c r="C23" s="65"/>
      <c r="D23" s="44"/>
      <c r="E23" s="31" t="s">
        <v>47</v>
      </c>
      <c r="F23" s="31">
        <v>18847</v>
      </c>
      <c r="G23" s="31">
        <v>20479</v>
      </c>
      <c r="H23" s="31">
        <v>0</v>
      </c>
      <c r="I23" s="31"/>
      <c r="J23" s="32"/>
      <c r="K23" s="33" t="str">
        <f>IFERROR(VLOOKUP(E23, '[1]Cadences-Références UET1'!$C$111:$I$138,2, FALSE), "")</f>
        <v>graissage 2op</v>
      </c>
      <c r="L23" s="41">
        <f>IFERROR(VLOOKUP(E23, '[1]Cadences-Références UET1'!$C$111:$I$138, 6, FALSE), "")</f>
        <v>214</v>
      </c>
      <c r="M23" s="33">
        <f>IFERROR(VLOOKUP(E23, '[1]Cadences-Références UET1'!$C$111:$I$138, 5, FALSE)*($G23-$F23), "")</f>
        <v>1632</v>
      </c>
      <c r="N23" s="34">
        <f t="shared" ref="N23:N28" si="3">IFERROR((M23/($R$11-I23))/L23, "")</f>
        <v>1.016822429906542</v>
      </c>
      <c r="O23" s="35">
        <f t="shared" si="1"/>
        <v>0</v>
      </c>
    </row>
    <row r="24" spans="2:15" ht="15" customHeight="1" x14ac:dyDescent="0.25">
      <c r="B24" s="28"/>
      <c r="C24" s="65"/>
      <c r="D24" s="54"/>
      <c r="E24" s="39" t="s">
        <v>51</v>
      </c>
      <c r="F24" s="39">
        <v>671</v>
      </c>
      <c r="G24" s="39">
        <v>1314</v>
      </c>
      <c r="H24" s="39">
        <v>2</v>
      </c>
      <c r="I24" s="39"/>
      <c r="J24" s="40"/>
      <c r="K24" s="41" t="str">
        <f>IFERROR(VLOOKUP(E24, '[1]Cadences-Références UET1'!$C$111:$I$138,2, FALSE), "")</f>
        <v>collage</v>
      </c>
      <c r="L24" s="41">
        <f>IFERROR(VLOOKUP(E24, '[1]Cadences-Références UET1'!$C$111:$I$138, 6, FALSE), "")</f>
        <v>106.92</v>
      </c>
      <c r="M24" s="41">
        <f>IFERROR(VLOOKUP(E24, '[1]Cadences-Références UET1'!$C$111:$I$138, 5, FALSE)*($G24-$F24), "")</f>
        <v>643</v>
      </c>
      <c r="N24" s="42">
        <f t="shared" si="3"/>
        <v>0.80184561666043153</v>
      </c>
      <c r="O24" s="43">
        <f t="shared" si="1"/>
        <v>3.1104199066874028E-3</v>
      </c>
    </row>
    <row r="25" spans="2:15" ht="15" customHeight="1" x14ac:dyDescent="0.25">
      <c r="B25" s="28"/>
      <c r="C25" s="65"/>
      <c r="D25" s="44"/>
      <c r="E25" s="31" t="s">
        <v>53</v>
      </c>
      <c r="F25" s="31">
        <v>671</v>
      </c>
      <c r="G25" s="31">
        <v>1314</v>
      </c>
      <c r="H25" s="31">
        <v>0</v>
      </c>
      <c r="I25" s="31"/>
      <c r="J25" s="32"/>
      <c r="K25" s="33" t="str">
        <f>IFERROR(VLOOKUP(E25, '[1]Cadences-Références UET1'!$C$111:$I$138,2, FALSE), "")</f>
        <v>graissage</v>
      </c>
      <c r="L25" s="41">
        <f>IFERROR(VLOOKUP(E25, '[1]Cadences-Références UET1'!$C$111:$I$138, 6, FALSE), "")</f>
        <v>106.92</v>
      </c>
      <c r="M25" s="33">
        <f>IFERROR(VLOOKUP(E25, '[1]Cadences-Références UET1'!$C$111:$I$138, 5, FALSE)*($G25-$F25), "")</f>
        <v>643</v>
      </c>
      <c r="N25" s="34">
        <f>IFERROR((M25/($R$11-I25))/L25, "")</f>
        <v>0.80184561666043153</v>
      </c>
      <c r="O25" s="35">
        <f t="shared" si="1"/>
        <v>0</v>
      </c>
    </row>
    <row r="26" spans="2:15" ht="15" customHeight="1" x14ac:dyDescent="0.25">
      <c r="B26" s="28"/>
      <c r="C26" s="65"/>
      <c r="D26" s="54"/>
      <c r="E26" s="39">
        <v>4466</v>
      </c>
      <c r="F26" s="39">
        <v>0</v>
      </c>
      <c r="G26" s="39">
        <v>224</v>
      </c>
      <c r="H26" s="39">
        <v>2</v>
      </c>
      <c r="I26" s="39">
        <v>4.5</v>
      </c>
      <c r="J26" s="40" t="s">
        <v>80</v>
      </c>
      <c r="K26" s="41" t="str">
        <f>IFERROR(VLOOKUP(E26, '[1]Cadences-Références UET1'!$C$111:$I$138,2, FALSE), "")</f>
        <v>P10285</v>
      </c>
      <c r="L26" s="41">
        <f>IFERROR(VLOOKUP(E26, '[1]Cadences-Références UET1'!$C$111:$I$138, 6, FALSE), "")</f>
        <v>79</v>
      </c>
      <c r="M26" s="41">
        <f>IFERROR(VLOOKUP(E26, '[1]Cadences-Références UET1'!$C$111:$I$138, 5, FALSE)*($G26-$F26), "")</f>
        <v>224</v>
      </c>
      <c r="N26" s="42">
        <f t="shared" si="3"/>
        <v>0.94514767932489463</v>
      </c>
      <c r="O26" s="43">
        <f t="shared" si="1"/>
        <v>8.9285714285714281E-3</v>
      </c>
    </row>
    <row r="27" spans="2:15" ht="15" customHeight="1" x14ac:dyDescent="0.25">
      <c r="B27" s="28"/>
      <c r="C27" s="65"/>
      <c r="D27" s="44"/>
      <c r="E27" s="31" t="s">
        <v>84</v>
      </c>
      <c r="F27" s="31">
        <v>0</v>
      </c>
      <c r="G27" s="31">
        <v>1844</v>
      </c>
      <c r="H27" s="31">
        <v>1</v>
      </c>
      <c r="I27" s="31"/>
      <c r="J27" s="32" t="s">
        <v>85</v>
      </c>
      <c r="K27" s="33" t="str">
        <f>IFERROR(VLOOKUP(E27, '[1]Cadences-Références UET1'!$C$111:$I$138,2, FALSE), "")</f>
        <v>à détailler</v>
      </c>
      <c r="L27" s="41">
        <f>IFERROR(VLOOKUP(E27, '[1]Cadences-Références UET1'!$C$111:$I$138, 6, FALSE), "")</f>
        <v>0</v>
      </c>
      <c r="M27" s="33">
        <f>IFERROR(VLOOKUP(E27, '[1]Cadences-Références UET1'!$C$111:$I$138, 5, FALSE)*($G27-$F27), "")</f>
        <v>1844</v>
      </c>
      <c r="N27" s="34" t="str">
        <f t="shared" si="3"/>
        <v/>
      </c>
      <c r="O27" s="35">
        <f t="shared" si="1"/>
        <v>5.4229934924078093E-4</v>
      </c>
    </row>
    <row r="28" spans="2:15" ht="15.75" customHeight="1" thickBot="1" x14ac:dyDescent="0.3">
      <c r="B28" s="66"/>
      <c r="C28" s="67"/>
      <c r="D28" s="57"/>
      <c r="E28" s="58"/>
      <c r="F28" s="58"/>
      <c r="G28" s="58"/>
      <c r="H28" s="58"/>
      <c r="I28" s="58"/>
      <c r="J28" s="59"/>
      <c r="K28" s="60" t="str">
        <f>IFERROR(VLOOKUP(E28, '[1]Cadences-Références UET1'!$C$111:$I$138,2, FALSE), "")</f>
        <v/>
      </c>
      <c r="L28" s="41" t="str">
        <f>IFERROR(VLOOKUP(E28, '[1]Cadences-Références UET1'!$C$111:$I$138, 6, FALSE), "")</f>
        <v/>
      </c>
      <c r="M28" s="60" t="str">
        <f>IFERROR(VLOOKUP(E28, '[1]Cadences-Références UET1'!$C$111:$I$138, 5, FALSE)*($G28-$F28), "")</f>
        <v/>
      </c>
      <c r="N28" s="61" t="str">
        <f t="shared" si="3"/>
        <v/>
      </c>
      <c r="O28" s="62" t="str">
        <f t="shared" si="1"/>
        <v/>
      </c>
    </row>
    <row r="29" spans="2:15" ht="15" customHeight="1" x14ac:dyDescent="0.25">
      <c r="B29" s="28" t="s">
        <v>55</v>
      </c>
      <c r="C29" s="68" t="s">
        <v>16</v>
      </c>
      <c r="D29" s="69" t="s">
        <v>17</v>
      </c>
      <c r="E29" s="70">
        <v>825</v>
      </c>
      <c r="F29" s="70">
        <v>26268</v>
      </c>
      <c r="G29" s="70">
        <v>30280</v>
      </c>
      <c r="H29" s="70">
        <v>5</v>
      </c>
      <c r="I29" s="70"/>
      <c r="J29" s="71"/>
      <c r="K29" s="72" t="str">
        <f>IFERROR(VLOOKUP(E29,'[1]Cadences-Références UET2'!$C$2:$I$11,2,FALSE), "")</f>
        <v>P09958</v>
      </c>
      <c r="L29" s="72">
        <f>IF(E29="","",IF(F30="",VLOOKUP(E29, '[1]Cadences-Références UET2'!$E$2:$T$11,5, FALSE),VLOOKUP(E29, '[1]Cadences-Références UET2'!$E$2:$T$11,8, FALSE)))</f>
        <v>500</v>
      </c>
      <c r="M29" s="72">
        <f>IFERROR(VLOOKUP(E29, '[1]Cadences-Références UET2'!$E$2:$I$11, 3, FALSE)*($G29-$F29), "")</f>
        <v>4012</v>
      </c>
      <c r="N29" s="73">
        <f t="shared" si="0"/>
        <v>1.0029999999999999</v>
      </c>
      <c r="O29" s="74">
        <f t="shared" si="1"/>
        <v>1.2462612163509472E-3</v>
      </c>
    </row>
    <row r="30" spans="2:15" ht="15" customHeight="1" x14ac:dyDescent="0.25">
      <c r="B30" s="28"/>
      <c r="C30" s="75"/>
      <c r="D30" s="76"/>
      <c r="E30" s="39">
        <v>908</v>
      </c>
      <c r="F30" s="39">
        <v>26316</v>
      </c>
      <c r="G30" s="39">
        <v>30300</v>
      </c>
      <c r="H30" s="39">
        <v>0</v>
      </c>
      <c r="I30" s="39"/>
      <c r="J30" s="40"/>
      <c r="K30" s="41" t="str">
        <f>IFERROR(VLOOKUP(E30,'[1]Cadences-Références UET2'!$C$2:$I$11,2,FALSE), "")</f>
        <v>P10297</v>
      </c>
      <c r="L30" s="41">
        <f>IF(E30="","",IF(F29="",VLOOKUP(E30, '[1]Cadences-Références UET2'!$E$2:$T$11,5, FALSE),VLOOKUP(E30, '[1]Cadences-Références UET2'!$E$2:$T$11,8, FALSE)))</f>
        <v>500</v>
      </c>
      <c r="M30" s="41">
        <f>IFERROR(VLOOKUP(E30, '[1]Cadences-Références UET2'!$E$2:$I$11, 3, FALSE)*($G30-$F30), "")</f>
        <v>3984</v>
      </c>
      <c r="N30" s="42">
        <f t="shared" si="0"/>
        <v>0.996</v>
      </c>
      <c r="O30" s="43">
        <f t="shared" si="1"/>
        <v>0</v>
      </c>
    </row>
    <row r="31" spans="2:15" ht="15" customHeight="1" x14ac:dyDescent="0.25">
      <c r="B31" s="28"/>
      <c r="C31" s="75"/>
      <c r="D31" s="77" t="s">
        <v>21</v>
      </c>
      <c r="E31" s="78">
        <v>136</v>
      </c>
      <c r="F31" s="78">
        <v>13588</v>
      </c>
      <c r="G31" s="78">
        <v>16190</v>
      </c>
      <c r="H31" s="78">
        <v>27</v>
      </c>
      <c r="I31" s="78">
        <v>0.25</v>
      </c>
      <c r="J31" s="79" t="s">
        <v>86</v>
      </c>
      <c r="K31" s="80" t="str">
        <f>IFERROR(VLOOKUP(E31,'[1]Cadences-Références UET2'!$C$2:$I$11,2,FALSE), "")</f>
        <v>P09883</v>
      </c>
      <c r="L31" s="80">
        <f>IFERROR(VLOOKUP(E31, '[1]Cadences-Références UET2'!$E$2:$I$11, 5, FALSE), "")</f>
        <v>480</v>
      </c>
      <c r="M31" s="80">
        <f>IFERROR(VLOOKUP(E31, '[1]Cadences-Références UET2'!$E$2:$I$11, 3, FALSE)*($G31-$F31), "")</f>
        <v>2602</v>
      </c>
      <c r="N31" s="81">
        <f t="shared" si="0"/>
        <v>0.69946236559139785</v>
      </c>
      <c r="O31" s="82">
        <f t="shared" si="1"/>
        <v>1.037663335895465E-2</v>
      </c>
    </row>
    <row r="32" spans="2:15" ht="15" customHeight="1" x14ac:dyDescent="0.25">
      <c r="B32" s="28"/>
      <c r="C32" s="75"/>
      <c r="D32" s="38" t="s">
        <v>24</v>
      </c>
      <c r="E32" s="39">
        <v>825</v>
      </c>
      <c r="F32" s="39">
        <v>0</v>
      </c>
      <c r="G32" s="39">
        <v>2160</v>
      </c>
      <c r="H32" s="39" t="s">
        <v>87</v>
      </c>
      <c r="I32" s="39">
        <v>0.5</v>
      </c>
      <c r="J32" s="40" t="s">
        <v>88</v>
      </c>
      <c r="K32" s="41" t="str">
        <f>IFERROR(VLOOKUP(E32,'[1]Cadences-Références UET2'!$C$2:$I$11,2,FALSE), "")</f>
        <v>P09958</v>
      </c>
      <c r="L32" s="41">
        <f>IFERROR(VLOOKUP(E32, '[1]Cadences-Références UET2'!$E$2:$T$11, 16, FALSE), "")</f>
        <v>440</v>
      </c>
      <c r="M32" s="41">
        <f>IFERROR(VLOOKUP(E32, '[1]Cadences-Références UET2'!$E$2:$I$11, 3, FALSE)*($G32-$F32), "")</f>
        <v>2160</v>
      </c>
      <c r="N32" s="42">
        <f t="shared" si="0"/>
        <v>0.65454545454545454</v>
      </c>
      <c r="O32" s="43" t="str">
        <f t="shared" si="1"/>
        <v/>
      </c>
    </row>
    <row r="33" spans="2:15" ht="15" customHeight="1" x14ac:dyDescent="0.25">
      <c r="B33" s="28"/>
      <c r="C33" s="75"/>
      <c r="D33" s="77" t="s">
        <v>25</v>
      </c>
      <c r="E33" s="78" t="s">
        <v>66</v>
      </c>
      <c r="F33" s="78">
        <v>1812</v>
      </c>
      <c r="G33" s="78">
        <v>2950</v>
      </c>
      <c r="H33" s="78">
        <v>18</v>
      </c>
      <c r="I33" s="78">
        <v>0.5</v>
      </c>
      <c r="J33" s="79" t="s">
        <v>58</v>
      </c>
      <c r="K33" s="80" t="str">
        <f>IFERROR(VLOOKUP(E33,'[1]Cadences-Références UET2'!$C$2:$I$11,2,FALSE), "")</f>
        <v>P10461</v>
      </c>
      <c r="L33" s="80">
        <f>IFERROR(VLOOKUP(E33, '[1]Cadences-Références UET2'!$E$2:$T$11, 16, FALSE), "")</f>
        <v>360</v>
      </c>
      <c r="M33" s="80">
        <f>IFERROR(VLOOKUP(E33, '[1]Cadences-Références UET2'!$E$2:$I$11, 3, FALSE)*($G33-$F33), "")</f>
        <v>1138</v>
      </c>
      <c r="N33" s="81">
        <f t="shared" si="0"/>
        <v>0.42148148148148146</v>
      </c>
      <c r="O33" s="82">
        <f t="shared" si="1"/>
        <v>1.5817223198594025E-2</v>
      </c>
    </row>
    <row r="34" spans="2:15" ht="15.75" customHeight="1" thickBot="1" x14ac:dyDescent="0.3">
      <c r="B34" s="28"/>
      <c r="C34" s="83"/>
      <c r="D34" s="84" t="s">
        <v>26</v>
      </c>
      <c r="E34" s="85"/>
      <c r="F34" s="85"/>
      <c r="G34" s="85"/>
      <c r="H34" s="85"/>
      <c r="I34" s="85"/>
      <c r="J34" s="86"/>
      <c r="K34" s="87" t="str">
        <f>IFERROR(VLOOKUP(E34,'[1]Cadences-Références UET2'!$C$2:$I$11,2,FALSE), "")</f>
        <v/>
      </c>
      <c r="L34" s="87" t="str">
        <f>IFERROR(VLOOKUP(E34, '[1]Cadences-Références UET2'!$E$2:$I$11, 5, FALSE), "")</f>
        <v/>
      </c>
      <c r="M34" s="87" t="str">
        <f>IFERROR(VLOOKUP(E34, '[1]Cadences-Références UET2'!$E$2:$I$11, 3, FALSE)*($G34-$F34), "")</f>
        <v/>
      </c>
      <c r="N34" s="88" t="str">
        <f t="shared" si="0"/>
        <v/>
      </c>
      <c r="O34" s="89" t="str">
        <f t="shared" si="1"/>
        <v/>
      </c>
    </row>
    <row r="35" spans="2:15" ht="15" customHeight="1" x14ac:dyDescent="0.25">
      <c r="B35" s="28"/>
      <c r="C35" s="68" t="s">
        <v>27</v>
      </c>
      <c r="D35" s="90" t="s">
        <v>28</v>
      </c>
      <c r="E35" s="70"/>
      <c r="F35" s="70"/>
      <c r="G35" s="70"/>
      <c r="H35" s="70"/>
      <c r="I35" s="70"/>
      <c r="J35" s="71"/>
      <c r="K35" s="72" t="str">
        <f>IFERROR(VLOOKUP(E35, '[1]Cadences-Références UET1'!$C$2:$I$125, 2, FALSE), "")</f>
        <v/>
      </c>
      <c r="L35" s="72" t="str">
        <f>IFERROR(VLOOKUP(E35, '[1]Cadences-Références UET1'!$C$2:$I$125, 7, FALSE), "")</f>
        <v/>
      </c>
      <c r="M35" s="72" t="str">
        <f>IFERROR(VLOOKUP(E35, '[1]Cadences-Références UET1'!$C$2:$I$125, 5, FALSE)*($G35-$F35), "")</f>
        <v/>
      </c>
      <c r="N35" s="73" t="str">
        <f t="shared" ref="N35:N52" si="4">IFERROR((M35/($R$11-I35))/L35, "")</f>
        <v/>
      </c>
      <c r="O35" s="74" t="str">
        <f t="shared" si="1"/>
        <v/>
      </c>
    </row>
    <row r="36" spans="2:15" ht="15" customHeight="1" x14ac:dyDescent="0.25">
      <c r="B36" s="28"/>
      <c r="C36" s="75"/>
      <c r="D36" s="54" t="s">
        <v>30</v>
      </c>
      <c r="E36" s="39" t="s">
        <v>89</v>
      </c>
      <c r="F36" s="39">
        <v>0</v>
      </c>
      <c r="G36" s="39">
        <v>93</v>
      </c>
      <c r="H36" s="39">
        <v>9</v>
      </c>
      <c r="I36" s="39">
        <v>3.75</v>
      </c>
      <c r="J36" s="40" t="s">
        <v>90</v>
      </c>
      <c r="K36" s="41" t="str">
        <f>IFERROR(VLOOKUP(E36, '[1]Cadences-Références UET1'!$C$2:$I$125, 2, FALSE), "")</f>
        <v>P10274B</v>
      </c>
      <c r="L36" s="41">
        <f>IFERROR(VLOOKUP(E36, '[1]Cadences-Références UET1'!$C$2:$I$125, 7, FALSE), "")</f>
        <v>100</v>
      </c>
      <c r="M36" s="41">
        <f>IFERROR(VLOOKUP(E36, '[1]Cadences-Références UET1'!$C$2:$I$125, 5, FALSE)*($G36-$F36), "")</f>
        <v>372</v>
      </c>
      <c r="N36" s="42">
        <f t="shared" si="4"/>
        <v>0.99199999999999999</v>
      </c>
      <c r="O36" s="43">
        <f t="shared" si="1"/>
        <v>2.4193548387096774E-2</v>
      </c>
    </row>
    <row r="37" spans="2:15" ht="15" customHeight="1" x14ac:dyDescent="0.25">
      <c r="B37" s="28"/>
      <c r="C37" s="75"/>
      <c r="D37" s="77" t="s">
        <v>31</v>
      </c>
      <c r="E37" s="78"/>
      <c r="F37" s="78"/>
      <c r="G37" s="78"/>
      <c r="H37" s="78"/>
      <c r="I37" s="78"/>
      <c r="J37" s="79" t="s">
        <v>91</v>
      </c>
      <c r="K37" s="80" t="str">
        <f>IFERROR(VLOOKUP(E37, '[1]Cadences-Références UET1'!$C$2:$I$125, 2, FALSE), "")</f>
        <v/>
      </c>
      <c r="L37" s="80" t="str">
        <f>IFERROR(VLOOKUP(E37, '[1]Cadences-Références UET1'!$C$2:$I$125, 7, FALSE), "")</f>
        <v/>
      </c>
      <c r="M37" s="80" t="str">
        <f>IFERROR(VLOOKUP(E37, '[1]Cadences-Références UET1'!$C$2:$I$125, 5, FALSE)*($G37-$F37), "")</f>
        <v/>
      </c>
      <c r="N37" s="81" t="str">
        <f t="shared" si="4"/>
        <v/>
      </c>
      <c r="O37" s="82" t="str">
        <f t="shared" si="1"/>
        <v/>
      </c>
    </row>
    <row r="38" spans="2:15" ht="15" customHeight="1" x14ac:dyDescent="0.25">
      <c r="B38" s="28"/>
      <c r="C38" s="75"/>
      <c r="D38" s="54" t="s">
        <v>34</v>
      </c>
      <c r="E38" s="39" t="s">
        <v>69</v>
      </c>
      <c r="F38" s="39">
        <v>722</v>
      </c>
      <c r="G38" s="39">
        <v>928</v>
      </c>
      <c r="H38" s="39">
        <v>51</v>
      </c>
      <c r="I38" s="39"/>
      <c r="J38" s="40" t="s">
        <v>92</v>
      </c>
      <c r="K38" s="41" t="str">
        <f>IFERROR(VLOOKUP(E38, '[1]Cadences-Références UET1'!$C$2:$I$125, 2, FALSE), "")</f>
        <v>P10275</v>
      </c>
      <c r="L38" s="41">
        <f>IFERROR(VLOOKUP(E38, '[1]Cadences-Références UET1'!$C$2:$I$125, 7, FALSE), "")</f>
        <v>208</v>
      </c>
      <c r="M38" s="41">
        <f>IFERROR(VLOOKUP(E38, '[1]Cadences-Références UET1'!$C$2:$I$125, 5, FALSE)*($G38-$F38), "")</f>
        <v>1648</v>
      </c>
      <c r="N38" s="42">
        <f t="shared" si="4"/>
        <v>1.0564102564102564</v>
      </c>
      <c r="O38" s="43">
        <f t="shared" si="1"/>
        <v>3.0946601941747573E-2</v>
      </c>
    </row>
    <row r="39" spans="2:15" ht="15" customHeight="1" x14ac:dyDescent="0.25">
      <c r="B39" s="28"/>
      <c r="C39" s="75"/>
      <c r="D39" s="77" t="s">
        <v>35</v>
      </c>
      <c r="E39" s="78">
        <v>462</v>
      </c>
      <c r="F39" s="78">
        <v>1199</v>
      </c>
      <c r="G39" s="78">
        <v>1403</v>
      </c>
      <c r="H39" s="78">
        <v>9</v>
      </c>
      <c r="I39" s="78"/>
      <c r="J39" s="79"/>
      <c r="K39" s="80" t="str">
        <f>IFERROR(VLOOKUP(E39, '[1]Cadences-Références UET1'!$C$2:$I$125, 2, FALSE), "")</f>
        <v>P09912</v>
      </c>
      <c r="L39" s="80">
        <f>IFERROR(VLOOKUP(E39, '[1]Cadences-Références UET1'!$C$2:$I$125, 7, FALSE), "")</f>
        <v>108</v>
      </c>
      <c r="M39" s="80">
        <f>IFERROR(VLOOKUP(E39, '[1]Cadences-Références UET1'!$C$2:$I$125, 5, FALSE)*($G39-$F39), "")</f>
        <v>816</v>
      </c>
      <c r="N39" s="81">
        <f t="shared" si="4"/>
        <v>1.0074074074074073</v>
      </c>
      <c r="O39" s="82">
        <f t="shared" si="1"/>
        <v>1.1029411764705883E-2</v>
      </c>
    </row>
    <row r="40" spans="2:15" ht="15" customHeight="1" x14ac:dyDescent="0.25">
      <c r="B40" s="28"/>
      <c r="C40" s="75"/>
      <c r="D40" s="54" t="s">
        <v>37</v>
      </c>
      <c r="E40" s="39"/>
      <c r="F40" s="39"/>
      <c r="G40" s="39"/>
      <c r="H40" s="39"/>
      <c r="I40" s="39"/>
      <c r="J40" s="40"/>
      <c r="K40" s="41" t="str">
        <f>IFERROR(VLOOKUP(E40, '[1]Cadences-Références UET1'!$C$2:$I$125, 2, FALSE), "")</f>
        <v/>
      </c>
      <c r="L40" s="41" t="str">
        <f>IFERROR(VLOOKUP(E40, '[1]Cadences-Références UET1'!$C$2:$I$125, 7, FALSE), "")</f>
        <v/>
      </c>
      <c r="M40" s="41" t="str">
        <f>IFERROR(VLOOKUP(E40, '[1]Cadences-Références UET1'!$C$2:$I$125, 5, FALSE)*($G40-$F40), "")</f>
        <v/>
      </c>
      <c r="N40" s="42" t="str">
        <f t="shared" si="4"/>
        <v/>
      </c>
      <c r="O40" s="43" t="str">
        <f t="shared" si="1"/>
        <v/>
      </c>
    </row>
    <row r="41" spans="2:15" ht="15" customHeight="1" x14ac:dyDescent="0.25">
      <c r="B41" s="28"/>
      <c r="C41" s="75"/>
      <c r="D41" s="77" t="s">
        <v>38</v>
      </c>
      <c r="E41" s="78">
        <v>765</v>
      </c>
      <c r="F41" s="78">
        <v>2323</v>
      </c>
      <c r="G41" s="78">
        <v>2424</v>
      </c>
      <c r="H41" s="78">
        <v>0</v>
      </c>
      <c r="I41" s="78"/>
      <c r="J41" s="79" t="s">
        <v>93</v>
      </c>
      <c r="K41" s="80" t="str">
        <f>IFERROR(VLOOKUP(E41, '[1]Cadences-Références UET1'!$C$2:$I$125, 2, FALSE), "")</f>
        <v>K0 DAG P10117</v>
      </c>
      <c r="L41" s="80">
        <f>IFERROR(VLOOKUP(E41, '[1]Cadences-Références UET1'!$C$2:$I$125, 7, FALSE), "")</f>
        <v>108</v>
      </c>
      <c r="M41" s="80">
        <f>IFERROR(VLOOKUP(E41, '[1]Cadences-Références UET1'!$C$2:$I$125, 5, FALSE)*($G41-$F41), "")</f>
        <v>404</v>
      </c>
      <c r="N41" s="81">
        <f t="shared" si="4"/>
        <v>0.49876543209876545</v>
      </c>
      <c r="O41" s="82">
        <f t="shared" si="1"/>
        <v>0</v>
      </c>
    </row>
    <row r="42" spans="2:15" ht="15" customHeight="1" x14ac:dyDescent="0.25">
      <c r="B42" s="28"/>
      <c r="C42" s="75"/>
      <c r="D42" s="54" t="s">
        <v>40</v>
      </c>
      <c r="E42" s="39" t="s">
        <v>72</v>
      </c>
      <c r="F42" s="39">
        <v>396</v>
      </c>
      <c r="G42" s="39">
        <v>488</v>
      </c>
      <c r="H42" s="39">
        <v>7</v>
      </c>
      <c r="I42" s="39"/>
      <c r="J42" s="40" t="s">
        <v>94</v>
      </c>
      <c r="K42" s="41" t="str">
        <f>IFERROR(VLOOKUP(E42, '[1]Cadences-Références UET1'!$C$2:$I$125, 2, FALSE), "")</f>
        <v>P10561</v>
      </c>
      <c r="L42" s="41">
        <f>IFERROR(VLOOKUP(E42, '[1]Cadences-Références UET1'!$C$2:$I$125, 7, FALSE), "")</f>
        <v>192</v>
      </c>
      <c r="M42" s="41">
        <f>IFERROR(VLOOKUP(E42, '[1]Cadences-Références UET1'!$C$2:$I$125, 5, FALSE)*($G42-$F42), "")</f>
        <v>1472</v>
      </c>
      <c r="N42" s="42">
        <f t="shared" si="4"/>
        <v>1.0222222222222224</v>
      </c>
      <c r="O42" s="43">
        <f t="shared" si="1"/>
        <v>4.755434782608696E-3</v>
      </c>
    </row>
    <row r="43" spans="2:15" ht="15" customHeight="1" x14ac:dyDescent="0.25">
      <c r="B43" s="28"/>
      <c r="C43" s="75"/>
      <c r="D43" s="77" t="s">
        <v>41</v>
      </c>
      <c r="E43" s="78" t="s">
        <v>42</v>
      </c>
      <c r="F43" s="78">
        <v>51491</v>
      </c>
      <c r="G43" s="78">
        <v>51536</v>
      </c>
      <c r="H43" s="78">
        <v>2</v>
      </c>
      <c r="I43" s="78"/>
      <c r="J43" s="79" t="s">
        <v>95</v>
      </c>
      <c r="K43" s="80" t="str">
        <f>IFERROR(VLOOKUP(E43, '[1]Cadences-Références UET1'!$C$2:$I$125, 2, FALSE), "")</f>
        <v>P10557/58</v>
      </c>
      <c r="L43" s="80">
        <f>IFERROR(VLOOKUP(E43, '[1]Cadences-Références UET1'!$C$2:$I$125, 7, FALSE), "")</f>
        <v>112</v>
      </c>
      <c r="M43" s="80">
        <f>IFERROR(VLOOKUP(E43, '[1]Cadences-Références UET1'!$C$2:$I$125, 5, FALSE)*($G43-$F43), "")</f>
        <v>720</v>
      </c>
      <c r="N43" s="81">
        <f t="shared" si="4"/>
        <v>0.8571428571428571</v>
      </c>
      <c r="O43" s="82">
        <f t="shared" si="1"/>
        <v>2.7777777777777779E-3</v>
      </c>
    </row>
    <row r="44" spans="2:15" ht="15" customHeight="1" x14ac:dyDescent="0.25">
      <c r="B44" s="28"/>
      <c r="C44" s="75"/>
      <c r="D44" s="54" t="s">
        <v>43</v>
      </c>
      <c r="E44" s="39">
        <v>156</v>
      </c>
      <c r="F44" s="39">
        <v>460</v>
      </c>
      <c r="G44" s="39">
        <v>765</v>
      </c>
      <c r="H44" s="39">
        <v>28</v>
      </c>
      <c r="I44" s="39"/>
      <c r="J44" s="40" t="s">
        <v>96</v>
      </c>
      <c r="K44" s="41" t="str">
        <f>IFERROR(VLOOKUP(E44, '[1]Cadences-Références UET1'!$C$2:$I$125, 2, FALSE), "")</f>
        <v>P10386</v>
      </c>
      <c r="L44" s="41">
        <f>IFERROR(VLOOKUP(E44, '[1]Cadences-Références UET1'!$C$2:$I$125, 7, FALSE), "")</f>
        <v>320</v>
      </c>
      <c r="M44" s="41">
        <f>IFERROR(VLOOKUP(E44, '[1]Cadences-Références UET1'!$C$2:$I$125, 5, FALSE)*($G44-$F44), "")</f>
        <v>2440</v>
      </c>
      <c r="N44" s="42">
        <f t="shared" si="4"/>
        <v>1.0166666666666666</v>
      </c>
      <c r="O44" s="43">
        <f t="shared" si="1"/>
        <v>1.1475409836065573E-2</v>
      </c>
    </row>
    <row r="45" spans="2:15" ht="15.75" customHeight="1" thickBot="1" x14ac:dyDescent="0.3">
      <c r="B45" s="28"/>
      <c r="C45" s="91"/>
      <c r="D45" s="92" t="s">
        <v>44</v>
      </c>
      <c r="E45" s="93"/>
      <c r="F45" s="93"/>
      <c r="G45" s="93"/>
      <c r="H45" s="93"/>
      <c r="I45" s="93"/>
      <c r="J45" s="94"/>
      <c r="K45" s="95" t="str">
        <f>IFERROR(VLOOKUP(E45, '[1]Cadences-Références UET1'!$C$2:$I$125, 2, FALSE), "")</f>
        <v/>
      </c>
      <c r="L45" s="95" t="str">
        <f>IFERROR(VLOOKUP(E45, '[1]Cadences-Références UET1'!$C$2:$I$125, 7, FALSE), "")</f>
        <v/>
      </c>
      <c r="M45" s="95" t="str">
        <f>IFERROR(VLOOKUP(E45, '[1]Cadences-Références UET1'!$C$2:$I$125, 5, FALSE)*($G45-$F45), "")</f>
        <v/>
      </c>
      <c r="N45" s="96" t="str">
        <f t="shared" si="4"/>
        <v/>
      </c>
      <c r="O45" s="97" t="str">
        <f t="shared" si="1"/>
        <v/>
      </c>
    </row>
    <row r="46" spans="2:15" ht="15" customHeight="1" x14ac:dyDescent="0.25">
      <c r="B46" s="28"/>
      <c r="C46" s="98" t="s">
        <v>45</v>
      </c>
      <c r="D46" s="77"/>
      <c r="E46" s="78" t="s">
        <v>49</v>
      </c>
      <c r="F46" s="78">
        <v>20479</v>
      </c>
      <c r="G46" s="78">
        <v>21281</v>
      </c>
      <c r="H46" s="78"/>
      <c r="I46" s="78"/>
      <c r="J46" s="79"/>
      <c r="K46" s="80" t="str">
        <f>IFERROR(VLOOKUP(E46, '[1]Cadences-Références UET1'!$C$111:$I$138,2, FALSE), "")</f>
        <v>collage 1op</v>
      </c>
      <c r="L46" s="80">
        <f>IFERROR(VLOOKUP(E46, '[1]Cadences-Références UET1'!$C$111:$I$138, 6, FALSE), "")</f>
        <v>107</v>
      </c>
      <c r="M46" s="80">
        <f>IFERROR(VLOOKUP(E46, '[1]Cadences-Références UET1'!$C$111:$I$138, 5, FALSE)*($G46-$F46), "")</f>
        <v>802</v>
      </c>
      <c r="N46" s="81">
        <f t="shared" si="4"/>
        <v>0.99937694704049851</v>
      </c>
      <c r="O46" s="82">
        <f t="shared" si="1"/>
        <v>0</v>
      </c>
    </row>
    <row r="47" spans="2:15" ht="15" customHeight="1" x14ac:dyDescent="0.25">
      <c r="B47" s="28"/>
      <c r="C47" s="99"/>
      <c r="D47" s="54"/>
      <c r="E47" s="39" t="s">
        <v>50</v>
      </c>
      <c r="F47" s="39">
        <v>20479</v>
      </c>
      <c r="G47" s="39">
        <v>21281</v>
      </c>
      <c r="H47" s="39">
        <v>6</v>
      </c>
      <c r="I47" s="39"/>
      <c r="J47" s="40"/>
      <c r="K47" s="41" t="str">
        <f>IFERROR(VLOOKUP(E47, '[1]Cadences-Références UET1'!$C$111:$I$138,2, FALSE), "")</f>
        <v>graissage 1op</v>
      </c>
      <c r="L47" s="41">
        <f>IFERROR(VLOOKUP(E47, '[1]Cadences-Références UET1'!$C$111:$I$138, 6, FALSE), "")</f>
        <v>107</v>
      </c>
      <c r="M47" s="41">
        <f>IFERROR(VLOOKUP(E47, '[1]Cadences-Références UET1'!$C$111:$I$138, 5, FALSE)*($G47-$F47), "")</f>
        <v>802</v>
      </c>
      <c r="N47" s="42">
        <f t="shared" si="4"/>
        <v>0.99937694704049851</v>
      </c>
      <c r="O47" s="43">
        <f t="shared" si="1"/>
        <v>7.481296758104738E-3</v>
      </c>
    </row>
    <row r="48" spans="2:15" ht="15" customHeight="1" x14ac:dyDescent="0.25">
      <c r="B48" s="28"/>
      <c r="C48" s="99"/>
      <c r="D48" s="77"/>
      <c r="E48" s="78">
        <v>376</v>
      </c>
      <c r="F48" s="78">
        <v>0</v>
      </c>
      <c r="G48" s="78">
        <v>436</v>
      </c>
      <c r="H48" s="78">
        <v>0</v>
      </c>
      <c r="I48" s="78">
        <v>3.25</v>
      </c>
      <c r="J48" s="79" t="s">
        <v>97</v>
      </c>
      <c r="K48" s="80" t="str">
        <f>IFERROR(VLOOKUP(E48, '[1]Cadences-Références UET1'!$C$111:$I$138,2, FALSE), "")</f>
        <v>P10273</v>
      </c>
      <c r="L48" s="80">
        <f>IFERROR(VLOOKUP(E48, '[1]Cadences-Références UET1'!$C$111:$I$138, 6, FALSE), "")</f>
        <v>99</v>
      </c>
      <c r="M48" s="80">
        <f>IFERROR(VLOOKUP(E48, '[1]Cadences-Références UET1'!$C$111:$I$138, 5, FALSE)*($G48-$F48), "")</f>
        <v>436</v>
      </c>
      <c r="N48" s="81">
        <f t="shared" si="4"/>
        <v>1.0362448009506833</v>
      </c>
      <c r="O48" s="82">
        <f t="shared" si="1"/>
        <v>0</v>
      </c>
    </row>
    <row r="49" spans="2:15" ht="15" customHeight="1" x14ac:dyDescent="0.25">
      <c r="B49" s="28"/>
      <c r="C49" s="99"/>
      <c r="D49" s="54"/>
      <c r="E49" s="39" t="s">
        <v>51</v>
      </c>
      <c r="F49" s="39">
        <v>1314</v>
      </c>
      <c r="G49" s="39">
        <v>1707</v>
      </c>
      <c r="H49" s="39"/>
      <c r="I49" s="39"/>
      <c r="J49" s="40"/>
      <c r="K49" s="41" t="str">
        <f>IFERROR(VLOOKUP(E49, '[1]Cadences-Références UET1'!$C$111:$I$138,2, FALSE), "")</f>
        <v>collage</v>
      </c>
      <c r="L49" s="41">
        <f>IFERROR(VLOOKUP(E49, '[1]Cadences-Références UET1'!$C$111:$I$138, 6, FALSE), "")</f>
        <v>106.92</v>
      </c>
      <c r="M49" s="41">
        <f>IFERROR(VLOOKUP(E49, '[1]Cadences-Références UET1'!$C$111:$I$138, 5, FALSE)*($G49-$F49), "")</f>
        <v>393</v>
      </c>
      <c r="N49" s="42">
        <f t="shared" si="4"/>
        <v>0.49008604564160119</v>
      </c>
      <c r="O49" s="43">
        <f t="shared" si="1"/>
        <v>0</v>
      </c>
    </row>
    <row r="50" spans="2:15" ht="15" customHeight="1" x14ac:dyDescent="0.25">
      <c r="B50" s="28"/>
      <c r="C50" s="99"/>
      <c r="D50" s="77"/>
      <c r="E50" s="78" t="s">
        <v>53</v>
      </c>
      <c r="F50" s="78">
        <v>1314</v>
      </c>
      <c r="G50" s="78">
        <v>1707</v>
      </c>
      <c r="H50" s="78">
        <v>0</v>
      </c>
      <c r="I50" s="78"/>
      <c r="J50" s="79"/>
      <c r="K50" s="80" t="str">
        <f>IFERROR(VLOOKUP(E50, '[1]Cadences-Références UET1'!$C$111:$I$138,2, FALSE), "")</f>
        <v>graissage</v>
      </c>
      <c r="L50" s="80">
        <f>IFERROR(VLOOKUP(E50, '[1]Cadences-Références UET1'!$C$111:$I$138, 6, FALSE), "")</f>
        <v>106.92</v>
      </c>
      <c r="M50" s="80">
        <f>IFERROR(VLOOKUP(E50, '[1]Cadences-Références UET1'!$C$111:$I$138, 5, FALSE)*($G50-$F50), "")</f>
        <v>393</v>
      </c>
      <c r="N50" s="81">
        <f t="shared" si="4"/>
        <v>0.49008604564160119</v>
      </c>
      <c r="O50" s="82">
        <f t="shared" si="1"/>
        <v>0</v>
      </c>
    </row>
    <row r="51" spans="2:15" ht="15" customHeight="1" x14ac:dyDescent="0.25">
      <c r="B51" s="28"/>
      <c r="C51" s="99"/>
      <c r="D51" s="54"/>
      <c r="E51" s="39"/>
      <c r="F51" s="39"/>
      <c r="G51" s="39"/>
      <c r="H51" s="39"/>
      <c r="I51" s="39"/>
      <c r="J51" s="40"/>
      <c r="K51" s="41" t="str">
        <f>IFERROR(VLOOKUP(E51, '[1]Cadences-Références UET1'!$C$111:$I$138,2, FALSE), "")</f>
        <v/>
      </c>
      <c r="L51" s="41" t="str">
        <f>IFERROR(VLOOKUP(E51, '[1]Cadences-Références UET1'!$C$111:$I$138, 6, FALSE), "")</f>
        <v/>
      </c>
      <c r="M51" s="41" t="str">
        <f>IFERROR(VLOOKUP(E51, '[1]Cadences-Références UET1'!$C$111:$I$138, 5, FALSE)*($G51-$F51), "")</f>
        <v/>
      </c>
      <c r="N51" s="42" t="str">
        <f t="shared" si="4"/>
        <v/>
      </c>
      <c r="O51" s="43" t="str">
        <f t="shared" si="1"/>
        <v/>
      </c>
    </row>
    <row r="52" spans="2:15" ht="15.75" customHeight="1" thickBot="1" x14ac:dyDescent="0.3">
      <c r="B52" s="66"/>
      <c r="C52" s="100"/>
      <c r="D52" s="92"/>
      <c r="E52" s="93"/>
      <c r="F52" s="93"/>
      <c r="G52" s="93"/>
      <c r="H52" s="93"/>
      <c r="I52" s="93"/>
      <c r="J52" s="94"/>
      <c r="K52" s="95" t="str">
        <f>IFERROR(VLOOKUP(E52, '[1]Cadences-Références UET1'!$C$111:$I$138,2, FALSE), "")</f>
        <v/>
      </c>
      <c r="L52" s="95" t="str">
        <f>IFERROR(VLOOKUP(E52, '[1]Cadences-Références UET1'!$C$111:$I$138, 6, FALSE), "")</f>
        <v/>
      </c>
      <c r="M52" s="95" t="str">
        <f>IFERROR(VLOOKUP(E52, '[1]Cadences-Références UET1'!$C$111:$I$138, 5, FALSE)*($G52-$F52), "")</f>
        <v/>
      </c>
      <c r="N52" s="96" t="str">
        <f t="shared" si="4"/>
        <v/>
      </c>
      <c r="O52" s="97" t="str">
        <f t="shared" si="1"/>
        <v/>
      </c>
    </row>
    <row r="53" spans="2:15" ht="15" customHeight="1" x14ac:dyDescent="0.25">
      <c r="B53" s="18" t="s">
        <v>56</v>
      </c>
      <c r="C53" s="101" t="s">
        <v>16</v>
      </c>
      <c r="D53" s="102" t="s">
        <v>17</v>
      </c>
      <c r="E53" s="21">
        <v>825</v>
      </c>
      <c r="F53" s="21">
        <v>30280</v>
      </c>
      <c r="G53" s="21">
        <v>34000</v>
      </c>
      <c r="H53" s="21">
        <v>45</v>
      </c>
      <c r="I53" s="21">
        <v>0.5</v>
      </c>
      <c r="J53" s="22" t="s">
        <v>98</v>
      </c>
      <c r="K53" s="23" t="str">
        <f>IFERROR(VLOOKUP(E53,'[1]Cadences-Références UET2'!$C$2:$I$11,2,FALSE), "")</f>
        <v>P09958</v>
      </c>
      <c r="L53" s="23">
        <f>IF(E53="","",IF(F54="",VLOOKUP(E53, '[1]Cadences-Références UET2'!$E$2:$T$11,5, FALSE),VLOOKUP(E53, '[1]Cadences-Références UET2'!$E$2:$T$11,8, FALSE)))</f>
        <v>500</v>
      </c>
      <c r="M53" s="23">
        <f>IFERROR(VLOOKUP(E53, '[1]Cadences-Références UET2'!$E$2:$I$11, 3, FALSE)*($G53-$F53), "")</f>
        <v>3720</v>
      </c>
      <c r="N53" s="24">
        <f t="shared" si="0"/>
        <v>0.99199999999999999</v>
      </c>
      <c r="O53" s="25">
        <f t="shared" si="1"/>
        <v>1.2096774193548387E-2</v>
      </c>
    </row>
    <row r="54" spans="2:15" ht="15" customHeight="1" x14ac:dyDescent="0.25">
      <c r="B54" s="28"/>
      <c r="C54" s="103"/>
      <c r="D54" s="104"/>
      <c r="E54" s="105">
        <v>908</v>
      </c>
      <c r="F54" s="105">
        <v>30300</v>
      </c>
      <c r="G54" s="105">
        <v>34040</v>
      </c>
      <c r="H54" s="105">
        <v>44</v>
      </c>
      <c r="I54" s="105">
        <v>0.5</v>
      </c>
      <c r="J54" s="106" t="s">
        <v>98</v>
      </c>
      <c r="K54" s="107" t="str">
        <f>IFERROR(VLOOKUP(E54,'[1]Cadences-Références UET2'!$C$2:$I$11,2,FALSE), "")</f>
        <v>P10297</v>
      </c>
      <c r="L54" s="107">
        <f>IF(E54="","",IF(F53="",VLOOKUP(E54, '[1]Cadences-Références UET2'!$E$2:$T$11,5, FALSE),VLOOKUP(E54, '[1]Cadences-Références UET2'!$E$2:$T$11,8, FALSE)))</f>
        <v>500</v>
      </c>
      <c r="M54" s="107">
        <f>IFERROR(VLOOKUP(E54, '[1]Cadences-Références UET2'!$E$2:$I$11, 3, FALSE)*($G54-$F54), "")</f>
        <v>3740</v>
      </c>
      <c r="N54" s="108">
        <f t="shared" si="0"/>
        <v>0.9973333333333334</v>
      </c>
      <c r="O54" s="109">
        <f t="shared" si="1"/>
        <v>1.1764705882352941E-2</v>
      </c>
    </row>
    <row r="55" spans="2:15" ht="15" customHeight="1" x14ac:dyDescent="0.25">
      <c r="B55" s="28"/>
      <c r="C55" s="103"/>
      <c r="D55" s="38" t="s">
        <v>21</v>
      </c>
      <c r="E55" s="39"/>
      <c r="F55" s="39"/>
      <c r="G55" s="39"/>
      <c r="H55" s="39"/>
      <c r="I55" s="39"/>
      <c r="J55" s="40"/>
      <c r="K55" s="41" t="str">
        <f>IFERROR(VLOOKUP(E55,'[1]Cadences-Références UET2'!$C$2:$I$11,2,FALSE), "")</f>
        <v/>
      </c>
      <c r="L55" s="41" t="str">
        <f>IFERROR(VLOOKUP(E55, '[1]Cadences-Références UET2'!$E$2:$I$11, 5, FALSE), "")</f>
        <v/>
      </c>
      <c r="M55" s="41" t="str">
        <f>IFERROR(VLOOKUP(E55, '[1]Cadences-Références UET2'!$E$2:$I$11, 3, FALSE)*($G55-$F55), "")</f>
        <v/>
      </c>
      <c r="N55" s="42" t="str">
        <f t="shared" si="0"/>
        <v/>
      </c>
      <c r="O55" s="43" t="str">
        <f t="shared" si="1"/>
        <v/>
      </c>
    </row>
    <row r="56" spans="2:15" ht="15" customHeight="1" x14ac:dyDescent="0.25">
      <c r="B56" s="28"/>
      <c r="C56" s="103"/>
      <c r="D56" s="110" t="s">
        <v>24</v>
      </c>
      <c r="E56" s="105"/>
      <c r="F56" s="105"/>
      <c r="G56" s="105"/>
      <c r="H56" s="105"/>
      <c r="I56" s="105"/>
      <c r="J56" s="106"/>
      <c r="K56" s="107" t="str">
        <f>IFERROR(VLOOKUP(E56,'[1]Cadences-Références UET2'!$C$2:$I$11,2,FALSE), "")</f>
        <v/>
      </c>
      <c r="L56" s="107" t="str">
        <f>IFERROR(VLOOKUP(E56, '[1]Cadences-Références UET2'!$E$2:$T$11, 16, FALSE), "")</f>
        <v/>
      </c>
      <c r="M56" s="107" t="str">
        <f>IFERROR(VLOOKUP(E56, '[1]Cadences-Références UET2'!$E$2:$I$11, 3, FALSE)*($G56-$F56), "")</f>
        <v/>
      </c>
      <c r="N56" s="108" t="str">
        <f t="shared" si="0"/>
        <v/>
      </c>
      <c r="O56" s="109" t="str">
        <f t="shared" si="1"/>
        <v/>
      </c>
    </row>
    <row r="57" spans="2:15" ht="15" customHeight="1" x14ac:dyDescent="0.25">
      <c r="B57" s="28"/>
      <c r="C57" s="103"/>
      <c r="D57" s="38" t="s">
        <v>25</v>
      </c>
      <c r="E57" s="39"/>
      <c r="F57" s="39"/>
      <c r="G57" s="39"/>
      <c r="H57" s="39"/>
      <c r="I57" s="39"/>
      <c r="J57" s="40"/>
      <c r="K57" s="41" t="str">
        <f>IFERROR(VLOOKUP(E57,'[1]Cadences-Références UET2'!$C$2:$I$11,2,FALSE), "")</f>
        <v/>
      </c>
      <c r="L57" s="41" t="str">
        <f>IFERROR(VLOOKUP(E57, '[1]Cadences-Références UET2'!$E$2:$T$11, 16, FALSE), "")</f>
        <v/>
      </c>
      <c r="M57" s="41" t="str">
        <f>IFERROR(VLOOKUP(E57, '[1]Cadences-Références UET2'!$E$2:$I$11, 3, FALSE)*($G57-$F57), "")</f>
        <v/>
      </c>
      <c r="N57" s="42" t="str">
        <f t="shared" si="0"/>
        <v/>
      </c>
      <c r="O57" s="43" t="str">
        <f t="shared" si="1"/>
        <v/>
      </c>
    </row>
    <row r="58" spans="2:15" ht="15.75" customHeight="1" thickBot="1" x14ac:dyDescent="0.3">
      <c r="B58" s="28"/>
      <c r="C58" s="111"/>
      <c r="D58" s="112" t="s">
        <v>26</v>
      </c>
      <c r="E58" s="113"/>
      <c r="F58" s="113"/>
      <c r="G58" s="113"/>
      <c r="H58" s="113"/>
      <c r="I58" s="113"/>
      <c r="J58" s="114"/>
      <c r="K58" s="115" t="str">
        <f>IFERROR(VLOOKUP(E58,'[1]Cadences-Références UET2'!$C$2:$I$11,2,FALSE), "")</f>
        <v/>
      </c>
      <c r="L58" s="115" t="str">
        <f>IFERROR(VLOOKUP(E58, '[1]Cadences-Références UET2'!$E$2:$I$11, 5, FALSE), "")</f>
        <v/>
      </c>
      <c r="M58" s="115" t="str">
        <f>IFERROR(VLOOKUP(E58, '[1]Cadences-Références UET2'!$E$2:$I$11, 3, FALSE)*($G58-$F58), "")</f>
        <v/>
      </c>
      <c r="N58" s="116" t="str">
        <f t="shared" si="0"/>
        <v/>
      </c>
      <c r="O58" s="117" t="str">
        <f t="shared" si="1"/>
        <v/>
      </c>
    </row>
    <row r="59" spans="2:15" ht="15.75" customHeight="1" x14ac:dyDescent="0.25">
      <c r="B59" s="28"/>
      <c r="C59" s="101" t="s">
        <v>27</v>
      </c>
      <c r="D59" s="52" t="s">
        <v>28</v>
      </c>
      <c r="E59" s="21"/>
      <c r="F59" s="21"/>
      <c r="G59" s="21"/>
      <c r="H59" s="21"/>
      <c r="I59" s="21"/>
      <c r="J59" s="22"/>
      <c r="K59" s="23" t="str">
        <f>IFERROR(VLOOKUP(E59, '[1]Cadences-Références UET1'!$C$2:$I$125, 2, FALSE), "")</f>
        <v/>
      </c>
      <c r="L59" s="23" t="str">
        <f>IFERROR(VLOOKUP(E59, '[1]Cadences-Références UET1'!$C$2:$I$125, 7, FALSE), "")</f>
        <v/>
      </c>
      <c r="M59" s="23" t="str">
        <f>IFERROR(VLOOKUP(E59, '[1]Cadences-Références UET1'!$C$2:$I$125, 5, FALSE)*($G59-$F59), "")</f>
        <v/>
      </c>
      <c r="N59" s="24" t="str">
        <f t="shared" ref="N59:N69" si="5">IFERROR((M59/($R$11-I59))/L59, "")</f>
        <v/>
      </c>
      <c r="O59" s="25" t="str">
        <f t="shared" si="1"/>
        <v/>
      </c>
    </row>
    <row r="60" spans="2:15" ht="15.75" customHeight="1" x14ac:dyDescent="0.25">
      <c r="B60" s="28"/>
      <c r="C60" s="103"/>
      <c r="D60" s="110" t="s">
        <v>30</v>
      </c>
      <c r="E60" s="105" t="s">
        <v>99</v>
      </c>
      <c r="F60" s="105">
        <v>93</v>
      </c>
      <c r="G60" s="105">
        <v>233</v>
      </c>
      <c r="H60" s="105">
        <v>10</v>
      </c>
      <c r="I60" s="105">
        <v>0.5</v>
      </c>
      <c r="J60" s="106" t="s">
        <v>100</v>
      </c>
      <c r="K60" s="107" t="str">
        <f>IFERROR(VLOOKUP(E60, '[1]Cadences-Références UET1'!$C$2:$I$125, 2, FALSE), "")</f>
        <v>P10274B</v>
      </c>
      <c r="L60" s="107">
        <f>IFERROR(VLOOKUP(E60, '[1]Cadences-Références UET1'!$C$2:$I$125, 7, FALSE), "")</f>
        <v>100</v>
      </c>
      <c r="M60" s="107">
        <f>IFERROR(VLOOKUP(E60, '[1]Cadences-Références UET1'!$C$2:$I$125, 5, FALSE)*($G60-$F60), "")</f>
        <v>560</v>
      </c>
      <c r="N60" s="108">
        <f t="shared" si="5"/>
        <v>0.8</v>
      </c>
      <c r="O60" s="109">
        <f t="shared" si="1"/>
        <v>1.7857142857142856E-2</v>
      </c>
    </row>
    <row r="61" spans="2:15" ht="15.75" customHeight="1" x14ac:dyDescent="0.25">
      <c r="B61" s="28"/>
      <c r="C61" s="103"/>
      <c r="D61" s="54" t="s">
        <v>31</v>
      </c>
      <c r="E61" s="39"/>
      <c r="F61" s="39"/>
      <c r="G61" s="39"/>
      <c r="H61" s="39"/>
      <c r="I61" s="39"/>
      <c r="J61" s="40"/>
      <c r="K61" s="41" t="str">
        <f>IFERROR(VLOOKUP(E61, '[1]Cadences-Références UET1'!$C$2:$I$125, 2, FALSE), "")</f>
        <v/>
      </c>
      <c r="L61" s="41" t="str">
        <f>IFERROR(VLOOKUP(E61, '[1]Cadences-Références UET1'!$C$2:$I$125, 7, FALSE), "")</f>
        <v/>
      </c>
      <c r="M61" s="41" t="str">
        <f>IFERROR(VLOOKUP(E61, '[1]Cadences-Références UET1'!$C$2:$I$125, 5, FALSE)*($G61-$F61), "")</f>
        <v/>
      </c>
      <c r="N61" s="42" t="str">
        <f t="shared" si="5"/>
        <v/>
      </c>
      <c r="O61" s="43" t="str">
        <f t="shared" si="1"/>
        <v/>
      </c>
    </row>
    <row r="62" spans="2:15" ht="15.75" customHeight="1" x14ac:dyDescent="0.25">
      <c r="B62" s="28"/>
      <c r="C62" s="103"/>
      <c r="D62" s="110" t="s">
        <v>34</v>
      </c>
      <c r="E62" s="105"/>
      <c r="F62" s="105"/>
      <c r="G62" s="105"/>
      <c r="H62" s="105"/>
      <c r="I62" s="105"/>
      <c r="J62" s="106"/>
      <c r="K62" s="107" t="str">
        <f>IFERROR(VLOOKUP(E62, '[1]Cadences-Références UET1'!$C$2:$I$125, 2, FALSE), "")</f>
        <v/>
      </c>
      <c r="L62" s="107" t="str">
        <f>IFERROR(VLOOKUP(E62, '[1]Cadences-Références UET1'!$C$2:$I$125, 7, FALSE), "")</f>
        <v/>
      </c>
      <c r="M62" s="107" t="str">
        <f>IFERROR(VLOOKUP(E62, '[1]Cadences-Références UET1'!$C$2:$I$125, 5, FALSE)*($G62-$F62), "")</f>
        <v/>
      </c>
      <c r="N62" s="108" t="str">
        <f t="shared" si="5"/>
        <v/>
      </c>
      <c r="O62" s="109" t="str">
        <f t="shared" si="1"/>
        <v/>
      </c>
    </row>
    <row r="63" spans="2:15" ht="15.75" customHeight="1" x14ac:dyDescent="0.25">
      <c r="B63" s="28"/>
      <c r="C63" s="103"/>
      <c r="D63" s="54" t="s">
        <v>35</v>
      </c>
      <c r="E63" s="39"/>
      <c r="F63" s="39"/>
      <c r="G63" s="39"/>
      <c r="H63" s="39"/>
      <c r="I63" s="39"/>
      <c r="J63" s="40"/>
      <c r="K63" s="41" t="str">
        <f>IFERROR(VLOOKUP(E63, '[1]Cadences-Références UET1'!$C$2:$I$125, 2, FALSE), "")</f>
        <v/>
      </c>
      <c r="L63" s="41" t="str">
        <f>IFERROR(VLOOKUP(E63, '[1]Cadences-Références UET1'!$C$2:$I$125, 7, FALSE), "")</f>
        <v/>
      </c>
      <c r="M63" s="41" t="str">
        <f>IFERROR(VLOOKUP(E63, '[1]Cadences-Références UET1'!$C$2:$I$125, 5, FALSE)*($G63-$F63), "")</f>
        <v/>
      </c>
      <c r="N63" s="42" t="str">
        <f t="shared" si="5"/>
        <v/>
      </c>
      <c r="O63" s="43" t="str">
        <f t="shared" si="1"/>
        <v/>
      </c>
    </row>
    <row r="64" spans="2:15" ht="15.75" customHeight="1" x14ac:dyDescent="0.25">
      <c r="B64" s="28"/>
      <c r="C64" s="103"/>
      <c r="D64" s="110" t="s">
        <v>37</v>
      </c>
      <c r="E64" s="105"/>
      <c r="F64" s="105"/>
      <c r="G64" s="105"/>
      <c r="H64" s="105"/>
      <c r="I64" s="105"/>
      <c r="J64" s="106"/>
      <c r="K64" s="107" t="str">
        <f>IFERROR(VLOOKUP(E64, '[1]Cadences-Références UET1'!$C$2:$I$125, 2, FALSE), "")</f>
        <v/>
      </c>
      <c r="L64" s="107" t="str">
        <f>IFERROR(VLOOKUP(E64, '[1]Cadences-Références UET1'!$C$2:$I$125, 7, FALSE), "")</f>
        <v/>
      </c>
      <c r="M64" s="107" t="str">
        <f>IFERROR(VLOOKUP(E64, '[1]Cadences-Références UET1'!$C$2:$I$125, 5, FALSE)*($G64-$F64), "")</f>
        <v/>
      </c>
      <c r="N64" s="108" t="str">
        <f t="shared" si="5"/>
        <v/>
      </c>
      <c r="O64" s="109" t="str">
        <f t="shared" si="1"/>
        <v/>
      </c>
    </row>
    <row r="65" spans="2:15" ht="15.75" customHeight="1" x14ac:dyDescent="0.25">
      <c r="B65" s="28"/>
      <c r="C65" s="103"/>
      <c r="D65" s="54" t="s">
        <v>38</v>
      </c>
      <c r="E65" s="39"/>
      <c r="F65" s="39"/>
      <c r="G65" s="39"/>
      <c r="H65" s="39"/>
      <c r="I65" s="39"/>
      <c r="J65" s="40"/>
      <c r="K65" s="41" t="str">
        <f>IFERROR(VLOOKUP(E65, '[1]Cadences-Références UET1'!$C$2:$I$125, 2, FALSE), "")</f>
        <v/>
      </c>
      <c r="L65" s="41" t="str">
        <f>IFERROR(VLOOKUP(E65, '[1]Cadences-Références UET1'!$C$2:$I$125, 7, FALSE), "")</f>
        <v/>
      </c>
      <c r="M65" s="41" t="str">
        <f>IFERROR(VLOOKUP(E65, '[1]Cadences-Références UET1'!$C$2:$I$125, 5, FALSE)*($G65-$F65), "")</f>
        <v/>
      </c>
      <c r="N65" s="42" t="str">
        <f t="shared" si="5"/>
        <v/>
      </c>
      <c r="O65" s="43" t="str">
        <f t="shared" si="1"/>
        <v/>
      </c>
    </row>
    <row r="66" spans="2:15" ht="15.75" customHeight="1" x14ac:dyDescent="0.25">
      <c r="B66" s="28"/>
      <c r="C66" s="103"/>
      <c r="D66" s="110" t="s">
        <v>40</v>
      </c>
      <c r="E66" s="105"/>
      <c r="F66" s="105"/>
      <c r="G66" s="105"/>
      <c r="H66" s="105"/>
      <c r="I66" s="105"/>
      <c r="J66" s="106"/>
      <c r="K66" s="107" t="str">
        <f>IFERROR(VLOOKUP(E66, '[1]Cadences-Références UET1'!$C$2:$I$125, 2, FALSE), "")</f>
        <v/>
      </c>
      <c r="L66" s="107" t="str">
        <f>IFERROR(VLOOKUP(E66, '[1]Cadences-Références UET1'!$C$2:$I$125, 7, FALSE), "")</f>
        <v/>
      </c>
      <c r="M66" s="107" t="str">
        <f>IFERROR(VLOOKUP(E66, '[1]Cadences-Références UET1'!$C$2:$I$125, 5, FALSE)*($G66-$F66), "")</f>
        <v/>
      </c>
      <c r="N66" s="108" t="str">
        <f t="shared" si="5"/>
        <v/>
      </c>
      <c r="O66" s="109" t="str">
        <f t="shared" si="1"/>
        <v/>
      </c>
    </row>
    <row r="67" spans="2:15" ht="15.75" customHeight="1" x14ac:dyDescent="0.25">
      <c r="B67" s="28"/>
      <c r="C67" s="103"/>
      <c r="D67" s="54" t="s">
        <v>41</v>
      </c>
      <c r="E67" s="39"/>
      <c r="F67" s="39"/>
      <c r="G67" s="39"/>
      <c r="H67" s="39"/>
      <c r="I67" s="39"/>
      <c r="J67" s="40"/>
      <c r="K67" s="41" t="str">
        <f>IFERROR(VLOOKUP(E67, '[1]Cadences-Références UET1'!$C$2:$I$125, 2, FALSE), "")</f>
        <v/>
      </c>
      <c r="L67" s="41" t="str">
        <f>IFERROR(VLOOKUP(E67, '[1]Cadences-Références UET1'!$C$2:$I$125, 7, FALSE), "")</f>
        <v/>
      </c>
      <c r="M67" s="41" t="str">
        <f>IFERROR(VLOOKUP(E67, '[1]Cadences-Références UET1'!$C$2:$I$125, 5, FALSE)*($G67-$F67), "")</f>
        <v/>
      </c>
      <c r="N67" s="42" t="str">
        <f t="shared" si="5"/>
        <v/>
      </c>
      <c r="O67" s="43" t="str">
        <f t="shared" si="1"/>
        <v/>
      </c>
    </row>
    <row r="68" spans="2:15" ht="15.75" customHeight="1" x14ac:dyDescent="0.25">
      <c r="B68" s="28"/>
      <c r="C68" s="103"/>
      <c r="D68" s="110" t="s">
        <v>43</v>
      </c>
      <c r="E68" s="105"/>
      <c r="F68" s="105"/>
      <c r="G68" s="105"/>
      <c r="H68" s="105"/>
      <c r="I68" s="105"/>
      <c r="J68" s="106"/>
      <c r="K68" s="107" t="str">
        <f>IFERROR(VLOOKUP(E68, '[1]Cadences-Références UET1'!$C$2:$I$125, 2, FALSE), "")</f>
        <v/>
      </c>
      <c r="L68" s="107" t="str">
        <f>IFERROR(VLOOKUP(E68, '[1]Cadences-Références UET1'!$C$2:$I$125, 7, FALSE), "")</f>
        <v/>
      </c>
      <c r="M68" s="107" t="str">
        <f>IFERROR(VLOOKUP(E68, '[1]Cadences-Références UET1'!$C$2:$I$125, 5, FALSE)*($G68-$F68), "")</f>
        <v/>
      </c>
      <c r="N68" s="108" t="str">
        <f t="shared" si="5"/>
        <v/>
      </c>
      <c r="O68" s="109" t="str">
        <f t="shared" si="1"/>
        <v/>
      </c>
    </row>
    <row r="69" spans="2:15" ht="15.75" customHeight="1" thickBot="1" x14ac:dyDescent="0.3">
      <c r="B69" s="28"/>
      <c r="C69" s="111"/>
      <c r="D69" s="57" t="s">
        <v>44</v>
      </c>
      <c r="E69" s="58"/>
      <c r="F69" s="58"/>
      <c r="G69" s="58"/>
      <c r="H69" s="58"/>
      <c r="I69" s="58"/>
      <c r="J69" s="59"/>
      <c r="K69" s="60" t="str">
        <f>IFERROR(VLOOKUP(E69, '[1]Cadences-Références UET1'!$C$2:$I$125, 2, FALSE), "")</f>
        <v/>
      </c>
      <c r="L69" s="60" t="str">
        <f>IFERROR(VLOOKUP(E69, '[1]Cadences-Références UET1'!$C$2:$I$125, 7, FALSE), "")</f>
        <v/>
      </c>
      <c r="M69" s="60" t="str">
        <f>IFERROR(VLOOKUP(E69, '[1]Cadences-Références UET1'!$C$2:$I$125, 5, FALSE)*($G69-$F69), "")</f>
        <v/>
      </c>
      <c r="N69" s="61" t="str">
        <f t="shared" si="5"/>
        <v/>
      </c>
      <c r="O69" s="62" t="str">
        <f t="shared" si="1"/>
        <v/>
      </c>
    </row>
    <row r="70" spans="2:15" ht="15.75" customHeight="1" x14ac:dyDescent="0.25">
      <c r="B70" s="28"/>
      <c r="C70" s="118" t="s">
        <v>45</v>
      </c>
      <c r="D70" s="119"/>
      <c r="E70" s="39">
        <v>376</v>
      </c>
      <c r="F70" s="39">
        <v>0</v>
      </c>
      <c r="G70" s="39">
        <v>542</v>
      </c>
      <c r="H70" s="39">
        <v>2</v>
      </c>
      <c r="I70" s="39">
        <v>0.5</v>
      </c>
      <c r="J70" s="40" t="s">
        <v>100</v>
      </c>
      <c r="K70" s="41" t="str">
        <f>IFERROR(VLOOKUP(E70, '[1]Cadences-Références UET1'!$C$111:$I$138,2, FALSE), "")</f>
        <v>P10273</v>
      </c>
      <c r="L70" s="41">
        <f>IFERROR(VLOOKUP(E70, '[1]Cadences-Références UET1'!$C$111:$I$138, 6, FALSE), "")</f>
        <v>99</v>
      </c>
      <c r="M70" s="41">
        <f>IFERROR(VLOOKUP(E70, '[1]Cadences-Références UET1'!$C$111:$I$138, 5, FALSE)*($G70-$F70), "")</f>
        <v>542</v>
      </c>
      <c r="N70" s="42">
        <f>IFERROR((M70/($R$11-I70))/L70, "")</f>
        <v>0.78210678210678208</v>
      </c>
      <c r="O70" s="43">
        <f t="shared" ref="O70:O76" si="6">IFERROR(H70/M70, "")</f>
        <v>3.6900369003690036E-3</v>
      </c>
    </row>
    <row r="71" spans="2:15" ht="15.75" customHeight="1" x14ac:dyDescent="0.25">
      <c r="B71" s="28"/>
      <c r="C71" s="120"/>
      <c r="D71" s="121"/>
      <c r="E71" s="105"/>
      <c r="F71" s="105"/>
      <c r="G71" s="105"/>
      <c r="H71" s="105"/>
      <c r="I71" s="105"/>
      <c r="J71" s="106"/>
      <c r="K71" s="107" t="str">
        <f>IFERROR(VLOOKUP(E71, '[1]Cadences-Références UET1'!$C$111:$I$138,2, FALSE), "")</f>
        <v/>
      </c>
      <c r="L71" s="107" t="str">
        <f>IFERROR(VLOOKUP(E71, '[1]Cadences-Références UET1'!$C$111:$I$138, 6, FALSE), "")</f>
        <v/>
      </c>
      <c r="M71" s="107" t="str">
        <f>IFERROR(VLOOKUP(E71, '[1]Cadences-Références UET1'!$C$111:$I$138, 5, FALSE)*($G71-$F71), "")</f>
        <v/>
      </c>
      <c r="N71" s="108" t="str">
        <f t="shared" ref="N71:N76" si="7">IFERROR((M71/($R$11-I71))/L71, "")</f>
        <v/>
      </c>
      <c r="O71" s="109" t="str">
        <f t="shared" si="6"/>
        <v/>
      </c>
    </row>
    <row r="72" spans="2:15" ht="15.75" customHeight="1" x14ac:dyDescent="0.25">
      <c r="B72" s="28"/>
      <c r="C72" s="120"/>
      <c r="D72" s="119"/>
      <c r="E72" s="39"/>
      <c r="F72" s="39"/>
      <c r="G72" s="39"/>
      <c r="H72" s="39"/>
      <c r="I72" s="39"/>
      <c r="J72" s="40"/>
      <c r="K72" s="41" t="str">
        <f>IFERROR(VLOOKUP(E72, '[1]Cadences-Références UET1'!$C$111:$I$138,2, FALSE), "")</f>
        <v/>
      </c>
      <c r="L72" s="41" t="str">
        <f>IFERROR(VLOOKUP(E72, '[1]Cadences-Références UET1'!$C$111:$I$138, 6, FALSE), "")</f>
        <v/>
      </c>
      <c r="M72" s="41" t="str">
        <f>IFERROR(VLOOKUP(E72, '[1]Cadences-Références UET1'!$C$111:$I$138, 5, FALSE)*($G72-$F72), "")</f>
        <v/>
      </c>
      <c r="N72" s="42" t="str">
        <f t="shared" si="7"/>
        <v/>
      </c>
      <c r="O72" s="43" t="str">
        <f t="shared" si="6"/>
        <v/>
      </c>
    </row>
    <row r="73" spans="2:15" ht="15.75" customHeight="1" x14ac:dyDescent="0.25">
      <c r="B73" s="28"/>
      <c r="C73" s="120"/>
      <c r="D73" s="121"/>
      <c r="E73" s="105"/>
      <c r="F73" s="105"/>
      <c r="G73" s="105"/>
      <c r="H73" s="105"/>
      <c r="I73" s="105"/>
      <c r="J73" s="106"/>
      <c r="K73" s="107" t="str">
        <f>IFERROR(VLOOKUP(E73, '[1]Cadences-Références UET1'!$C$111:$I$138,2, FALSE), "")</f>
        <v/>
      </c>
      <c r="L73" s="107" t="str">
        <f>IFERROR(VLOOKUP(E73, '[1]Cadences-Références UET1'!$C$111:$I$138, 6, FALSE), "")</f>
        <v/>
      </c>
      <c r="M73" s="107" t="str">
        <f>IFERROR(VLOOKUP(E73, '[1]Cadences-Références UET1'!$C$111:$I$138, 5, FALSE)*($G73-$F73), "")</f>
        <v/>
      </c>
      <c r="N73" s="108" t="str">
        <f t="shared" si="7"/>
        <v/>
      </c>
      <c r="O73" s="109" t="str">
        <f t="shared" si="6"/>
        <v/>
      </c>
    </row>
    <row r="74" spans="2:15" ht="15.75" customHeight="1" x14ac:dyDescent="0.25">
      <c r="B74" s="28"/>
      <c r="C74" s="120"/>
      <c r="D74" s="119"/>
      <c r="E74" s="39"/>
      <c r="F74" s="39"/>
      <c r="G74" s="39"/>
      <c r="H74" s="39"/>
      <c r="I74" s="39"/>
      <c r="J74" s="40"/>
      <c r="K74" s="41" t="str">
        <f>IFERROR(VLOOKUP(E74, '[1]Cadences-Références UET1'!$C$111:$I$138,2, FALSE), "")</f>
        <v/>
      </c>
      <c r="L74" s="41" t="str">
        <f>IFERROR(VLOOKUP(E74, '[1]Cadences-Références UET1'!$C$111:$I$138, 6, FALSE), "")</f>
        <v/>
      </c>
      <c r="M74" s="41" t="str">
        <f>IFERROR(VLOOKUP(E74, '[1]Cadences-Références UET1'!$C$111:$I$138, 5, FALSE)*($G74-$F74), "")</f>
        <v/>
      </c>
      <c r="N74" s="42" t="str">
        <f t="shared" si="7"/>
        <v/>
      </c>
      <c r="O74" s="43" t="str">
        <f t="shared" si="6"/>
        <v/>
      </c>
    </row>
    <row r="75" spans="2:15" ht="15.75" customHeight="1" x14ac:dyDescent="0.25">
      <c r="B75" s="28"/>
      <c r="C75" s="120"/>
      <c r="D75" s="121"/>
      <c r="E75" s="105"/>
      <c r="F75" s="105"/>
      <c r="G75" s="105"/>
      <c r="H75" s="105"/>
      <c r="I75" s="105"/>
      <c r="J75" s="106"/>
      <c r="K75" s="107" t="str">
        <f>IFERROR(VLOOKUP(E75, '[1]Cadences-Références UET1'!$C$111:$I$138,2, FALSE), "")</f>
        <v/>
      </c>
      <c r="L75" s="107" t="str">
        <f>IFERROR(VLOOKUP(E75, '[1]Cadences-Références UET1'!$C$111:$I$138, 6, FALSE), "")</f>
        <v/>
      </c>
      <c r="M75" s="107" t="str">
        <f>IFERROR(VLOOKUP(E75, '[1]Cadences-Références UET1'!$C$111:$I$138, 5, FALSE)*($G75-$F75), "")</f>
        <v/>
      </c>
      <c r="N75" s="108" t="str">
        <f t="shared" si="7"/>
        <v/>
      </c>
      <c r="O75" s="109" t="str">
        <f t="shared" si="6"/>
        <v/>
      </c>
    </row>
    <row r="76" spans="2:15" ht="15.75" customHeight="1" thickBot="1" x14ac:dyDescent="0.3">
      <c r="B76" s="66"/>
      <c r="C76" s="122"/>
      <c r="D76" s="123"/>
      <c r="E76" s="58"/>
      <c r="F76" s="58"/>
      <c r="G76" s="58"/>
      <c r="H76" s="58"/>
      <c r="I76" s="58"/>
      <c r="J76" s="59"/>
      <c r="K76" s="60" t="str">
        <f>IFERROR(VLOOKUP(E76, '[1]Cadences-Références UET1'!$C$111:$I$138,2, FALSE), "")</f>
        <v/>
      </c>
      <c r="L76" s="60" t="str">
        <f>IFERROR(VLOOKUP(E76, '[1]Cadences-Références UET1'!$C$111:$I$138, 6, FALSE), "")</f>
        <v/>
      </c>
      <c r="M76" s="60" t="str">
        <f>IFERROR(VLOOKUP(E76, '[1]Cadences-Références UET1'!$C$111:$I$138, 5, FALSE)*($G76-$F76), "")</f>
        <v/>
      </c>
      <c r="N76" s="61" t="str">
        <f t="shared" si="7"/>
        <v/>
      </c>
      <c r="O76" s="62" t="str">
        <f t="shared" si="6"/>
        <v/>
      </c>
    </row>
    <row r="80" spans="2:15" ht="15" customHeight="1" x14ac:dyDescent="0.35">
      <c r="E80" s="2"/>
      <c r="F80" s="2"/>
      <c r="G80" s="2"/>
    </row>
  </sheetData>
  <sheetProtection sheet="1" objects="1" scenarios="1" selectLockedCells="1"/>
  <protectedRanges>
    <protectedRange sqref="F5:G76" name="Plage1"/>
  </protectedRanges>
  <mergeCells count="18">
    <mergeCell ref="B29:B52"/>
    <mergeCell ref="C29:C34"/>
    <mergeCell ref="D29:D30"/>
    <mergeCell ref="C35:C45"/>
    <mergeCell ref="C46:C52"/>
    <mergeCell ref="B53:B76"/>
    <mergeCell ref="C53:C58"/>
    <mergeCell ref="D53:D54"/>
    <mergeCell ref="C59:C69"/>
    <mergeCell ref="C70:C76"/>
    <mergeCell ref="B3:D3"/>
    <mergeCell ref="G3:I3"/>
    <mergeCell ref="J3:O3"/>
    <mergeCell ref="B5:B28"/>
    <mergeCell ref="C5:C10"/>
    <mergeCell ref="D5:D6"/>
    <mergeCell ref="C11:C21"/>
    <mergeCell ref="C22:C28"/>
  </mergeCells>
  <conditionalFormatting sqref="N5:N10 N29:N34 N53:N58">
    <cfRule type="cellIs" dxfId="97" priority="48" operator="greaterThanOrEqual">
      <formula>$S$6</formula>
    </cfRule>
    <cfRule type="cellIs" dxfId="96" priority="49" operator="lessThan">
      <formula>$S$6</formula>
    </cfRule>
  </conditionalFormatting>
  <conditionalFormatting sqref="O5:O10 O29:O34 O53:O58">
    <cfRule type="cellIs" dxfId="95" priority="46" operator="lessThanOrEqual">
      <formula>$S$7</formula>
    </cfRule>
    <cfRule type="cellIs" dxfId="94" priority="47" operator="greaterThan">
      <formula>$S$7</formula>
    </cfRule>
  </conditionalFormatting>
  <conditionalFormatting sqref="N5:O10 N29:O34 N53:O58">
    <cfRule type="cellIs" dxfId="93" priority="45" operator="notBetween">
      <formula>0</formula>
      <formula>2</formula>
    </cfRule>
  </conditionalFormatting>
  <conditionalFormatting sqref="K5:L10 K29:M34 K53:M58">
    <cfRule type="cellIs" dxfId="92" priority="44" operator="notBetween">
      <formula>0</formula>
      <formula>10000</formula>
    </cfRule>
  </conditionalFormatting>
  <conditionalFormatting sqref="M5:M10">
    <cfRule type="cellIs" dxfId="91" priority="43" operator="notBetween">
      <formula>0</formula>
      <formula>10000</formula>
    </cfRule>
  </conditionalFormatting>
  <conditionalFormatting sqref="N11:O21">
    <cfRule type="cellIs" dxfId="90" priority="38" operator="notBetween">
      <formula>0</formula>
      <formula>2</formula>
    </cfRule>
  </conditionalFormatting>
  <conditionalFormatting sqref="N11:N21">
    <cfRule type="cellIs" dxfId="89" priority="41" operator="lessThan">
      <formula>$S$12</formula>
    </cfRule>
    <cfRule type="cellIs" dxfId="88" priority="42" operator="greaterThanOrEqual">
      <formula>$S$12</formula>
    </cfRule>
  </conditionalFormatting>
  <conditionalFormatting sqref="O11:O21">
    <cfRule type="cellIs" dxfId="87" priority="39" operator="lessThanOrEqual">
      <formula>$S$13</formula>
    </cfRule>
    <cfRule type="cellIs" dxfId="86" priority="40" operator="greaterThan">
      <formula>$S$13</formula>
    </cfRule>
  </conditionalFormatting>
  <conditionalFormatting sqref="F11:G21 K11:L21">
    <cfRule type="cellIs" dxfId="85" priority="37" operator="notBetween">
      <formula>0</formula>
      <formula>10000</formula>
    </cfRule>
  </conditionalFormatting>
  <conditionalFormatting sqref="M11:M21">
    <cfRule type="cellIs" dxfId="84" priority="36" operator="notBetween">
      <formula>0</formula>
      <formula>10000</formula>
    </cfRule>
  </conditionalFormatting>
  <conditionalFormatting sqref="N35:O45">
    <cfRule type="cellIs" dxfId="83" priority="31" operator="notBetween">
      <formula>0</formula>
      <formula>2</formula>
    </cfRule>
  </conditionalFormatting>
  <conditionalFormatting sqref="N35:N45">
    <cfRule type="cellIs" dxfId="82" priority="34" operator="lessThan">
      <formula>$S$12</formula>
    </cfRule>
    <cfRule type="cellIs" dxfId="81" priority="35" operator="greaterThanOrEqual">
      <formula>$S$12</formula>
    </cfRule>
  </conditionalFormatting>
  <conditionalFormatting sqref="O35:O45">
    <cfRule type="cellIs" dxfId="80" priority="32" operator="lessThanOrEqual">
      <formula>$S$13</formula>
    </cfRule>
    <cfRule type="cellIs" dxfId="79" priority="33" operator="greaterThan">
      <formula>$S$13</formula>
    </cfRule>
  </conditionalFormatting>
  <conditionalFormatting sqref="F35:G45 K35:L45">
    <cfRule type="cellIs" dxfId="78" priority="30" operator="notBetween">
      <formula>0</formula>
      <formula>10000</formula>
    </cfRule>
  </conditionalFormatting>
  <conditionalFormatting sqref="M35:M45">
    <cfRule type="cellIs" dxfId="77" priority="29" operator="notBetween">
      <formula>0</formula>
      <formula>10000</formula>
    </cfRule>
  </conditionalFormatting>
  <conditionalFormatting sqref="N59:O69">
    <cfRule type="cellIs" dxfId="76" priority="24" operator="notBetween">
      <formula>0</formula>
      <formula>2</formula>
    </cfRule>
  </conditionalFormatting>
  <conditionalFormatting sqref="N59:N69">
    <cfRule type="cellIs" dxfId="75" priority="27" operator="lessThan">
      <formula>$S$12</formula>
    </cfRule>
    <cfRule type="cellIs" dxfId="74" priority="28" operator="greaterThanOrEqual">
      <formula>$S$12</formula>
    </cfRule>
  </conditionalFormatting>
  <conditionalFormatting sqref="O59:O69">
    <cfRule type="cellIs" dxfId="73" priority="25" operator="lessThanOrEqual">
      <formula>$S$13</formula>
    </cfRule>
    <cfRule type="cellIs" dxfId="72" priority="26" operator="greaterThan">
      <formula>$S$13</formula>
    </cfRule>
  </conditionalFormatting>
  <conditionalFormatting sqref="F59:G69 K59:L69">
    <cfRule type="cellIs" dxfId="71" priority="23" operator="notBetween">
      <formula>0</formula>
      <formula>10000</formula>
    </cfRule>
  </conditionalFormatting>
  <conditionalFormatting sqref="M59:M69">
    <cfRule type="cellIs" dxfId="70" priority="22" operator="notBetween">
      <formula>0</formula>
      <formula>10000</formula>
    </cfRule>
  </conditionalFormatting>
  <conditionalFormatting sqref="N22:O28">
    <cfRule type="cellIs" dxfId="69" priority="17" operator="notBetween">
      <formula>0</formula>
      <formula>2</formula>
    </cfRule>
  </conditionalFormatting>
  <conditionalFormatting sqref="N22:N28">
    <cfRule type="cellIs" dxfId="68" priority="20" operator="lessThan">
      <formula>$S$12</formula>
    </cfRule>
    <cfRule type="cellIs" dxfId="67" priority="21" operator="greaterThanOrEqual">
      <formula>$S$12</formula>
    </cfRule>
  </conditionalFormatting>
  <conditionalFormatting sqref="O22:O28">
    <cfRule type="cellIs" dxfId="66" priority="18" operator="lessThanOrEqual">
      <formula>$S$13</formula>
    </cfRule>
    <cfRule type="cellIs" dxfId="65" priority="19" operator="greaterThan">
      <formula>$S$13</formula>
    </cfRule>
  </conditionalFormatting>
  <conditionalFormatting sqref="F22:G28 K22:L28">
    <cfRule type="cellIs" dxfId="64" priority="16" operator="notBetween">
      <formula>0</formula>
      <formula>10000</formula>
    </cfRule>
  </conditionalFormatting>
  <conditionalFormatting sqref="M22:M28">
    <cfRule type="cellIs" dxfId="63" priority="15" operator="notBetween">
      <formula>0</formula>
      <formula>10000</formula>
    </cfRule>
  </conditionalFormatting>
  <conditionalFormatting sqref="N46:O52">
    <cfRule type="cellIs" dxfId="62" priority="10" operator="notBetween">
      <formula>0</formula>
      <formula>2</formula>
    </cfRule>
  </conditionalFormatting>
  <conditionalFormatting sqref="N46:N52">
    <cfRule type="cellIs" dxfId="61" priority="13" operator="lessThan">
      <formula>$S$12</formula>
    </cfRule>
    <cfRule type="cellIs" dxfId="60" priority="14" operator="greaterThanOrEqual">
      <formula>$S$12</formula>
    </cfRule>
  </conditionalFormatting>
  <conditionalFormatting sqref="O46:O52">
    <cfRule type="cellIs" dxfId="59" priority="11" operator="lessThanOrEqual">
      <formula>$S$13</formula>
    </cfRule>
    <cfRule type="cellIs" dxfId="58" priority="12" operator="greaterThan">
      <formula>$S$13</formula>
    </cfRule>
  </conditionalFormatting>
  <conditionalFormatting sqref="F46:G52 K46:L52">
    <cfRule type="cellIs" dxfId="57" priority="9" operator="notBetween">
      <formula>0</formula>
      <formula>10000</formula>
    </cfRule>
  </conditionalFormatting>
  <conditionalFormatting sqref="M46:M52">
    <cfRule type="cellIs" dxfId="56" priority="8" operator="notBetween">
      <formula>0</formula>
      <formula>10000</formula>
    </cfRule>
  </conditionalFormatting>
  <conditionalFormatting sqref="N70:O76">
    <cfRule type="cellIs" dxfId="55" priority="3" operator="notBetween">
      <formula>0</formula>
      <formula>2</formula>
    </cfRule>
  </conditionalFormatting>
  <conditionalFormatting sqref="N70:N76">
    <cfRule type="cellIs" dxfId="54" priority="6" operator="lessThan">
      <formula>$S$12</formula>
    </cfRule>
    <cfRule type="cellIs" dxfId="53" priority="7" operator="greaterThanOrEqual">
      <formula>$S$12</formula>
    </cfRule>
  </conditionalFormatting>
  <conditionalFormatting sqref="O70:O76">
    <cfRule type="cellIs" dxfId="52" priority="4" operator="lessThanOrEqual">
      <formula>$S$13</formula>
    </cfRule>
    <cfRule type="cellIs" dxfId="51" priority="5" operator="greaterThan">
      <formula>$S$13</formula>
    </cfRule>
  </conditionalFormatting>
  <conditionalFormatting sqref="F70:G76 K70:L76">
    <cfRule type="cellIs" dxfId="50" priority="2" operator="notBetween">
      <formula>0</formula>
      <formula>10000</formula>
    </cfRule>
  </conditionalFormatting>
  <conditionalFormatting sqref="M70:M76">
    <cfRule type="cellIs" dxfId="49" priority="1" operator="notBetween">
      <formula>0</formula>
      <formula>10000</formula>
    </cfRule>
  </conditionalFormatting>
  <pageMargins left="0" right="0" top="0.39370078740157483" bottom="0.39370078740157483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outon 2">
              <controlPr defaultSize="0" print="0" autoFill="0" autoPict="0" macro="[1]!ajoutProduction">
                <anchor moveWithCells="1" sizeWithCells="1">
                  <from>
                    <xdr:col>12</xdr:col>
                    <xdr:colOff>19050</xdr:colOff>
                    <xdr:row>1</xdr:row>
                    <xdr:rowOff>19050</xdr:rowOff>
                  </from>
                  <to>
                    <xdr:col>14</xdr:col>
                    <xdr:colOff>542925</xdr:colOff>
                    <xdr:row>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1]!Impression">
                <anchor moveWithCells="1" sizeWithCells="1">
                  <from>
                    <xdr:col>1</xdr:col>
                    <xdr:colOff>28575</xdr:colOff>
                    <xdr:row>1</xdr:row>
                    <xdr:rowOff>9525</xdr:rowOff>
                  </from>
                  <to>
                    <xdr:col>4</xdr:col>
                    <xdr:colOff>133350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5482C42-C515-4EF4-AB8B-2CA2E5F17F55}">
          <x14:formula1>
            <xm:f>'[Suivi de prod UET1-2.xlsm]Cadences-Références UET2'!#REF!</xm:f>
          </x14:formula1>
          <xm:sqref>E5:E10 E29:E34 E53:E58</xm:sqref>
        </x14:dataValidation>
        <x14:dataValidation type="list" allowBlank="1" showInputMessage="1" showErrorMessage="1" xr:uid="{56617D3C-F7F4-46C0-8874-424A2E3E01C2}">
          <x14:formula1>
            <xm:f>'[Suivi de prod UET1-2.xlsm]Cadences-Références UET1'!#REF!</xm:f>
          </x14:formula1>
          <xm:sqref>E11:E21 E35:E45 E59:E69</xm:sqref>
        </x14:dataValidation>
        <x14:dataValidation type="list" allowBlank="1" showInputMessage="1" showErrorMessage="1" xr:uid="{860E926C-EDCC-4779-99D1-35034D0F0FF3}">
          <x14:formula1>
            <xm:f>'[Suivi de prod UET1-2.xlsm]Cadences-Références UET1'!#REF!</xm:f>
          </x14:formula1>
          <xm:sqref>E70:E76 E46:E52 E22:E28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F493A-5CB3-4609-A2BC-D82D0A81DFE6}">
  <sheetPr codeName="Feuil321">
    <pageSetUpPr fitToPage="1"/>
  </sheetPr>
  <dimension ref="B1:S80"/>
  <sheetViews>
    <sheetView zoomScaleNormal="100" workbookViewId="0">
      <pane ySplit="4" topLeftCell="A5" activePane="bottomLeft" state="frozen"/>
      <selection activeCell="L24" sqref="L24"/>
      <selection pane="bottomLeft" activeCell="E5" sqref="E5"/>
    </sheetView>
  </sheetViews>
  <sheetFormatPr baseColWidth="10" defaultRowHeight="15" customHeight="1" x14ac:dyDescent="0.35"/>
  <cols>
    <col min="1" max="1" width="3.5703125" customWidth="1"/>
    <col min="2" max="2" width="10.42578125" style="1" customWidth="1"/>
    <col min="3" max="3" width="7.42578125" style="2" customWidth="1"/>
    <col min="4" max="4" width="10.5703125" style="3" bestFit="1" customWidth="1"/>
    <col min="5" max="5" width="10.140625" bestFit="1" customWidth="1"/>
    <col min="6" max="6" width="8.42578125" customWidth="1"/>
    <col min="7" max="7" width="8.140625" customWidth="1"/>
    <col min="8" max="8" width="6.7109375" bestFit="1" customWidth="1"/>
    <col min="9" max="9" width="7" customWidth="1"/>
    <col min="10" max="10" width="26.140625" customWidth="1"/>
    <col min="11" max="11" width="12.28515625" customWidth="1"/>
    <col min="12" max="12" width="15.42578125" customWidth="1"/>
    <col min="13" max="13" width="12.5703125" customWidth="1"/>
    <col min="14" max="14" width="9.85546875" style="4" customWidth="1"/>
    <col min="15" max="15" width="8.42578125" customWidth="1"/>
    <col min="16" max="16" width="5.85546875" customWidth="1"/>
    <col min="17" max="17" width="27" customWidth="1"/>
    <col min="18" max="18" width="5.7109375" customWidth="1"/>
    <col min="19" max="19" width="5.28515625" customWidth="1"/>
  </cols>
  <sheetData>
    <row r="1" spans="2:19" ht="15" customHeight="1" thickBot="1" x14ac:dyDescent="0.4"/>
    <row r="2" spans="2:19" ht="27" customHeight="1" thickBot="1" x14ac:dyDescent="0.3">
      <c r="B2" s="5"/>
      <c r="C2" s="6"/>
      <c r="D2" s="6"/>
      <c r="E2" s="6"/>
      <c r="F2" s="6"/>
      <c r="G2" s="6"/>
      <c r="H2" s="6"/>
      <c r="I2" s="6"/>
      <c r="J2" s="5" t="s">
        <v>0</v>
      </c>
      <c r="K2" s="6"/>
      <c r="L2" s="6"/>
      <c r="M2" s="6"/>
      <c r="N2" s="6"/>
      <c r="O2" s="7"/>
    </row>
    <row r="3" spans="2:19" ht="27" customHeight="1" thickBot="1" x14ac:dyDescent="0.3">
      <c r="B3" s="8"/>
      <c r="C3" s="9"/>
      <c r="D3" s="9"/>
      <c r="E3" s="10" t="s">
        <v>1</v>
      </c>
      <c r="F3" s="11"/>
      <c r="G3" s="12">
        <v>44733.657731481479</v>
      </c>
      <c r="H3" s="9"/>
      <c r="I3" s="9"/>
      <c r="J3" s="9"/>
      <c r="K3" s="9"/>
      <c r="L3" s="9"/>
      <c r="M3" s="9"/>
      <c r="N3" s="9"/>
      <c r="O3" s="13"/>
    </row>
    <row r="4" spans="2:19" ht="60.75" thickBot="1" x14ac:dyDescent="0.3">
      <c r="B4" s="14"/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 t="s">
        <v>14</v>
      </c>
    </row>
    <row r="5" spans="2:19" ht="15" customHeight="1" x14ac:dyDescent="0.25">
      <c r="B5" s="18" t="s">
        <v>15</v>
      </c>
      <c r="C5" s="19" t="s">
        <v>16</v>
      </c>
      <c r="D5" s="20" t="s">
        <v>17</v>
      </c>
      <c r="E5" s="21">
        <v>908</v>
      </c>
      <c r="F5" s="21">
        <v>10802</v>
      </c>
      <c r="G5" s="21">
        <v>14494</v>
      </c>
      <c r="H5" s="21">
        <v>37</v>
      </c>
      <c r="I5" s="21">
        <v>0.5</v>
      </c>
      <c r="J5" s="22" t="s">
        <v>57</v>
      </c>
      <c r="K5" s="23" t="str">
        <f>IFERROR(VLOOKUP(E5,'[1]Cadences-Références UET2'!$C$2:$I$11,2,FALSE), "")</f>
        <v>P10297</v>
      </c>
      <c r="L5" s="23">
        <f>IF(E5="","",IF(F6="",VLOOKUP(E5, '[1]Cadences-Références UET2'!$E$2:$T$11,5, FALSE),VLOOKUP(E5, '[1]Cadences-Références UET2'!$E$2:$T$11,8, FALSE)))</f>
        <v>500</v>
      </c>
      <c r="M5" s="23">
        <f>IFERROR(VLOOKUP(E5, '[1]Cadences-Références UET2'!$E$2:$I$11, 3, FALSE)*($G5-$F5), "")</f>
        <v>3692</v>
      </c>
      <c r="N5" s="24">
        <f>IFERROR((M5/($R$5-I5))/L5, "")</f>
        <v>0.98453333333333326</v>
      </c>
      <c r="O5" s="25">
        <f>IFERROR(H5/M5, "")</f>
        <v>1.0021668472372697E-2</v>
      </c>
      <c r="Q5" s="26" t="s">
        <v>18</v>
      </c>
      <c r="R5" s="27">
        <v>8</v>
      </c>
      <c r="S5" s="27" t="s">
        <v>19</v>
      </c>
    </row>
    <row r="6" spans="2:19" ht="15" customHeight="1" x14ac:dyDescent="0.25">
      <c r="B6" s="28"/>
      <c r="C6" s="29"/>
      <c r="D6" s="30"/>
      <c r="E6" s="31">
        <v>825</v>
      </c>
      <c r="F6" s="31">
        <v>10790</v>
      </c>
      <c r="G6" s="31">
        <v>14430</v>
      </c>
      <c r="H6" s="31">
        <v>51</v>
      </c>
      <c r="I6" s="31">
        <v>0.5</v>
      </c>
      <c r="J6" s="32" t="s">
        <v>57</v>
      </c>
      <c r="K6" s="33" t="str">
        <f>IFERROR(VLOOKUP(E6,'[1]Cadences-Références UET2'!$C$2:$I$11,2,FALSE), "")</f>
        <v>P09958</v>
      </c>
      <c r="L6" s="33">
        <f>IF(E6="","",IF(F5="",VLOOKUP(E6, '[1]Cadences-Références UET2'!$E$2:$T$11,5, FALSE),VLOOKUP(E6, '[1]Cadences-Références UET2'!$E$2:$T$11,8, FALSE)))</f>
        <v>500</v>
      </c>
      <c r="M6" s="33">
        <f>IFERROR(VLOOKUP(E6, '[1]Cadences-Références UET2'!$E$2:$I$11, 3, FALSE)*($G6-$F6), "")</f>
        <v>3640</v>
      </c>
      <c r="N6" s="34">
        <f t="shared" ref="N6:N58" si="0">IFERROR((M6/($R$5-I6))/L6, "")</f>
        <v>0.97066666666666668</v>
      </c>
      <c r="O6" s="35">
        <f t="shared" ref="O6:O69" si="1">IFERROR(H6/M6, "")</f>
        <v>1.4010989010989012E-2</v>
      </c>
      <c r="Q6" s="36" t="s">
        <v>13</v>
      </c>
      <c r="R6" s="27" t="s">
        <v>20</v>
      </c>
      <c r="S6" s="37">
        <v>0.98</v>
      </c>
    </row>
    <row r="7" spans="2:19" ht="15" customHeight="1" x14ac:dyDescent="0.25">
      <c r="B7" s="28"/>
      <c r="C7" s="29"/>
      <c r="D7" s="38" t="s">
        <v>21</v>
      </c>
      <c r="E7" s="39">
        <v>136</v>
      </c>
      <c r="F7" s="39">
        <v>5606</v>
      </c>
      <c r="G7" s="39">
        <v>8170</v>
      </c>
      <c r="H7" s="39">
        <v>58</v>
      </c>
      <c r="I7" s="39">
        <v>0.25</v>
      </c>
      <c r="J7" s="40" t="s">
        <v>58</v>
      </c>
      <c r="K7" s="41" t="str">
        <f>IFERROR(VLOOKUP(E7,'[1]Cadences-Références UET2'!$C$2:$I$11,2,FALSE), "")</f>
        <v>P09883</v>
      </c>
      <c r="L7" s="41">
        <f>IFERROR(VLOOKUP(E7, '[1]Cadences-Références UET2'!$E$2:$I$11, 5, FALSE), "")</f>
        <v>480</v>
      </c>
      <c r="M7" s="41">
        <f>IFERROR(VLOOKUP(E7, '[1]Cadences-Références UET2'!$E$2:$I$11, 3, FALSE)*($G7-$F7), "")</f>
        <v>2564</v>
      </c>
      <c r="N7" s="42">
        <f t="shared" si="0"/>
        <v>0.68924731182795695</v>
      </c>
      <c r="O7" s="43">
        <f t="shared" si="1"/>
        <v>2.2620904836193449E-2</v>
      </c>
      <c r="Q7" s="36" t="s">
        <v>14</v>
      </c>
      <c r="R7" s="27" t="s">
        <v>23</v>
      </c>
      <c r="S7" s="37">
        <v>0.01</v>
      </c>
    </row>
    <row r="8" spans="2:19" ht="15" customHeight="1" x14ac:dyDescent="0.25">
      <c r="B8" s="28"/>
      <c r="C8" s="29"/>
      <c r="D8" s="44" t="s">
        <v>24</v>
      </c>
      <c r="E8" s="31">
        <v>825</v>
      </c>
      <c r="F8" s="31">
        <v>0</v>
      </c>
      <c r="G8" s="31">
        <v>2616</v>
      </c>
      <c r="H8" s="31">
        <v>48</v>
      </c>
      <c r="I8" s="31">
        <v>1.25</v>
      </c>
      <c r="J8" s="32" t="s">
        <v>59</v>
      </c>
      <c r="K8" s="33" t="str">
        <f>IFERROR(VLOOKUP(E8,'[1]Cadences-Références UET2'!$C$2:$I$11,2,FALSE), "")</f>
        <v>P09958</v>
      </c>
      <c r="L8" s="33">
        <f>IFERROR(VLOOKUP(E8, '[1]Cadences-Références UET2'!$E$2:$T$11, 16, FALSE), "")</f>
        <v>440</v>
      </c>
      <c r="M8" s="33">
        <f>IFERROR(VLOOKUP(E8, '[1]Cadences-Références UET2'!$E$2:$I$11, 3, FALSE)*($G8-$F8), "")</f>
        <v>2616</v>
      </c>
      <c r="N8" s="34">
        <f>IFERROR((M8/($R$5-I8))/L8, "")</f>
        <v>0.88080808080808082</v>
      </c>
      <c r="O8" s="35">
        <f t="shared" si="1"/>
        <v>1.834862385321101E-2</v>
      </c>
    </row>
    <row r="9" spans="2:19" ht="15" customHeight="1" x14ac:dyDescent="0.25">
      <c r="B9" s="28"/>
      <c r="C9" s="29"/>
      <c r="D9" s="38" t="s">
        <v>25</v>
      </c>
      <c r="E9" s="39"/>
      <c r="F9" s="39"/>
      <c r="G9" s="39"/>
      <c r="H9" s="39"/>
      <c r="I9" s="39"/>
      <c r="J9" s="40"/>
      <c r="K9" s="41" t="str">
        <f>IFERROR(VLOOKUP(E9,'[1]Cadences-Références UET2'!$C$2:$I$11,2,FALSE), "")</f>
        <v/>
      </c>
      <c r="L9" s="41" t="str">
        <f>IFERROR(VLOOKUP(E9, '[1]Cadences-Références UET2'!$E$2:$T$11, 16, FALSE), "")</f>
        <v/>
      </c>
      <c r="M9" s="41" t="str">
        <f>IFERROR(VLOOKUP(E9, '[1]Cadences-Références UET2'!$E$2:$I$11, 3, FALSE)*($G9-$F9), "")</f>
        <v/>
      </c>
      <c r="N9" s="42" t="str">
        <f t="shared" si="0"/>
        <v/>
      </c>
      <c r="O9" s="43" t="str">
        <f t="shared" si="1"/>
        <v/>
      </c>
    </row>
    <row r="10" spans="2:19" ht="15.75" customHeight="1" thickBot="1" x14ac:dyDescent="0.3">
      <c r="B10" s="28"/>
      <c r="C10" s="45"/>
      <c r="D10" s="46" t="s">
        <v>26</v>
      </c>
      <c r="E10" s="47"/>
      <c r="F10" s="47"/>
      <c r="G10" s="47"/>
      <c r="H10" s="47"/>
      <c r="I10" s="47"/>
      <c r="J10" s="48"/>
      <c r="K10" s="49" t="str">
        <f>IFERROR(VLOOKUP(E10,'[1]Cadences-Références UET2'!$C$2:$I$11,2,FALSE), "")</f>
        <v/>
      </c>
      <c r="L10" s="49" t="str">
        <f>IFERROR(VLOOKUP(E10, '[1]Cadences-Références UET2'!$E$2:$I$11, 5, FALSE), "")</f>
        <v/>
      </c>
      <c r="M10" s="49" t="str">
        <f>IFERROR(VLOOKUP(E10, '[1]Cadences-Références UET2'!$E$2:$I$11, 3, FALSE)*($G10-$F10), "")</f>
        <v/>
      </c>
      <c r="N10" s="50" t="str">
        <f t="shared" si="0"/>
        <v/>
      </c>
      <c r="O10" s="51" t="str">
        <f t="shared" si="1"/>
        <v/>
      </c>
    </row>
    <row r="11" spans="2:19" ht="15" customHeight="1" x14ac:dyDescent="0.25">
      <c r="B11" s="28"/>
      <c r="C11" s="19" t="s">
        <v>27</v>
      </c>
      <c r="D11" s="52" t="s">
        <v>28</v>
      </c>
      <c r="E11" s="21"/>
      <c r="F11" s="21"/>
      <c r="G11" s="21"/>
      <c r="H11" s="21"/>
      <c r="I11" s="21"/>
      <c r="J11" s="22"/>
      <c r="K11" s="23" t="str">
        <f>IFERROR(VLOOKUP(E11, '[1]Cadences-Références UET1'!$C$2:$I$125, 2, FALSE), "")</f>
        <v/>
      </c>
      <c r="L11" s="23" t="str">
        <f>IFERROR(VLOOKUP(E11, '[1]Cadences-Références UET1'!$C$2:$I$125, 7, FALSE), "")</f>
        <v/>
      </c>
      <c r="M11" s="23" t="str">
        <f>IFERROR(VLOOKUP(E11, '[1]Cadences-Références UET1'!$C$2:$I$125, 5, FALSE)*($G11-$F11), "")</f>
        <v/>
      </c>
      <c r="N11" s="24" t="str">
        <f t="shared" ref="N11:N21" si="2">IFERROR((M11/($R$11-I11))/L11, "")</f>
        <v/>
      </c>
      <c r="O11" s="25" t="str">
        <f t="shared" si="1"/>
        <v/>
      </c>
      <c r="Q11" s="26" t="s">
        <v>29</v>
      </c>
      <c r="R11" s="53">
        <v>7.5</v>
      </c>
      <c r="S11" s="53" t="s">
        <v>19</v>
      </c>
    </row>
    <row r="12" spans="2:19" ht="15" customHeight="1" x14ac:dyDescent="0.25">
      <c r="B12" s="28"/>
      <c r="C12" s="29"/>
      <c r="D12" s="44" t="s">
        <v>30</v>
      </c>
      <c r="E12" s="31" t="s">
        <v>60</v>
      </c>
      <c r="F12" s="31">
        <v>155</v>
      </c>
      <c r="G12" s="31">
        <v>256</v>
      </c>
      <c r="H12" s="31">
        <v>7</v>
      </c>
      <c r="I12" s="31"/>
      <c r="J12" s="32" t="s">
        <v>61</v>
      </c>
      <c r="K12" s="33">
        <f>IFERROR(VLOOKUP(E12, '[1]Cadences-Références UET1'!$C$2:$I$125, 2, FALSE), "")</f>
        <v>0</v>
      </c>
      <c r="L12" s="33">
        <f>IFERROR(VLOOKUP(E12, '[1]Cadences-Références UET1'!$C$2:$I$125, 7, FALSE), "")</f>
        <v>80</v>
      </c>
      <c r="M12" s="33">
        <f>IFERROR(VLOOKUP(E12, '[1]Cadences-Références UET1'!$C$2:$I$125, 5, FALSE)*($G12-$F12), "")</f>
        <v>404</v>
      </c>
      <c r="N12" s="34">
        <f t="shared" si="2"/>
        <v>0.67333333333333334</v>
      </c>
      <c r="O12" s="35">
        <f t="shared" si="1"/>
        <v>1.7326732673267328E-2</v>
      </c>
      <c r="Q12" s="26" t="s">
        <v>13</v>
      </c>
      <c r="R12" s="53" t="s">
        <v>20</v>
      </c>
      <c r="S12" s="37">
        <v>0.98</v>
      </c>
    </row>
    <row r="13" spans="2:19" ht="15" customHeight="1" x14ac:dyDescent="0.25">
      <c r="B13" s="28"/>
      <c r="C13" s="29"/>
      <c r="D13" s="54" t="s">
        <v>31</v>
      </c>
      <c r="E13" s="39"/>
      <c r="F13" s="39"/>
      <c r="G13" s="39"/>
      <c r="H13" s="39"/>
      <c r="I13" s="39"/>
      <c r="J13" s="40"/>
      <c r="K13" s="41" t="str">
        <f>IFERROR(VLOOKUP(E13, '[1]Cadences-Références UET1'!$C$2:$I$125, 2, FALSE), "")</f>
        <v/>
      </c>
      <c r="L13" s="41" t="str">
        <f>IFERROR(VLOOKUP(E13, '[1]Cadences-Références UET1'!$C$2:$I$125, 7, FALSE), "")</f>
        <v/>
      </c>
      <c r="M13" s="41" t="str">
        <f>IFERROR(VLOOKUP(E13, '[1]Cadences-Références UET1'!$C$2:$I$125, 5, FALSE)*($G13-$F13), "")</f>
        <v/>
      </c>
      <c r="N13" s="42" t="str">
        <f t="shared" si="2"/>
        <v/>
      </c>
      <c r="O13" s="43" t="str">
        <f t="shared" si="1"/>
        <v/>
      </c>
      <c r="Q13" s="26" t="s">
        <v>14</v>
      </c>
      <c r="R13" s="53" t="s">
        <v>23</v>
      </c>
      <c r="S13" s="55">
        <v>0.01</v>
      </c>
    </row>
    <row r="14" spans="2:19" ht="15" customHeight="1" x14ac:dyDescent="0.25">
      <c r="B14" s="28"/>
      <c r="C14" s="29"/>
      <c r="D14" s="44" t="s">
        <v>34</v>
      </c>
      <c r="E14" s="31" t="s">
        <v>62</v>
      </c>
      <c r="F14" s="31">
        <v>212</v>
      </c>
      <c r="G14" s="31">
        <v>311</v>
      </c>
      <c r="H14" s="31">
        <v>38</v>
      </c>
      <c r="I14" s="31"/>
      <c r="J14" s="32" t="s">
        <v>39</v>
      </c>
      <c r="K14" s="33" t="str">
        <f>IFERROR(VLOOKUP(E14, '[1]Cadences-Références UET1'!$C$2:$I$125, 2, FALSE), "")</f>
        <v>P10275</v>
      </c>
      <c r="L14" s="33">
        <f>IFERROR(VLOOKUP(E14, '[1]Cadences-Références UET1'!$C$2:$I$125, 7, FALSE), "")</f>
        <v>208</v>
      </c>
      <c r="M14" s="33">
        <f>IFERROR(VLOOKUP(E14, '[1]Cadences-Références UET1'!$C$2:$I$125, 5, FALSE)*($G14-$F14), "")</f>
        <v>792</v>
      </c>
      <c r="N14" s="34">
        <f t="shared" si="2"/>
        <v>0.50769230769230766</v>
      </c>
      <c r="O14" s="35">
        <f t="shared" si="1"/>
        <v>4.7979797979797977E-2</v>
      </c>
    </row>
    <row r="15" spans="2:19" ht="15" customHeight="1" x14ac:dyDescent="0.25">
      <c r="B15" s="28"/>
      <c r="C15" s="29"/>
      <c r="D15" s="54" t="s">
        <v>35</v>
      </c>
      <c r="E15" s="39">
        <v>462</v>
      </c>
      <c r="F15" s="39">
        <v>590</v>
      </c>
      <c r="G15" s="39">
        <v>793</v>
      </c>
      <c r="H15" s="39">
        <v>6</v>
      </c>
      <c r="I15" s="39"/>
      <c r="J15" s="40"/>
      <c r="K15" s="41" t="str">
        <f>IFERROR(VLOOKUP(E15, '[1]Cadences-Références UET1'!$C$2:$I$125, 2, FALSE), "")</f>
        <v>P09912</v>
      </c>
      <c r="L15" s="41">
        <f>IFERROR(VLOOKUP(E15, '[1]Cadences-Références UET1'!$C$2:$I$125, 7, FALSE), "")</f>
        <v>108</v>
      </c>
      <c r="M15" s="41">
        <f>IFERROR(VLOOKUP(E15, '[1]Cadences-Références UET1'!$C$2:$I$125, 5, FALSE)*($G15-$F15), "")</f>
        <v>812</v>
      </c>
      <c r="N15" s="42">
        <f t="shared" si="2"/>
        <v>1.0024691358024691</v>
      </c>
      <c r="O15" s="43">
        <f t="shared" si="1"/>
        <v>7.3891625615763543E-3</v>
      </c>
    </row>
    <row r="16" spans="2:19" ht="15" customHeight="1" x14ac:dyDescent="0.25">
      <c r="B16" s="28"/>
      <c r="C16" s="29"/>
      <c r="D16" s="44" t="s">
        <v>37</v>
      </c>
      <c r="E16" s="31">
        <v>462</v>
      </c>
      <c r="F16" s="31">
        <v>1744</v>
      </c>
      <c r="G16" s="31">
        <v>1951</v>
      </c>
      <c r="H16" s="31">
        <v>12</v>
      </c>
      <c r="I16" s="31"/>
      <c r="J16" s="32"/>
      <c r="K16" s="33" t="str">
        <f>IFERROR(VLOOKUP(E16, '[1]Cadences-Références UET1'!$C$2:$I$125, 2, FALSE), "")</f>
        <v>P09912</v>
      </c>
      <c r="L16" s="33">
        <f>IFERROR(VLOOKUP(E16, '[1]Cadences-Références UET1'!$C$2:$I$125, 7, FALSE), "")</f>
        <v>108</v>
      </c>
      <c r="M16" s="33">
        <f>IFERROR(VLOOKUP(E16, '[1]Cadences-Références UET1'!$C$2:$I$125, 5, FALSE)*($G16-$F16), "")</f>
        <v>828</v>
      </c>
      <c r="N16" s="34">
        <f t="shared" si="2"/>
        <v>1.0222222222222224</v>
      </c>
      <c r="O16" s="35">
        <f t="shared" si="1"/>
        <v>1.4492753623188406E-2</v>
      </c>
    </row>
    <row r="17" spans="2:15" ht="15" customHeight="1" x14ac:dyDescent="0.25">
      <c r="B17" s="28"/>
      <c r="C17" s="29"/>
      <c r="D17" s="54" t="s">
        <v>38</v>
      </c>
      <c r="E17" s="39">
        <v>765</v>
      </c>
      <c r="F17" s="39">
        <v>1839</v>
      </c>
      <c r="G17" s="39">
        <v>1980</v>
      </c>
      <c r="H17" s="39">
        <v>6</v>
      </c>
      <c r="I17" s="39"/>
      <c r="J17" s="40" t="s">
        <v>39</v>
      </c>
      <c r="K17" s="41" t="str">
        <f>IFERROR(VLOOKUP(E17, '[1]Cadences-Références UET1'!$C$2:$I$125, 2, FALSE), "")</f>
        <v>K0 DAG P10117</v>
      </c>
      <c r="L17" s="41">
        <f>IFERROR(VLOOKUP(E17, '[1]Cadences-Références UET1'!$C$2:$I$125, 7, FALSE), "")</f>
        <v>108</v>
      </c>
      <c r="M17" s="41">
        <f>IFERROR(VLOOKUP(E17, '[1]Cadences-Références UET1'!$C$2:$I$125, 5, FALSE)*($G17-$F17), "")</f>
        <v>564</v>
      </c>
      <c r="N17" s="42">
        <f t="shared" si="2"/>
        <v>0.6962962962962963</v>
      </c>
      <c r="O17" s="43">
        <f t="shared" si="1"/>
        <v>1.0638297872340425E-2</v>
      </c>
    </row>
    <row r="18" spans="2:15" ht="15" customHeight="1" x14ac:dyDescent="0.25">
      <c r="B18" s="28"/>
      <c r="C18" s="29"/>
      <c r="D18" s="44" t="s">
        <v>40</v>
      </c>
      <c r="E18" s="31" t="s">
        <v>63</v>
      </c>
      <c r="F18" s="31">
        <v>160</v>
      </c>
      <c r="G18" s="31">
        <v>250</v>
      </c>
      <c r="H18" s="31">
        <v>16</v>
      </c>
      <c r="I18" s="31"/>
      <c r="J18" s="32"/>
      <c r="K18" s="33" t="str">
        <f>IFERROR(VLOOKUP(E18, '[1]Cadences-Références UET1'!$C$2:$I$125, 2, FALSE), "")</f>
        <v>P10561</v>
      </c>
      <c r="L18" s="33">
        <f>IFERROR(VLOOKUP(E18, '[1]Cadences-Références UET1'!$C$2:$I$125, 7, FALSE), "")</f>
        <v>192</v>
      </c>
      <c r="M18" s="33">
        <f>IFERROR(VLOOKUP(E18, '[1]Cadences-Références UET1'!$C$2:$I$125, 5, FALSE)*($G18-$F18), "")</f>
        <v>1440</v>
      </c>
      <c r="N18" s="34">
        <f t="shared" si="2"/>
        <v>1</v>
      </c>
      <c r="O18" s="35">
        <f t="shared" si="1"/>
        <v>1.1111111111111112E-2</v>
      </c>
    </row>
    <row r="19" spans="2:15" ht="15" customHeight="1" x14ac:dyDescent="0.25">
      <c r="B19" s="28"/>
      <c r="C19" s="29"/>
      <c r="D19" s="54" t="s">
        <v>41</v>
      </c>
      <c r="E19" s="39" t="s">
        <v>42</v>
      </c>
      <c r="F19" s="39">
        <v>51394</v>
      </c>
      <c r="G19" s="39">
        <v>51447</v>
      </c>
      <c r="H19" s="39">
        <v>70</v>
      </c>
      <c r="I19" s="39"/>
      <c r="J19" s="40" t="s">
        <v>64</v>
      </c>
      <c r="K19" s="41" t="str">
        <f>IFERROR(VLOOKUP(E19, '[1]Cadences-Références UET1'!$C$2:$I$125, 2, FALSE), "")</f>
        <v>P10557/58</v>
      </c>
      <c r="L19" s="41">
        <f>IFERROR(VLOOKUP(E19, '[1]Cadences-Références UET1'!$C$2:$I$125, 7, FALSE), "")</f>
        <v>112</v>
      </c>
      <c r="M19" s="41">
        <f>IFERROR(VLOOKUP(E19, '[1]Cadences-Références UET1'!$C$2:$I$125, 5, FALSE)*($G19-$F19), "")</f>
        <v>848</v>
      </c>
      <c r="N19" s="42">
        <f t="shared" si="2"/>
        <v>1.0095238095238095</v>
      </c>
      <c r="O19" s="43">
        <f t="shared" si="1"/>
        <v>8.254716981132075E-2</v>
      </c>
    </row>
    <row r="20" spans="2:15" ht="15" customHeight="1" x14ac:dyDescent="0.25">
      <c r="B20" s="28"/>
      <c r="C20" s="29"/>
      <c r="D20" s="44" t="s">
        <v>43</v>
      </c>
      <c r="E20" s="31">
        <v>156</v>
      </c>
      <c r="F20" s="31">
        <v>0</v>
      </c>
      <c r="G20" s="31">
        <v>300</v>
      </c>
      <c r="H20" s="31">
        <v>30</v>
      </c>
      <c r="I20" s="31"/>
      <c r="J20" s="32" t="s">
        <v>65</v>
      </c>
      <c r="K20" s="33" t="str">
        <f>IFERROR(VLOOKUP(E20, '[1]Cadences-Références UET1'!$C$2:$I$125, 2, FALSE), "")</f>
        <v>P10386</v>
      </c>
      <c r="L20" s="33">
        <f>IFERROR(VLOOKUP(E20, '[1]Cadences-Références UET1'!$C$2:$I$125, 7, FALSE), "")</f>
        <v>320</v>
      </c>
      <c r="M20" s="33">
        <f>IFERROR(VLOOKUP(E20, '[1]Cadences-Références UET1'!$C$2:$I$125, 5, FALSE)*($G20-$F20), "")</f>
        <v>2400</v>
      </c>
      <c r="N20" s="34">
        <f t="shared" si="2"/>
        <v>1</v>
      </c>
      <c r="O20" s="35">
        <f t="shared" si="1"/>
        <v>1.2500000000000001E-2</v>
      </c>
    </row>
    <row r="21" spans="2:15" ht="15.75" customHeight="1" thickBot="1" x14ac:dyDescent="0.3">
      <c r="B21" s="28"/>
      <c r="C21" s="56"/>
      <c r="D21" s="57" t="s">
        <v>44</v>
      </c>
      <c r="E21" s="58"/>
      <c r="F21" s="58"/>
      <c r="G21" s="58"/>
      <c r="H21" s="58"/>
      <c r="I21" s="58"/>
      <c r="J21" s="59"/>
      <c r="K21" s="60" t="str">
        <f>IFERROR(VLOOKUP(E21, '[1]Cadences-Références UET1'!$C$2:$I$125, 2, FALSE), "")</f>
        <v/>
      </c>
      <c r="L21" s="60" t="str">
        <f>IFERROR(VLOOKUP(E21, '[1]Cadences-Références UET1'!$C$2:$I$125, 7, FALSE), "")</f>
        <v/>
      </c>
      <c r="M21" s="60" t="str">
        <f>IFERROR(VLOOKUP(E21, '[1]Cadences-Références UET1'!$C$2:$I$125, 5, FALSE)*($G21-$F21), "")</f>
        <v/>
      </c>
      <c r="N21" s="61" t="str">
        <f t="shared" si="2"/>
        <v/>
      </c>
      <c r="O21" s="62" t="str">
        <f t="shared" si="1"/>
        <v/>
      </c>
    </row>
    <row r="22" spans="2:15" ht="15" customHeight="1" x14ac:dyDescent="0.25">
      <c r="B22" s="28"/>
      <c r="C22" s="63" t="s">
        <v>45</v>
      </c>
      <c r="D22" s="54"/>
      <c r="E22" s="64" t="s">
        <v>46</v>
      </c>
      <c r="F22" s="39">
        <v>16383</v>
      </c>
      <c r="G22" s="39">
        <v>18025</v>
      </c>
      <c r="H22" s="39">
        <v>10</v>
      </c>
      <c r="I22" s="39"/>
      <c r="J22" s="40"/>
      <c r="K22" s="41" t="str">
        <f>IFERROR(VLOOKUP(E22, '[1]Cadences-Références UET1'!$C$111:$I$138,2, FALSE), "")</f>
        <v>collage 2op</v>
      </c>
      <c r="L22" s="41">
        <f>IFERROR(VLOOKUP(E22, '[1]Cadences-Références UET1'!$C$111:$I$138, 6, FALSE), "")</f>
        <v>214</v>
      </c>
      <c r="M22" s="41">
        <f>IFERROR(VLOOKUP(E22, '[1]Cadences-Références UET1'!$C$111:$I$138, 5, FALSE)*($G22-$F22), "")</f>
        <v>1642</v>
      </c>
      <c r="N22" s="42">
        <f>IFERROR((M22/($R$11-I22))/L22, "")</f>
        <v>1.0230529595015576</v>
      </c>
      <c r="O22" s="43">
        <f t="shared" si="1"/>
        <v>6.0901339829476245E-3</v>
      </c>
    </row>
    <row r="23" spans="2:15" ht="15" customHeight="1" x14ac:dyDescent="0.25">
      <c r="B23" s="28"/>
      <c r="C23" s="65"/>
      <c r="D23" s="44"/>
      <c r="E23" s="31" t="s">
        <v>47</v>
      </c>
      <c r="F23" s="31">
        <v>16383</v>
      </c>
      <c r="G23" s="31">
        <v>18025</v>
      </c>
      <c r="H23" s="31">
        <v>15</v>
      </c>
      <c r="I23" s="31"/>
      <c r="J23" s="32"/>
      <c r="K23" s="33" t="str">
        <f>IFERROR(VLOOKUP(E23, '[1]Cadences-Références UET1'!$C$111:$I$138,2, FALSE), "")</f>
        <v>graissage 2op</v>
      </c>
      <c r="L23" s="41">
        <f>IFERROR(VLOOKUP(E23, '[1]Cadences-Références UET1'!$C$111:$I$138, 6, FALSE), "")</f>
        <v>214</v>
      </c>
      <c r="M23" s="33">
        <f>IFERROR(VLOOKUP(E23, '[1]Cadences-Références UET1'!$C$111:$I$138, 5, FALSE)*($G23-$F23), "")</f>
        <v>1642</v>
      </c>
      <c r="N23" s="34">
        <f t="shared" ref="N23:N28" si="3">IFERROR((M23/($R$11-I23))/L23, "")</f>
        <v>1.0230529595015576</v>
      </c>
      <c r="O23" s="35">
        <f t="shared" si="1"/>
        <v>9.1352009744214372E-3</v>
      </c>
    </row>
    <row r="24" spans="2:15" ht="15" customHeight="1" x14ac:dyDescent="0.25">
      <c r="B24" s="28"/>
      <c r="C24" s="65"/>
      <c r="D24" s="54"/>
      <c r="E24" s="39" t="s">
        <v>53</v>
      </c>
      <c r="F24" s="39">
        <v>0</v>
      </c>
      <c r="G24" s="39">
        <v>568</v>
      </c>
      <c r="H24" s="39">
        <v>1</v>
      </c>
      <c r="I24" s="39"/>
      <c r="J24" s="40"/>
      <c r="K24" s="41" t="str">
        <f>IFERROR(VLOOKUP(E24, '[1]Cadences-Références UET1'!$C$111:$I$138,2, FALSE), "")</f>
        <v>graissage</v>
      </c>
      <c r="L24" s="41">
        <f>IFERROR(VLOOKUP(E24, '[1]Cadences-Références UET1'!$C$111:$I$138, 6, FALSE), "")</f>
        <v>106.92</v>
      </c>
      <c r="M24" s="41">
        <f>IFERROR(VLOOKUP(E24, '[1]Cadences-Références UET1'!$C$111:$I$138, 5, FALSE)*($G24-$F24), "")</f>
        <v>568</v>
      </c>
      <c r="N24" s="42">
        <f t="shared" si="3"/>
        <v>0.70831774535478242</v>
      </c>
      <c r="O24" s="43">
        <f t="shared" si="1"/>
        <v>1.7605633802816902E-3</v>
      </c>
    </row>
    <row r="25" spans="2:15" ht="15" customHeight="1" x14ac:dyDescent="0.25">
      <c r="B25" s="28"/>
      <c r="C25" s="65"/>
      <c r="D25" s="44"/>
      <c r="E25" s="31" t="s">
        <v>53</v>
      </c>
      <c r="F25" s="31">
        <v>0</v>
      </c>
      <c r="G25" s="31">
        <v>568</v>
      </c>
      <c r="H25" s="31">
        <v>0</v>
      </c>
      <c r="I25" s="31"/>
      <c r="J25" s="32"/>
      <c r="K25" s="33" t="str">
        <f>IFERROR(VLOOKUP(E25, '[1]Cadences-Références UET1'!$C$111:$I$138,2, FALSE), "")</f>
        <v>graissage</v>
      </c>
      <c r="L25" s="41">
        <f>IFERROR(VLOOKUP(E25, '[1]Cadences-Références UET1'!$C$111:$I$138, 6, FALSE), "")</f>
        <v>106.92</v>
      </c>
      <c r="M25" s="33">
        <f>IFERROR(VLOOKUP(E25, '[1]Cadences-Références UET1'!$C$111:$I$138, 5, FALSE)*($G25-$F25), "")</f>
        <v>568</v>
      </c>
      <c r="N25" s="34">
        <f>IFERROR((M25/($R$11-I25))/L25, "")</f>
        <v>0.70831774535478242</v>
      </c>
      <c r="O25" s="35">
        <f t="shared" si="1"/>
        <v>0</v>
      </c>
    </row>
    <row r="26" spans="2:15" ht="15" customHeight="1" x14ac:dyDescent="0.25">
      <c r="B26" s="28"/>
      <c r="C26" s="65"/>
      <c r="D26" s="54"/>
      <c r="E26" s="39">
        <v>4466</v>
      </c>
      <c r="F26" s="39">
        <v>0</v>
      </c>
      <c r="G26" s="39">
        <v>448</v>
      </c>
      <c r="H26" s="39">
        <v>2</v>
      </c>
      <c r="I26" s="39"/>
      <c r="J26" s="40" t="s">
        <v>61</v>
      </c>
      <c r="K26" s="41" t="str">
        <f>IFERROR(VLOOKUP(E26, '[1]Cadences-Références UET1'!$C$111:$I$138,2, FALSE), "")</f>
        <v>P10285</v>
      </c>
      <c r="L26" s="41">
        <f>IFERROR(VLOOKUP(E26, '[1]Cadences-Références UET1'!$C$111:$I$138, 6, FALSE), "")</f>
        <v>79</v>
      </c>
      <c r="M26" s="41">
        <f>IFERROR(VLOOKUP(E26, '[1]Cadences-Références UET1'!$C$111:$I$138, 5, FALSE)*($G26-$F26), "")</f>
        <v>448</v>
      </c>
      <c r="N26" s="42">
        <f t="shared" si="3"/>
        <v>0.75611814345991557</v>
      </c>
      <c r="O26" s="43">
        <f t="shared" si="1"/>
        <v>4.464285714285714E-3</v>
      </c>
    </row>
    <row r="27" spans="2:15" ht="15" customHeight="1" x14ac:dyDescent="0.25">
      <c r="B27" s="28"/>
      <c r="C27" s="65"/>
      <c r="D27" s="44"/>
      <c r="E27" s="31"/>
      <c r="F27" s="31"/>
      <c r="G27" s="31"/>
      <c r="H27" s="31"/>
      <c r="I27" s="31"/>
      <c r="J27" s="32"/>
      <c r="K27" s="33" t="str">
        <f>IFERROR(VLOOKUP(E27, '[1]Cadences-Références UET1'!$C$111:$I$138,2, FALSE), "")</f>
        <v/>
      </c>
      <c r="L27" s="41" t="str">
        <f>IFERROR(VLOOKUP(E27, '[1]Cadences-Références UET1'!$C$111:$I$138, 6, FALSE), "")</f>
        <v/>
      </c>
      <c r="M27" s="33" t="str">
        <f>IFERROR(VLOOKUP(E27, '[1]Cadences-Références UET1'!$C$111:$I$138, 5, FALSE)*($G27-$F27), "")</f>
        <v/>
      </c>
      <c r="N27" s="34" t="str">
        <f t="shared" si="3"/>
        <v/>
      </c>
      <c r="O27" s="35" t="str">
        <f t="shared" si="1"/>
        <v/>
      </c>
    </row>
    <row r="28" spans="2:15" ht="15.75" customHeight="1" thickBot="1" x14ac:dyDescent="0.3">
      <c r="B28" s="66"/>
      <c r="C28" s="67"/>
      <c r="D28" s="57"/>
      <c r="E28" s="58"/>
      <c r="F28" s="58"/>
      <c r="G28" s="58"/>
      <c r="H28" s="58"/>
      <c r="I28" s="58"/>
      <c r="J28" s="59"/>
      <c r="K28" s="60" t="str">
        <f>IFERROR(VLOOKUP(E28, '[1]Cadences-Références UET1'!$C$111:$I$138,2, FALSE), "")</f>
        <v/>
      </c>
      <c r="L28" s="41" t="str">
        <f>IFERROR(VLOOKUP(E28, '[1]Cadences-Références UET1'!$C$111:$I$138, 6, FALSE), "")</f>
        <v/>
      </c>
      <c r="M28" s="60" t="str">
        <f>IFERROR(VLOOKUP(E28, '[1]Cadences-Références UET1'!$C$111:$I$138, 5, FALSE)*($G28-$F28), "")</f>
        <v/>
      </c>
      <c r="N28" s="61" t="str">
        <f t="shared" si="3"/>
        <v/>
      </c>
      <c r="O28" s="62" t="str">
        <f t="shared" si="1"/>
        <v/>
      </c>
    </row>
    <row r="29" spans="2:15" ht="15" customHeight="1" x14ac:dyDescent="0.25">
      <c r="B29" s="28" t="s">
        <v>55</v>
      </c>
      <c r="C29" s="68" t="s">
        <v>16</v>
      </c>
      <c r="D29" s="69" t="s">
        <v>17</v>
      </c>
      <c r="E29" s="70">
        <v>825</v>
      </c>
      <c r="F29" s="70">
        <v>14430</v>
      </c>
      <c r="G29" s="70">
        <v>18418</v>
      </c>
      <c r="H29" s="70">
        <v>10</v>
      </c>
      <c r="I29" s="70"/>
      <c r="J29" s="71"/>
      <c r="K29" s="72" t="str">
        <f>IFERROR(VLOOKUP(E29,'[1]Cadences-Références UET2'!$C$2:$I$11,2,FALSE), "")</f>
        <v>P09958</v>
      </c>
      <c r="L29" s="72">
        <f>IF(E29="","",IF(F30="",VLOOKUP(E29, '[1]Cadences-Références UET2'!$E$2:$T$11,5, FALSE),VLOOKUP(E29, '[1]Cadences-Références UET2'!$E$2:$T$11,8, FALSE)))</f>
        <v>500</v>
      </c>
      <c r="M29" s="72">
        <f>IFERROR(VLOOKUP(E29, '[1]Cadences-Références UET2'!$E$2:$I$11, 3, FALSE)*($G29-$F29), "")</f>
        <v>3988</v>
      </c>
      <c r="N29" s="73">
        <f t="shared" si="0"/>
        <v>0.997</v>
      </c>
      <c r="O29" s="74">
        <f t="shared" si="1"/>
        <v>2.5075225677031092E-3</v>
      </c>
    </row>
    <row r="30" spans="2:15" ht="15" customHeight="1" x14ac:dyDescent="0.25">
      <c r="B30" s="28"/>
      <c r="C30" s="75"/>
      <c r="D30" s="76"/>
      <c r="E30" s="39">
        <v>908</v>
      </c>
      <c r="F30" s="39">
        <v>14498</v>
      </c>
      <c r="G30" s="39">
        <v>18480</v>
      </c>
      <c r="H30" s="39">
        <v>0</v>
      </c>
      <c r="I30" s="39"/>
      <c r="J30" s="40"/>
      <c r="K30" s="41" t="str">
        <f>IFERROR(VLOOKUP(E30,'[1]Cadences-Références UET2'!$C$2:$I$11,2,FALSE), "")</f>
        <v>P10297</v>
      </c>
      <c r="L30" s="41">
        <f>IF(E30="","",IF(F29="",VLOOKUP(E30, '[1]Cadences-Références UET2'!$E$2:$T$11,5, FALSE),VLOOKUP(E30, '[1]Cadences-Références UET2'!$E$2:$T$11,8, FALSE)))</f>
        <v>500</v>
      </c>
      <c r="M30" s="41">
        <f>IFERROR(VLOOKUP(E30, '[1]Cadences-Références UET2'!$E$2:$I$11, 3, FALSE)*($G30-$F30), "")</f>
        <v>3982</v>
      </c>
      <c r="N30" s="42">
        <f t="shared" si="0"/>
        <v>0.99550000000000005</v>
      </c>
      <c r="O30" s="43">
        <f t="shared" si="1"/>
        <v>0</v>
      </c>
    </row>
    <row r="31" spans="2:15" ht="15" customHeight="1" x14ac:dyDescent="0.25">
      <c r="B31" s="28"/>
      <c r="C31" s="75"/>
      <c r="D31" s="77" t="s">
        <v>21</v>
      </c>
      <c r="E31" s="78">
        <v>136</v>
      </c>
      <c r="F31" s="78">
        <v>8170</v>
      </c>
      <c r="G31" s="78">
        <v>10882</v>
      </c>
      <c r="H31" s="78">
        <v>11</v>
      </c>
      <c r="I31" s="78"/>
      <c r="J31" s="79"/>
      <c r="K31" s="80" t="str">
        <f>IFERROR(VLOOKUP(E31,'[1]Cadences-Références UET2'!$C$2:$I$11,2,FALSE), "")</f>
        <v>P09883</v>
      </c>
      <c r="L31" s="80">
        <f>IFERROR(VLOOKUP(E31, '[1]Cadences-Références UET2'!$E$2:$I$11, 5, FALSE), "")</f>
        <v>480</v>
      </c>
      <c r="M31" s="80">
        <f>IFERROR(VLOOKUP(E31, '[1]Cadences-Références UET2'!$E$2:$I$11, 3, FALSE)*($G31-$F31), "")</f>
        <v>2712</v>
      </c>
      <c r="N31" s="81">
        <f t="shared" si="0"/>
        <v>0.70625000000000004</v>
      </c>
      <c r="O31" s="82">
        <f t="shared" si="1"/>
        <v>4.0560471976401179E-3</v>
      </c>
    </row>
    <row r="32" spans="2:15" ht="15" customHeight="1" x14ac:dyDescent="0.25">
      <c r="B32" s="28"/>
      <c r="C32" s="75"/>
      <c r="D32" s="38" t="s">
        <v>24</v>
      </c>
      <c r="E32" s="39">
        <v>825</v>
      </c>
      <c r="F32" s="39">
        <v>0</v>
      </c>
      <c r="G32" s="39">
        <v>2856</v>
      </c>
      <c r="H32" s="39">
        <v>45</v>
      </c>
      <c r="I32" s="39"/>
      <c r="J32" s="40"/>
      <c r="K32" s="41" t="str">
        <f>IFERROR(VLOOKUP(E32,'[1]Cadences-Références UET2'!$C$2:$I$11,2,FALSE), "")</f>
        <v>P09958</v>
      </c>
      <c r="L32" s="41">
        <f>IFERROR(VLOOKUP(E32, '[1]Cadences-Références UET2'!$E$2:$T$11, 16, FALSE), "")</f>
        <v>440</v>
      </c>
      <c r="M32" s="41">
        <f>IFERROR(VLOOKUP(E32, '[1]Cadences-Références UET2'!$E$2:$I$11, 3, FALSE)*($G32-$F32), "")</f>
        <v>2856</v>
      </c>
      <c r="N32" s="42">
        <f t="shared" si="0"/>
        <v>0.8113636363636364</v>
      </c>
      <c r="O32" s="43">
        <f t="shared" si="1"/>
        <v>1.5756302521008403E-2</v>
      </c>
    </row>
    <row r="33" spans="2:15" ht="15" customHeight="1" x14ac:dyDescent="0.25">
      <c r="B33" s="28"/>
      <c r="C33" s="75"/>
      <c r="D33" s="77" t="s">
        <v>25</v>
      </c>
      <c r="E33" s="78" t="s">
        <v>66</v>
      </c>
      <c r="F33" s="78">
        <v>177</v>
      </c>
      <c r="G33" s="78">
        <v>822</v>
      </c>
      <c r="H33" s="78">
        <v>20</v>
      </c>
      <c r="I33" s="78">
        <v>3</v>
      </c>
      <c r="J33" s="79" t="s">
        <v>67</v>
      </c>
      <c r="K33" s="80" t="str">
        <f>IFERROR(VLOOKUP(E33,'[1]Cadences-Références UET2'!$C$2:$I$11,2,FALSE), "")</f>
        <v>P10461</v>
      </c>
      <c r="L33" s="80">
        <f>IFERROR(VLOOKUP(E33, '[1]Cadences-Références UET2'!$E$2:$T$11, 16, FALSE), "")</f>
        <v>360</v>
      </c>
      <c r="M33" s="80">
        <f>IFERROR(VLOOKUP(E33, '[1]Cadences-Références UET2'!$E$2:$I$11, 3, FALSE)*($G33-$F33), "")</f>
        <v>645</v>
      </c>
      <c r="N33" s="81">
        <f t="shared" si="0"/>
        <v>0.35833333333333334</v>
      </c>
      <c r="O33" s="82">
        <f t="shared" si="1"/>
        <v>3.1007751937984496E-2</v>
      </c>
    </row>
    <row r="34" spans="2:15" ht="15.75" customHeight="1" thickBot="1" x14ac:dyDescent="0.3">
      <c r="B34" s="28"/>
      <c r="C34" s="83"/>
      <c r="D34" s="84" t="s">
        <v>26</v>
      </c>
      <c r="E34" s="85"/>
      <c r="F34" s="85"/>
      <c r="G34" s="85"/>
      <c r="H34" s="85"/>
      <c r="I34" s="85"/>
      <c r="J34" s="86"/>
      <c r="K34" s="87" t="str">
        <f>IFERROR(VLOOKUP(E34,'[1]Cadences-Références UET2'!$C$2:$I$11,2,FALSE), "")</f>
        <v/>
      </c>
      <c r="L34" s="87" t="str">
        <f>IFERROR(VLOOKUP(E34, '[1]Cadences-Références UET2'!$E$2:$I$11, 5, FALSE), "")</f>
        <v/>
      </c>
      <c r="M34" s="87" t="str">
        <f>IFERROR(VLOOKUP(E34, '[1]Cadences-Références UET2'!$E$2:$I$11, 3, FALSE)*($G34-$F34), "")</f>
        <v/>
      </c>
      <c r="N34" s="88" t="str">
        <f t="shared" si="0"/>
        <v/>
      </c>
      <c r="O34" s="89" t="str">
        <f t="shared" si="1"/>
        <v/>
      </c>
    </row>
    <row r="35" spans="2:15" ht="15" customHeight="1" x14ac:dyDescent="0.25">
      <c r="B35" s="28"/>
      <c r="C35" s="68" t="s">
        <v>27</v>
      </c>
      <c r="D35" s="90" t="s">
        <v>28</v>
      </c>
      <c r="E35" s="70"/>
      <c r="F35" s="70"/>
      <c r="G35" s="70"/>
      <c r="H35" s="70"/>
      <c r="I35" s="70"/>
      <c r="J35" s="71" t="s">
        <v>68</v>
      </c>
      <c r="K35" s="72" t="str">
        <f>IFERROR(VLOOKUP(E35, '[1]Cadences-Références UET1'!$C$2:$I$125, 2, FALSE), "")</f>
        <v/>
      </c>
      <c r="L35" s="72" t="str">
        <f>IFERROR(VLOOKUP(E35, '[1]Cadences-Références UET1'!$C$2:$I$125, 7, FALSE), "")</f>
        <v/>
      </c>
      <c r="M35" s="72" t="str">
        <f>IFERROR(VLOOKUP(E35, '[1]Cadences-Références UET1'!$C$2:$I$125, 5, FALSE)*($G35-$F35), "")</f>
        <v/>
      </c>
      <c r="N35" s="73" t="str">
        <f t="shared" ref="N35:N52" si="4">IFERROR((M35/($R$11-I35))/L35, "")</f>
        <v/>
      </c>
      <c r="O35" s="74" t="str">
        <f t="shared" si="1"/>
        <v/>
      </c>
    </row>
    <row r="36" spans="2:15" ht="15" customHeight="1" x14ac:dyDescent="0.25">
      <c r="B36" s="28"/>
      <c r="C36" s="75"/>
      <c r="D36" s="54" t="s">
        <v>30</v>
      </c>
      <c r="E36" s="39" t="s">
        <v>60</v>
      </c>
      <c r="F36" s="39">
        <v>266</v>
      </c>
      <c r="G36" s="39">
        <v>404</v>
      </c>
      <c r="H36" s="39">
        <v>1</v>
      </c>
      <c r="I36" s="39"/>
      <c r="J36" s="40"/>
      <c r="K36" s="41">
        <f>IFERROR(VLOOKUP(E36, '[1]Cadences-Références UET1'!$C$2:$I$125, 2, FALSE), "")</f>
        <v>0</v>
      </c>
      <c r="L36" s="41">
        <f>IFERROR(VLOOKUP(E36, '[1]Cadences-Références UET1'!$C$2:$I$125, 7, FALSE), "")</f>
        <v>80</v>
      </c>
      <c r="M36" s="41">
        <f>IFERROR(VLOOKUP(E36, '[1]Cadences-Références UET1'!$C$2:$I$125, 5, FALSE)*($G36-$F36), "")</f>
        <v>552</v>
      </c>
      <c r="N36" s="42">
        <f t="shared" si="4"/>
        <v>0.91999999999999993</v>
      </c>
      <c r="O36" s="43">
        <f t="shared" si="1"/>
        <v>1.8115942028985507E-3</v>
      </c>
    </row>
    <row r="37" spans="2:15" ht="15" customHeight="1" x14ac:dyDescent="0.25">
      <c r="B37" s="28"/>
      <c r="C37" s="75"/>
      <c r="D37" s="77" t="s">
        <v>31</v>
      </c>
      <c r="E37" s="78"/>
      <c r="F37" s="78"/>
      <c r="G37" s="78"/>
      <c r="H37" s="78"/>
      <c r="I37" s="78"/>
      <c r="J37" s="79"/>
      <c r="K37" s="80" t="str">
        <f>IFERROR(VLOOKUP(E37, '[1]Cadences-Références UET1'!$C$2:$I$125, 2, FALSE), "")</f>
        <v/>
      </c>
      <c r="L37" s="80" t="str">
        <f>IFERROR(VLOOKUP(E37, '[1]Cadences-Références UET1'!$C$2:$I$125, 7, FALSE), "")</f>
        <v/>
      </c>
      <c r="M37" s="80" t="str">
        <f>IFERROR(VLOOKUP(E37, '[1]Cadences-Références UET1'!$C$2:$I$125, 5, FALSE)*($G37-$F37), "")</f>
        <v/>
      </c>
      <c r="N37" s="81" t="str">
        <f t="shared" si="4"/>
        <v/>
      </c>
      <c r="O37" s="82" t="str">
        <f t="shared" si="1"/>
        <v/>
      </c>
    </row>
    <row r="38" spans="2:15" ht="15" customHeight="1" x14ac:dyDescent="0.25">
      <c r="B38" s="28"/>
      <c r="C38" s="75"/>
      <c r="D38" s="54" t="s">
        <v>34</v>
      </c>
      <c r="E38" s="39" t="s">
        <v>69</v>
      </c>
      <c r="F38" s="39">
        <v>311</v>
      </c>
      <c r="G38" s="39">
        <v>516</v>
      </c>
      <c r="H38" s="39">
        <v>20</v>
      </c>
      <c r="I38" s="39"/>
      <c r="J38" s="40" t="s">
        <v>70</v>
      </c>
      <c r="K38" s="41" t="str">
        <f>IFERROR(VLOOKUP(E38, '[1]Cadences-Références UET1'!$C$2:$I$125, 2, FALSE), "")</f>
        <v>P10275</v>
      </c>
      <c r="L38" s="41">
        <f>IFERROR(VLOOKUP(E38, '[1]Cadences-Références UET1'!$C$2:$I$125, 7, FALSE), "")</f>
        <v>208</v>
      </c>
      <c r="M38" s="41">
        <f>IFERROR(VLOOKUP(E38, '[1]Cadences-Références UET1'!$C$2:$I$125, 5, FALSE)*($G38-$F38), "")</f>
        <v>1640</v>
      </c>
      <c r="N38" s="42">
        <f t="shared" si="4"/>
        <v>1.0512820512820513</v>
      </c>
      <c r="O38" s="43">
        <f t="shared" si="1"/>
        <v>1.2195121951219513E-2</v>
      </c>
    </row>
    <row r="39" spans="2:15" ht="15" customHeight="1" x14ac:dyDescent="0.25">
      <c r="B39" s="28"/>
      <c r="C39" s="75"/>
      <c r="D39" s="77" t="s">
        <v>35</v>
      </c>
      <c r="E39" s="78">
        <v>462</v>
      </c>
      <c r="F39" s="78">
        <v>793</v>
      </c>
      <c r="G39" s="78">
        <v>996</v>
      </c>
      <c r="H39" s="78">
        <v>10</v>
      </c>
      <c r="I39" s="78"/>
      <c r="J39" s="79"/>
      <c r="K39" s="80" t="str">
        <f>IFERROR(VLOOKUP(E39, '[1]Cadences-Références UET1'!$C$2:$I$125, 2, FALSE), "")</f>
        <v>P09912</v>
      </c>
      <c r="L39" s="80">
        <f>IFERROR(VLOOKUP(E39, '[1]Cadences-Références UET1'!$C$2:$I$125, 7, FALSE), "")</f>
        <v>108</v>
      </c>
      <c r="M39" s="80">
        <f>IFERROR(VLOOKUP(E39, '[1]Cadences-Références UET1'!$C$2:$I$125, 5, FALSE)*($G39-$F39), "")</f>
        <v>812</v>
      </c>
      <c r="N39" s="81">
        <f t="shared" si="4"/>
        <v>1.0024691358024691</v>
      </c>
      <c r="O39" s="82">
        <f t="shared" si="1"/>
        <v>1.2315270935960592E-2</v>
      </c>
    </row>
    <row r="40" spans="2:15" ht="15" customHeight="1" x14ac:dyDescent="0.25">
      <c r="B40" s="28"/>
      <c r="C40" s="75"/>
      <c r="D40" s="54" t="s">
        <v>37</v>
      </c>
      <c r="E40" s="39"/>
      <c r="F40" s="39"/>
      <c r="G40" s="39"/>
      <c r="H40" s="39"/>
      <c r="I40" s="39"/>
      <c r="J40" s="40"/>
      <c r="K40" s="41" t="str">
        <f>IFERROR(VLOOKUP(E40, '[1]Cadences-Références UET1'!$C$2:$I$125, 2, FALSE), "")</f>
        <v/>
      </c>
      <c r="L40" s="41" t="str">
        <f>IFERROR(VLOOKUP(E40, '[1]Cadences-Références UET1'!$C$2:$I$125, 7, FALSE), "")</f>
        <v/>
      </c>
      <c r="M40" s="41" t="str">
        <f>IFERROR(VLOOKUP(E40, '[1]Cadences-Références UET1'!$C$2:$I$125, 5, FALSE)*($G40-$F40), "")</f>
        <v/>
      </c>
      <c r="N40" s="42" t="str">
        <f t="shared" si="4"/>
        <v/>
      </c>
      <c r="O40" s="43" t="str">
        <f t="shared" si="1"/>
        <v/>
      </c>
    </row>
    <row r="41" spans="2:15" ht="15" customHeight="1" x14ac:dyDescent="0.25">
      <c r="B41" s="28"/>
      <c r="C41" s="75"/>
      <c r="D41" s="77" t="s">
        <v>38</v>
      </c>
      <c r="E41" s="78">
        <v>765</v>
      </c>
      <c r="F41" s="78">
        <v>1980</v>
      </c>
      <c r="G41" s="78">
        <v>2160</v>
      </c>
      <c r="H41" s="78">
        <v>8</v>
      </c>
      <c r="I41" s="78"/>
      <c r="J41" s="79" t="s">
        <v>71</v>
      </c>
      <c r="K41" s="80" t="str">
        <f>IFERROR(VLOOKUP(E41, '[1]Cadences-Références UET1'!$C$2:$I$125, 2, FALSE), "")</f>
        <v>K0 DAG P10117</v>
      </c>
      <c r="L41" s="80">
        <f>IFERROR(VLOOKUP(E41, '[1]Cadences-Références UET1'!$C$2:$I$125, 7, FALSE), "")</f>
        <v>108</v>
      </c>
      <c r="M41" s="80">
        <f>IFERROR(VLOOKUP(E41, '[1]Cadences-Références UET1'!$C$2:$I$125, 5, FALSE)*($G41-$F41), "")</f>
        <v>720</v>
      </c>
      <c r="N41" s="81">
        <f t="shared" si="4"/>
        <v>0.88888888888888884</v>
      </c>
      <c r="O41" s="82">
        <f t="shared" si="1"/>
        <v>1.1111111111111112E-2</v>
      </c>
    </row>
    <row r="42" spans="2:15" ht="15" customHeight="1" x14ac:dyDescent="0.25">
      <c r="B42" s="28"/>
      <c r="C42" s="75"/>
      <c r="D42" s="54" t="s">
        <v>40</v>
      </c>
      <c r="E42" s="39" t="s">
        <v>72</v>
      </c>
      <c r="F42" s="39">
        <v>250</v>
      </c>
      <c r="G42" s="39">
        <v>332</v>
      </c>
      <c r="H42" s="39">
        <v>12</v>
      </c>
      <c r="I42" s="39"/>
      <c r="J42" s="40" t="s">
        <v>73</v>
      </c>
      <c r="K42" s="41" t="str">
        <f>IFERROR(VLOOKUP(E42, '[1]Cadences-Références UET1'!$C$2:$I$125, 2, FALSE), "")</f>
        <v>P10561</v>
      </c>
      <c r="L42" s="41">
        <f>IFERROR(VLOOKUP(E42, '[1]Cadences-Références UET1'!$C$2:$I$125, 7, FALSE), "")</f>
        <v>192</v>
      </c>
      <c r="M42" s="41">
        <f>IFERROR(VLOOKUP(E42, '[1]Cadences-Références UET1'!$C$2:$I$125, 5, FALSE)*($G42-$F42), "")</f>
        <v>1312</v>
      </c>
      <c r="N42" s="42">
        <f t="shared" si="4"/>
        <v>0.91111111111111109</v>
      </c>
      <c r="O42" s="43">
        <f t="shared" si="1"/>
        <v>9.1463414634146336E-3</v>
      </c>
    </row>
    <row r="43" spans="2:15" ht="15" customHeight="1" x14ac:dyDescent="0.25">
      <c r="B43" s="28"/>
      <c r="C43" s="75"/>
      <c r="D43" s="77" t="s">
        <v>41</v>
      </c>
      <c r="E43" s="78" t="s">
        <v>42</v>
      </c>
      <c r="F43" s="78">
        <v>51447</v>
      </c>
      <c r="G43" s="78">
        <v>51491</v>
      </c>
      <c r="H43" s="78">
        <v>20</v>
      </c>
      <c r="I43" s="78"/>
      <c r="J43" s="79" t="s">
        <v>74</v>
      </c>
      <c r="K43" s="80" t="str">
        <f>IFERROR(VLOOKUP(E43, '[1]Cadences-Références UET1'!$C$2:$I$125, 2, FALSE), "")</f>
        <v>P10557/58</v>
      </c>
      <c r="L43" s="80">
        <f>IFERROR(VLOOKUP(E43, '[1]Cadences-Références UET1'!$C$2:$I$125, 7, FALSE), "")</f>
        <v>112</v>
      </c>
      <c r="M43" s="80">
        <f>IFERROR(VLOOKUP(E43, '[1]Cadences-Références UET1'!$C$2:$I$125, 5, FALSE)*($G43-$F43), "")</f>
        <v>704</v>
      </c>
      <c r="N43" s="81">
        <f t="shared" si="4"/>
        <v>0.838095238095238</v>
      </c>
      <c r="O43" s="82">
        <f t="shared" si="1"/>
        <v>2.8409090909090908E-2</v>
      </c>
    </row>
    <row r="44" spans="2:15" ht="15" customHeight="1" x14ac:dyDescent="0.25">
      <c r="B44" s="28"/>
      <c r="C44" s="75"/>
      <c r="D44" s="54" t="s">
        <v>43</v>
      </c>
      <c r="E44" s="39"/>
      <c r="F44" s="39"/>
      <c r="G44" s="39"/>
      <c r="H44" s="39"/>
      <c r="I44" s="39"/>
      <c r="J44" s="40"/>
      <c r="K44" s="41" t="str">
        <f>IFERROR(VLOOKUP(E44, '[1]Cadences-Références UET1'!$C$2:$I$125, 2, FALSE), "")</f>
        <v/>
      </c>
      <c r="L44" s="41" t="str">
        <f>IFERROR(VLOOKUP(E44, '[1]Cadences-Références UET1'!$C$2:$I$125, 7, FALSE), "")</f>
        <v/>
      </c>
      <c r="M44" s="41" t="str">
        <f>IFERROR(VLOOKUP(E44, '[1]Cadences-Références UET1'!$C$2:$I$125, 5, FALSE)*($G44-$F44), "")</f>
        <v/>
      </c>
      <c r="N44" s="42" t="str">
        <f t="shared" si="4"/>
        <v/>
      </c>
      <c r="O44" s="43" t="str">
        <f t="shared" si="1"/>
        <v/>
      </c>
    </row>
    <row r="45" spans="2:15" ht="15.75" customHeight="1" thickBot="1" x14ac:dyDescent="0.3">
      <c r="B45" s="28"/>
      <c r="C45" s="91"/>
      <c r="D45" s="92" t="s">
        <v>44</v>
      </c>
      <c r="E45" s="93"/>
      <c r="F45" s="93"/>
      <c r="G45" s="93"/>
      <c r="H45" s="93"/>
      <c r="I45" s="93"/>
      <c r="J45" s="94"/>
      <c r="K45" s="95" t="str">
        <f>IFERROR(VLOOKUP(E45, '[1]Cadences-Références UET1'!$C$2:$I$125, 2, FALSE), "")</f>
        <v/>
      </c>
      <c r="L45" s="95" t="str">
        <f>IFERROR(VLOOKUP(E45, '[1]Cadences-Références UET1'!$C$2:$I$125, 7, FALSE), "")</f>
        <v/>
      </c>
      <c r="M45" s="95" t="str">
        <f>IFERROR(VLOOKUP(E45, '[1]Cadences-Références UET1'!$C$2:$I$125, 5, FALSE)*($G45-$F45), "")</f>
        <v/>
      </c>
      <c r="N45" s="96" t="str">
        <f t="shared" si="4"/>
        <v/>
      </c>
      <c r="O45" s="97" t="str">
        <f t="shared" si="1"/>
        <v/>
      </c>
    </row>
    <row r="46" spans="2:15" ht="15" customHeight="1" x14ac:dyDescent="0.25">
      <c r="B46" s="28"/>
      <c r="C46" s="98" t="s">
        <v>45</v>
      </c>
      <c r="D46" s="77"/>
      <c r="E46" s="78" t="s">
        <v>49</v>
      </c>
      <c r="F46" s="78">
        <v>18025</v>
      </c>
      <c r="G46" s="78">
        <v>18847</v>
      </c>
      <c r="H46" s="78"/>
      <c r="I46" s="78"/>
      <c r="J46" s="79" t="s">
        <v>75</v>
      </c>
      <c r="K46" s="80" t="str">
        <f>IFERROR(VLOOKUP(E46, '[1]Cadences-Références UET1'!$C$111:$I$138,2, FALSE), "")</f>
        <v>collage 1op</v>
      </c>
      <c r="L46" s="80">
        <f>IFERROR(VLOOKUP(E46, '[1]Cadences-Références UET1'!$C$111:$I$138, 6, FALSE), "")</f>
        <v>107</v>
      </c>
      <c r="M46" s="80">
        <f>IFERROR(VLOOKUP(E46, '[1]Cadences-Références UET1'!$C$111:$I$138, 5, FALSE)*($G46-$F46), "")</f>
        <v>822</v>
      </c>
      <c r="N46" s="81">
        <f t="shared" si="4"/>
        <v>1.0242990654205606</v>
      </c>
      <c r="O46" s="82">
        <f t="shared" si="1"/>
        <v>0</v>
      </c>
    </row>
    <row r="47" spans="2:15" ht="15" customHeight="1" x14ac:dyDescent="0.25">
      <c r="B47" s="28"/>
      <c r="C47" s="99"/>
      <c r="D47" s="54"/>
      <c r="E47" s="39" t="s">
        <v>50</v>
      </c>
      <c r="F47" s="39">
        <v>18025</v>
      </c>
      <c r="G47" s="39">
        <v>18847</v>
      </c>
      <c r="H47" s="39">
        <v>6</v>
      </c>
      <c r="I47" s="39"/>
      <c r="J47" s="40"/>
      <c r="K47" s="41" t="str">
        <f>IFERROR(VLOOKUP(E47, '[1]Cadences-Références UET1'!$C$111:$I$138,2, FALSE), "")</f>
        <v>graissage 1op</v>
      </c>
      <c r="L47" s="41">
        <f>IFERROR(VLOOKUP(E47, '[1]Cadences-Références UET1'!$C$111:$I$138, 6, FALSE), "")</f>
        <v>107</v>
      </c>
      <c r="M47" s="41">
        <f>IFERROR(VLOOKUP(E47, '[1]Cadences-Références UET1'!$C$111:$I$138, 5, FALSE)*($G47-$F47), "")</f>
        <v>822</v>
      </c>
      <c r="N47" s="42">
        <f t="shared" si="4"/>
        <v>1.0242990654205606</v>
      </c>
      <c r="O47" s="43">
        <f t="shared" si="1"/>
        <v>7.2992700729927005E-3</v>
      </c>
    </row>
    <row r="48" spans="2:15" ht="15" customHeight="1" x14ac:dyDescent="0.25">
      <c r="B48" s="28"/>
      <c r="C48" s="99"/>
      <c r="D48" s="77"/>
      <c r="E48" s="78">
        <v>4466</v>
      </c>
      <c r="F48" s="78">
        <v>0</v>
      </c>
      <c r="G48" s="78">
        <v>596</v>
      </c>
      <c r="H48" s="78">
        <v>1</v>
      </c>
      <c r="I48" s="78"/>
      <c r="J48" s="79"/>
      <c r="K48" s="80" t="str">
        <f>IFERROR(VLOOKUP(E48, '[1]Cadences-Références UET1'!$C$111:$I$138,2, FALSE), "")</f>
        <v>P10285</v>
      </c>
      <c r="L48" s="80">
        <f>IFERROR(VLOOKUP(E48, '[1]Cadences-Références UET1'!$C$111:$I$138, 6, FALSE), "")</f>
        <v>79</v>
      </c>
      <c r="M48" s="80">
        <f>IFERROR(VLOOKUP(E48, '[1]Cadences-Références UET1'!$C$111:$I$138, 5, FALSE)*($G48-$F48), "")</f>
        <v>596</v>
      </c>
      <c r="N48" s="81">
        <f t="shared" si="4"/>
        <v>1.0059071729957807</v>
      </c>
      <c r="O48" s="82">
        <f t="shared" si="1"/>
        <v>1.6778523489932886E-3</v>
      </c>
    </row>
    <row r="49" spans="2:15" ht="15" customHeight="1" x14ac:dyDescent="0.25">
      <c r="B49" s="28"/>
      <c r="C49" s="99"/>
      <c r="D49" s="54"/>
      <c r="E49" s="39" t="s">
        <v>51</v>
      </c>
      <c r="F49" s="39">
        <v>0</v>
      </c>
      <c r="G49" s="39">
        <v>694</v>
      </c>
      <c r="H49" s="39">
        <v>12</v>
      </c>
      <c r="I49" s="39"/>
      <c r="J49" s="40"/>
      <c r="K49" s="41" t="str">
        <f>IFERROR(VLOOKUP(E49, '[1]Cadences-Références UET1'!$C$111:$I$138,2, FALSE), "")</f>
        <v>collage</v>
      </c>
      <c r="L49" s="41">
        <f>IFERROR(VLOOKUP(E49, '[1]Cadences-Références UET1'!$C$111:$I$138, 6, FALSE), "")</f>
        <v>106.92</v>
      </c>
      <c r="M49" s="41">
        <f>IFERROR(VLOOKUP(E49, '[1]Cadences-Références UET1'!$C$111:$I$138, 5, FALSE)*($G49-$F49), "")</f>
        <v>694</v>
      </c>
      <c r="N49" s="42">
        <f t="shared" si="4"/>
        <v>0.86544456914827284</v>
      </c>
      <c r="O49" s="43">
        <f t="shared" si="1"/>
        <v>1.7291066282420751E-2</v>
      </c>
    </row>
    <row r="50" spans="2:15" ht="15" customHeight="1" x14ac:dyDescent="0.25">
      <c r="B50" s="28"/>
      <c r="C50" s="99"/>
      <c r="D50" s="77"/>
      <c r="E50" s="78" t="s">
        <v>53</v>
      </c>
      <c r="F50" s="78">
        <v>0</v>
      </c>
      <c r="G50" s="78">
        <v>694</v>
      </c>
      <c r="H50" s="78"/>
      <c r="I50" s="78"/>
      <c r="J50" s="79"/>
      <c r="K50" s="80" t="str">
        <f>IFERROR(VLOOKUP(E50, '[1]Cadences-Références UET1'!$C$111:$I$138,2, FALSE), "")</f>
        <v>graissage</v>
      </c>
      <c r="L50" s="80">
        <f>IFERROR(VLOOKUP(E50, '[1]Cadences-Références UET1'!$C$111:$I$138, 6, FALSE), "")</f>
        <v>106.92</v>
      </c>
      <c r="M50" s="80">
        <f>IFERROR(VLOOKUP(E50, '[1]Cadences-Références UET1'!$C$111:$I$138, 5, FALSE)*($G50-$F50), "")</f>
        <v>694</v>
      </c>
      <c r="N50" s="81">
        <f t="shared" si="4"/>
        <v>0.86544456914827284</v>
      </c>
      <c r="O50" s="82">
        <f t="shared" si="1"/>
        <v>0</v>
      </c>
    </row>
    <row r="51" spans="2:15" ht="15" customHeight="1" x14ac:dyDescent="0.25">
      <c r="B51" s="28"/>
      <c r="C51" s="99"/>
      <c r="D51" s="54"/>
      <c r="E51" s="39"/>
      <c r="F51" s="39"/>
      <c r="G51" s="39"/>
      <c r="H51" s="39"/>
      <c r="I51" s="39"/>
      <c r="J51" s="40"/>
      <c r="K51" s="41" t="str">
        <f>IFERROR(VLOOKUP(E51, '[1]Cadences-Références UET1'!$C$111:$I$138,2, FALSE), "")</f>
        <v/>
      </c>
      <c r="L51" s="41" t="str">
        <f>IFERROR(VLOOKUP(E51, '[1]Cadences-Références UET1'!$C$111:$I$138, 6, FALSE), "")</f>
        <v/>
      </c>
      <c r="M51" s="41" t="str">
        <f>IFERROR(VLOOKUP(E51, '[1]Cadences-Références UET1'!$C$111:$I$138, 5, FALSE)*($G51-$F51), "")</f>
        <v/>
      </c>
      <c r="N51" s="42" t="str">
        <f t="shared" si="4"/>
        <v/>
      </c>
      <c r="O51" s="43" t="str">
        <f t="shared" si="1"/>
        <v/>
      </c>
    </row>
    <row r="52" spans="2:15" ht="15.75" customHeight="1" thickBot="1" x14ac:dyDescent="0.3">
      <c r="B52" s="66"/>
      <c r="C52" s="100"/>
      <c r="D52" s="92"/>
      <c r="E52" s="93"/>
      <c r="F52" s="93"/>
      <c r="G52" s="93"/>
      <c r="H52" s="93"/>
      <c r="I52" s="93"/>
      <c r="J52" s="94"/>
      <c r="K52" s="95" t="str">
        <f>IFERROR(VLOOKUP(E52, '[1]Cadences-Références UET1'!$C$111:$I$138,2, FALSE), "")</f>
        <v/>
      </c>
      <c r="L52" s="95" t="str">
        <f>IFERROR(VLOOKUP(E52, '[1]Cadences-Références UET1'!$C$111:$I$138, 6, FALSE), "")</f>
        <v/>
      </c>
      <c r="M52" s="95" t="str">
        <f>IFERROR(VLOOKUP(E52, '[1]Cadences-Références UET1'!$C$111:$I$138, 5, FALSE)*($G52-$F52), "")</f>
        <v/>
      </c>
      <c r="N52" s="96" t="str">
        <f t="shared" si="4"/>
        <v/>
      </c>
      <c r="O52" s="97" t="str">
        <f t="shared" si="1"/>
        <v/>
      </c>
    </row>
    <row r="53" spans="2:15" ht="15" customHeight="1" x14ac:dyDescent="0.25">
      <c r="B53" s="18" t="s">
        <v>56</v>
      </c>
      <c r="C53" s="101" t="s">
        <v>16</v>
      </c>
      <c r="D53" s="102" t="s">
        <v>17</v>
      </c>
      <c r="E53" s="21">
        <v>825</v>
      </c>
      <c r="F53" s="21">
        <v>18418</v>
      </c>
      <c r="G53" s="21">
        <v>22380</v>
      </c>
      <c r="H53" s="21">
        <v>2</v>
      </c>
      <c r="I53" s="21"/>
      <c r="J53" s="22"/>
      <c r="K53" s="23" t="str">
        <f>IFERROR(VLOOKUP(E53,'[1]Cadences-Références UET2'!$C$2:$I$11,2,FALSE), "")</f>
        <v>P09958</v>
      </c>
      <c r="L53" s="23">
        <f>IF(E53="","",IF(F54="",VLOOKUP(E53, '[1]Cadences-Références UET2'!$E$2:$T$11,5, FALSE),VLOOKUP(E53, '[1]Cadences-Références UET2'!$E$2:$T$11,8, FALSE)))</f>
        <v>500</v>
      </c>
      <c r="M53" s="23">
        <f>IFERROR(VLOOKUP(E53, '[1]Cadences-Références UET2'!$E$2:$I$11, 3, FALSE)*($G53-$F53), "")</f>
        <v>3962</v>
      </c>
      <c r="N53" s="24">
        <f t="shared" si="0"/>
        <v>0.99050000000000005</v>
      </c>
      <c r="O53" s="25">
        <f t="shared" si="1"/>
        <v>5.0479555779909136E-4</v>
      </c>
    </row>
    <row r="54" spans="2:15" ht="15" customHeight="1" x14ac:dyDescent="0.25">
      <c r="B54" s="28"/>
      <c r="C54" s="103"/>
      <c r="D54" s="104"/>
      <c r="E54" s="105">
        <v>908</v>
      </c>
      <c r="F54" s="105">
        <v>18480</v>
      </c>
      <c r="G54" s="105">
        <v>22432</v>
      </c>
      <c r="H54" s="105">
        <v>6</v>
      </c>
      <c r="I54" s="105"/>
      <c r="J54" s="106"/>
      <c r="K54" s="107" t="str">
        <f>IFERROR(VLOOKUP(E54,'[1]Cadences-Références UET2'!$C$2:$I$11,2,FALSE), "")</f>
        <v>P10297</v>
      </c>
      <c r="L54" s="107">
        <f>IF(E54="","",IF(F53="",VLOOKUP(E54, '[1]Cadences-Références UET2'!$E$2:$T$11,5, FALSE),VLOOKUP(E54, '[1]Cadences-Références UET2'!$E$2:$T$11,8, FALSE)))</f>
        <v>500</v>
      </c>
      <c r="M54" s="107">
        <f>IFERROR(VLOOKUP(E54, '[1]Cadences-Références UET2'!$E$2:$I$11, 3, FALSE)*($G54-$F54), "")</f>
        <v>3952</v>
      </c>
      <c r="N54" s="108">
        <f t="shared" si="0"/>
        <v>0.98799999999999999</v>
      </c>
      <c r="O54" s="109">
        <f t="shared" si="1"/>
        <v>1.5182186234817814E-3</v>
      </c>
    </row>
    <row r="55" spans="2:15" ht="15" customHeight="1" x14ac:dyDescent="0.25">
      <c r="B55" s="28"/>
      <c r="C55" s="103"/>
      <c r="D55" s="38" t="s">
        <v>21</v>
      </c>
      <c r="E55" s="39"/>
      <c r="F55" s="39"/>
      <c r="G55" s="39"/>
      <c r="H55" s="39"/>
      <c r="I55" s="39"/>
      <c r="J55" s="40"/>
      <c r="K55" s="41" t="str">
        <f>IFERROR(VLOOKUP(E55,'[1]Cadences-Références UET2'!$C$2:$I$11,2,FALSE), "")</f>
        <v/>
      </c>
      <c r="L55" s="41" t="str">
        <f>IFERROR(VLOOKUP(E55, '[1]Cadences-Références UET2'!$E$2:$I$11, 5, FALSE), "")</f>
        <v/>
      </c>
      <c r="M55" s="41" t="str">
        <f>IFERROR(VLOOKUP(E55, '[1]Cadences-Références UET2'!$E$2:$I$11, 3, FALSE)*($G55-$F55), "")</f>
        <v/>
      </c>
      <c r="N55" s="42" t="str">
        <f t="shared" si="0"/>
        <v/>
      </c>
      <c r="O55" s="43" t="str">
        <f t="shared" si="1"/>
        <v/>
      </c>
    </row>
    <row r="56" spans="2:15" ht="15" customHeight="1" x14ac:dyDescent="0.25">
      <c r="B56" s="28"/>
      <c r="C56" s="103"/>
      <c r="D56" s="110" t="s">
        <v>24</v>
      </c>
      <c r="E56" s="105"/>
      <c r="F56" s="105"/>
      <c r="G56" s="105"/>
      <c r="H56" s="105"/>
      <c r="I56" s="105"/>
      <c r="J56" s="106"/>
      <c r="K56" s="107" t="str">
        <f>IFERROR(VLOOKUP(E56,'[1]Cadences-Références UET2'!$C$2:$I$11,2,FALSE), "")</f>
        <v/>
      </c>
      <c r="L56" s="107" t="str">
        <f>IFERROR(VLOOKUP(E56, '[1]Cadences-Références UET2'!$E$2:$T$11, 16, FALSE), "")</f>
        <v/>
      </c>
      <c r="M56" s="107" t="str">
        <f>IFERROR(VLOOKUP(E56, '[1]Cadences-Références UET2'!$E$2:$I$11, 3, FALSE)*($G56-$F56), "")</f>
        <v/>
      </c>
      <c r="N56" s="108" t="str">
        <f t="shared" si="0"/>
        <v/>
      </c>
      <c r="O56" s="109" t="str">
        <f t="shared" si="1"/>
        <v/>
      </c>
    </row>
    <row r="57" spans="2:15" ht="15" customHeight="1" x14ac:dyDescent="0.25">
      <c r="B57" s="28"/>
      <c r="C57" s="103"/>
      <c r="D57" s="38" t="s">
        <v>25</v>
      </c>
      <c r="E57" s="39"/>
      <c r="F57" s="39"/>
      <c r="G57" s="39"/>
      <c r="H57" s="39"/>
      <c r="I57" s="39"/>
      <c r="J57" s="40"/>
      <c r="K57" s="41" t="str">
        <f>IFERROR(VLOOKUP(E57,'[1]Cadences-Références UET2'!$C$2:$I$11,2,FALSE), "")</f>
        <v/>
      </c>
      <c r="L57" s="41" t="str">
        <f>IFERROR(VLOOKUP(E57, '[1]Cadences-Références UET2'!$E$2:$T$11, 16, FALSE), "")</f>
        <v/>
      </c>
      <c r="M57" s="41" t="str">
        <f>IFERROR(VLOOKUP(E57, '[1]Cadences-Références UET2'!$E$2:$I$11, 3, FALSE)*($G57-$F57), "")</f>
        <v/>
      </c>
      <c r="N57" s="42" t="str">
        <f t="shared" si="0"/>
        <v/>
      </c>
      <c r="O57" s="43" t="str">
        <f t="shared" si="1"/>
        <v/>
      </c>
    </row>
    <row r="58" spans="2:15" ht="15.75" customHeight="1" thickBot="1" x14ac:dyDescent="0.3">
      <c r="B58" s="28"/>
      <c r="C58" s="111"/>
      <c r="D58" s="112" t="s">
        <v>26</v>
      </c>
      <c r="E58" s="113"/>
      <c r="F58" s="113"/>
      <c r="G58" s="113"/>
      <c r="H58" s="113"/>
      <c r="I58" s="113"/>
      <c r="J58" s="114"/>
      <c r="K58" s="115" t="str">
        <f>IFERROR(VLOOKUP(E58,'[1]Cadences-Références UET2'!$C$2:$I$11,2,FALSE), "")</f>
        <v/>
      </c>
      <c r="L58" s="115" t="str">
        <f>IFERROR(VLOOKUP(E58, '[1]Cadences-Références UET2'!$E$2:$I$11, 5, FALSE), "")</f>
        <v/>
      </c>
      <c r="M58" s="115" t="str">
        <f>IFERROR(VLOOKUP(E58, '[1]Cadences-Références UET2'!$E$2:$I$11, 3, FALSE)*($G58-$F58), "")</f>
        <v/>
      </c>
      <c r="N58" s="116" t="str">
        <f t="shared" si="0"/>
        <v/>
      </c>
      <c r="O58" s="117" t="str">
        <f t="shared" si="1"/>
        <v/>
      </c>
    </row>
    <row r="59" spans="2:15" ht="15.75" customHeight="1" x14ac:dyDescent="0.25">
      <c r="B59" s="28"/>
      <c r="C59" s="101" t="s">
        <v>27</v>
      </c>
      <c r="D59" s="52" t="s">
        <v>28</v>
      </c>
      <c r="E59" s="21"/>
      <c r="F59" s="21"/>
      <c r="G59" s="21"/>
      <c r="H59" s="21"/>
      <c r="I59" s="21"/>
      <c r="J59" s="22"/>
      <c r="K59" s="23" t="str">
        <f>IFERROR(VLOOKUP(E59, '[1]Cadences-Références UET1'!$C$2:$I$125, 2, FALSE), "")</f>
        <v/>
      </c>
      <c r="L59" s="23" t="str">
        <f>IFERROR(VLOOKUP(E59, '[1]Cadences-Références UET1'!$C$2:$I$125, 7, FALSE), "")</f>
        <v/>
      </c>
      <c r="M59" s="23" t="str">
        <f>IFERROR(VLOOKUP(E59, '[1]Cadences-Références UET1'!$C$2:$I$125, 5, FALSE)*($G59-$F59), "")</f>
        <v/>
      </c>
      <c r="N59" s="24" t="str">
        <f t="shared" ref="N59:N69" si="5">IFERROR((M59/($R$11-I59))/L59, "")</f>
        <v/>
      </c>
      <c r="O59" s="25" t="str">
        <f t="shared" si="1"/>
        <v/>
      </c>
    </row>
    <row r="60" spans="2:15" ht="15.75" customHeight="1" x14ac:dyDescent="0.25">
      <c r="B60" s="28"/>
      <c r="C60" s="103"/>
      <c r="D60" s="110" t="s">
        <v>30</v>
      </c>
      <c r="E60" s="105"/>
      <c r="F60" s="105"/>
      <c r="G60" s="105"/>
      <c r="H60" s="105"/>
      <c r="I60" s="105"/>
      <c r="J60" s="106"/>
      <c r="K60" s="107" t="str">
        <f>IFERROR(VLOOKUP(E60, '[1]Cadences-Références UET1'!$C$2:$I$125, 2, FALSE), "")</f>
        <v/>
      </c>
      <c r="L60" s="107" t="str">
        <f>IFERROR(VLOOKUP(E60, '[1]Cadences-Références UET1'!$C$2:$I$125, 7, FALSE), "")</f>
        <v/>
      </c>
      <c r="M60" s="107" t="str">
        <f>IFERROR(VLOOKUP(E60, '[1]Cadences-Références UET1'!$C$2:$I$125, 5, FALSE)*($G60-$F60), "")</f>
        <v/>
      </c>
      <c r="N60" s="108" t="str">
        <f t="shared" si="5"/>
        <v/>
      </c>
      <c r="O60" s="109" t="str">
        <f t="shared" si="1"/>
        <v/>
      </c>
    </row>
    <row r="61" spans="2:15" ht="15.75" customHeight="1" x14ac:dyDescent="0.25">
      <c r="B61" s="28"/>
      <c r="C61" s="103"/>
      <c r="D61" s="54" t="s">
        <v>31</v>
      </c>
      <c r="E61" s="39"/>
      <c r="F61" s="39"/>
      <c r="G61" s="39"/>
      <c r="H61" s="39"/>
      <c r="I61" s="39"/>
      <c r="J61" s="40"/>
      <c r="K61" s="41" t="str">
        <f>IFERROR(VLOOKUP(E61, '[1]Cadences-Références UET1'!$C$2:$I$125, 2, FALSE), "")</f>
        <v/>
      </c>
      <c r="L61" s="41" t="str">
        <f>IFERROR(VLOOKUP(E61, '[1]Cadences-Références UET1'!$C$2:$I$125, 7, FALSE), "")</f>
        <v/>
      </c>
      <c r="M61" s="41" t="str">
        <f>IFERROR(VLOOKUP(E61, '[1]Cadences-Références UET1'!$C$2:$I$125, 5, FALSE)*($G61-$F61), "")</f>
        <v/>
      </c>
      <c r="N61" s="42" t="str">
        <f t="shared" si="5"/>
        <v/>
      </c>
      <c r="O61" s="43" t="str">
        <f t="shared" si="1"/>
        <v/>
      </c>
    </row>
    <row r="62" spans="2:15" ht="15.75" customHeight="1" x14ac:dyDescent="0.25">
      <c r="B62" s="28"/>
      <c r="C62" s="103"/>
      <c r="D62" s="110" t="s">
        <v>34</v>
      </c>
      <c r="E62" s="105"/>
      <c r="F62" s="105"/>
      <c r="G62" s="105"/>
      <c r="H62" s="105"/>
      <c r="I62" s="105"/>
      <c r="J62" s="106"/>
      <c r="K62" s="107" t="str">
        <f>IFERROR(VLOOKUP(E62, '[1]Cadences-Références UET1'!$C$2:$I$125, 2, FALSE), "")</f>
        <v/>
      </c>
      <c r="L62" s="107" t="str">
        <f>IFERROR(VLOOKUP(E62, '[1]Cadences-Références UET1'!$C$2:$I$125, 7, FALSE), "")</f>
        <v/>
      </c>
      <c r="M62" s="107" t="str">
        <f>IFERROR(VLOOKUP(E62, '[1]Cadences-Références UET1'!$C$2:$I$125, 5, FALSE)*($G62-$F62), "")</f>
        <v/>
      </c>
      <c r="N62" s="108" t="str">
        <f t="shared" si="5"/>
        <v/>
      </c>
      <c r="O62" s="109" t="str">
        <f t="shared" si="1"/>
        <v/>
      </c>
    </row>
    <row r="63" spans="2:15" ht="15.75" customHeight="1" x14ac:dyDescent="0.25">
      <c r="B63" s="28"/>
      <c r="C63" s="103"/>
      <c r="D63" s="54" t="s">
        <v>35</v>
      </c>
      <c r="E63" s="39"/>
      <c r="F63" s="39"/>
      <c r="G63" s="39"/>
      <c r="H63" s="39"/>
      <c r="I63" s="39"/>
      <c r="J63" s="40"/>
      <c r="K63" s="41" t="str">
        <f>IFERROR(VLOOKUP(E63, '[1]Cadences-Références UET1'!$C$2:$I$125, 2, FALSE), "")</f>
        <v/>
      </c>
      <c r="L63" s="41" t="str">
        <f>IFERROR(VLOOKUP(E63, '[1]Cadences-Références UET1'!$C$2:$I$125, 7, FALSE), "")</f>
        <v/>
      </c>
      <c r="M63" s="41" t="str">
        <f>IFERROR(VLOOKUP(E63, '[1]Cadences-Références UET1'!$C$2:$I$125, 5, FALSE)*($G63-$F63), "")</f>
        <v/>
      </c>
      <c r="N63" s="42" t="str">
        <f t="shared" si="5"/>
        <v/>
      </c>
      <c r="O63" s="43" t="str">
        <f t="shared" si="1"/>
        <v/>
      </c>
    </row>
    <row r="64" spans="2:15" ht="15.75" customHeight="1" x14ac:dyDescent="0.25">
      <c r="B64" s="28"/>
      <c r="C64" s="103"/>
      <c r="D64" s="110" t="s">
        <v>37</v>
      </c>
      <c r="E64" s="105"/>
      <c r="F64" s="105"/>
      <c r="G64" s="105"/>
      <c r="H64" s="105"/>
      <c r="I64" s="105"/>
      <c r="J64" s="106"/>
      <c r="K64" s="107" t="str">
        <f>IFERROR(VLOOKUP(E64, '[1]Cadences-Références UET1'!$C$2:$I$125, 2, FALSE), "")</f>
        <v/>
      </c>
      <c r="L64" s="107" t="str">
        <f>IFERROR(VLOOKUP(E64, '[1]Cadences-Références UET1'!$C$2:$I$125, 7, FALSE), "")</f>
        <v/>
      </c>
      <c r="M64" s="107" t="str">
        <f>IFERROR(VLOOKUP(E64, '[1]Cadences-Références UET1'!$C$2:$I$125, 5, FALSE)*($G64-$F64), "")</f>
        <v/>
      </c>
      <c r="N64" s="108" t="str">
        <f t="shared" si="5"/>
        <v/>
      </c>
      <c r="O64" s="109" t="str">
        <f t="shared" si="1"/>
        <v/>
      </c>
    </row>
    <row r="65" spans="2:15" ht="15.75" customHeight="1" x14ac:dyDescent="0.25">
      <c r="B65" s="28"/>
      <c r="C65" s="103"/>
      <c r="D65" s="54" t="s">
        <v>38</v>
      </c>
      <c r="E65" s="39"/>
      <c r="F65" s="39"/>
      <c r="G65" s="39"/>
      <c r="H65" s="39"/>
      <c r="I65" s="39"/>
      <c r="J65" s="40"/>
      <c r="K65" s="41" t="str">
        <f>IFERROR(VLOOKUP(E65, '[1]Cadences-Références UET1'!$C$2:$I$125, 2, FALSE), "")</f>
        <v/>
      </c>
      <c r="L65" s="41" t="str">
        <f>IFERROR(VLOOKUP(E65, '[1]Cadences-Références UET1'!$C$2:$I$125, 7, FALSE), "")</f>
        <v/>
      </c>
      <c r="M65" s="41" t="str">
        <f>IFERROR(VLOOKUP(E65, '[1]Cadences-Références UET1'!$C$2:$I$125, 5, FALSE)*($G65-$F65), "")</f>
        <v/>
      </c>
      <c r="N65" s="42" t="str">
        <f t="shared" si="5"/>
        <v/>
      </c>
      <c r="O65" s="43" t="str">
        <f t="shared" si="1"/>
        <v/>
      </c>
    </row>
    <row r="66" spans="2:15" ht="15.75" customHeight="1" x14ac:dyDescent="0.25">
      <c r="B66" s="28"/>
      <c r="C66" s="103"/>
      <c r="D66" s="110" t="s">
        <v>40</v>
      </c>
      <c r="E66" s="105" t="s">
        <v>63</v>
      </c>
      <c r="F66" s="105">
        <v>332</v>
      </c>
      <c r="G66" s="105">
        <v>396</v>
      </c>
      <c r="H66" s="105">
        <v>3</v>
      </c>
      <c r="I66" s="105">
        <v>2.5</v>
      </c>
      <c r="J66" s="106" t="s">
        <v>76</v>
      </c>
      <c r="K66" s="107" t="str">
        <f>IFERROR(VLOOKUP(E66, '[1]Cadences-Références UET1'!$C$2:$I$125, 2, FALSE), "")</f>
        <v>P10561</v>
      </c>
      <c r="L66" s="107">
        <f>IFERROR(VLOOKUP(E66, '[1]Cadences-Références UET1'!$C$2:$I$125, 7, FALSE), "")</f>
        <v>192</v>
      </c>
      <c r="M66" s="107">
        <f>IFERROR(VLOOKUP(E66, '[1]Cadences-Références UET1'!$C$2:$I$125, 5, FALSE)*($G66-$F66), "")</f>
        <v>1024</v>
      </c>
      <c r="N66" s="108">
        <f t="shared" si="5"/>
        <v>1.0666666666666667</v>
      </c>
      <c r="O66" s="109">
        <f t="shared" si="1"/>
        <v>2.9296875E-3</v>
      </c>
    </row>
    <row r="67" spans="2:15" ht="15.75" customHeight="1" x14ac:dyDescent="0.25">
      <c r="B67" s="28"/>
      <c r="C67" s="103"/>
      <c r="D67" s="54" t="s">
        <v>41</v>
      </c>
      <c r="E67" s="39"/>
      <c r="F67" s="39"/>
      <c r="G67" s="39"/>
      <c r="H67" s="39"/>
      <c r="I67" s="39"/>
      <c r="J67" s="40"/>
      <c r="K67" s="41" t="str">
        <f>IFERROR(VLOOKUP(E67, '[1]Cadences-Références UET1'!$C$2:$I$125, 2, FALSE), "")</f>
        <v/>
      </c>
      <c r="L67" s="41" t="str">
        <f>IFERROR(VLOOKUP(E67, '[1]Cadences-Références UET1'!$C$2:$I$125, 7, FALSE), "")</f>
        <v/>
      </c>
      <c r="M67" s="41" t="str">
        <f>IFERROR(VLOOKUP(E67, '[1]Cadences-Références UET1'!$C$2:$I$125, 5, FALSE)*($G67-$F67), "")</f>
        <v/>
      </c>
      <c r="N67" s="42" t="str">
        <f t="shared" si="5"/>
        <v/>
      </c>
      <c r="O67" s="43" t="str">
        <f t="shared" si="1"/>
        <v/>
      </c>
    </row>
    <row r="68" spans="2:15" ht="15.75" customHeight="1" x14ac:dyDescent="0.25">
      <c r="B68" s="28"/>
      <c r="C68" s="103"/>
      <c r="D68" s="110" t="s">
        <v>43</v>
      </c>
      <c r="E68" s="105"/>
      <c r="F68" s="105"/>
      <c r="G68" s="105"/>
      <c r="H68" s="105"/>
      <c r="I68" s="105"/>
      <c r="J68" s="106"/>
      <c r="K68" s="107" t="str">
        <f>IFERROR(VLOOKUP(E68, '[1]Cadences-Références UET1'!$C$2:$I$125, 2, FALSE), "")</f>
        <v/>
      </c>
      <c r="L68" s="107" t="str">
        <f>IFERROR(VLOOKUP(E68, '[1]Cadences-Références UET1'!$C$2:$I$125, 7, FALSE), "")</f>
        <v/>
      </c>
      <c r="M68" s="107" t="str">
        <f>IFERROR(VLOOKUP(E68, '[1]Cadences-Références UET1'!$C$2:$I$125, 5, FALSE)*($G68-$F68), "")</f>
        <v/>
      </c>
      <c r="N68" s="108" t="str">
        <f t="shared" si="5"/>
        <v/>
      </c>
      <c r="O68" s="109" t="str">
        <f t="shared" si="1"/>
        <v/>
      </c>
    </row>
    <row r="69" spans="2:15" ht="15.75" customHeight="1" thickBot="1" x14ac:dyDescent="0.3">
      <c r="B69" s="28"/>
      <c r="C69" s="111"/>
      <c r="D69" s="57" t="s">
        <v>44</v>
      </c>
      <c r="E69" s="58"/>
      <c r="F69" s="58"/>
      <c r="G69" s="58"/>
      <c r="H69" s="58"/>
      <c r="I69" s="58"/>
      <c r="J69" s="59"/>
      <c r="K69" s="60" t="str">
        <f>IFERROR(VLOOKUP(E69, '[1]Cadences-Références UET1'!$C$2:$I$125, 2, FALSE), "")</f>
        <v/>
      </c>
      <c r="L69" s="60" t="str">
        <f>IFERROR(VLOOKUP(E69, '[1]Cadences-Références UET1'!$C$2:$I$125, 7, FALSE), "")</f>
        <v/>
      </c>
      <c r="M69" s="60" t="str">
        <f>IFERROR(VLOOKUP(E69, '[1]Cadences-Références UET1'!$C$2:$I$125, 5, FALSE)*($G69-$F69), "")</f>
        <v/>
      </c>
      <c r="N69" s="61" t="str">
        <f t="shared" si="5"/>
        <v/>
      </c>
      <c r="O69" s="62" t="str">
        <f t="shared" si="1"/>
        <v/>
      </c>
    </row>
    <row r="70" spans="2:15" ht="15.75" customHeight="1" x14ac:dyDescent="0.25">
      <c r="B70" s="28"/>
      <c r="C70" s="118" t="s">
        <v>45</v>
      </c>
      <c r="D70" s="119"/>
      <c r="E70" s="39"/>
      <c r="F70" s="39"/>
      <c r="G70" s="39"/>
      <c r="H70" s="39"/>
      <c r="I70" s="39"/>
      <c r="J70" s="40"/>
      <c r="K70" s="41" t="str">
        <f>IFERROR(VLOOKUP(E70, '[1]Cadences-Références UET1'!$C$111:$I$138,2, FALSE), "")</f>
        <v/>
      </c>
      <c r="L70" s="41" t="str">
        <f>IFERROR(VLOOKUP(E70, '[1]Cadences-Références UET1'!$C$111:$I$138, 6, FALSE), "")</f>
        <v/>
      </c>
      <c r="M70" s="41" t="str">
        <f>IFERROR(VLOOKUP(E70, '[1]Cadences-Références UET1'!$C$111:$I$138, 5, FALSE)*($G70-$F70), "")</f>
        <v/>
      </c>
      <c r="N70" s="42" t="str">
        <f>IFERROR((M70/($R$11-I70))/L70, "")</f>
        <v/>
      </c>
      <c r="O70" s="43" t="str">
        <f t="shared" ref="O70:O76" si="6">IFERROR(H70/M70, "")</f>
        <v/>
      </c>
    </row>
    <row r="71" spans="2:15" ht="15.75" customHeight="1" x14ac:dyDescent="0.25">
      <c r="B71" s="28"/>
      <c r="C71" s="120"/>
      <c r="D71" s="121"/>
      <c r="E71" s="105"/>
      <c r="F71" s="105"/>
      <c r="G71" s="105"/>
      <c r="H71" s="105"/>
      <c r="I71" s="105"/>
      <c r="J71" s="106"/>
      <c r="K71" s="107" t="str">
        <f>IFERROR(VLOOKUP(E71, '[1]Cadences-Références UET1'!$C$111:$I$138,2, FALSE), "")</f>
        <v/>
      </c>
      <c r="L71" s="107" t="str">
        <f>IFERROR(VLOOKUP(E71, '[1]Cadences-Références UET1'!$C$111:$I$138, 6, FALSE), "")</f>
        <v/>
      </c>
      <c r="M71" s="107" t="str">
        <f>IFERROR(VLOOKUP(E71, '[1]Cadences-Références UET1'!$C$111:$I$138, 5, FALSE)*($G71-$F71), "")</f>
        <v/>
      </c>
      <c r="N71" s="108" t="str">
        <f t="shared" ref="N71:N76" si="7">IFERROR((M71/($R$11-I71))/L71, "")</f>
        <v/>
      </c>
      <c r="O71" s="109" t="str">
        <f t="shared" si="6"/>
        <v/>
      </c>
    </row>
    <row r="72" spans="2:15" ht="15.75" customHeight="1" x14ac:dyDescent="0.25">
      <c r="B72" s="28"/>
      <c r="C72" s="120"/>
      <c r="D72" s="119"/>
      <c r="E72" s="39"/>
      <c r="F72" s="39"/>
      <c r="G72" s="39"/>
      <c r="H72" s="39"/>
      <c r="I72" s="39"/>
      <c r="J72" s="40"/>
      <c r="K72" s="41" t="str">
        <f>IFERROR(VLOOKUP(E72, '[1]Cadences-Références UET1'!$C$111:$I$138,2, FALSE), "")</f>
        <v/>
      </c>
      <c r="L72" s="41" t="str">
        <f>IFERROR(VLOOKUP(E72, '[1]Cadences-Références UET1'!$C$111:$I$138, 6, FALSE), "")</f>
        <v/>
      </c>
      <c r="M72" s="41" t="str">
        <f>IFERROR(VLOOKUP(E72, '[1]Cadences-Références UET1'!$C$111:$I$138, 5, FALSE)*($G72-$F72), "")</f>
        <v/>
      </c>
      <c r="N72" s="42" t="str">
        <f t="shared" si="7"/>
        <v/>
      </c>
      <c r="O72" s="43" t="str">
        <f t="shared" si="6"/>
        <v/>
      </c>
    </row>
    <row r="73" spans="2:15" ht="15.75" customHeight="1" x14ac:dyDescent="0.25">
      <c r="B73" s="28"/>
      <c r="C73" s="120"/>
      <c r="D73" s="121"/>
      <c r="E73" s="105"/>
      <c r="F73" s="105"/>
      <c r="G73" s="105"/>
      <c r="H73" s="105"/>
      <c r="I73" s="105"/>
      <c r="J73" s="106"/>
      <c r="K73" s="107" t="str">
        <f>IFERROR(VLOOKUP(E73, '[1]Cadences-Références UET1'!$C$111:$I$138,2, FALSE), "")</f>
        <v/>
      </c>
      <c r="L73" s="107" t="str">
        <f>IFERROR(VLOOKUP(E73, '[1]Cadences-Références UET1'!$C$111:$I$138, 6, FALSE), "")</f>
        <v/>
      </c>
      <c r="M73" s="107" t="str">
        <f>IFERROR(VLOOKUP(E73, '[1]Cadences-Références UET1'!$C$111:$I$138, 5, FALSE)*($G73-$F73), "")</f>
        <v/>
      </c>
      <c r="N73" s="108" t="str">
        <f t="shared" si="7"/>
        <v/>
      </c>
      <c r="O73" s="109" t="str">
        <f t="shared" si="6"/>
        <v/>
      </c>
    </row>
    <row r="74" spans="2:15" ht="15.75" customHeight="1" x14ac:dyDescent="0.25">
      <c r="B74" s="28"/>
      <c r="C74" s="120"/>
      <c r="D74" s="119"/>
      <c r="E74" s="39"/>
      <c r="F74" s="39"/>
      <c r="G74" s="39"/>
      <c r="H74" s="39"/>
      <c r="I74" s="39"/>
      <c r="J74" s="40"/>
      <c r="K74" s="41" t="str">
        <f>IFERROR(VLOOKUP(E74, '[1]Cadences-Références UET1'!$C$111:$I$138,2, FALSE), "")</f>
        <v/>
      </c>
      <c r="L74" s="41" t="str">
        <f>IFERROR(VLOOKUP(E74, '[1]Cadences-Références UET1'!$C$111:$I$138, 6, FALSE), "")</f>
        <v/>
      </c>
      <c r="M74" s="41" t="str">
        <f>IFERROR(VLOOKUP(E74, '[1]Cadences-Références UET1'!$C$111:$I$138, 5, FALSE)*($G74-$F74), "")</f>
        <v/>
      </c>
      <c r="N74" s="42" t="str">
        <f t="shared" si="7"/>
        <v/>
      </c>
      <c r="O74" s="43" t="str">
        <f t="shared" si="6"/>
        <v/>
      </c>
    </row>
    <row r="75" spans="2:15" ht="15.75" customHeight="1" x14ac:dyDescent="0.25">
      <c r="B75" s="28"/>
      <c r="C75" s="120"/>
      <c r="D75" s="121"/>
      <c r="E75" s="105"/>
      <c r="F75" s="105"/>
      <c r="G75" s="105"/>
      <c r="H75" s="105"/>
      <c r="I75" s="105"/>
      <c r="J75" s="106"/>
      <c r="K75" s="107" t="str">
        <f>IFERROR(VLOOKUP(E75, '[1]Cadences-Références UET1'!$C$111:$I$138,2, FALSE), "")</f>
        <v/>
      </c>
      <c r="L75" s="107" t="str">
        <f>IFERROR(VLOOKUP(E75, '[1]Cadences-Références UET1'!$C$111:$I$138, 6, FALSE), "")</f>
        <v/>
      </c>
      <c r="M75" s="107" t="str">
        <f>IFERROR(VLOOKUP(E75, '[1]Cadences-Références UET1'!$C$111:$I$138, 5, FALSE)*($G75-$F75), "")</f>
        <v/>
      </c>
      <c r="N75" s="108" t="str">
        <f t="shared" si="7"/>
        <v/>
      </c>
      <c r="O75" s="109" t="str">
        <f t="shared" si="6"/>
        <v/>
      </c>
    </row>
    <row r="76" spans="2:15" ht="15.75" customHeight="1" thickBot="1" x14ac:dyDescent="0.3">
      <c r="B76" s="66"/>
      <c r="C76" s="122"/>
      <c r="D76" s="123"/>
      <c r="E76" s="58"/>
      <c r="F76" s="58"/>
      <c r="G76" s="58"/>
      <c r="H76" s="58"/>
      <c r="I76" s="58"/>
      <c r="J76" s="59"/>
      <c r="K76" s="60" t="str">
        <f>IFERROR(VLOOKUP(E76, '[1]Cadences-Références UET1'!$C$111:$I$138,2, FALSE), "")</f>
        <v/>
      </c>
      <c r="L76" s="60" t="str">
        <f>IFERROR(VLOOKUP(E76, '[1]Cadences-Références UET1'!$C$111:$I$138, 6, FALSE), "")</f>
        <v/>
      </c>
      <c r="M76" s="60" t="str">
        <f>IFERROR(VLOOKUP(E76, '[1]Cadences-Références UET1'!$C$111:$I$138, 5, FALSE)*($G76-$F76), "")</f>
        <v/>
      </c>
      <c r="N76" s="61" t="str">
        <f t="shared" si="7"/>
        <v/>
      </c>
      <c r="O76" s="62" t="str">
        <f t="shared" si="6"/>
        <v/>
      </c>
    </row>
    <row r="80" spans="2:15" ht="15" customHeight="1" x14ac:dyDescent="0.35">
      <c r="E80" s="2"/>
      <c r="F80" s="2"/>
      <c r="G80" s="2"/>
    </row>
  </sheetData>
  <sheetProtection sheet="1" objects="1" scenarios="1" selectLockedCells="1"/>
  <protectedRanges>
    <protectedRange sqref="F5:G76" name="Plage1"/>
  </protectedRanges>
  <mergeCells count="18">
    <mergeCell ref="B29:B52"/>
    <mergeCell ref="C29:C34"/>
    <mergeCell ref="D29:D30"/>
    <mergeCell ref="C35:C45"/>
    <mergeCell ref="C46:C52"/>
    <mergeCell ref="B53:B76"/>
    <mergeCell ref="C53:C58"/>
    <mergeCell ref="D53:D54"/>
    <mergeCell ref="C59:C69"/>
    <mergeCell ref="C70:C76"/>
    <mergeCell ref="B3:D3"/>
    <mergeCell ref="G3:I3"/>
    <mergeCell ref="J3:O3"/>
    <mergeCell ref="B5:B28"/>
    <mergeCell ref="C5:C10"/>
    <mergeCell ref="D5:D6"/>
    <mergeCell ref="C11:C21"/>
    <mergeCell ref="C22:C28"/>
  </mergeCells>
  <conditionalFormatting sqref="N5:N10 N29:N34 N53:N58">
    <cfRule type="cellIs" dxfId="146" priority="48" operator="greaterThanOrEqual">
      <formula>$S$6</formula>
    </cfRule>
    <cfRule type="cellIs" dxfId="145" priority="49" operator="lessThan">
      <formula>$S$6</formula>
    </cfRule>
  </conditionalFormatting>
  <conditionalFormatting sqref="O5:O10 O29:O34 O53:O58">
    <cfRule type="cellIs" dxfId="144" priority="46" operator="lessThanOrEqual">
      <formula>$S$7</formula>
    </cfRule>
    <cfRule type="cellIs" dxfId="143" priority="47" operator="greaterThan">
      <formula>$S$7</formula>
    </cfRule>
  </conditionalFormatting>
  <conditionalFormatting sqref="N5:O10 N29:O34 N53:O58">
    <cfRule type="cellIs" dxfId="142" priority="45" operator="notBetween">
      <formula>0</formula>
      <formula>2</formula>
    </cfRule>
  </conditionalFormatting>
  <conditionalFormatting sqref="K5:L10 K29:M34 K53:M58">
    <cfRule type="cellIs" dxfId="141" priority="44" operator="notBetween">
      <formula>0</formula>
      <formula>10000</formula>
    </cfRule>
  </conditionalFormatting>
  <conditionalFormatting sqref="M5:M10">
    <cfRule type="cellIs" dxfId="140" priority="43" operator="notBetween">
      <formula>0</formula>
      <formula>10000</formula>
    </cfRule>
  </conditionalFormatting>
  <conditionalFormatting sqref="N11:O21">
    <cfRule type="cellIs" dxfId="139" priority="38" operator="notBetween">
      <formula>0</formula>
      <formula>2</formula>
    </cfRule>
  </conditionalFormatting>
  <conditionalFormatting sqref="N11:N21">
    <cfRule type="cellIs" dxfId="138" priority="41" operator="lessThan">
      <formula>$S$12</formula>
    </cfRule>
    <cfRule type="cellIs" dxfId="137" priority="42" operator="greaterThanOrEqual">
      <formula>$S$12</formula>
    </cfRule>
  </conditionalFormatting>
  <conditionalFormatting sqref="O11:O21">
    <cfRule type="cellIs" dxfId="136" priority="39" operator="lessThanOrEqual">
      <formula>$S$13</formula>
    </cfRule>
    <cfRule type="cellIs" dxfId="135" priority="40" operator="greaterThan">
      <formula>$S$13</formula>
    </cfRule>
  </conditionalFormatting>
  <conditionalFormatting sqref="F11:G21 K11:L21">
    <cfRule type="cellIs" dxfId="134" priority="37" operator="notBetween">
      <formula>0</formula>
      <formula>10000</formula>
    </cfRule>
  </conditionalFormatting>
  <conditionalFormatting sqref="M11:M21">
    <cfRule type="cellIs" dxfId="133" priority="36" operator="notBetween">
      <formula>0</formula>
      <formula>10000</formula>
    </cfRule>
  </conditionalFormatting>
  <conditionalFormatting sqref="N35:O45">
    <cfRule type="cellIs" dxfId="132" priority="31" operator="notBetween">
      <formula>0</formula>
      <formula>2</formula>
    </cfRule>
  </conditionalFormatting>
  <conditionalFormatting sqref="N35:N45">
    <cfRule type="cellIs" dxfId="131" priority="34" operator="lessThan">
      <formula>$S$12</formula>
    </cfRule>
    <cfRule type="cellIs" dxfId="130" priority="35" operator="greaterThanOrEqual">
      <formula>$S$12</formula>
    </cfRule>
  </conditionalFormatting>
  <conditionalFormatting sqref="O35:O45">
    <cfRule type="cellIs" dxfId="129" priority="32" operator="lessThanOrEqual">
      <formula>$S$13</formula>
    </cfRule>
    <cfRule type="cellIs" dxfId="128" priority="33" operator="greaterThan">
      <formula>$S$13</formula>
    </cfRule>
  </conditionalFormatting>
  <conditionalFormatting sqref="F35:G45 K35:L45">
    <cfRule type="cellIs" dxfId="127" priority="30" operator="notBetween">
      <formula>0</formula>
      <formula>10000</formula>
    </cfRule>
  </conditionalFormatting>
  <conditionalFormatting sqref="M35:M45">
    <cfRule type="cellIs" dxfId="126" priority="29" operator="notBetween">
      <formula>0</formula>
      <formula>10000</formula>
    </cfRule>
  </conditionalFormatting>
  <conditionalFormatting sqref="N59:O69">
    <cfRule type="cellIs" dxfId="125" priority="24" operator="notBetween">
      <formula>0</formula>
      <formula>2</formula>
    </cfRule>
  </conditionalFormatting>
  <conditionalFormatting sqref="N59:N69">
    <cfRule type="cellIs" dxfId="124" priority="27" operator="lessThan">
      <formula>$S$12</formula>
    </cfRule>
    <cfRule type="cellIs" dxfId="123" priority="28" operator="greaterThanOrEqual">
      <formula>$S$12</formula>
    </cfRule>
  </conditionalFormatting>
  <conditionalFormatting sqref="O59:O69">
    <cfRule type="cellIs" dxfId="122" priority="25" operator="lessThanOrEqual">
      <formula>$S$13</formula>
    </cfRule>
    <cfRule type="cellIs" dxfId="121" priority="26" operator="greaterThan">
      <formula>$S$13</formula>
    </cfRule>
  </conditionalFormatting>
  <conditionalFormatting sqref="F59:G69 K59:L69">
    <cfRule type="cellIs" dxfId="120" priority="23" operator="notBetween">
      <formula>0</formula>
      <formula>10000</formula>
    </cfRule>
  </conditionalFormatting>
  <conditionalFormatting sqref="M59:M69">
    <cfRule type="cellIs" dxfId="119" priority="22" operator="notBetween">
      <formula>0</formula>
      <formula>10000</formula>
    </cfRule>
  </conditionalFormatting>
  <conditionalFormatting sqref="N22:O28">
    <cfRule type="cellIs" dxfId="118" priority="17" operator="notBetween">
      <formula>0</formula>
      <formula>2</formula>
    </cfRule>
  </conditionalFormatting>
  <conditionalFormatting sqref="N22:N28">
    <cfRule type="cellIs" dxfId="117" priority="20" operator="lessThan">
      <formula>$S$12</formula>
    </cfRule>
    <cfRule type="cellIs" dxfId="116" priority="21" operator="greaterThanOrEqual">
      <formula>$S$12</formula>
    </cfRule>
  </conditionalFormatting>
  <conditionalFormatting sqref="O22:O28">
    <cfRule type="cellIs" dxfId="115" priority="18" operator="lessThanOrEqual">
      <formula>$S$13</formula>
    </cfRule>
    <cfRule type="cellIs" dxfId="114" priority="19" operator="greaterThan">
      <formula>$S$13</formula>
    </cfRule>
  </conditionalFormatting>
  <conditionalFormatting sqref="F22:G28 K22:L28">
    <cfRule type="cellIs" dxfId="113" priority="16" operator="notBetween">
      <formula>0</formula>
      <formula>10000</formula>
    </cfRule>
  </conditionalFormatting>
  <conditionalFormatting sqref="M22:M28">
    <cfRule type="cellIs" dxfId="112" priority="15" operator="notBetween">
      <formula>0</formula>
      <formula>10000</formula>
    </cfRule>
  </conditionalFormatting>
  <conditionalFormatting sqref="N46:O52">
    <cfRule type="cellIs" dxfId="111" priority="10" operator="notBetween">
      <formula>0</formula>
      <formula>2</formula>
    </cfRule>
  </conditionalFormatting>
  <conditionalFormatting sqref="N46:N52">
    <cfRule type="cellIs" dxfId="110" priority="13" operator="lessThan">
      <formula>$S$12</formula>
    </cfRule>
    <cfRule type="cellIs" dxfId="109" priority="14" operator="greaterThanOrEqual">
      <formula>$S$12</formula>
    </cfRule>
  </conditionalFormatting>
  <conditionalFormatting sqref="O46:O52">
    <cfRule type="cellIs" dxfId="108" priority="11" operator="lessThanOrEqual">
      <formula>$S$13</formula>
    </cfRule>
    <cfRule type="cellIs" dxfId="107" priority="12" operator="greaterThan">
      <formula>$S$13</formula>
    </cfRule>
  </conditionalFormatting>
  <conditionalFormatting sqref="F46:G52 K46:L52">
    <cfRule type="cellIs" dxfId="106" priority="9" operator="notBetween">
      <formula>0</formula>
      <formula>10000</formula>
    </cfRule>
  </conditionalFormatting>
  <conditionalFormatting sqref="M46:M52">
    <cfRule type="cellIs" dxfId="105" priority="8" operator="notBetween">
      <formula>0</formula>
      <formula>10000</formula>
    </cfRule>
  </conditionalFormatting>
  <conditionalFormatting sqref="N70:O76">
    <cfRule type="cellIs" dxfId="104" priority="3" operator="notBetween">
      <formula>0</formula>
      <formula>2</formula>
    </cfRule>
  </conditionalFormatting>
  <conditionalFormatting sqref="N70:N76">
    <cfRule type="cellIs" dxfId="103" priority="6" operator="lessThan">
      <formula>$S$12</formula>
    </cfRule>
    <cfRule type="cellIs" dxfId="102" priority="7" operator="greaterThanOrEqual">
      <formula>$S$12</formula>
    </cfRule>
  </conditionalFormatting>
  <conditionalFormatting sqref="O70:O76">
    <cfRule type="cellIs" dxfId="101" priority="4" operator="lessThanOrEqual">
      <formula>$S$13</formula>
    </cfRule>
    <cfRule type="cellIs" dxfId="100" priority="5" operator="greaterThan">
      <formula>$S$13</formula>
    </cfRule>
  </conditionalFormatting>
  <conditionalFormatting sqref="F70:G76 K70:L76">
    <cfRule type="cellIs" dxfId="99" priority="2" operator="notBetween">
      <formula>0</formula>
      <formula>10000</formula>
    </cfRule>
  </conditionalFormatting>
  <conditionalFormatting sqref="M70:M76">
    <cfRule type="cellIs" dxfId="98" priority="1" operator="notBetween">
      <formula>0</formula>
      <formula>10000</formula>
    </cfRule>
  </conditionalFormatting>
  <pageMargins left="0" right="0" top="0.39370078740157483" bottom="0.39370078740157483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outon 2">
              <controlPr defaultSize="0" print="0" autoFill="0" autoPict="0" macro="[1]!ajoutProduction">
                <anchor moveWithCells="1" sizeWithCells="1">
                  <from>
                    <xdr:col>12</xdr:col>
                    <xdr:colOff>19050</xdr:colOff>
                    <xdr:row>1</xdr:row>
                    <xdr:rowOff>19050</xdr:rowOff>
                  </from>
                  <to>
                    <xdr:col>14</xdr:col>
                    <xdr:colOff>542925</xdr:colOff>
                    <xdr:row>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1]!Impression">
                <anchor moveWithCells="1" sizeWithCells="1">
                  <from>
                    <xdr:col>1</xdr:col>
                    <xdr:colOff>28575</xdr:colOff>
                    <xdr:row>1</xdr:row>
                    <xdr:rowOff>9525</xdr:rowOff>
                  </from>
                  <to>
                    <xdr:col>4</xdr:col>
                    <xdr:colOff>133350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DC59A47-64D2-4ED7-A3E0-0C8AB61C4760}">
          <x14:formula1>
            <xm:f>'[Suivi de prod UET1-2.xlsm]Cadences-Références UET2'!#REF!</xm:f>
          </x14:formula1>
          <xm:sqref>E5:E10 E29:E34 E53:E58</xm:sqref>
        </x14:dataValidation>
        <x14:dataValidation type="list" allowBlank="1" showInputMessage="1" showErrorMessage="1" xr:uid="{EFDD6067-61C0-4163-98B3-EBF42FDE541B}">
          <x14:formula1>
            <xm:f>'[Suivi de prod UET1-2.xlsm]Cadences-Références UET1'!#REF!</xm:f>
          </x14:formula1>
          <xm:sqref>E11:E21 E35:E45 E59:E69</xm:sqref>
        </x14:dataValidation>
        <x14:dataValidation type="list" allowBlank="1" showInputMessage="1" showErrorMessage="1" xr:uid="{017AC967-2737-4E64-B54C-2AAF82CFE9F1}">
          <x14:formula1>
            <xm:f>'[Suivi de prod UET1-2.xlsm]Cadences-Références UET1'!#REF!</xm:f>
          </x14:formula1>
          <xm:sqref>E70:E76 E46:E52 E22:E28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51A05-6AD1-423B-A6B7-DD532B175459}">
  <sheetPr codeName="Feuil313">
    <pageSetUpPr fitToPage="1"/>
  </sheetPr>
  <dimension ref="B1:S80"/>
  <sheetViews>
    <sheetView zoomScaleNormal="100" workbookViewId="0">
      <pane ySplit="4" topLeftCell="A5" activePane="bottomLeft" state="frozen"/>
      <selection activeCell="L24" sqref="L24"/>
      <selection pane="bottomLeft" activeCell="J15" sqref="J15"/>
    </sheetView>
  </sheetViews>
  <sheetFormatPr baseColWidth="10" defaultRowHeight="15" customHeight="1" x14ac:dyDescent="0.35"/>
  <cols>
    <col min="1" max="1" width="3.5703125" customWidth="1"/>
    <col min="2" max="2" width="10.42578125" style="1" customWidth="1"/>
    <col min="3" max="3" width="7.42578125" style="2" customWidth="1"/>
    <col min="4" max="4" width="10.5703125" style="3" bestFit="1" customWidth="1"/>
    <col min="5" max="5" width="10.140625" bestFit="1" customWidth="1"/>
    <col min="6" max="6" width="8.42578125" customWidth="1"/>
    <col min="7" max="7" width="8.140625" customWidth="1"/>
    <col min="8" max="8" width="6.7109375" bestFit="1" customWidth="1"/>
    <col min="9" max="9" width="7" customWidth="1"/>
    <col min="10" max="10" width="26.140625" customWidth="1"/>
    <col min="11" max="11" width="12.28515625" customWidth="1"/>
    <col min="12" max="12" width="15.42578125" customWidth="1"/>
    <col min="13" max="13" width="12.5703125" customWidth="1"/>
    <col min="14" max="14" width="9.85546875" style="4" customWidth="1"/>
    <col min="15" max="15" width="8.42578125" customWidth="1"/>
    <col min="16" max="16" width="5.85546875" customWidth="1"/>
    <col min="17" max="17" width="27" customWidth="1"/>
    <col min="18" max="18" width="5.7109375" customWidth="1"/>
    <col min="19" max="19" width="5.28515625" customWidth="1"/>
  </cols>
  <sheetData>
    <row r="1" spans="2:19" ht="15" customHeight="1" thickBot="1" x14ac:dyDescent="0.4"/>
    <row r="2" spans="2:19" ht="27" customHeight="1" thickBot="1" x14ac:dyDescent="0.3">
      <c r="B2" s="5"/>
      <c r="C2" s="6"/>
      <c r="D2" s="6"/>
      <c r="E2" s="6"/>
      <c r="F2" s="6"/>
      <c r="G2" s="6"/>
      <c r="H2" s="6"/>
      <c r="I2" s="6"/>
      <c r="J2" s="5" t="s">
        <v>0</v>
      </c>
      <c r="K2" s="6"/>
      <c r="L2" s="6"/>
      <c r="M2" s="6"/>
      <c r="N2" s="6"/>
      <c r="O2" s="7"/>
    </row>
    <row r="3" spans="2:19" ht="27" customHeight="1" thickBot="1" x14ac:dyDescent="0.3">
      <c r="B3" s="8"/>
      <c r="C3" s="9"/>
      <c r="D3" s="9"/>
      <c r="E3" s="10" t="s">
        <v>1</v>
      </c>
      <c r="F3" s="11"/>
      <c r="G3" s="12">
        <v>44723.340821759259</v>
      </c>
      <c r="H3" s="9"/>
      <c r="I3" s="9"/>
      <c r="J3" s="9"/>
      <c r="K3" s="9"/>
      <c r="L3" s="9"/>
      <c r="M3" s="9"/>
      <c r="N3" s="9"/>
      <c r="O3" s="13"/>
    </row>
    <row r="4" spans="2:19" ht="60.75" thickBot="1" x14ac:dyDescent="0.3">
      <c r="B4" s="14"/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 t="s">
        <v>14</v>
      </c>
    </row>
    <row r="5" spans="2:19" ht="15" customHeight="1" x14ac:dyDescent="0.25">
      <c r="B5" s="18" t="s">
        <v>15</v>
      </c>
      <c r="C5" s="19" t="s">
        <v>16</v>
      </c>
      <c r="D5" s="20" t="s">
        <v>17</v>
      </c>
      <c r="E5" s="21"/>
      <c r="F5" s="21"/>
      <c r="G5" s="21"/>
      <c r="H5" s="21"/>
      <c r="I5" s="21"/>
      <c r="J5" s="22"/>
      <c r="K5" s="23" t="str">
        <f>IFERROR(VLOOKUP(E5,'[1]Cadences-Références UET2'!$C$2:$I$11,2,FALSE), "")</f>
        <v/>
      </c>
      <c r="L5" s="23" t="str">
        <f>IF(E5="","",IF(F6="",VLOOKUP(E5, '[1]Cadences-Références UET2'!$E$2:$T$11,5, FALSE),VLOOKUP(E5, '[1]Cadences-Références UET2'!$E$2:$T$11,8, FALSE)))</f>
        <v/>
      </c>
      <c r="M5" s="23" t="str">
        <f>IFERROR(VLOOKUP(E5, '[1]Cadences-Références UET2'!$E$2:$I$11, 3, FALSE)*($G5-$F5), "")</f>
        <v/>
      </c>
      <c r="N5" s="24" t="str">
        <f>IFERROR((M5/($R$5-I5))/L5, "")</f>
        <v/>
      </c>
      <c r="O5" s="25" t="str">
        <f>IFERROR(H5/M5, "")</f>
        <v/>
      </c>
      <c r="Q5" s="26" t="s">
        <v>18</v>
      </c>
      <c r="R5" s="27">
        <v>8</v>
      </c>
      <c r="S5" s="27" t="s">
        <v>19</v>
      </c>
    </row>
    <row r="6" spans="2:19" ht="15" customHeight="1" x14ac:dyDescent="0.25">
      <c r="B6" s="28"/>
      <c r="C6" s="29"/>
      <c r="D6" s="30"/>
      <c r="E6" s="31"/>
      <c r="F6" s="31"/>
      <c r="G6" s="31"/>
      <c r="H6" s="31"/>
      <c r="I6" s="31"/>
      <c r="J6" s="32"/>
      <c r="K6" s="33" t="str">
        <f>IFERROR(VLOOKUP(E6,'[1]Cadences-Références UET2'!$C$2:$I$11,2,FALSE), "")</f>
        <v/>
      </c>
      <c r="L6" s="33" t="str">
        <f>IF(E6="","",IF(F5="",VLOOKUP(E6, '[1]Cadences-Références UET2'!$E$2:$T$11,5, FALSE),VLOOKUP(E6, '[1]Cadences-Références UET2'!$E$2:$T$11,8, FALSE)))</f>
        <v/>
      </c>
      <c r="M6" s="33" t="str">
        <f>IFERROR(VLOOKUP(E6, '[1]Cadences-Références UET2'!$E$2:$I$11, 3, FALSE)*($G6-$F6), "")</f>
        <v/>
      </c>
      <c r="N6" s="34" t="str">
        <f t="shared" ref="N6:N58" si="0">IFERROR((M6/($R$5-I6))/L6, "")</f>
        <v/>
      </c>
      <c r="O6" s="35" t="str">
        <f t="shared" ref="O6:O69" si="1">IFERROR(H6/M6, "")</f>
        <v/>
      </c>
      <c r="Q6" s="36" t="s">
        <v>13</v>
      </c>
      <c r="R6" s="27" t="s">
        <v>20</v>
      </c>
      <c r="S6" s="37">
        <v>0.98</v>
      </c>
    </row>
    <row r="7" spans="2:19" ht="15" customHeight="1" x14ac:dyDescent="0.25">
      <c r="B7" s="28"/>
      <c r="C7" s="29"/>
      <c r="D7" s="38" t="s">
        <v>21</v>
      </c>
      <c r="E7" s="39">
        <v>825</v>
      </c>
      <c r="F7" s="39">
        <v>47630</v>
      </c>
      <c r="G7" s="39">
        <v>51686</v>
      </c>
      <c r="H7" s="39">
        <v>3</v>
      </c>
      <c r="I7" s="39">
        <v>0.5</v>
      </c>
      <c r="J7" s="40" t="s">
        <v>22</v>
      </c>
      <c r="K7" s="41" t="str">
        <f>IFERROR(VLOOKUP(E7,'[1]Cadences-Références UET2'!$C$2:$I$11,2,FALSE), "")</f>
        <v>P09958</v>
      </c>
      <c r="L7" s="41">
        <f>IFERROR(VLOOKUP(E7, '[1]Cadences-Références UET2'!$E$2:$I$11, 5, FALSE), "")</f>
        <v>560</v>
      </c>
      <c r="M7" s="41">
        <f>IFERROR(VLOOKUP(E7, '[1]Cadences-Références UET2'!$E$2:$I$11, 3, FALSE)*($G7-$F7), "")</f>
        <v>4056</v>
      </c>
      <c r="N7" s="42">
        <f t="shared" si="0"/>
        <v>0.96571428571428564</v>
      </c>
      <c r="O7" s="43">
        <f t="shared" si="1"/>
        <v>7.3964497041420117E-4</v>
      </c>
      <c r="Q7" s="36" t="s">
        <v>14</v>
      </c>
      <c r="R7" s="27" t="s">
        <v>23</v>
      </c>
      <c r="S7" s="37">
        <v>0.01</v>
      </c>
    </row>
    <row r="8" spans="2:19" ht="15" customHeight="1" x14ac:dyDescent="0.25">
      <c r="B8" s="28"/>
      <c r="C8" s="29"/>
      <c r="D8" s="44" t="s">
        <v>24</v>
      </c>
      <c r="E8" s="31"/>
      <c r="F8" s="31"/>
      <c r="G8" s="31"/>
      <c r="H8" s="31"/>
      <c r="I8" s="31"/>
      <c r="J8" s="32"/>
      <c r="K8" s="33" t="str">
        <f>IFERROR(VLOOKUP(E8,'[1]Cadences-Références UET2'!$C$2:$I$11,2,FALSE), "")</f>
        <v/>
      </c>
      <c r="L8" s="33" t="str">
        <f>IFERROR(VLOOKUP(E8, '[1]Cadences-Références UET2'!$E$2:$T$11, 16, FALSE), "")</f>
        <v/>
      </c>
      <c r="M8" s="33" t="str">
        <f>IFERROR(VLOOKUP(E8, '[1]Cadences-Références UET2'!$E$2:$I$11, 3, FALSE)*($G8-$F8), "")</f>
        <v/>
      </c>
      <c r="N8" s="34" t="str">
        <f>IFERROR((M8/($R$5-I8))/L8, "")</f>
        <v/>
      </c>
      <c r="O8" s="35" t="str">
        <f t="shared" si="1"/>
        <v/>
      </c>
    </row>
    <row r="9" spans="2:19" ht="15" customHeight="1" x14ac:dyDescent="0.25">
      <c r="B9" s="28"/>
      <c r="C9" s="29"/>
      <c r="D9" s="38" t="s">
        <v>25</v>
      </c>
      <c r="E9" s="39"/>
      <c r="F9" s="39"/>
      <c r="G9" s="39"/>
      <c r="H9" s="39"/>
      <c r="I9" s="39"/>
      <c r="J9" s="40"/>
      <c r="K9" s="41" t="str">
        <f>IFERROR(VLOOKUP(E9,'[1]Cadences-Références UET2'!$C$2:$I$11,2,FALSE), "")</f>
        <v/>
      </c>
      <c r="L9" s="41" t="str">
        <f>IFERROR(VLOOKUP(E9, '[1]Cadences-Références UET2'!$E$2:$T$11, 16, FALSE), "")</f>
        <v/>
      </c>
      <c r="M9" s="41" t="str">
        <f>IFERROR(VLOOKUP(E9, '[1]Cadences-Références UET2'!$E$2:$I$11, 3, FALSE)*($G9-$F9), "")</f>
        <v/>
      </c>
      <c r="N9" s="42" t="str">
        <f t="shared" si="0"/>
        <v/>
      </c>
      <c r="O9" s="43" t="str">
        <f t="shared" si="1"/>
        <v/>
      </c>
    </row>
    <row r="10" spans="2:19" ht="15.75" customHeight="1" thickBot="1" x14ac:dyDescent="0.3">
      <c r="B10" s="28"/>
      <c r="C10" s="45"/>
      <c r="D10" s="46" t="s">
        <v>26</v>
      </c>
      <c r="E10" s="47"/>
      <c r="F10" s="47"/>
      <c r="G10" s="47"/>
      <c r="H10" s="47"/>
      <c r="I10" s="47"/>
      <c r="J10" s="48"/>
      <c r="K10" s="49" t="str">
        <f>IFERROR(VLOOKUP(E10,'[1]Cadences-Références UET2'!$C$2:$I$11,2,FALSE), "")</f>
        <v/>
      </c>
      <c r="L10" s="49" t="str">
        <f>IFERROR(VLOOKUP(E10, '[1]Cadences-Références UET2'!$E$2:$I$11, 5, FALSE), "")</f>
        <v/>
      </c>
      <c r="M10" s="49" t="str">
        <f>IFERROR(VLOOKUP(E10, '[1]Cadences-Références UET2'!$E$2:$I$11, 3, FALSE)*($G10-$F10), "")</f>
        <v/>
      </c>
      <c r="N10" s="50" t="str">
        <f t="shared" si="0"/>
        <v/>
      </c>
      <c r="O10" s="51" t="str">
        <f t="shared" si="1"/>
        <v/>
      </c>
    </row>
    <row r="11" spans="2:19" ht="15" customHeight="1" x14ac:dyDescent="0.25">
      <c r="B11" s="28"/>
      <c r="C11" s="19" t="s">
        <v>27</v>
      </c>
      <c r="D11" s="52" t="s">
        <v>28</v>
      </c>
      <c r="E11" s="21"/>
      <c r="F11" s="21"/>
      <c r="G11" s="21"/>
      <c r="H11" s="21"/>
      <c r="I11" s="21"/>
      <c r="J11" s="22"/>
      <c r="K11" s="23" t="str">
        <f>IFERROR(VLOOKUP(E11, '[1]Cadences-Références UET1'!$C$2:$I$125, 2, FALSE), "")</f>
        <v/>
      </c>
      <c r="L11" s="23" t="str">
        <f>IFERROR(VLOOKUP(E11, '[1]Cadences-Références UET1'!$C$2:$I$125, 7, FALSE), "")</f>
        <v/>
      </c>
      <c r="M11" s="23" t="str">
        <f>IFERROR(VLOOKUP(E11, '[1]Cadences-Références UET1'!$C$2:$I$125, 5, FALSE)*($G11-$F11), "")</f>
        <v/>
      </c>
      <c r="N11" s="24" t="str">
        <f t="shared" ref="N11:N21" si="2">IFERROR((M11/($R$11-I11))/L11, "")</f>
        <v/>
      </c>
      <c r="O11" s="25" t="str">
        <f t="shared" si="1"/>
        <v/>
      </c>
      <c r="Q11" s="26" t="s">
        <v>29</v>
      </c>
      <c r="R11" s="53">
        <v>7.5</v>
      </c>
      <c r="S11" s="53" t="s">
        <v>19</v>
      </c>
    </row>
    <row r="12" spans="2:19" ht="15" customHeight="1" x14ac:dyDescent="0.25">
      <c r="B12" s="28"/>
      <c r="C12" s="29"/>
      <c r="D12" s="44" t="s">
        <v>30</v>
      </c>
      <c r="E12" s="31"/>
      <c r="F12" s="31"/>
      <c r="G12" s="31"/>
      <c r="H12" s="31"/>
      <c r="I12" s="31"/>
      <c r="J12" s="32"/>
      <c r="K12" s="33" t="str">
        <f>IFERROR(VLOOKUP(E12, '[1]Cadences-Références UET1'!$C$2:$I$125, 2, FALSE), "")</f>
        <v/>
      </c>
      <c r="L12" s="33" t="str">
        <f>IFERROR(VLOOKUP(E12, '[1]Cadences-Références UET1'!$C$2:$I$125, 7, FALSE), "")</f>
        <v/>
      </c>
      <c r="M12" s="33" t="str">
        <f>IFERROR(VLOOKUP(E12, '[1]Cadences-Références UET1'!$C$2:$I$125, 5, FALSE)*($G12-$F12), "")</f>
        <v/>
      </c>
      <c r="N12" s="34" t="str">
        <f t="shared" si="2"/>
        <v/>
      </c>
      <c r="O12" s="35" t="str">
        <f t="shared" si="1"/>
        <v/>
      </c>
      <c r="Q12" s="26" t="s">
        <v>13</v>
      </c>
      <c r="R12" s="53" t="s">
        <v>20</v>
      </c>
      <c r="S12" s="37">
        <v>0.98</v>
      </c>
    </row>
    <row r="13" spans="2:19" ht="15" customHeight="1" x14ac:dyDescent="0.25">
      <c r="B13" s="28"/>
      <c r="C13" s="29"/>
      <c r="D13" s="54" t="s">
        <v>31</v>
      </c>
      <c r="E13" s="39" t="s">
        <v>32</v>
      </c>
      <c r="F13" s="39">
        <v>164</v>
      </c>
      <c r="G13" s="39">
        <v>236</v>
      </c>
      <c r="H13" s="39">
        <v>5</v>
      </c>
      <c r="I13" s="39">
        <v>1</v>
      </c>
      <c r="J13" s="40" t="s">
        <v>33</v>
      </c>
      <c r="K13" s="41" t="str">
        <f>IFERROR(VLOOKUP(E13, '[1]Cadences-Références UET1'!$C$2:$I$125, 2, FALSE), "")</f>
        <v>P10562</v>
      </c>
      <c r="L13" s="41">
        <f>IFERROR(VLOOKUP(E13, '[1]Cadences-Références UET1'!$C$2:$I$125, 7, FALSE), "")</f>
        <v>88</v>
      </c>
      <c r="M13" s="41">
        <f>IFERROR(VLOOKUP(E13, '[1]Cadences-Références UET1'!$C$2:$I$125, 5, FALSE)*($G13-$F13), "")</f>
        <v>576</v>
      </c>
      <c r="N13" s="42">
        <f t="shared" si="2"/>
        <v>1.0069930069930069</v>
      </c>
      <c r="O13" s="43">
        <f t="shared" si="1"/>
        <v>8.6805555555555559E-3</v>
      </c>
      <c r="Q13" s="26" t="s">
        <v>14</v>
      </c>
      <c r="R13" s="53" t="s">
        <v>23</v>
      </c>
      <c r="S13" s="55">
        <v>0.01</v>
      </c>
    </row>
    <row r="14" spans="2:19" ht="15" customHeight="1" x14ac:dyDescent="0.25">
      <c r="B14" s="28"/>
      <c r="C14" s="29"/>
      <c r="D14" s="44" t="s">
        <v>34</v>
      </c>
      <c r="E14" s="31"/>
      <c r="F14" s="31"/>
      <c r="G14" s="31"/>
      <c r="H14" s="31"/>
      <c r="I14" s="31"/>
      <c r="J14" s="32"/>
      <c r="K14" s="33" t="str">
        <f>IFERROR(VLOOKUP(E14, '[1]Cadences-Références UET1'!$C$2:$I$125, 2, FALSE), "")</f>
        <v/>
      </c>
      <c r="L14" s="33" t="str">
        <f>IFERROR(VLOOKUP(E14, '[1]Cadences-Références UET1'!$C$2:$I$125, 7, FALSE), "")</f>
        <v/>
      </c>
      <c r="M14" s="33" t="str">
        <f>IFERROR(VLOOKUP(E14, '[1]Cadences-Références UET1'!$C$2:$I$125, 5, FALSE)*($G14-$F14), "")</f>
        <v/>
      </c>
      <c r="N14" s="34" t="str">
        <f t="shared" si="2"/>
        <v/>
      </c>
      <c r="O14" s="35" t="str">
        <f t="shared" si="1"/>
        <v/>
      </c>
    </row>
    <row r="15" spans="2:19" ht="15" customHeight="1" x14ac:dyDescent="0.25">
      <c r="B15" s="28"/>
      <c r="C15" s="29"/>
      <c r="D15" s="54" t="s">
        <v>35</v>
      </c>
      <c r="E15" s="39">
        <v>462</v>
      </c>
      <c r="F15" s="39">
        <v>0</v>
      </c>
      <c r="G15" s="39">
        <v>89</v>
      </c>
      <c r="H15" s="39">
        <v>30</v>
      </c>
      <c r="I15" s="39">
        <v>3</v>
      </c>
      <c r="J15" s="40" t="s">
        <v>36</v>
      </c>
      <c r="K15" s="41" t="str">
        <f>IFERROR(VLOOKUP(E15, '[1]Cadences-Références UET1'!$C$2:$I$125, 2, FALSE), "")</f>
        <v>P09912</v>
      </c>
      <c r="L15" s="41">
        <f>IFERROR(VLOOKUP(E15, '[1]Cadences-Références UET1'!$C$2:$I$125, 7, FALSE), "")</f>
        <v>108</v>
      </c>
      <c r="M15" s="41">
        <f>IFERROR(VLOOKUP(E15, '[1]Cadences-Références UET1'!$C$2:$I$125, 5, FALSE)*($G15-$F15), "")</f>
        <v>356</v>
      </c>
      <c r="N15" s="42">
        <f t="shared" si="2"/>
        <v>0.73251028806584362</v>
      </c>
      <c r="O15" s="43">
        <f t="shared" si="1"/>
        <v>8.4269662921348312E-2</v>
      </c>
    </row>
    <row r="16" spans="2:19" ht="15" customHeight="1" x14ac:dyDescent="0.25">
      <c r="B16" s="28"/>
      <c r="C16" s="29"/>
      <c r="D16" s="44" t="s">
        <v>37</v>
      </c>
      <c r="E16" s="31">
        <v>462</v>
      </c>
      <c r="F16" s="31">
        <v>0</v>
      </c>
      <c r="G16" s="31">
        <v>203</v>
      </c>
      <c r="H16" s="31">
        <v>5</v>
      </c>
      <c r="I16" s="31"/>
      <c r="J16" s="32"/>
      <c r="K16" s="33" t="str">
        <f>IFERROR(VLOOKUP(E16, '[1]Cadences-Références UET1'!$C$2:$I$125, 2, FALSE), "")</f>
        <v>P09912</v>
      </c>
      <c r="L16" s="33">
        <f>IFERROR(VLOOKUP(E16, '[1]Cadences-Références UET1'!$C$2:$I$125, 7, FALSE), "")</f>
        <v>108</v>
      </c>
      <c r="M16" s="33">
        <f>IFERROR(VLOOKUP(E16, '[1]Cadences-Références UET1'!$C$2:$I$125, 5, FALSE)*($G16-$F16), "")</f>
        <v>812</v>
      </c>
      <c r="N16" s="34">
        <f t="shared" si="2"/>
        <v>1.0024691358024691</v>
      </c>
      <c r="O16" s="35">
        <f t="shared" si="1"/>
        <v>6.1576354679802959E-3</v>
      </c>
    </row>
    <row r="17" spans="2:15" ht="15" customHeight="1" x14ac:dyDescent="0.25">
      <c r="B17" s="28"/>
      <c r="C17" s="29"/>
      <c r="D17" s="54" t="s">
        <v>38</v>
      </c>
      <c r="E17" s="39">
        <v>765</v>
      </c>
      <c r="F17" s="39">
        <v>0</v>
      </c>
      <c r="G17" s="39">
        <v>138</v>
      </c>
      <c r="H17" s="39">
        <v>10</v>
      </c>
      <c r="I17" s="39"/>
      <c r="J17" s="40" t="s">
        <v>39</v>
      </c>
      <c r="K17" s="41" t="str">
        <f>IFERROR(VLOOKUP(E17, '[1]Cadences-Références UET1'!$C$2:$I$125, 2, FALSE), "")</f>
        <v>K0 DAG P10117</v>
      </c>
      <c r="L17" s="41">
        <f>IFERROR(VLOOKUP(E17, '[1]Cadences-Références UET1'!$C$2:$I$125, 7, FALSE), "")</f>
        <v>108</v>
      </c>
      <c r="M17" s="41">
        <f>IFERROR(VLOOKUP(E17, '[1]Cadences-Références UET1'!$C$2:$I$125, 5, FALSE)*($G17-$F17), "")</f>
        <v>552</v>
      </c>
      <c r="N17" s="42">
        <f t="shared" si="2"/>
        <v>0.68148148148148147</v>
      </c>
      <c r="O17" s="43">
        <f t="shared" si="1"/>
        <v>1.8115942028985508E-2</v>
      </c>
    </row>
    <row r="18" spans="2:15" ht="15" customHeight="1" x14ac:dyDescent="0.25">
      <c r="B18" s="28"/>
      <c r="C18" s="29"/>
      <c r="D18" s="44" t="s">
        <v>40</v>
      </c>
      <c r="E18" s="31"/>
      <c r="F18" s="31"/>
      <c r="G18" s="31"/>
      <c r="H18" s="31"/>
      <c r="I18" s="31"/>
      <c r="J18" s="32"/>
      <c r="K18" s="33" t="str">
        <f>IFERROR(VLOOKUP(E18, '[1]Cadences-Références UET1'!$C$2:$I$125, 2, FALSE), "")</f>
        <v/>
      </c>
      <c r="L18" s="33" t="str">
        <f>IFERROR(VLOOKUP(E18, '[1]Cadences-Références UET1'!$C$2:$I$125, 7, FALSE), "")</f>
        <v/>
      </c>
      <c r="M18" s="33" t="str">
        <f>IFERROR(VLOOKUP(E18, '[1]Cadences-Références UET1'!$C$2:$I$125, 5, FALSE)*($G18-$F18), "")</f>
        <v/>
      </c>
      <c r="N18" s="34" t="str">
        <f t="shared" si="2"/>
        <v/>
      </c>
      <c r="O18" s="35" t="str">
        <f t="shared" si="1"/>
        <v/>
      </c>
    </row>
    <row r="19" spans="2:15" ht="15" customHeight="1" x14ac:dyDescent="0.25">
      <c r="B19" s="28"/>
      <c r="C19" s="29"/>
      <c r="D19" s="54" t="s">
        <v>41</v>
      </c>
      <c r="E19" s="39" t="s">
        <v>42</v>
      </c>
      <c r="F19" s="39">
        <v>51025</v>
      </c>
      <c r="G19" s="39">
        <v>51078</v>
      </c>
      <c r="H19" s="39">
        <v>8</v>
      </c>
      <c r="I19" s="39"/>
      <c r="J19" s="40"/>
      <c r="K19" s="41" t="str">
        <f>IFERROR(VLOOKUP(E19, '[1]Cadences-Références UET1'!$C$2:$I$125, 2, FALSE), "")</f>
        <v>P10557/58</v>
      </c>
      <c r="L19" s="41">
        <f>IFERROR(VLOOKUP(E19, '[1]Cadences-Références UET1'!$C$2:$I$125, 7, FALSE), "")</f>
        <v>112</v>
      </c>
      <c r="M19" s="41">
        <f>IFERROR(VLOOKUP(E19, '[1]Cadences-Références UET1'!$C$2:$I$125, 5, FALSE)*($G19-$F19), "")</f>
        <v>848</v>
      </c>
      <c r="N19" s="42">
        <f t="shared" si="2"/>
        <v>1.0095238095238095</v>
      </c>
      <c r="O19" s="43">
        <f t="shared" si="1"/>
        <v>9.433962264150943E-3</v>
      </c>
    </row>
    <row r="20" spans="2:15" ht="15" customHeight="1" x14ac:dyDescent="0.25">
      <c r="B20" s="28"/>
      <c r="C20" s="29"/>
      <c r="D20" s="44" t="s">
        <v>43</v>
      </c>
      <c r="E20" s="31"/>
      <c r="F20" s="31"/>
      <c r="G20" s="31"/>
      <c r="H20" s="31"/>
      <c r="I20" s="31"/>
      <c r="J20" s="32"/>
      <c r="K20" s="33" t="str">
        <f>IFERROR(VLOOKUP(E20, '[1]Cadences-Références UET1'!$C$2:$I$125, 2, FALSE), "")</f>
        <v/>
      </c>
      <c r="L20" s="33" t="str">
        <f>IFERROR(VLOOKUP(E20, '[1]Cadences-Références UET1'!$C$2:$I$125, 7, FALSE), "")</f>
        <v/>
      </c>
      <c r="M20" s="33" t="str">
        <f>IFERROR(VLOOKUP(E20, '[1]Cadences-Références UET1'!$C$2:$I$125, 5, FALSE)*($G20-$F20), "")</f>
        <v/>
      </c>
      <c r="N20" s="34" t="str">
        <f t="shared" si="2"/>
        <v/>
      </c>
      <c r="O20" s="35" t="str">
        <f t="shared" si="1"/>
        <v/>
      </c>
    </row>
    <row r="21" spans="2:15" ht="15.75" customHeight="1" thickBot="1" x14ac:dyDescent="0.3">
      <c r="B21" s="28"/>
      <c r="C21" s="56"/>
      <c r="D21" s="57" t="s">
        <v>44</v>
      </c>
      <c r="E21" s="58"/>
      <c r="F21" s="58"/>
      <c r="G21" s="58"/>
      <c r="H21" s="58"/>
      <c r="I21" s="58"/>
      <c r="J21" s="59"/>
      <c r="K21" s="60" t="str">
        <f>IFERROR(VLOOKUP(E21, '[1]Cadences-Références UET1'!$C$2:$I$125, 2, FALSE), "")</f>
        <v/>
      </c>
      <c r="L21" s="60" t="str">
        <f>IFERROR(VLOOKUP(E21, '[1]Cadences-Références UET1'!$C$2:$I$125, 7, FALSE), "")</f>
        <v/>
      </c>
      <c r="M21" s="60" t="str">
        <f>IFERROR(VLOOKUP(E21, '[1]Cadences-Références UET1'!$C$2:$I$125, 5, FALSE)*($G21-$F21), "")</f>
        <v/>
      </c>
      <c r="N21" s="61" t="str">
        <f t="shared" si="2"/>
        <v/>
      </c>
      <c r="O21" s="62" t="str">
        <f t="shared" si="1"/>
        <v/>
      </c>
    </row>
    <row r="22" spans="2:15" ht="15" customHeight="1" x14ac:dyDescent="0.25">
      <c r="B22" s="28"/>
      <c r="C22" s="63" t="s">
        <v>45</v>
      </c>
      <c r="D22" s="54"/>
      <c r="E22" s="64" t="s">
        <v>46</v>
      </c>
      <c r="F22" s="39">
        <v>31237</v>
      </c>
      <c r="G22" s="39">
        <v>32200</v>
      </c>
      <c r="H22" s="39">
        <v>2</v>
      </c>
      <c r="I22" s="39">
        <v>3</v>
      </c>
      <c r="J22" s="40"/>
      <c r="K22" s="41" t="str">
        <f>IFERROR(VLOOKUP(E22, '[1]Cadences-Références UET1'!$C$111:$I$138,2, FALSE), "")</f>
        <v>collage 2op</v>
      </c>
      <c r="L22" s="41">
        <f>IFERROR(VLOOKUP(E22, '[1]Cadences-Références UET1'!$C$111:$I$138, 6, FALSE), "")</f>
        <v>214</v>
      </c>
      <c r="M22" s="41">
        <f>IFERROR(VLOOKUP(E22, '[1]Cadences-Références UET1'!$C$111:$I$138, 5, FALSE)*($G22-$F22), "")</f>
        <v>963</v>
      </c>
      <c r="N22" s="42">
        <f>IFERROR((M22/($R$11-I22))/L22, "")</f>
        <v>1</v>
      </c>
      <c r="O22" s="43">
        <f t="shared" si="1"/>
        <v>2.0768431983385254E-3</v>
      </c>
    </row>
    <row r="23" spans="2:15" ht="15" customHeight="1" x14ac:dyDescent="0.25">
      <c r="B23" s="28"/>
      <c r="C23" s="65"/>
      <c r="D23" s="44"/>
      <c r="E23" s="31" t="s">
        <v>47</v>
      </c>
      <c r="F23" s="31">
        <v>31237</v>
      </c>
      <c r="G23" s="31">
        <v>32200</v>
      </c>
      <c r="H23" s="31">
        <v>7</v>
      </c>
      <c r="I23" s="31">
        <v>3</v>
      </c>
      <c r="J23" s="32" t="s">
        <v>48</v>
      </c>
      <c r="K23" s="33" t="str">
        <f>IFERROR(VLOOKUP(E23, '[1]Cadences-Références UET1'!$C$111:$I$138,2, FALSE), "")</f>
        <v>graissage 2op</v>
      </c>
      <c r="L23" s="41">
        <f>IFERROR(VLOOKUP(E23, '[1]Cadences-Références UET1'!$C$111:$I$138, 6, FALSE), "")</f>
        <v>214</v>
      </c>
      <c r="M23" s="33">
        <f>IFERROR(VLOOKUP(E23, '[1]Cadences-Références UET1'!$C$111:$I$138, 5, FALSE)*($G23-$F23), "")</f>
        <v>963</v>
      </c>
      <c r="N23" s="34">
        <f t="shared" ref="N23:N28" si="3">IFERROR((M23/($R$11-I23))/L23, "")</f>
        <v>1</v>
      </c>
      <c r="O23" s="35">
        <f t="shared" si="1"/>
        <v>7.2689511941848393E-3</v>
      </c>
    </row>
    <row r="24" spans="2:15" ht="15" customHeight="1" x14ac:dyDescent="0.25">
      <c r="B24" s="28"/>
      <c r="C24" s="65"/>
      <c r="D24" s="54"/>
      <c r="E24" s="39" t="s">
        <v>49</v>
      </c>
      <c r="F24" s="39">
        <v>32200</v>
      </c>
      <c r="G24" s="39">
        <v>32495</v>
      </c>
      <c r="H24" s="39">
        <v>2</v>
      </c>
      <c r="I24" s="39">
        <v>4.75</v>
      </c>
      <c r="J24" s="40"/>
      <c r="K24" s="41" t="str">
        <f>IFERROR(VLOOKUP(E24, '[1]Cadences-Références UET1'!$C$111:$I$138,2, FALSE), "")</f>
        <v>collage 1op</v>
      </c>
      <c r="L24" s="41">
        <f>IFERROR(VLOOKUP(E24, '[1]Cadences-Références UET1'!$C$111:$I$138, 6, FALSE), "")</f>
        <v>107</v>
      </c>
      <c r="M24" s="41">
        <f>IFERROR(VLOOKUP(E24, '[1]Cadences-Références UET1'!$C$111:$I$138, 5, FALSE)*($G24-$F24), "")</f>
        <v>295</v>
      </c>
      <c r="N24" s="42">
        <f t="shared" si="3"/>
        <v>1.0025488530161426</v>
      </c>
      <c r="O24" s="43">
        <f t="shared" si="1"/>
        <v>6.7796610169491523E-3</v>
      </c>
    </row>
    <row r="25" spans="2:15" ht="15" customHeight="1" x14ac:dyDescent="0.25">
      <c r="B25" s="28"/>
      <c r="C25" s="65"/>
      <c r="D25" s="44"/>
      <c r="E25" s="31" t="s">
        <v>50</v>
      </c>
      <c r="F25" s="31">
        <v>32200</v>
      </c>
      <c r="G25" s="31">
        <v>32495</v>
      </c>
      <c r="H25" s="31">
        <v>2</v>
      </c>
      <c r="I25" s="31">
        <v>4.75</v>
      </c>
      <c r="J25" s="32"/>
      <c r="K25" s="33" t="str">
        <f>IFERROR(VLOOKUP(E25, '[1]Cadences-Références UET1'!$C$111:$I$138,2, FALSE), "")</f>
        <v>graissage 1op</v>
      </c>
      <c r="L25" s="41">
        <f>IFERROR(VLOOKUP(E25, '[1]Cadences-Références UET1'!$C$111:$I$138, 6, FALSE), "")</f>
        <v>107</v>
      </c>
      <c r="M25" s="33">
        <f>IFERROR(VLOOKUP(E25, '[1]Cadences-Références UET1'!$C$111:$I$138, 5, FALSE)*($G25-$F25), "")</f>
        <v>295</v>
      </c>
      <c r="N25" s="34">
        <f>IFERROR((M25/($R$11-I25))/L25, "")</f>
        <v>1.0025488530161426</v>
      </c>
      <c r="O25" s="35">
        <f t="shared" si="1"/>
        <v>6.7796610169491523E-3</v>
      </c>
    </row>
    <row r="26" spans="2:15" ht="15" customHeight="1" x14ac:dyDescent="0.25">
      <c r="B26" s="28"/>
      <c r="C26" s="65"/>
      <c r="D26" s="54"/>
      <c r="E26" s="39" t="s">
        <v>51</v>
      </c>
      <c r="F26" s="39">
        <v>0</v>
      </c>
      <c r="G26" s="39">
        <v>532</v>
      </c>
      <c r="H26" s="39">
        <v>6</v>
      </c>
      <c r="I26" s="39"/>
      <c r="J26" s="40" t="s">
        <v>52</v>
      </c>
      <c r="K26" s="41" t="str">
        <f>IFERROR(VLOOKUP(E26, '[1]Cadences-Références UET1'!$C$111:$I$138,2, FALSE), "")</f>
        <v>collage</v>
      </c>
      <c r="L26" s="41">
        <f>IFERROR(VLOOKUP(E26, '[1]Cadences-Références UET1'!$C$111:$I$138, 6, FALSE), "")</f>
        <v>106.92</v>
      </c>
      <c r="M26" s="41">
        <f>IFERROR(VLOOKUP(E26, '[1]Cadences-Références UET1'!$C$111:$I$138, 5, FALSE)*($G26-$F26), "")</f>
        <v>532</v>
      </c>
      <c r="N26" s="42">
        <f t="shared" si="3"/>
        <v>0.66342436712807085</v>
      </c>
      <c r="O26" s="43">
        <f t="shared" si="1"/>
        <v>1.1278195488721804E-2</v>
      </c>
    </row>
    <row r="27" spans="2:15" ht="15" customHeight="1" x14ac:dyDescent="0.25">
      <c r="B27" s="28"/>
      <c r="C27" s="65"/>
      <c r="D27" s="44"/>
      <c r="E27" s="31" t="s">
        <v>53</v>
      </c>
      <c r="F27" s="31">
        <v>0</v>
      </c>
      <c r="G27" s="31">
        <v>532</v>
      </c>
      <c r="H27" s="31">
        <v>6</v>
      </c>
      <c r="I27" s="31"/>
      <c r="J27" s="32" t="s">
        <v>54</v>
      </c>
      <c r="K27" s="33" t="str">
        <f>IFERROR(VLOOKUP(E27, '[1]Cadences-Références UET1'!$C$111:$I$138,2, FALSE), "")</f>
        <v>graissage</v>
      </c>
      <c r="L27" s="41">
        <f>IFERROR(VLOOKUP(E27, '[1]Cadences-Références UET1'!$C$111:$I$138, 6, FALSE), "")</f>
        <v>106.92</v>
      </c>
      <c r="M27" s="33">
        <f>IFERROR(VLOOKUP(E27, '[1]Cadences-Références UET1'!$C$111:$I$138, 5, FALSE)*($G27-$F27), "")</f>
        <v>532</v>
      </c>
      <c r="N27" s="34">
        <f t="shared" si="3"/>
        <v>0.66342436712807085</v>
      </c>
      <c r="O27" s="35">
        <f t="shared" si="1"/>
        <v>1.1278195488721804E-2</v>
      </c>
    </row>
    <row r="28" spans="2:15" ht="15.75" customHeight="1" thickBot="1" x14ac:dyDescent="0.3">
      <c r="B28" s="66"/>
      <c r="C28" s="67"/>
      <c r="D28" s="57"/>
      <c r="E28" s="58"/>
      <c r="F28" s="58"/>
      <c r="G28" s="58"/>
      <c r="H28" s="58"/>
      <c r="I28" s="58"/>
      <c r="J28" s="59"/>
      <c r="K28" s="60" t="str">
        <f>IFERROR(VLOOKUP(E28, '[1]Cadences-Références UET1'!$C$111:$I$138,2, FALSE), "")</f>
        <v/>
      </c>
      <c r="L28" s="41" t="str">
        <f>IFERROR(VLOOKUP(E28, '[1]Cadences-Références UET1'!$C$111:$I$138, 6, FALSE), "")</f>
        <v/>
      </c>
      <c r="M28" s="60" t="str">
        <f>IFERROR(VLOOKUP(E28, '[1]Cadences-Références UET1'!$C$111:$I$138, 5, FALSE)*($G28-$F28), "")</f>
        <v/>
      </c>
      <c r="N28" s="61" t="str">
        <f t="shared" si="3"/>
        <v/>
      </c>
      <c r="O28" s="62" t="str">
        <f t="shared" si="1"/>
        <v/>
      </c>
    </row>
    <row r="29" spans="2:15" ht="15" customHeight="1" x14ac:dyDescent="0.25">
      <c r="B29" s="28" t="s">
        <v>55</v>
      </c>
      <c r="C29" s="68" t="s">
        <v>16</v>
      </c>
      <c r="D29" s="69" t="s">
        <v>17</v>
      </c>
      <c r="E29" s="70"/>
      <c r="F29" s="70"/>
      <c r="G29" s="70"/>
      <c r="H29" s="70"/>
      <c r="I29" s="70"/>
      <c r="J29" s="71"/>
      <c r="K29" s="72" t="str">
        <f>IFERROR(VLOOKUP(E29,'[1]Cadences-Références UET2'!$C$2:$I$11,2,FALSE), "")</f>
        <v/>
      </c>
      <c r="L29" s="72" t="str">
        <f>IF(E29="","",IF(F30="",VLOOKUP(E29, '[1]Cadences-Références UET2'!$E$2:$T$11,5, FALSE),VLOOKUP(E29, '[1]Cadences-Références UET2'!$E$2:$T$11,8, FALSE)))</f>
        <v/>
      </c>
      <c r="M29" s="72" t="str">
        <f>IFERROR(VLOOKUP(E29, '[1]Cadences-Références UET2'!$E$2:$I$11, 3, FALSE)*($G29-$F29), "")</f>
        <v/>
      </c>
      <c r="N29" s="73" t="str">
        <f t="shared" si="0"/>
        <v/>
      </c>
      <c r="O29" s="74" t="str">
        <f t="shared" si="1"/>
        <v/>
      </c>
    </row>
    <row r="30" spans="2:15" ht="15" customHeight="1" x14ac:dyDescent="0.25">
      <c r="B30" s="28"/>
      <c r="C30" s="75"/>
      <c r="D30" s="76"/>
      <c r="E30" s="39"/>
      <c r="F30" s="39"/>
      <c r="G30" s="39"/>
      <c r="H30" s="39"/>
      <c r="I30" s="39"/>
      <c r="J30" s="40"/>
      <c r="K30" s="41" t="str">
        <f>IFERROR(VLOOKUP(E30,'[1]Cadences-Références UET2'!$C$2:$I$11,2,FALSE), "")</f>
        <v/>
      </c>
      <c r="L30" s="41" t="str">
        <f>IF(E30="","",IF(F29="",VLOOKUP(E30, '[1]Cadences-Références UET2'!$E$2:$T$11,5, FALSE),VLOOKUP(E30, '[1]Cadences-Références UET2'!$E$2:$T$11,8, FALSE)))</f>
        <v/>
      </c>
      <c r="M30" s="41" t="str">
        <f>IFERROR(VLOOKUP(E30, '[1]Cadences-Références UET2'!$E$2:$I$11, 3, FALSE)*($G30-$F30), "")</f>
        <v/>
      </c>
      <c r="N30" s="42" t="str">
        <f t="shared" si="0"/>
        <v/>
      </c>
      <c r="O30" s="43" t="str">
        <f t="shared" si="1"/>
        <v/>
      </c>
    </row>
    <row r="31" spans="2:15" ht="15" customHeight="1" x14ac:dyDescent="0.25">
      <c r="B31" s="28"/>
      <c r="C31" s="75"/>
      <c r="D31" s="77" t="s">
        <v>21</v>
      </c>
      <c r="E31" s="78"/>
      <c r="F31" s="78"/>
      <c r="G31" s="78"/>
      <c r="H31" s="78"/>
      <c r="I31" s="78"/>
      <c r="J31" s="79"/>
      <c r="K31" s="80" t="str">
        <f>IFERROR(VLOOKUP(E31,'[1]Cadences-Références UET2'!$C$2:$I$11,2,FALSE), "")</f>
        <v/>
      </c>
      <c r="L31" s="80" t="str">
        <f>IFERROR(VLOOKUP(E31, '[1]Cadences-Références UET2'!$E$2:$I$11, 5, FALSE), "")</f>
        <v/>
      </c>
      <c r="M31" s="80" t="str">
        <f>IFERROR(VLOOKUP(E31, '[1]Cadences-Références UET2'!$E$2:$I$11, 3, FALSE)*($G31-$F31), "")</f>
        <v/>
      </c>
      <c r="N31" s="81" t="str">
        <f t="shared" si="0"/>
        <v/>
      </c>
      <c r="O31" s="82" t="str">
        <f t="shared" si="1"/>
        <v/>
      </c>
    </row>
    <row r="32" spans="2:15" ht="15" customHeight="1" x14ac:dyDescent="0.25">
      <c r="B32" s="28"/>
      <c r="C32" s="75"/>
      <c r="D32" s="38" t="s">
        <v>24</v>
      </c>
      <c r="E32" s="39"/>
      <c r="F32" s="39"/>
      <c r="G32" s="39"/>
      <c r="H32" s="39"/>
      <c r="I32" s="39"/>
      <c r="J32" s="40"/>
      <c r="K32" s="41" t="str">
        <f>IFERROR(VLOOKUP(E32,'[1]Cadences-Références UET2'!$C$2:$I$11,2,FALSE), "")</f>
        <v/>
      </c>
      <c r="L32" s="41" t="str">
        <f>IFERROR(VLOOKUP(E32, '[1]Cadences-Références UET2'!$E$2:$T$11, 16, FALSE), "")</f>
        <v/>
      </c>
      <c r="M32" s="41" t="str">
        <f>IFERROR(VLOOKUP(E32, '[1]Cadences-Références UET2'!$E$2:$I$11, 3, FALSE)*($G32-$F32), "")</f>
        <v/>
      </c>
      <c r="N32" s="42" t="str">
        <f t="shared" si="0"/>
        <v/>
      </c>
      <c r="O32" s="43" t="str">
        <f t="shared" si="1"/>
        <v/>
      </c>
    </row>
    <row r="33" spans="2:15" ht="15" customHeight="1" x14ac:dyDescent="0.25">
      <c r="B33" s="28"/>
      <c r="C33" s="75"/>
      <c r="D33" s="77" t="s">
        <v>25</v>
      </c>
      <c r="E33" s="78"/>
      <c r="F33" s="78"/>
      <c r="G33" s="78"/>
      <c r="H33" s="78"/>
      <c r="I33" s="78"/>
      <c r="J33" s="79"/>
      <c r="K33" s="80" t="str">
        <f>IFERROR(VLOOKUP(E33,'[1]Cadences-Références UET2'!$C$2:$I$11,2,FALSE), "")</f>
        <v/>
      </c>
      <c r="L33" s="80" t="str">
        <f>IFERROR(VLOOKUP(E33, '[1]Cadences-Références UET2'!$E$2:$T$11, 16, FALSE), "")</f>
        <v/>
      </c>
      <c r="M33" s="80" t="str">
        <f>IFERROR(VLOOKUP(E33, '[1]Cadences-Références UET2'!$E$2:$I$11, 3, FALSE)*($G33-$F33), "")</f>
        <v/>
      </c>
      <c r="N33" s="81" t="str">
        <f t="shared" si="0"/>
        <v/>
      </c>
      <c r="O33" s="82" t="str">
        <f t="shared" si="1"/>
        <v/>
      </c>
    </row>
    <row r="34" spans="2:15" ht="15.75" customHeight="1" thickBot="1" x14ac:dyDescent="0.3">
      <c r="B34" s="28"/>
      <c r="C34" s="83"/>
      <c r="D34" s="84" t="s">
        <v>26</v>
      </c>
      <c r="E34" s="85"/>
      <c r="F34" s="85"/>
      <c r="G34" s="85"/>
      <c r="H34" s="85"/>
      <c r="I34" s="85"/>
      <c r="J34" s="86"/>
      <c r="K34" s="87" t="str">
        <f>IFERROR(VLOOKUP(E34,'[1]Cadences-Références UET2'!$C$2:$I$11,2,FALSE), "")</f>
        <v/>
      </c>
      <c r="L34" s="87" t="str">
        <f>IFERROR(VLOOKUP(E34, '[1]Cadences-Références UET2'!$E$2:$I$11, 5, FALSE), "")</f>
        <v/>
      </c>
      <c r="M34" s="87" t="str">
        <f>IFERROR(VLOOKUP(E34, '[1]Cadences-Références UET2'!$E$2:$I$11, 3, FALSE)*($G34-$F34), "")</f>
        <v/>
      </c>
      <c r="N34" s="88" t="str">
        <f t="shared" si="0"/>
        <v/>
      </c>
      <c r="O34" s="89" t="str">
        <f t="shared" si="1"/>
        <v/>
      </c>
    </row>
    <row r="35" spans="2:15" ht="15" customHeight="1" x14ac:dyDescent="0.25">
      <c r="B35" s="28"/>
      <c r="C35" s="68" t="s">
        <v>27</v>
      </c>
      <c r="D35" s="90" t="s">
        <v>28</v>
      </c>
      <c r="E35" s="70"/>
      <c r="F35" s="70"/>
      <c r="G35" s="70"/>
      <c r="H35" s="70"/>
      <c r="I35" s="70"/>
      <c r="J35" s="71"/>
      <c r="K35" s="72" t="str">
        <f>IFERROR(VLOOKUP(E35, '[1]Cadences-Références UET1'!$C$2:$I$125, 2, FALSE), "")</f>
        <v/>
      </c>
      <c r="L35" s="72" t="str">
        <f>IFERROR(VLOOKUP(E35, '[1]Cadences-Références UET1'!$C$2:$I$125, 7, FALSE), "")</f>
        <v/>
      </c>
      <c r="M35" s="72" t="str">
        <f>IFERROR(VLOOKUP(E35, '[1]Cadences-Références UET1'!$C$2:$I$125, 5, FALSE)*($G35-$F35), "")</f>
        <v/>
      </c>
      <c r="N35" s="73" t="str">
        <f t="shared" ref="N35:N52" si="4">IFERROR((M35/($R$11-I35))/L35, "")</f>
        <v/>
      </c>
      <c r="O35" s="74" t="str">
        <f t="shared" si="1"/>
        <v/>
      </c>
    </row>
    <row r="36" spans="2:15" ht="15" customHeight="1" x14ac:dyDescent="0.25">
      <c r="B36" s="28"/>
      <c r="C36" s="75"/>
      <c r="D36" s="54" t="s">
        <v>30</v>
      </c>
      <c r="E36" s="39"/>
      <c r="F36" s="39"/>
      <c r="G36" s="39"/>
      <c r="H36" s="39"/>
      <c r="I36" s="39"/>
      <c r="J36" s="40"/>
      <c r="K36" s="41" t="str">
        <f>IFERROR(VLOOKUP(E36, '[1]Cadences-Références UET1'!$C$2:$I$125, 2, FALSE), "")</f>
        <v/>
      </c>
      <c r="L36" s="41" t="str">
        <f>IFERROR(VLOOKUP(E36, '[1]Cadences-Références UET1'!$C$2:$I$125, 7, FALSE), "")</f>
        <v/>
      </c>
      <c r="M36" s="41" t="str">
        <f>IFERROR(VLOOKUP(E36, '[1]Cadences-Références UET1'!$C$2:$I$125, 5, FALSE)*($G36-$F36), "")</f>
        <v/>
      </c>
      <c r="N36" s="42" t="str">
        <f t="shared" si="4"/>
        <v/>
      </c>
      <c r="O36" s="43" t="str">
        <f t="shared" si="1"/>
        <v/>
      </c>
    </row>
    <row r="37" spans="2:15" ht="15" customHeight="1" x14ac:dyDescent="0.25">
      <c r="B37" s="28"/>
      <c r="C37" s="75"/>
      <c r="D37" s="77" t="s">
        <v>31</v>
      </c>
      <c r="E37" s="78"/>
      <c r="F37" s="78"/>
      <c r="G37" s="78"/>
      <c r="H37" s="78"/>
      <c r="I37" s="78"/>
      <c r="J37" s="79"/>
      <c r="K37" s="80" t="str">
        <f>IFERROR(VLOOKUP(E37, '[1]Cadences-Références UET1'!$C$2:$I$125, 2, FALSE), "")</f>
        <v/>
      </c>
      <c r="L37" s="80" t="str">
        <f>IFERROR(VLOOKUP(E37, '[1]Cadences-Références UET1'!$C$2:$I$125, 7, FALSE), "")</f>
        <v/>
      </c>
      <c r="M37" s="80" t="str">
        <f>IFERROR(VLOOKUP(E37, '[1]Cadences-Références UET1'!$C$2:$I$125, 5, FALSE)*($G37-$F37), "")</f>
        <v/>
      </c>
      <c r="N37" s="81" t="str">
        <f t="shared" si="4"/>
        <v/>
      </c>
      <c r="O37" s="82" t="str">
        <f t="shared" si="1"/>
        <v/>
      </c>
    </row>
    <row r="38" spans="2:15" ht="15" customHeight="1" x14ac:dyDescent="0.25">
      <c r="B38" s="28"/>
      <c r="C38" s="75"/>
      <c r="D38" s="54" t="s">
        <v>34</v>
      </c>
      <c r="E38" s="39"/>
      <c r="F38" s="39"/>
      <c r="G38" s="39"/>
      <c r="H38" s="39"/>
      <c r="I38" s="39"/>
      <c r="J38" s="40"/>
      <c r="K38" s="41" t="str">
        <f>IFERROR(VLOOKUP(E38, '[1]Cadences-Références UET1'!$C$2:$I$125, 2, FALSE), "")</f>
        <v/>
      </c>
      <c r="L38" s="41" t="str">
        <f>IFERROR(VLOOKUP(E38, '[1]Cadences-Références UET1'!$C$2:$I$125, 7, FALSE), "")</f>
        <v/>
      </c>
      <c r="M38" s="41" t="str">
        <f>IFERROR(VLOOKUP(E38, '[1]Cadences-Références UET1'!$C$2:$I$125, 5, FALSE)*($G38-$F38), "")</f>
        <v/>
      </c>
      <c r="N38" s="42" t="str">
        <f t="shared" si="4"/>
        <v/>
      </c>
      <c r="O38" s="43" t="str">
        <f t="shared" si="1"/>
        <v/>
      </c>
    </row>
    <row r="39" spans="2:15" ht="15" customHeight="1" x14ac:dyDescent="0.25">
      <c r="B39" s="28"/>
      <c r="C39" s="75"/>
      <c r="D39" s="77" t="s">
        <v>35</v>
      </c>
      <c r="E39" s="78"/>
      <c r="F39" s="78"/>
      <c r="G39" s="78"/>
      <c r="H39" s="78"/>
      <c r="I39" s="78"/>
      <c r="J39" s="79"/>
      <c r="K39" s="80" t="str">
        <f>IFERROR(VLOOKUP(E39, '[1]Cadences-Références UET1'!$C$2:$I$125, 2, FALSE), "")</f>
        <v/>
      </c>
      <c r="L39" s="80" t="str">
        <f>IFERROR(VLOOKUP(E39, '[1]Cadences-Références UET1'!$C$2:$I$125, 7, FALSE), "")</f>
        <v/>
      </c>
      <c r="M39" s="80" t="str">
        <f>IFERROR(VLOOKUP(E39, '[1]Cadences-Références UET1'!$C$2:$I$125, 5, FALSE)*($G39-$F39), "")</f>
        <v/>
      </c>
      <c r="N39" s="81" t="str">
        <f t="shared" si="4"/>
        <v/>
      </c>
      <c r="O39" s="82" t="str">
        <f t="shared" si="1"/>
        <v/>
      </c>
    </row>
    <row r="40" spans="2:15" ht="15" customHeight="1" x14ac:dyDescent="0.25">
      <c r="B40" s="28"/>
      <c r="C40" s="75"/>
      <c r="D40" s="54" t="s">
        <v>37</v>
      </c>
      <c r="E40" s="39"/>
      <c r="F40" s="39"/>
      <c r="G40" s="39"/>
      <c r="H40" s="39"/>
      <c r="I40" s="39"/>
      <c r="J40" s="40"/>
      <c r="K40" s="41" t="str">
        <f>IFERROR(VLOOKUP(E40, '[1]Cadences-Références UET1'!$C$2:$I$125, 2, FALSE), "")</f>
        <v/>
      </c>
      <c r="L40" s="41" t="str">
        <f>IFERROR(VLOOKUP(E40, '[1]Cadences-Références UET1'!$C$2:$I$125, 7, FALSE), "")</f>
        <v/>
      </c>
      <c r="M40" s="41" t="str">
        <f>IFERROR(VLOOKUP(E40, '[1]Cadences-Références UET1'!$C$2:$I$125, 5, FALSE)*($G40-$F40), "")</f>
        <v/>
      </c>
      <c r="N40" s="42" t="str">
        <f t="shared" si="4"/>
        <v/>
      </c>
      <c r="O40" s="43" t="str">
        <f t="shared" si="1"/>
        <v/>
      </c>
    </row>
    <row r="41" spans="2:15" ht="15" customHeight="1" x14ac:dyDescent="0.25">
      <c r="B41" s="28"/>
      <c r="C41" s="75"/>
      <c r="D41" s="77" t="s">
        <v>38</v>
      </c>
      <c r="E41" s="78"/>
      <c r="F41" s="78"/>
      <c r="G41" s="78"/>
      <c r="H41" s="78"/>
      <c r="I41" s="78"/>
      <c r="J41" s="79"/>
      <c r="K41" s="80" t="str">
        <f>IFERROR(VLOOKUP(E41, '[1]Cadences-Références UET1'!$C$2:$I$125, 2, FALSE), "")</f>
        <v/>
      </c>
      <c r="L41" s="80" t="str">
        <f>IFERROR(VLOOKUP(E41, '[1]Cadences-Références UET1'!$C$2:$I$125, 7, FALSE), "")</f>
        <v/>
      </c>
      <c r="M41" s="80" t="str">
        <f>IFERROR(VLOOKUP(E41, '[1]Cadences-Références UET1'!$C$2:$I$125, 5, FALSE)*($G41-$F41), "")</f>
        <v/>
      </c>
      <c r="N41" s="81" t="str">
        <f t="shared" si="4"/>
        <v/>
      </c>
      <c r="O41" s="82" t="str">
        <f t="shared" si="1"/>
        <v/>
      </c>
    </row>
    <row r="42" spans="2:15" ht="15" customHeight="1" x14ac:dyDescent="0.25">
      <c r="B42" s="28"/>
      <c r="C42" s="75"/>
      <c r="D42" s="54" t="s">
        <v>40</v>
      </c>
      <c r="E42" s="39"/>
      <c r="F42" s="39"/>
      <c r="G42" s="39"/>
      <c r="H42" s="39"/>
      <c r="I42" s="39"/>
      <c r="J42" s="40"/>
      <c r="K42" s="41" t="str">
        <f>IFERROR(VLOOKUP(E42, '[1]Cadences-Références UET1'!$C$2:$I$125, 2, FALSE), "")</f>
        <v/>
      </c>
      <c r="L42" s="41" t="str">
        <f>IFERROR(VLOOKUP(E42, '[1]Cadences-Références UET1'!$C$2:$I$125, 7, FALSE), "")</f>
        <v/>
      </c>
      <c r="M42" s="41" t="str">
        <f>IFERROR(VLOOKUP(E42, '[1]Cadences-Références UET1'!$C$2:$I$125, 5, FALSE)*($G42-$F42), "")</f>
        <v/>
      </c>
      <c r="N42" s="42" t="str">
        <f t="shared" si="4"/>
        <v/>
      </c>
      <c r="O42" s="43" t="str">
        <f t="shared" si="1"/>
        <v/>
      </c>
    </row>
    <row r="43" spans="2:15" ht="15" customHeight="1" x14ac:dyDescent="0.25">
      <c r="B43" s="28"/>
      <c r="C43" s="75"/>
      <c r="D43" s="77" t="s">
        <v>41</v>
      </c>
      <c r="E43" s="78"/>
      <c r="F43" s="78"/>
      <c r="G43" s="78"/>
      <c r="H43" s="78"/>
      <c r="I43" s="78"/>
      <c r="J43" s="79"/>
      <c r="K43" s="80" t="str">
        <f>IFERROR(VLOOKUP(E43, '[1]Cadences-Références UET1'!$C$2:$I$125, 2, FALSE), "")</f>
        <v/>
      </c>
      <c r="L43" s="80" t="str">
        <f>IFERROR(VLOOKUP(E43, '[1]Cadences-Références UET1'!$C$2:$I$125, 7, FALSE), "")</f>
        <v/>
      </c>
      <c r="M43" s="80" t="str">
        <f>IFERROR(VLOOKUP(E43, '[1]Cadences-Références UET1'!$C$2:$I$125, 5, FALSE)*($G43-$F43), "")</f>
        <v/>
      </c>
      <c r="N43" s="81" t="str">
        <f t="shared" si="4"/>
        <v/>
      </c>
      <c r="O43" s="82" t="str">
        <f t="shared" si="1"/>
        <v/>
      </c>
    </row>
    <row r="44" spans="2:15" ht="15" customHeight="1" x14ac:dyDescent="0.25">
      <c r="B44" s="28"/>
      <c r="C44" s="75"/>
      <c r="D44" s="54" t="s">
        <v>43</v>
      </c>
      <c r="E44" s="39"/>
      <c r="F44" s="39"/>
      <c r="G44" s="39"/>
      <c r="H44" s="39"/>
      <c r="I44" s="39"/>
      <c r="J44" s="40"/>
      <c r="K44" s="41" t="str">
        <f>IFERROR(VLOOKUP(E44, '[1]Cadences-Références UET1'!$C$2:$I$125, 2, FALSE), "")</f>
        <v/>
      </c>
      <c r="L44" s="41" t="str">
        <f>IFERROR(VLOOKUP(E44, '[1]Cadences-Références UET1'!$C$2:$I$125, 7, FALSE), "")</f>
        <v/>
      </c>
      <c r="M44" s="41" t="str">
        <f>IFERROR(VLOOKUP(E44, '[1]Cadences-Références UET1'!$C$2:$I$125, 5, FALSE)*($G44-$F44), "")</f>
        <v/>
      </c>
      <c r="N44" s="42" t="str">
        <f t="shared" si="4"/>
        <v/>
      </c>
      <c r="O44" s="43" t="str">
        <f t="shared" si="1"/>
        <v/>
      </c>
    </row>
    <row r="45" spans="2:15" ht="15.75" customHeight="1" thickBot="1" x14ac:dyDescent="0.3">
      <c r="B45" s="28"/>
      <c r="C45" s="91"/>
      <c r="D45" s="92" t="s">
        <v>44</v>
      </c>
      <c r="E45" s="93"/>
      <c r="F45" s="93"/>
      <c r="G45" s="93"/>
      <c r="H45" s="93"/>
      <c r="I45" s="93"/>
      <c r="J45" s="94"/>
      <c r="K45" s="95" t="str">
        <f>IFERROR(VLOOKUP(E45, '[1]Cadences-Références UET1'!$C$2:$I$125, 2, FALSE), "")</f>
        <v/>
      </c>
      <c r="L45" s="95" t="str">
        <f>IFERROR(VLOOKUP(E45, '[1]Cadences-Références UET1'!$C$2:$I$125, 7, FALSE), "")</f>
        <v/>
      </c>
      <c r="M45" s="95" t="str">
        <f>IFERROR(VLOOKUP(E45, '[1]Cadences-Références UET1'!$C$2:$I$125, 5, FALSE)*($G45-$F45), "")</f>
        <v/>
      </c>
      <c r="N45" s="96" t="str">
        <f t="shared" si="4"/>
        <v/>
      </c>
      <c r="O45" s="97" t="str">
        <f t="shared" si="1"/>
        <v/>
      </c>
    </row>
    <row r="46" spans="2:15" ht="15" customHeight="1" x14ac:dyDescent="0.25">
      <c r="B46" s="28"/>
      <c r="C46" s="98" t="s">
        <v>45</v>
      </c>
      <c r="D46" s="77"/>
      <c r="E46" s="78"/>
      <c r="F46" s="78"/>
      <c r="G46" s="78"/>
      <c r="H46" s="78"/>
      <c r="I46" s="78"/>
      <c r="J46" s="79"/>
      <c r="K46" s="80" t="str">
        <f>IFERROR(VLOOKUP(E46, '[1]Cadences-Références UET1'!$C$111:$I$138,2, FALSE), "")</f>
        <v/>
      </c>
      <c r="L46" s="80" t="str">
        <f>IFERROR(VLOOKUP(E46, '[1]Cadences-Références UET1'!$C$111:$I$138, 6, FALSE), "")</f>
        <v/>
      </c>
      <c r="M46" s="80" t="str">
        <f>IFERROR(VLOOKUP(E46, '[1]Cadences-Références UET1'!$C$111:$I$138, 5, FALSE)*($G46-$F46), "")</f>
        <v/>
      </c>
      <c r="N46" s="81" t="str">
        <f t="shared" si="4"/>
        <v/>
      </c>
      <c r="O46" s="82" t="str">
        <f t="shared" si="1"/>
        <v/>
      </c>
    </row>
    <row r="47" spans="2:15" ht="15" customHeight="1" x14ac:dyDescent="0.25">
      <c r="B47" s="28"/>
      <c r="C47" s="99"/>
      <c r="D47" s="54"/>
      <c r="E47" s="39"/>
      <c r="F47" s="39"/>
      <c r="G47" s="39"/>
      <c r="H47" s="39"/>
      <c r="I47" s="39"/>
      <c r="J47" s="40"/>
      <c r="K47" s="41" t="str">
        <f>IFERROR(VLOOKUP(E47, '[1]Cadences-Références UET1'!$C$111:$I$138,2, FALSE), "")</f>
        <v/>
      </c>
      <c r="L47" s="41" t="str">
        <f>IFERROR(VLOOKUP(E47, '[1]Cadences-Références UET1'!$C$111:$I$138, 6, FALSE), "")</f>
        <v/>
      </c>
      <c r="M47" s="41" t="str">
        <f>IFERROR(VLOOKUP(E47, '[1]Cadences-Références UET1'!$C$111:$I$138, 5, FALSE)*($G47-$F47), "")</f>
        <v/>
      </c>
      <c r="N47" s="42" t="str">
        <f t="shared" si="4"/>
        <v/>
      </c>
      <c r="O47" s="43" t="str">
        <f t="shared" si="1"/>
        <v/>
      </c>
    </row>
    <row r="48" spans="2:15" ht="15" customHeight="1" x14ac:dyDescent="0.25">
      <c r="B48" s="28"/>
      <c r="C48" s="99"/>
      <c r="D48" s="77"/>
      <c r="E48" s="78"/>
      <c r="F48" s="78"/>
      <c r="G48" s="78"/>
      <c r="H48" s="78"/>
      <c r="I48" s="78"/>
      <c r="J48" s="79"/>
      <c r="K48" s="80" t="str">
        <f>IFERROR(VLOOKUP(E48, '[1]Cadences-Références UET1'!$C$111:$I$138,2, FALSE), "")</f>
        <v/>
      </c>
      <c r="L48" s="80" t="str">
        <f>IFERROR(VLOOKUP(E48, '[1]Cadences-Références UET1'!$C$111:$I$138, 6, FALSE), "")</f>
        <v/>
      </c>
      <c r="M48" s="80" t="str">
        <f>IFERROR(VLOOKUP(E48, '[1]Cadences-Références UET1'!$C$111:$I$138, 5, FALSE)*($G48-$F48), "")</f>
        <v/>
      </c>
      <c r="N48" s="81" t="str">
        <f t="shared" si="4"/>
        <v/>
      </c>
      <c r="O48" s="82" t="str">
        <f t="shared" si="1"/>
        <v/>
      </c>
    </row>
    <row r="49" spans="2:15" ht="15" customHeight="1" x14ac:dyDescent="0.25">
      <c r="B49" s="28"/>
      <c r="C49" s="99"/>
      <c r="D49" s="54"/>
      <c r="E49" s="39"/>
      <c r="F49" s="39"/>
      <c r="G49" s="39"/>
      <c r="H49" s="39"/>
      <c r="I49" s="39"/>
      <c r="J49" s="40"/>
      <c r="K49" s="41" t="str">
        <f>IFERROR(VLOOKUP(E49, '[1]Cadences-Références UET1'!$C$111:$I$138,2, FALSE), "")</f>
        <v/>
      </c>
      <c r="L49" s="41" t="str">
        <f>IFERROR(VLOOKUP(E49, '[1]Cadences-Références UET1'!$C$111:$I$138, 6, FALSE), "")</f>
        <v/>
      </c>
      <c r="M49" s="41" t="str">
        <f>IFERROR(VLOOKUP(E49, '[1]Cadences-Références UET1'!$C$111:$I$138, 5, FALSE)*($G49-$F49), "")</f>
        <v/>
      </c>
      <c r="N49" s="42" t="str">
        <f t="shared" si="4"/>
        <v/>
      </c>
      <c r="O49" s="43" t="str">
        <f t="shared" si="1"/>
        <v/>
      </c>
    </row>
    <row r="50" spans="2:15" ht="15" customHeight="1" x14ac:dyDescent="0.25">
      <c r="B50" s="28"/>
      <c r="C50" s="99"/>
      <c r="D50" s="77"/>
      <c r="E50" s="78"/>
      <c r="F50" s="78"/>
      <c r="G50" s="78"/>
      <c r="H50" s="78"/>
      <c r="I50" s="78"/>
      <c r="J50" s="79"/>
      <c r="K50" s="80" t="str">
        <f>IFERROR(VLOOKUP(E50, '[1]Cadences-Références UET1'!$C$111:$I$138,2, FALSE), "")</f>
        <v/>
      </c>
      <c r="L50" s="80" t="str">
        <f>IFERROR(VLOOKUP(E50, '[1]Cadences-Références UET1'!$C$111:$I$138, 6, FALSE), "")</f>
        <v/>
      </c>
      <c r="M50" s="80" t="str">
        <f>IFERROR(VLOOKUP(E50, '[1]Cadences-Références UET1'!$C$111:$I$138, 5, FALSE)*($G50-$F50), "")</f>
        <v/>
      </c>
      <c r="N50" s="81" t="str">
        <f t="shared" si="4"/>
        <v/>
      </c>
      <c r="O50" s="82" t="str">
        <f t="shared" si="1"/>
        <v/>
      </c>
    </row>
    <row r="51" spans="2:15" ht="15" customHeight="1" x14ac:dyDescent="0.25">
      <c r="B51" s="28"/>
      <c r="C51" s="99"/>
      <c r="D51" s="54"/>
      <c r="E51" s="39"/>
      <c r="F51" s="39"/>
      <c r="G51" s="39"/>
      <c r="H51" s="39"/>
      <c r="I51" s="39"/>
      <c r="J51" s="40"/>
      <c r="K51" s="41" t="str">
        <f>IFERROR(VLOOKUP(E51, '[1]Cadences-Références UET1'!$C$111:$I$138,2, FALSE), "")</f>
        <v/>
      </c>
      <c r="L51" s="41" t="str">
        <f>IFERROR(VLOOKUP(E51, '[1]Cadences-Références UET1'!$C$111:$I$138, 6, FALSE), "")</f>
        <v/>
      </c>
      <c r="M51" s="41" t="str">
        <f>IFERROR(VLOOKUP(E51, '[1]Cadences-Références UET1'!$C$111:$I$138, 5, FALSE)*($G51-$F51), "")</f>
        <v/>
      </c>
      <c r="N51" s="42" t="str">
        <f t="shared" si="4"/>
        <v/>
      </c>
      <c r="O51" s="43" t="str">
        <f t="shared" si="1"/>
        <v/>
      </c>
    </row>
    <row r="52" spans="2:15" ht="15.75" customHeight="1" thickBot="1" x14ac:dyDescent="0.3">
      <c r="B52" s="66"/>
      <c r="C52" s="100"/>
      <c r="D52" s="92"/>
      <c r="E52" s="93"/>
      <c r="F52" s="93"/>
      <c r="G52" s="93"/>
      <c r="H52" s="93"/>
      <c r="I52" s="93"/>
      <c r="J52" s="94"/>
      <c r="K52" s="95" t="str">
        <f>IFERROR(VLOOKUP(E52, '[1]Cadences-Références UET1'!$C$111:$I$138,2, FALSE), "")</f>
        <v/>
      </c>
      <c r="L52" s="95" t="str">
        <f>IFERROR(VLOOKUP(E52, '[1]Cadences-Références UET1'!$C$111:$I$138, 6, FALSE), "")</f>
        <v/>
      </c>
      <c r="M52" s="95" t="str">
        <f>IFERROR(VLOOKUP(E52, '[1]Cadences-Références UET1'!$C$111:$I$138, 5, FALSE)*($G52-$F52), "")</f>
        <v/>
      </c>
      <c r="N52" s="96" t="str">
        <f t="shared" si="4"/>
        <v/>
      </c>
      <c r="O52" s="97" t="str">
        <f t="shared" si="1"/>
        <v/>
      </c>
    </row>
    <row r="53" spans="2:15" ht="15" customHeight="1" x14ac:dyDescent="0.25">
      <c r="B53" s="18" t="s">
        <v>56</v>
      </c>
      <c r="C53" s="101" t="s">
        <v>16</v>
      </c>
      <c r="D53" s="102" t="s">
        <v>17</v>
      </c>
      <c r="E53" s="21"/>
      <c r="F53" s="21"/>
      <c r="G53" s="21"/>
      <c r="H53" s="21"/>
      <c r="I53" s="21"/>
      <c r="J53" s="22"/>
      <c r="K53" s="23" t="str">
        <f>IFERROR(VLOOKUP(E53,'[1]Cadences-Références UET2'!$C$2:$I$11,2,FALSE), "")</f>
        <v/>
      </c>
      <c r="L53" s="23" t="str">
        <f>IF(E53="","",IF(F54="",VLOOKUP(E53, '[1]Cadences-Références UET2'!$E$2:$T$11,5, FALSE),VLOOKUP(E53, '[1]Cadences-Références UET2'!$E$2:$T$11,8, FALSE)))</f>
        <v/>
      </c>
      <c r="M53" s="23" t="str">
        <f>IFERROR(VLOOKUP(E53, '[1]Cadences-Références UET2'!$E$2:$I$11, 3, FALSE)*($G53-$F53), "")</f>
        <v/>
      </c>
      <c r="N53" s="24" t="str">
        <f t="shared" si="0"/>
        <v/>
      </c>
      <c r="O53" s="25" t="str">
        <f t="shared" si="1"/>
        <v/>
      </c>
    </row>
    <row r="54" spans="2:15" ht="15" customHeight="1" x14ac:dyDescent="0.25">
      <c r="B54" s="28"/>
      <c r="C54" s="103"/>
      <c r="D54" s="104"/>
      <c r="E54" s="105"/>
      <c r="F54" s="105"/>
      <c r="G54" s="105"/>
      <c r="H54" s="105"/>
      <c r="I54" s="105"/>
      <c r="J54" s="106"/>
      <c r="K54" s="107" t="str">
        <f>IFERROR(VLOOKUP(E54,'[1]Cadences-Références UET2'!$C$2:$I$11,2,FALSE), "")</f>
        <v/>
      </c>
      <c r="L54" s="107" t="str">
        <f>IF(E54="","",IF(F53="",VLOOKUP(E54, '[1]Cadences-Références UET2'!$E$2:$T$11,5, FALSE),VLOOKUP(E54, '[1]Cadences-Références UET2'!$E$2:$T$11,8, FALSE)))</f>
        <v/>
      </c>
      <c r="M54" s="107" t="str">
        <f>IFERROR(VLOOKUP(E54, '[1]Cadences-Références UET2'!$E$2:$I$11, 3, FALSE)*($G54-$F54), "")</f>
        <v/>
      </c>
      <c r="N54" s="108" t="str">
        <f t="shared" si="0"/>
        <v/>
      </c>
      <c r="O54" s="109" t="str">
        <f t="shared" si="1"/>
        <v/>
      </c>
    </row>
    <row r="55" spans="2:15" ht="15" customHeight="1" x14ac:dyDescent="0.25">
      <c r="B55" s="28"/>
      <c r="C55" s="103"/>
      <c r="D55" s="38" t="s">
        <v>21</v>
      </c>
      <c r="E55" s="39"/>
      <c r="F55" s="39"/>
      <c r="G55" s="39"/>
      <c r="H55" s="39"/>
      <c r="I55" s="39"/>
      <c r="J55" s="40"/>
      <c r="K55" s="41" t="str">
        <f>IFERROR(VLOOKUP(E55,'[1]Cadences-Références UET2'!$C$2:$I$11,2,FALSE), "")</f>
        <v/>
      </c>
      <c r="L55" s="41" t="str">
        <f>IFERROR(VLOOKUP(E55, '[1]Cadences-Références UET2'!$E$2:$I$11, 5, FALSE), "")</f>
        <v/>
      </c>
      <c r="M55" s="41" t="str">
        <f>IFERROR(VLOOKUP(E55, '[1]Cadences-Références UET2'!$E$2:$I$11, 3, FALSE)*($G55-$F55), "")</f>
        <v/>
      </c>
      <c r="N55" s="42" t="str">
        <f t="shared" si="0"/>
        <v/>
      </c>
      <c r="O55" s="43" t="str">
        <f t="shared" si="1"/>
        <v/>
      </c>
    </row>
    <row r="56" spans="2:15" ht="15" customHeight="1" x14ac:dyDescent="0.25">
      <c r="B56" s="28"/>
      <c r="C56" s="103"/>
      <c r="D56" s="110" t="s">
        <v>24</v>
      </c>
      <c r="E56" s="105"/>
      <c r="F56" s="105"/>
      <c r="G56" s="105"/>
      <c r="H56" s="105"/>
      <c r="I56" s="105"/>
      <c r="J56" s="106"/>
      <c r="K56" s="107" t="str">
        <f>IFERROR(VLOOKUP(E56,'[1]Cadences-Références UET2'!$C$2:$I$11,2,FALSE), "")</f>
        <v/>
      </c>
      <c r="L56" s="107" t="str">
        <f>IFERROR(VLOOKUP(E56, '[1]Cadences-Références UET2'!$E$2:$T$11, 16, FALSE), "")</f>
        <v/>
      </c>
      <c r="M56" s="107" t="str">
        <f>IFERROR(VLOOKUP(E56, '[1]Cadences-Références UET2'!$E$2:$I$11, 3, FALSE)*($G56-$F56), "")</f>
        <v/>
      </c>
      <c r="N56" s="108" t="str">
        <f t="shared" si="0"/>
        <v/>
      </c>
      <c r="O56" s="109" t="str">
        <f t="shared" si="1"/>
        <v/>
      </c>
    </row>
    <row r="57" spans="2:15" ht="15" customHeight="1" x14ac:dyDescent="0.25">
      <c r="B57" s="28"/>
      <c r="C57" s="103"/>
      <c r="D57" s="38" t="s">
        <v>25</v>
      </c>
      <c r="E57" s="39"/>
      <c r="F57" s="39"/>
      <c r="G57" s="39"/>
      <c r="H57" s="39"/>
      <c r="I57" s="39"/>
      <c r="J57" s="40"/>
      <c r="K57" s="41" t="str">
        <f>IFERROR(VLOOKUP(E57,'[1]Cadences-Références UET2'!$C$2:$I$11,2,FALSE), "")</f>
        <v/>
      </c>
      <c r="L57" s="41" t="str">
        <f>IFERROR(VLOOKUP(E57, '[1]Cadences-Références UET2'!$E$2:$T$11, 16, FALSE), "")</f>
        <v/>
      </c>
      <c r="M57" s="41" t="str">
        <f>IFERROR(VLOOKUP(E57, '[1]Cadences-Références UET2'!$E$2:$I$11, 3, FALSE)*($G57-$F57), "")</f>
        <v/>
      </c>
      <c r="N57" s="42" t="str">
        <f t="shared" si="0"/>
        <v/>
      </c>
      <c r="O57" s="43" t="str">
        <f t="shared" si="1"/>
        <v/>
      </c>
    </row>
    <row r="58" spans="2:15" ht="15.75" customHeight="1" thickBot="1" x14ac:dyDescent="0.3">
      <c r="B58" s="28"/>
      <c r="C58" s="111"/>
      <c r="D58" s="112" t="s">
        <v>26</v>
      </c>
      <c r="E58" s="113"/>
      <c r="F58" s="113"/>
      <c r="G58" s="113"/>
      <c r="H58" s="113"/>
      <c r="I58" s="113"/>
      <c r="J58" s="114"/>
      <c r="K58" s="115" t="str">
        <f>IFERROR(VLOOKUP(E58,'[1]Cadences-Références UET2'!$C$2:$I$11,2,FALSE), "")</f>
        <v/>
      </c>
      <c r="L58" s="115" t="str">
        <f>IFERROR(VLOOKUP(E58, '[1]Cadences-Références UET2'!$E$2:$I$11, 5, FALSE), "")</f>
        <v/>
      </c>
      <c r="M58" s="115" t="str">
        <f>IFERROR(VLOOKUP(E58, '[1]Cadences-Références UET2'!$E$2:$I$11, 3, FALSE)*($G58-$F58), "")</f>
        <v/>
      </c>
      <c r="N58" s="116" t="str">
        <f t="shared" si="0"/>
        <v/>
      </c>
      <c r="O58" s="117" t="str">
        <f t="shared" si="1"/>
        <v/>
      </c>
    </row>
    <row r="59" spans="2:15" ht="15.75" customHeight="1" x14ac:dyDescent="0.25">
      <c r="B59" s="28"/>
      <c r="C59" s="101" t="s">
        <v>27</v>
      </c>
      <c r="D59" s="52" t="s">
        <v>28</v>
      </c>
      <c r="E59" s="21"/>
      <c r="F59" s="21"/>
      <c r="G59" s="21"/>
      <c r="H59" s="21"/>
      <c r="I59" s="21"/>
      <c r="J59" s="22"/>
      <c r="K59" s="23" t="str">
        <f>IFERROR(VLOOKUP(E59, '[1]Cadences-Références UET1'!$C$2:$I$125, 2, FALSE), "")</f>
        <v/>
      </c>
      <c r="L59" s="23" t="str">
        <f>IFERROR(VLOOKUP(E59, '[1]Cadences-Références UET1'!$C$2:$I$125, 7, FALSE), "")</f>
        <v/>
      </c>
      <c r="M59" s="23" t="str">
        <f>IFERROR(VLOOKUP(E59, '[1]Cadences-Références UET1'!$C$2:$I$125, 5, FALSE)*($G59-$F59), "")</f>
        <v/>
      </c>
      <c r="N59" s="24" t="str">
        <f t="shared" ref="N59:N69" si="5">IFERROR((M59/($R$11-I59))/L59, "")</f>
        <v/>
      </c>
      <c r="O59" s="25" t="str">
        <f t="shared" si="1"/>
        <v/>
      </c>
    </row>
    <row r="60" spans="2:15" ht="15.75" customHeight="1" x14ac:dyDescent="0.25">
      <c r="B60" s="28"/>
      <c r="C60" s="103"/>
      <c r="D60" s="110" t="s">
        <v>30</v>
      </c>
      <c r="E60" s="105"/>
      <c r="F60" s="105"/>
      <c r="G60" s="105"/>
      <c r="H60" s="105"/>
      <c r="I60" s="105"/>
      <c r="J60" s="106"/>
      <c r="K60" s="107" t="str">
        <f>IFERROR(VLOOKUP(E60, '[1]Cadences-Références UET1'!$C$2:$I$125, 2, FALSE), "")</f>
        <v/>
      </c>
      <c r="L60" s="107" t="str">
        <f>IFERROR(VLOOKUP(E60, '[1]Cadences-Références UET1'!$C$2:$I$125, 7, FALSE), "")</f>
        <v/>
      </c>
      <c r="M60" s="107" t="str">
        <f>IFERROR(VLOOKUP(E60, '[1]Cadences-Références UET1'!$C$2:$I$125, 5, FALSE)*($G60-$F60), "")</f>
        <v/>
      </c>
      <c r="N60" s="108" t="str">
        <f t="shared" si="5"/>
        <v/>
      </c>
      <c r="O60" s="109" t="str">
        <f t="shared" si="1"/>
        <v/>
      </c>
    </row>
    <row r="61" spans="2:15" ht="15.75" customHeight="1" x14ac:dyDescent="0.25">
      <c r="B61" s="28"/>
      <c r="C61" s="103"/>
      <c r="D61" s="54" t="s">
        <v>31</v>
      </c>
      <c r="E61" s="39"/>
      <c r="F61" s="39"/>
      <c r="G61" s="39"/>
      <c r="H61" s="39"/>
      <c r="I61" s="39"/>
      <c r="J61" s="40"/>
      <c r="K61" s="41" t="str">
        <f>IFERROR(VLOOKUP(E61, '[1]Cadences-Références UET1'!$C$2:$I$125, 2, FALSE), "")</f>
        <v/>
      </c>
      <c r="L61" s="41" t="str">
        <f>IFERROR(VLOOKUP(E61, '[1]Cadences-Références UET1'!$C$2:$I$125, 7, FALSE), "")</f>
        <v/>
      </c>
      <c r="M61" s="41" t="str">
        <f>IFERROR(VLOOKUP(E61, '[1]Cadences-Références UET1'!$C$2:$I$125, 5, FALSE)*($G61-$F61), "")</f>
        <v/>
      </c>
      <c r="N61" s="42" t="str">
        <f t="shared" si="5"/>
        <v/>
      </c>
      <c r="O61" s="43" t="str">
        <f t="shared" si="1"/>
        <v/>
      </c>
    </row>
    <row r="62" spans="2:15" ht="15.75" customHeight="1" x14ac:dyDescent="0.25">
      <c r="B62" s="28"/>
      <c r="C62" s="103"/>
      <c r="D62" s="110" t="s">
        <v>34</v>
      </c>
      <c r="E62" s="105"/>
      <c r="F62" s="105"/>
      <c r="G62" s="105"/>
      <c r="H62" s="105"/>
      <c r="I62" s="105"/>
      <c r="J62" s="106"/>
      <c r="K62" s="107" t="str">
        <f>IFERROR(VLOOKUP(E62, '[1]Cadences-Références UET1'!$C$2:$I$125, 2, FALSE), "")</f>
        <v/>
      </c>
      <c r="L62" s="107" t="str">
        <f>IFERROR(VLOOKUP(E62, '[1]Cadences-Références UET1'!$C$2:$I$125, 7, FALSE), "")</f>
        <v/>
      </c>
      <c r="M62" s="107" t="str">
        <f>IFERROR(VLOOKUP(E62, '[1]Cadences-Références UET1'!$C$2:$I$125, 5, FALSE)*($G62-$F62), "")</f>
        <v/>
      </c>
      <c r="N62" s="108" t="str">
        <f t="shared" si="5"/>
        <v/>
      </c>
      <c r="O62" s="109" t="str">
        <f t="shared" si="1"/>
        <v/>
      </c>
    </row>
    <row r="63" spans="2:15" ht="15.75" customHeight="1" x14ac:dyDescent="0.25">
      <c r="B63" s="28"/>
      <c r="C63" s="103"/>
      <c r="D63" s="54" t="s">
        <v>35</v>
      </c>
      <c r="E63" s="39"/>
      <c r="F63" s="39"/>
      <c r="G63" s="39"/>
      <c r="H63" s="39"/>
      <c r="I63" s="39"/>
      <c r="J63" s="40"/>
      <c r="K63" s="41" t="str">
        <f>IFERROR(VLOOKUP(E63, '[1]Cadences-Références UET1'!$C$2:$I$125, 2, FALSE), "")</f>
        <v/>
      </c>
      <c r="L63" s="41" t="str">
        <f>IFERROR(VLOOKUP(E63, '[1]Cadences-Références UET1'!$C$2:$I$125, 7, FALSE), "")</f>
        <v/>
      </c>
      <c r="M63" s="41" t="str">
        <f>IFERROR(VLOOKUP(E63, '[1]Cadences-Références UET1'!$C$2:$I$125, 5, FALSE)*($G63-$F63), "")</f>
        <v/>
      </c>
      <c r="N63" s="42" t="str">
        <f t="shared" si="5"/>
        <v/>
      </c>
      <c r="O63" s="43" t="str">
        <f t="shared" si="1"/>
        <v/>
      </c>
    </row>
    <row r="64" spans="2:15" ht="15.75" customHeight="1" x14ac:dyDescent="0.25">
      <c r="B64" s="28"/>
      <c r="C64" s="103"/>
      <c r="D64" s="110" t="s">
        <v>37</v>
      </c>
      <c r="E64" s="105"/>
      <c r="F64" s="105"/>
      <c r="G64" s="105"/>
      <c r="H64" s="105"/>
      <c r="I64" s="105"/>
      <c r="J64" s="106"/>
      <c r="K64" s="107" t="str">
        <f>IFERROR(VLOOKUP(E64, '[1]Cadences-Références UET1'!$C$2:$I$125, 2, FALSE), "")</f>
        <v/>
      </c>
      <c r="L64" s="107" t="str">
        <f>IFERROR(VLOOKUP(E64, '[1]Cadences-Références UET1'!$C$2:$I$125, 7, FALSE), "")</f>
        <v/>
      </c>
      <c r="M64" s="107" t="str">
        <f>IFERROR(VLOOKUP(E64, '[1]Cadences-Références UET1'!$C$2:$I$125, 5, FALSE)*($G64-$F64), "")</f>
        <v/>
      </c>
      <c r="N64" s="108" t="str">
        <f t="shared" si="5"/>
        <v/>
      </c>
      <c r="O64" s="109" t="str">
        <f t="shared" si="1"/>
        <v/>
      </c>
    </row>
    <row r="65" spans="2:15" ht="15.75" customHeight="1" x14ac:dyDescent="0.25">
      <c r="B65" s="28"/>
      <c r="C65" s="103"/>
      <c r="D65" s="54" t="s">
        <v>38</v>
      </c>
      <c r="E65" s="39"/>
      <c r="F65" s="39"/>
      <c r="G65" s="39"/>
      <c r="H65" s="39"/>
      <c r="I65" s="39"/>
      <c r="J65" s="40"/>
      <c r="K65" s="41" t="str">
        <f>IFERROR(VLOOKUP(E65, '[1]Cadences-Références UET1'!$C$2:$I$125, 2, FALSE), "")</f>
        <v/>
      </c>
      <c r="L65" s="41" t="str">
        <f>IFERROR(VLOOKUP(E65, '[1]Cadences-Références UET1'!$C$2:$I$125, 7, FALSE), "")</f>
        <v/>
      </c>
      <c r="M65" s="41" t="str">
        <f>IFERROR(VLOOKUP(E65, '[1]Cadences-Références UET1'!$C$2:$I$125, 5, FALSE)*($G65-$F65), "")</f>
        <v/>
      </c>
      <c r="N65" s="42" t="str">
        <f t="shared" si="5"/>
        <v/>
      </c>
      <c r="O65" s="43" t="str">
        <f t="shared" si="1"/>
        <v/>
      </c>
    </row>
    <row r="66" spans="2:15" ht="15.75" customHeight="1" x14ac:dyDescent="0.25">
      <c r="B66" s="28"/>
      <c r="C66" s="103"/>
      <c r="D66" s="110" t="s">
        <v>40</v>
      </c>
      <c r="E66" s="105"/>
      <c r="F66" s="105"/>
      <c r="G66" s="105"/>
      <c r="H66" s="105"/>
      <c r="I66" s="105"/>
      <c r="J66" s="106"/>
      <c r="K66" s="107" t="str">
        <f>IFERROR(VLOOKUP(E66, '[1]Cadences-Références UET1'!$C$2:$I$125, 2, FALSE), "")</f>
        <v/>
      </c>
      <c r="L66" s="107" t="str">
        <f>IFERROR(VLOOKUP(E66, '[1]Cadences-Références UET1'!$C$2:$I$125, 7, FALSE), "")</f>
        <v/>
      </c>
      <c r="M66" s="107" t="str">
        <f>IFERROR(VLOOKUP(E66, '[1]Cadences-Références UET1'!$C$2:$I$125, 5, FALSE)*($G66-$F66), "")</f>
        <v/>
      </c>
      <c r="N66" s="108" t="str">
        <f t="shared" si="5"/>
        <v/>
      </c>
      <c r="O66" s="109" t="str">
        <f t="shared" si="1"/>
        <v/>
      </c>
    </row>
    <row r="67" spans="2:15" ht="15.75" customHeight="1" x14ac:dyDescent="0.25">
      <c r="B67" s="28"/>
      <c r="C67" s="103"/>
      <c r="D67" s="54" t="s">
        <v>41</v>
      </c>
      <c r="E67" s="39"/>
      <c r="F67" s="39"/>
      <c r="G67" s="39"/>
      <c r="H67" s="39"/>
      <c r="I67" s="39"/>
      <c r="J67" s="40"/>
      <c r="K67" s="41" t="str">
        <f>IFERROR(VLOOKUP(E67, '[1]Cadences-Références UET1'!$C$2:$I$125, 2, FALSE), "")</f>
        <v/>
      </c>
      <c r="L67" s="41" t="str">
        <f>IFERROR(VLOOKUP(E67, '[1]Cadences-Références UET1'!$C$2:$I$125, 7, FALSE), "")</f>
        <v/>
      </c>
      <c r="M67" s="41" t="str">
        <f>IFERROR(VLOOKUP(E67, '[1]Cadences-Références UET1'!$C$2:$I$125, 5, FALSE)*($G67-$F67), "")</f>
        <v/>
      </c>
      <c r="N67" s="42" t="str">
        <f t="shared" si="5"/>
        <v/>
      </c>
      <c r="O67" s="43" t="str">
        <f t="shared" si="1"/>
        <v/>
      </c>
    </row>
    <row r="68" spans="2:15" ht="15.75" customHeight="1" x14ac:dyDescent="0.25">
      <c r="B68" s="28"/>
      <c r="C68" s="103"/>
      <c r="D68" s="110" t="s">
        <v>43</v>
      </c>
      <c r="E68" s="105"/>
      <c r="F68" s="105"/>
      <c r="G68" s="105"/>
      <c r="H68" s="105"/>
      <c r="I68" s="105"/>
      <c r="J68" s="106"/>
      <c r="K68" s="107" t="str">
        <f>IFERROR(VLOOKUP(E68, '[1]Cadences-Références UET1'!$C$2:$I$125, 2, FALSE), "")</f>
        <v/>
      </c>
      <c r="L68" s="107" t="str">
        <f>IFERROR(VLOOKUP(E68, '[1]Cadences-Références UET1'!$C$2:$I$125, 7, FALSE), "")</f>
        <v/>
      </c>
      <c r="M68" s="107" t="str">
        <f>IFERROR(VLOOKUP(E68, '[1]Cadences-Références UET1'!$C$2:$I$125, 5, FALSE)*($G68-$F68), "")</f>
        <v/>
      </c>
      <c r="N68" s="108" t="str">
        <f t="shared" si="5"/>
        <v/>
      </c>
      <c r="O68" s="109" t="str">
        <f t="shared" si="1"/>
        <v/>
      </c>
    </row>
    <row r="69" spans="2:15" ht="15.75" customHeight="1" thickBot="1" x14ac:dyDescent="0.3">
      <c r="B69" s="28"/>
      <c r="C69" s="111"/>
      <c r="D69" s="57" t="s">
        <v>44</v>
      </c>
      <c r="E69" s="58"/>
      <c r="F69" s="58"/>
      <c r="G69" s="58"/>
      <c r="H69" s="58"/>
      <c r="I69" s="58"/>
      <c r="J69" s="59"/>
      <c r="K69" s="60" t="str">
        <f>IFERROR(VLOOKUP(E69, '[1]Cadences-Références UET1'!$C$2:$I$125, 2, FALSE), "")</f>
        <v/>
      </c>
      <c r="L69" s="60" t="str">
        <f>IFERROR(VLOOKUP(E69, '[1]Cadences-Références UET1'!$C$2:$I$125, 7, FALSE), "")</f>
        <v/>
      </c>
      <c r="M69" s="60" t="str">
        <f>IFERROR(VLOOKUP(E69, '[1]Cadences-Références UET1'!$C$2:$I$125, 5, FALSE)*($G69-$F69), "")</f>
        <v/>
      </c>
      <c r="N69" s="61" t="str">
        <f t="shared" si="5"/>
        <v/>
      </c>
      <c r="O69" s="62" t="str">
        <f t="shared" si="1"/>
        <v/>
      </c>
    </row>
    <row r="70" spans="2:15" ht="15.75" customHeight="1" x14ac:dyDescent="0.25">
      <c r="B70" s="28"/>
      <c r="C70" s="118" t="s">
        <v>45</v>
      </c>
      <c r="D70" s="119"/>
      <c r="E70" s="39"/>
      <c r="F70" s="39"/>
      <c r="G70" s="39"/>
      <c r="H70" s="39"/>
      <c r="I70" s="39"/>
      <c r="J70" s="40"/>
      <c r="K70" s="41" t="str">
        <f>IFERROR(VLOOKUP(E70, '[1]Cadences-Références UET1'!$C$111:$I$138,2, FALSE), "")</f>
        <v/>
      </c>
      <c r="L70" s="41" t="str">
        <f>IFERROR(VLOOKUP(E70, '[1]Cadences-Références UET1'!$C$111:$I$138, 6, FALSE), "")</f>
        <v/>
      </c>
      <c r="M70" s="41" t="str">
        <f>IFERROR(VLOOKUP(E70, '[1]Cadences-Références UET1'!$C$111:$I$138, 5, FALSE)*($G70-$F70), "")</f>
        <v/>
      </c>
      <c r="N70" s="42" t="str">
        <f>IFERROR((M70/($R$11-I70))/L70, "")</f>
        <v/>
      </c>
      <c r="O70" s="43" t="str">
        <f t="shared" ref="O70:O76" si="6">IFERROR(H70/M70, "")</f>
        <v/>
      </c>
    </row>
    <row r="71" spans="2:15" ht="15.75" customHeight="1" x14ac:dyDescent="0.25">
      <c r="B71" s="28"/>
      <c r="C71" s="120"/>
      <c r="D71" s="121"/>
      <c r="E71" s="105"/>
      <c r="F71" s="105"/>
      <c r="G71" s="105"/>
      <c r="H71" s="105"/>
      <c r="I71" s="105"/>
      <c r="J71" s="106"/>
      <c r="K71" s="107" t="str">
        <f>IFERROR(VLOOKUP(E71, '[1]Cadences-Références UET1'!$C$111:$I$138,2, FALSE), "")</f>
        <v/>
      </c>
      <c r="L71" s="107" t="str">
        <f>IFERROR(VLOOKUP(E71, '[1]Cadences-Références UET1'!$C$111:$I$138, 6, FALSE), "")</f>
        <v/>
      </c>
      <c r="M71" s="107" t="str">
        <f>IFERROR(VLOOKUP(E71, '[1]Cadences-Références UET1'!$C$111:$I$138, 5, FALSE)*($G71-$F71), "")</f>
        <v/>
      </c>
      <c r="N71" s="108" t="str">
        <f t="shared" ref="N71:N76" si="7">IFERROR((M71/($R$11-I71))/L71, "")</f>
        <v/>
      </c>
      <c r="O71" s="109" t="str">
        <f t="shared" si="6"/>
        <v/>
      </c>
    </row>
    <row r="72" spans="2:15" ht="15.75" customHeight="1" x14ac:dyDescent="0.25">
      <c r="B72" s="28"/>
      <c r="C72" s="120"/>
      <c r="D72" s="119"/>
      <c r="E72" s="39"/>
      <c r="F72" s="39"/>
      <c r="G72" s="39"/>
      <c r="H72" s="39"/>
      <c r="I72" s="39"/>
      <c r="J72" s="40"/>
      <c r="K72" s="41" t="str">
        <f>IFERROR(VLOOKUP(E72, '[1]Cadences-Références UET1'!$C$111:$I$138,2, FALSE), "")</f>
        <v/>
      </c>
      <c r="L72" s="41" t="str">
        <f>IFERROR(VLOOKUP(E72, '[1]Cadences-Références UET1'!$C$111:$I$138, 6, FALSE), "")</f>
        <v/>
      </c>
      <c r="M72" s="41" t="str">
        <f>IFERROR(VLOOKUP(E72, '[1]Cadences-Références UET1'!$C$111:$I$138, 5, FALSE)*($G72-$F72), "")</f>
        <v/>
      </c>
      <c r="N72" s="42" t="str">
        <f t="shared" si="7"/>
        <v/>
      </c>
      <c r="O72" s="43" t="str">
        <f t="shared" si="6"/>
        <v/>
      </c>
    </row>
    <row r="73" spans="2:15" ht="15.75" customHeight="1" x14ac:dyDescent="0.25">
      <c r="B73" s="28"/>
      <c r="C73" s="120"/>
      <c r="D73" s="121"/>
      <c r="E73" s="105"/>
      <c r="F73" s="105"/>
      <c r="G73" s="105"/>
      <c r="H73" s="105"/>
      <c r="I73" s="105"/>
      <c r="J73" s="106"/>
      <c r="K73" s="107" t="str">
        <f>IFERROR(VLOOKUP(E73, '[1]Cadences-Références UET1'!$C$111:$I$138,2, FALSE), "")</f>
        <v/>
      </c>
      <c r="L73" s="107" t="str">
        <f>IFERROR(VLOOKUP(E73, '[1]Cadences-Références UET1'!$C$111:$I$138, 6, FALSE), "")</f>
        <v/>
      </c>
      <c r="M73" s="107" t="str">
        <f>IFERROR(VLOOKUP(E73, '[1]Cadences-Références UET1'!$C$111:$I$138, 5, FALSE)*($G73-$F73), "")</f>
        <v/>
      </c>
      <c r="N73" s="108" t="str">
        <f t="shared" si="7"/>
        <v/>
      </c>
      <c r="O73" s="109" t="str">
        <f t="shared" si="6"/>
        <v/>
      </c>
    </row>
    <row r="74" spans="2:15" ht="15.75" customHeight="1" x14ac:dyDescent="0.25">
      <c r="B74" s="28"/>
      <c r="C74" s="120"/>
      <c r="D74" s="119"/>
      <c r="E74" s="39"/>
      <c r="F74" s="39"/>
      <c r="G74" s="39"/>
      <c r="H74" s="39"/>
      <c r="I74" s="39"/>
      <c r="J74" s="40"/>
      <c r="K74" s="41" t="str">
        <f>IFERROR(VLOOKUP(E74, '[1]Cadences-Références UET1'!$C$111:$I$138,2, FALSE), "")</f>
        <v/>
      </c>
      <c r="L74" s="41" t="str">
        <f>IFERROR(VLOOKUP(E74, '[1]Cadences-Références UET1'!$C$111:$I$138, 6, FALSE), "")</f>
        <v/>
      </c>
      <c r="M74" s="41" t="str">
        <f>IFERROR(VLOOKUP(E74, '[1]Cadences-Références UET1'!$C$111:$I$138, 5, FALSE)*($G74-$F74), "")</f>
        <v/>
      </c>
      <c r="N74" s="42" t="str">
        <f t="shared" si="7"/>
        <v/>
      </c>
      <c r="O74" s="43" t="str">
        <f t="shared" si="6"/>
        <v/>
      </c>
    </row>
    <row r="75" spans="2:15" ht="15.75" customHeight="1" x14ac:dyDescent="0.25">
      <c r="B75" s="28"/>
      <c r="C75" s="120"/>
      <c r="D75" s="121"/>
      <c r="E75" s="105"/>
      <c r="F75" s="105"/>
      <c r="G75" s="105"/>
      <c r="H75" s="105"/>
      <c r="I75" s="105"/>
      <c r="J75" s="106"/>
      <c r="K75" s="107" t="str">
        <f>IFERROR(VLOOKUP(E75, '[1]Cadences-Références UET1'!$C$111:$I$138,2, FALSE), "")</f>
        <v/>
      </c>
      <c r="L75" s="107" t="str">
        <f>IFERROR(VLOOKUP(E75, '[1]Cadences-Références UET1'!$C$111:$I$138, 6, FALSE), "")</f>
        <v/>
      </c>
      <c r="M75" s="107" t="str">
        <f>IFERROR(VLOOKUP(E75, '[1]Cadences-Références UET1'!$C$111:$I$138, 5, FALSE)*($G75-$F75), "")</f>
        <v/>
      </c>
      <c r="N75" s="108" t="str">
        <f t="shared" si="7"/>
        <v/>
      </c>
      <c r="O75" s="109" t="str">
        <f t="shared" si="6"/>
        <v/>
      </c>
    </row>
    <row r="76" spans="2:15" ht="15.75" customHeight="1" thickBot="1" x14ac:dyDescent="0.3">
      <c r="B76" s="66"/>
      <c r="C76" s="122"/>
      <c r="D76" s="123"/>
      <c r="E76" s="58"/>
      <c r="F76" s="58"/>
      <c r="G76" s="58"/>
      <c r="H76" s="58"/>
      <c r="I76" s="58"/>
      <c r="J76" s="59"/>
      <c r="K76" s="60" t="str">
        <f>IFERROR(VLOOKUP(E76, '[1]Cadences-Références UET1'!$C$111:$I$138,2, FALSE), "")</f>
        <v/>
      </c>
      <c r="L76" s="60" t="str">
        <f>IFERROR(VLOOKUP(E76, '[1]Cadences-Références UET1'!$C$111:$I$138, 6, FALSE), "")</f>
        <v/>
      </c>
      <c r="M76" s="60" t="str">
        <f>IFERROR(VLOOKUP(E76, '[1]Cadences-Références UET1'!$C$111:$I$138, 5, FALSE)*($G76-$F76), "")</f>
        <v/>
      </c>
      <c r="N76" s="61" t="str">
        <f t="shared" si="7"/>
        <v/>
      </c>
      <c r="O76" s="62" t="str">
        <f t="shared" si="6"/>
        <v/>
      </c>
    </row>
    <row r="80" spans="2:15" ht="15" customHeight="1" x14ac:dyDescent="0.35">
      <c r="E80" s="2"/>
      <c r="F80" s="2"/>
      <c r="G80" s="2"/>
    </row>
  </sheetData>
  <sheetProtection sheet="1" objects="1" scenarios="1" selectLockedCells="1"/>
  <protectedRanges>
    <protectedRange sqref="F5:G76" name="Plage1"/>
  </protectedRanges>
  <mergeCells count="18">
    <mergeCell ref="B29:B52"/>
    <mergeCell ref="C29:C34"/>
    <mergeCell ref="D29:D30"/>
    <mergeCell ref="C35:C45"/>
    <mergeCell ref="C46:C52"/>
    <mergeCell ref="B53:B76"/>
    <mergeCell ref="C53:C58"/>
    <mergeCell ref="D53:D54"/>
    <mergeCell ref="C59:C69"/>
    <mergeCell ref="C70:C76"/>
    <mergeCell ref="B3:D3"/>
    <mergeCell ref="G3:I3"/>
    <mergeCell ref="J3:O3"/>
    <mergeCell ref="B5:B28"/>
    <mergeCell ref="C5:C10"/>
    <mergeCell ref="D5:D6"/>
    <mergeCell ref="C11:C21"/>
    <mergeCell ref="C22:C28"/>
  </mergeCells>
  <conditionalFormatting sqref="N5:N10 N29:N34 N53:N58">
    <cfRule type="cellIs" dxfId="195" priority="48" operator="greaterThanOrEqual">
      <formula>$S$6</formula>
    </cfRule>
    <cfRule type="cellIs" dxfId="194" priority="49" operator="lessThan">
      <formula>$S$6</formula>
    </cfRule>
  </conditionalFormatting>
  <conditionalFormatting sqref="O5:O10 O29:O34 O53:O58">
    <cfRule type="cellIs" dxfId="193" priority="46" operator="lessThanOrEqual">
      <formula>$S$7</formula>
    </cfRule>
    <cfRule type="cellIs" dxfId="192" priority="47" operator="greaterThan">
      <formula>$S$7</formula>
    </cfRule>
  </conditionalFormatting>
  <conditionalFormatting sqref="N5:O10 N29:O34 N53:O58">
    <cfRule type="cellIs" dxfId="191" priority="45" operator="notBetween">
      <formula>0</formula>
      <formula>2</formula>
    </cfRule>
  </conditionalFormatting>
  <conditionalFormatting sqref="K5:L10 K29:M34 K53:M58">
    <cfRule type="cellIs" dxfId="190" priority="44" operator="notBetween">
      <formula>0</formula>
      <formula>10000</formula>
    </cfRule>
  </conditionalFormatting>
  <conditionalFormatting sqref="M5:M10">
    <cfRule type="cellIs" dxfId="189" priority="43" operator="notBetween">
      <formula>0</formula>
      <formula>10000</formula>
    </cfRule>
  </conditionalFormatting>
  <conditionalFormatting sqref="N11:O21">
    <cfRule type="cellIs" dxfId="188" priority="38" operator="notBetween">
      <formula>0</formula>
      <formula>2</formula>
    </cfRule>
  </conditionalFormatting>
  <conditionalFormatting sqref="N11:N21">
    <cfRule type="cellIs" dxfId="187" priority="41" operator="lessThan">
      <formula>$S$12</formula>
    </cfRule>
    <cfRule type="cellIs" dxfId="186" priority="42" operator="greaterThanOrEqual">
      <formula>$S$12</formula>
    </cfRule>
  </conditionalFormatting>
  <conditionalFormatting sqref="O11:O21">
    <cfRule type="cellIs" dxfId="185" priority="39" operator="lessThanOrEqual">
      <formula>$S$13</formula>
    </cfRule>
    <cfRule type="cellIs" dxfId="184" priority="40" operator="greaterThan">
      <formula>$S$13</formula>
    </cfRule>
  </conditionalFormatting>
  <conditionalFormatting sqref="F11:G21 K11:L21">
    <cfRule type="cellIs" dxfId="183" priority="37" operator="notBetween">
      <formula>0</formula>
      <formula>10000</formula>
    </cfRule>
  </conditionalFormatting>
  <conditionalFormatting sqref="M11:M21">
    <cfRule type="cellIs" dxfId="182" priority="36" operator="notBetween">
      <formula>0</formula>
      <formula>10000</formula>
    </cfRule>
  </conditionalFormatting>
  <conditionalFormatting sqref="N35:O45">
    <cfRule type="cellIs" dxfId="181" priority="31" operator="notBetween">
      <formula>0</formula>
      <formula>2</formula>
    </cfRule>
  </conditionalFormatting>
  <conditionalFormatting sqref="N35:N45">
    <cfRule type="cellIs" dxfId="180" priority="34" operator="lessThan">
      <formula>$S$12</formula>
    </cfRule>
    <cfRule type="cellIs" dxfId="179" priority="35" operator="greaterThanOrEqual">
      <formula>$S$12</formula>
    </cfRule>
  </conditionalFormatting>
  <conditionalFormatting sqref="O35:O45">
    <cfRule type="cellIs" dxfId="178" priority="32" operator="lessThanOrEqual">
      <formula>$S$13</formula>
    </cfRule>
    <cfRule type="cellIs" dxfId="177" priority="33" operator="greaterThan">
      <formula>$S$13</formula>
    </cfRule>
  </conditionalFormatting>
  <conditionalFormatting sqref="F35:G45 K35:L45">
    <cfRule type="cellIs" dxfId="176" priority="30" operator="notBetween">
      <formula>0</formula>
      <formula>10000</formula>
    </cfRule>
  </conditionalFormatting>
  <conditionalFormatting sqref="M35:M45">
    <cfRule type="cellIs" dxfId="175" priority="29" operator="notBetween">
      <formula>0</formula>
      <formula>10000</formula>
    </cfRule>
  </conditionalFormatting>
  <conditionalFormatting sqref="N59:O69">
    <cfRule type="cellIs" dxfId="174" priority="24" operator="notBetween">
      <formula>0</formula>
      <formula>2</formula>
    </cfRule>
  </conditionalFormatting>
  <conditionalFormatting sqref="N59:N69">
    <cfRule type="cellIs" dxfId="173" priority="27" operator="lessThan">
      <formula>$S$12</formula>
    </cfRule>
    <cfRule type="cellIs" dxfId="172" priority="28" operator="greaterThanOrEqual">
      <formula>$S$12</formula>
    </cfRule>
  </conditionalFormatting>
  <conditionalFormatting sqref="O59:O69">
    <cfRule type="cellIs" dxfId="171" priority="25" operator="lessThanOrEqual">
      <formula>$S$13</formula>
    </cfRule>
    <cfRule type="cellIs" dxfId="170" priority="26" operator="greaterThan">
      <formula>$S$13</formula>
    </cfRule>
  </conditionalFormatting>
  <conditionalFormatting sqref="F59:G69 K59:L69">
    <cfRule type="cellIs" dxfId="169" priority="23" operator="notBetween">
      <formula>0</formula>
      <formula>10000</formula>
    </cfRule>
  </conditionalFormatting>
  <conditionalFormatting sqref="M59:M69">
    <cfRule type="cellIs" dxfId="168" priority="22" operator="notBetween">
      <formula>0</formula>
      <formula>10000</formula>
    </cfRule>
  </conditionalFormatting>
  <conditionalFormatting sqref="N22:O28">
    <cfRule type="cellIs" dxfId="167" priority="17" operator="notBetween">
      <formula>0</formula>
      <formula>2</formula>
    </cfRule>
  </conditionalFormatting>
  <conditionalFormatting sqref="N22:N28">
    <cfRule type="cellIs" dxfId="166" priority="20" operator="lessThan">
      <formula>$S$12</formula>
    </cfRule>
    <cfRule type="cellIs" dxfId="165" priority="21" operator="greaterThanOrEqual">
      <formula>$S$12</formula>
    </cfRule>
  </conditionalFormatting>
  <conditionalFormatting sqref="O22:O28">
    <cfRule type="cellIs" dxfId="164" priority="18" operator="lessThanOrEqual">
      <formula>$S$13</formula>
    </cfRule>
    <cfRule type="cellIs" dxfId="163" priority="19" operator="greaterThan">
      <formula>$S$13</formula>
    </cfRule>
  </conditionalFormatting>
  <conditionalFormatting sqref="F22:G28 K22:L28">
    <cfRule type="cellIs" dxfId="162" priority="16" operator="notBetween">
      <formula>0</formula>
      <formula>10000</formula>
    </cfRule>
  </conditionalFormatting>
  <conditionalFormatting sqref="M22:M28">
    <cfRule type="cellIs" dxfId="161" priority="15" operator="notBetween">
      <formula>0</formula>
      <formula>10000</formula>
    </cfRule>
  </conditionalFormatting>
  <conditionalFormatting sqref="N46:O52">
    <cfRule type="cellIs" dxfId="160" priority="10" operator="notBetween">
      <formula>0</formula>
      <formula>2</formula>
    </cfRule>
  </conditionalFormatting>
  <conditionalFormatting sqref="N46:N52">
    <cfRule type="cellIs" dxfId="159" priority="13" operator="lessThan">
      <formula>$S$12</formula>
    </cfRule>
    <cfRule type="cellIs" dxfId="158" priority="14" operator="greaterThanOrEqual">
      <formula>$S$12</formula>
    </cfRule>
  </conditionalFormatting>
  <conditionalFormatting sqref="O46:O52">
    <cfRule type="cellIs" dxfId="157" priority="11" operator="lessThanOrEqual">
      <formula>$S$13</formula>
    </cfRule>
    <cfRule type="cellIs" dxfId="156" priority="12" operator="greaterThan">
      <formula>$S$13</formula>
    </cfRule>
  </conditionalFormatting>
  <conditionalFormatting sqref="F46:G52 K46:L52">
    <cfRule type="cellIs" dxfId="155" priority="9" operator="notBetween">
      <formula>0</formula>
      <formula>10000</formula>
    </cfRule>
  </conditionalFormatting>
  <conditionalFormatting sqref="M46:M52">
    <cfRule type="cellIs" dxfId="154" priority="8" operator="notBetween">
      <formula>0</formula>
      <formula>10000</formula>
    </cfRule>
  </conditionalFormatting>
  <conditionalFormatting sqref="N70:O76">
    <cfRule type="cellIs" dxfId="153" priority="3" operator="notBetween">
      <formula>0</formula>
      <formula>2</formula>
    </cfRule>
  </conditionalFormatting>
  <conditionalFormatting sqref="N70:N76">
    <cfRule type="cellIs" dxfId="152" priority="6" operator="lessThan">
      <formula>$S$12</formula>
    </cfRule>
    <cfRule type="cellIs" dxfId="151" priority="7" operator="greaterThanOrEqual">
      <formula>$S$12</formula>
    </cfRule>
  </conditionalFormatting>
  <conditionalFormatting sqref="O70:O76">
    <cfRule type="cellIs" dxfId="150" priority="4" operator="lessThanOrEqual">
      <formula>$S$13</formula>
    </cfRule>
    <cfRule type="cellIs" dxfId="149" priority="5" operator="greaterThan">
      <formula>$S$13</formula>
    </cfRule>
  </conditionalFormatting>
  <conditionalFormatting sqref="F70:G76 K70:L76">
    <cfRule type="cellIs" dxfId="148" priority="2" operator="notBetween">
      <formula>0</formula>
      <formula>10000</formula>
    </cfRule>
  </conditionalFormatting>
  <conditionalFormatting sqref="M70:M76">
    <cfRule type="cellIs" dxfId="147" priority="1" operator="notBetween">
      <formula>0</formula>
      <formula>10000</formula>
    </cfRule>
  </conditionalFormatting>
  <pageMargins left="0" right="0" top="0.39370078740157483" bottom="0.39370078740157483" header="0.31496062992125984" footer="0.31496062992125984"/>
  <pageSetup paperSize="9" scale="6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outon 2">
              <controlPr defaultSize="0" print="0" autoFill="0" autoPict="0" macro="[1]!ajoutProduction">
                <anchor moveWithCells="1" sizeWithCells="1">
                  <from>
                    <xdr:col>12</xdr:col>
                    <xdr:colOff>19050</xdr:colOff>
                    <xdr:row>1</xdr:row>
                    <xdr:rowOff>19050</xdr:rowOff>
                  </from>
                  <to>
                    <xdr:col>14</xdr:col>
                    <xdr:colOff>542925</xdr:colOff>
                    <xdr:row>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mpression">
                <anchor moveWithCells="1" sizeWithCells="1">
                  <from>
                    <xdr:col>1</xdr:col>
                    <xdr:colOff>28575</xdr:colOff>
                    <xdr:row>1</xdr:row>
                    <xdr:rowOff>9525</xdr:rowOff>
                  </from>
                  <to>
                    <xdr:col>4</xdr:col>
                    <xdr:colOff>133350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306ACBE-E87C-4B0C-8EB4-545906A7239B}">
          <x14:formula1>
            <xm:f>'[Suivi de prod UET1-2.xlsm]Cadences-Références UET2'!#REF!</xm:f>
          </x14:formula1>
          <xm:sqref>E5:E10 E29:E34 E53:E58</xm:sqref>
        </x14:dataValidation>
        <x14:dataValidation type="list" allowBlank="1" showInputMessage="1" showErrorMessage="1" xr:uid="{F249F6E6-A6FA-4D34-B821-A58E19F157A9}">
          <x14:formula1>
            <xm:f>'[Suivi de prod UET1-2.xlsm]Cadences-Références UET1'!#REF!</xm:f>
          </x14:formula1>
          <xm:sqref>E22:E28 E70:E76 E46:E52</xm:sqref>
        </x14:dataValidation>
        <x14:dataValidation type="list" allowBlank="1" showInputMessage="1" showErrorMessage="1" xr:uid="{94B1E23D-5199-4505-B2FE-020278FD7021}">
          <x14:formula1>
            <xm:f>'[Suivi de prod UET1-2.xlsm]Cadences-Références UET1'!#REF!</xm:f>
          </x14:formula1>
          <xm:sqref>E11:E21 E35:E45 E59:E69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04-07-22</vt:lpstr>
      <vt:lpstr>22-06-22</vt:lpstr>
      <vt:lpstr>21-06-22</vt:lpstr>
      <vt:lpstr>11-06-22</vt:lpstr>
      <vt:lpstr>'04-07-22'!Zone_d_impression</vt:lpstr>
      <vt:lpstr>'11-06-22'!Zone_d_impression</vt:lpstr>
      <vt:lpstr>'21-06-22'!Zone_d_impression</vt:lpstr>
      <vt:lpstr>'22-06-22'!Zone_d_impression</vt:lpstr>
    </vt:vector>
  </TitlesOfParts>
  <Company>SACRED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Panhaleux</dc:creator>
  <cp:lastModifiedBy>Maxime Panhaleux</cp:lastModifiedBy>
  <dcterms:created xsi:type="dcterms:W3CDTF">2022-09-07T10:41:33Z</dcterms:created>
  <dcterms:modified xsi:type="dcterms:W3CDTF">2022-09-07T13:18:16Z</dcterms:modified>
</cp:coreProperties>
</file>