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132CEDA4-A803-4040-8815-5C84B6EC40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X PLATEFORME PAR QTE SAISIE" sheetId="1" r:id="rId1"/>
    <sheet name="TARIF G" sheetId="2" r:id="rId2"/>
    <sheet name="TARIF D" sheetId="3" r:id="rId3"/>
    <sheet name="Feuil3" sheetId="4" r:id="rId4"/>
  </sheets>
  <externalReferences>
    <externalReference r:id="rId5"/>
  </externalReferences>
  <definedNames>
    <definedName name="_xlnm._FilterDatabase" localSheetId="0" hidden="1">'PRIX PLATEFORME PAR QTE SAISIE'!$A$7:$BK$172</definedName>
    <definedName name="departs">'[1]TARIF D'!$A$2:$A$95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9" i="1" l="1" a="1"/>
  <c r="R9" i="1" s="1"/>
  <c r="R10" i="1" a="1"/>
  <c r="R10" i="1"/>
  <c r="R11" i="1" a="1"/>
  <c r="R11" i="1" s="1"/>
  <c r="R12" i="1" a="1"/>
  <c r="R12" i="1"/>
  <c r="R13" i="1" a="1"/>
  <c r="R13" i="1" s="1"/>
  <c r="R14" i="1" a="1"/>
  <c r="R14" i="1"/>
  <c r="R15" i="1" a="1"/>
  <c r="R15" i="1" s="1"/>
  <c r="R16" i="1" a="1"/>
  <c r="R16" i="1"/>
  <c r="R17" i="1" a="1"/>
  <c r="R17" i="1" s="1"/>
  <c r="R18" i="1" a="1"/>
  <c r="R18" i="1"/>
  <c r="R19" i="1" a="1"/>
  <c r="R19" i="1" s="1"/>
  <c r="R20" i="1" a="1"/>
  <c r="R20" i="1"/>
  <c r="R21" i="1" a="1"/>
  <c r="R21" i="1" s="1"/>
  <c r="R22" i="1" a="1"/>
  <c r="R22" i="1"/>
  <c r="R23" i="1" a="1"/>
  <c r="R23" i="1" s="1"/>
  <c r="R24" i="1" a="1"/>
  <c r="R24" i="1"/>
  <c r="R25" i="1" a="1"/>
  <c r="R25" i="1" s="1"/>
  <c r="R26" i="1" a="1"/>
  <c r="R26" i="1"/>
  <c r="R27" i="1" a="1"/>
  <c r="R27" i="1" s="1"/>
  <c r="R28" i="1" a="1"/>
  <c r="R28" i="1"/>
  <c r="R29" i="1" a="1"/>
  <c r="R29" i="1" s="1"/>
  <c r="R30" i="1" a="1"/>
  <c r="R30" i="1"/>
  <c r="R31" i="1" a="1"/>
  <c r="R31" i="1" s="1"/>
  <c r="R32" i="1" a="1"/>
  <c r="R32" i="1"/>
  <c r="R33" i="1" a="1"/>
  <c r="R33" i="1" s="1"/>
  <c r="R34" i="1" a="1"/>
  <c r="R34" i="1"/>
  <c r="R35" i="1" a="1"/>
  <c r="R35" i="1" s="1"/>
  <c r="R36" i="1" a="1"/>
  <c r="R36" i="1"/>
  <c r="R37" i="1" a="1"/>
  <c r="R37" i="1" s="1"/>
  <c r="R38" i="1" a="1"/>
  <c r="R38" i="1"/>
  <c r="R39" i="1" a="1"/>
  <c r="R39" i="1" s="1"/>
  <c r="R40" i="1" a="1"/>
  <c r="R40" i="1"/>
  <c r="R41" i="1" a="1"/>
  <c r="R41" i="1" s="1"/>
  <c r="R42" i="1" a="1"/>
  <c r="R42" i="1"/>
  <c r="R43" i="1" a="1"/>
  <c r="R43" i="1" s="1"/>
  <c r="R44" i="1" a="1"/>
  <c r="R44" i="1"/>
  <c r="R45" i="1" a="1"/>
  <c r="R45" i="1" s="1"/>
  <c r="R46" i="1" a="1"/>
  <c r="R46" i="1"/>
  <c r="R47" i="1" a="1"/>
  <c r="R47" i="1" s="1"/>
  <c r="R48" i="1" a="1"/>
  <c r="R48" i="1"/>
  <c r="R49" i="1" a="1"/>
  <c r="R49" i="1" s="1"/>
  <c r="R50" i="1" a="1"/>
  <c r="R50" i="1"/>
  <c r="R51" i="1" a="1"/>
  <c r="R51" i="1" s="1"/>
  <c r="R52" i="1" a="1"/>
  <c r="R52" i="1"/>
  <c r="R53" i="1" a="1"/>
  <c r="R53" i="1" s="1"/>
  <c r="R54" i="1" a="1"/>
  <c r="R54" i="1"/>
  <c r="R55" i="1" a="1"/>
  <c r="R55" i="1" s="1"/>
  <c r="R56" i="1" a="1"/>
  <c r="R56" i="1"/>
  <c r="R57" i="1" a="1"/>
  <c r="R57" i="1" s="1"/>
  <c r="R58" i="1" a="1"/>
  <c r="R58" i="1"/>
  <c r="R59" i="1" a="1"/>
  <c r="R59" i="1" s="1"/>
  <c r="R60" i="1" a="1"/>
  <c r="R60" i="1"/>
  <c r="R61" i="1" a="1"/>
  <c r="R61" i="1" s="1"/>
  <c r="R62" i="1" a="1"/>
  <c r="R62" i="1"/>
  <c r="R63" i="1" a="1"/>
  <c r="R63" i="1" s="1"/>
  <c r="R64" i="1" a="1"/>
  <c r="R64" i="1"/>
  <c r="R65" i="1" a="1"/>
  <c r="R65" i="1" s="1"/>
  <c r="R66" i="1" a="1"/>
  <c r="R66" i="1"/>
  <c r="R67" i="1" a="1"/>
  <c r="R67" i="1" s="1"/>
  <c r="R68" i="1" a="1"/>
  <c r="R68" i="1"/>
  <c r="R69" i="1" a="1"/>
  <c r="R69" i="1" s="1"/>
  <c r="R70" i="1" a="1"/>
  <c r="R70" i="1"/>
  <c r="R71" i="1" a="1"/>
  <c r="R71" i="1" s="1"/>
  <c r="R72" i="1" a="1"/>
  <c r="R72" i="1"/>
  <c r="R73" i="1" a="1"/>
  <c r="R73" i="1" s="1"/>
  <c r="R74" i="1" a="1"/>
  <c r="R74" i="1"/>
  <c r="R75" i="1" a="1"/>
  <c r="R75" i="1" s="1"/>
  <c r="R76" i="1" a="1"/>
  <c r="R76" i="1"/>
  <c r="R77" i="1" a="1"/>
  <c r="R77" i="1" s="1"/>
  <c r="R78" i="1" a="1"/>
  <c r="R78" i="1"/>
  <c r="R79" i="1" a="1"/>
  <c r="R79" i="1" s="1"/>
  <c r="R80" i="1" a="1"/>
  <c r="R80" i="1"/>
  <c r="R81" i="1" a="1"/>
  <c r="R81" i="1" s="1"/>
  <c r="R82" i="1" a="1"/>
  <c r="R82" i="1"/>
  <c r="R83" i="1" a="1"/>
  <c r="R83" i="1" s="1"/>
  <c r="R84" i="1" a="1"/>
  <c r="R84" i="1"/>
  <c r="R85" i="1" a="1"/>
  <c r="R85" i="1" s="1"/>
  <c r="R86" i="1" a="1"/>
  <c r="R86" i="1"/>
  <c r="R87" i="1" a="1"/>
  <c r="R87" i="1" s="1"/>
  <c r="R88" i="1" a="1"/>
  <c r="R88" i="1"/>
  <c r="R89" i="1" a="1"/>
  <c r="R89" i="1" s="1"/>
  <c r="R90" i="1" a="1"/>
  <c r="R90" i="1"/>
  <c r="R91" i="1" a="1"/>
  <c r="R91" i="1" s="1"/>
  <c r="R92" i="1" a="1"/>
  <c r="R92" i="1"/>
  <c r="R93" i="1" a="1"/>
  <c r="R93" i="1" s="1"/>
  <c r="R94" i="1" a="1"/>
  <c r="R94" i="1"/>
  <c r="R95" i="1" a="1"/>
  <c r="R95" i="1" s="1"/>
  <c r="R96" i="1" a="1"/>
  <c r="R96" i="1"/>
  <c r="R97" i="1" a="1"/>
  <c r="R97" i="1" s="1"/>
  <c r="R98" i="1" a="1"/>
  <c r="R98" i="1"/>
  <c r="R99" i="1" a="1"/>
  <c r="R99" i="1" s="1"/>
  <c r="R100" i="1" a="1"/>
  <c r="R100" i="1"/>
  <c r="R101" i="1" a="1"/>
  <c r="R101" i="1" s="1"/>
  <c r="R102" i="1" a="1"/>
  <c r="R102" i="1"/>
  <c r="R103" i="1" a="1"/>
  <c r="R103" i="1" s="1"/>
  <c r="R104" i="1" a="1"/>
  <c r="R104" i="1"/>
  <c r="R105" i="1" a="1"/>
  <c r="R105" i="1" s="1"/>
  <c r="R106" i="1" a="1"/>
  <c r="R106" i="1"/>
  <c r="R107" i="1" a="1"/>
  <c r="R107" i="1" s="1"/>
  <c r="R108" i="1" a="1"/>
  <c r="R108" i="1"/>
  <c r="R109" i="1" a="1"/>
  <c r="R109" i="1" s="1"/>
  <c r="R110" i="1" a="1"/>
  <c r="R110" i="1"/>
  <c r="R111" i="1" a="1"/>
  <c r="R111" i="1" s="1"/>
  <c r="R112" i="1" a="1"/>
  <c r="R112" i="1"/>
  <c r="R113" i="1" a="1"/>
  <c r="R113" i="1" s="1"/>
  <c r="R114" i="1" a="1"/>
  <c r="R114" i="1"/>
  <c r="R115" i="1" a="1"/>
  <c r="R115" i="1" s="1"/>
  <c r="R116" i="1" a="1"/>
  <c r="R116" i="1"/>
  <c r="R117" i="1" a="1"/>
  <c r="R117" i="1" s="1"/>
  <c r="R118" i="1" a="1"/>
  <c r="R118" i="1"/>
  <c r="R119" i="1" a="1"/>
  <c r="R119" i="1" s="1"/>
  <c r="R120" i="1" a="1"/>
  <c r="R120" i="1"/>
  <c r="R121" i="1" a="1"/>
  <c r="R121" i="1" s="1"/>
  <c r="R122" i="1" a="1"/>
  <c r="R122" i="1"/>
  <c r="R123" i="1" a="1"/>
  <c r="R123" i="1" s="1"/>
  <c r="R124" i="1" a="1"/>
  <c r="R124" i="1"/>
  <c r="R125" i="1" a="1"/>
  <c r="R125" i="1" s="1"/>
  <c r="R126" i="1" a="1"/>
  <c r="R126" i="1"/>
  <c r="R127" i="1" a="1"/>
  <c r="R127" i="1" s="1"/>
  <c r="R128" i="1" a="1"/>
  <c r="R128" i="1"/>
  <c r="R129" i="1" a="1"/>
  <c r="R129" i="1" s="1"/>
  <c r="R130" i="1" a="1"/>
  <c r="R130" i="1"/>
  <c r="R131" i="1" a="1"/>
  <c r="R131" i="1" s="1"/>
  <c r="R132" i="1" a="1"/>
  <c r="R132" i="1"/>
  <c r="R133" i="1" a="1"/>
  <c r="R133" i="1" s="1"/>
  <c r="R134" i="1" a="1"/>
  <c r="R134" i="1"/>
  <c r="R135" i="1" a="1"/>
  <c r="R135" i="1" s="1"/>
  <c r="R136" i="1" a="1"/>
  <c r="R136" i="1"/>
  <c r="R137" i="1" a="1"/>
  <c r="R137" i="1" s="1"/>
  <c r="R138" i="1" a="1"/>
  <c r="R138" i="1"/>
  <c r="R139" i="1" a="1"/>
  <c r="R139" i="1" s="1"/>
  <c r="R140" i="1" a="1"/>
  <c r="R140" i="1"/>
  <c r="R141" i="1" a="1"/>
  <c r="R141" i="1" s="1"/>
  <c r="R142" i="1" a="1"/>
  <c r="R142" i="1"/>
  <c r="R143" i="1" a="1"/>
  <c r="R143" i="1" s="1"/>
  <c r="R144" i="1" a="1"/>
  <c r="R144" i="1"/>
  <c r="R145" i="1" a="1"/>
  <c r="R145" i="1" s="1"/>
  <c r="R146" i="1" a="1"/>
  <c r="R146" i="1"/>
  <c r="R147" i="1" a="1"/>
  <c r="R147" i="1" s="1"/>
  <c r="R148" i="1" a="1"/>
  <c r="R148" i="1"/>
  <c r="R149" i="1" a="1"/>
  <c r="R149" i="1" s="1"/>
  <c r="R150" i="1" a="1"/>
  <c r="R150" i="1"/>
  <c r="R151" i="1" a="1"/>
  <c r="R151" i="1" s="1"/>
  <c r="R152" i="1" a="1"/>
  <c r="R152" i="1"/>
  <c r="R153" i="1" a="1"/>
  <c r="R153" i="1" s="1"/>
  <c r="R154" i="1" a="1"/>
  <c r="R154" i="1"/>
  <c r="R155" i="1" a="1"/>
  <c r="R155" i="1" s="1"/>
  <c r="R156" i="1" a="1"/>
  <c r="R156" i="1"/>
  <c r="R157" i="1" a="1"/>
  <c r="R157" i="1" s="1"/>
  <c r="R158" i="1" a="1"/>
  <c r="R158" i="1"/>
  <c r="R159" i="1" a="1"/>
  <c r="R159" i="1" s="1"/>
  <c r="R160" i="1" a="1"/>
  <c r="R160" i="1"/>
  <c r="R161" i="1" a="1"/>
  <c r="R161" i="1" s="1"/>
  <c r="R162" i="1" a="1"/>
  <c r="R162" i="1"/>
  <c r="R163" i="1" a="1"/>
  <c r="R163" i="1" s="1"/>
  <c r="R164" i="1" a="1"/>
  <c r="R164" i="1"/>
  <c r="R165" i="1" a="1"/>
  <c r="R165" i="1" s="1"/>
  <c r="R166" i="1" a="1"/>
  <c r="R166" i="1"/>
  <c r="R167" i="1" a="1"/>
  <c r="R167" i="1" s="1"/>
  <c r="R168" i="1" a="1"/>
  <c r="R168" i="1"/>
  <c r="R169" i="1" a="1"/>
  <c r="R169" i="1" s="1"/>
  <c r="R170" i="1" a="1"/>
  <c r="R170" i="1"/>
  <c r="R171" i="1" a="1"/>
  <c r="R171" i="1" s="1"/>
  <c r="R172" i="1" a="1"/>
  <c r="R172" i="1"/>
  <c r="R8" i="1" a="1"/>
  <c r="R8" i="1" s="1"/>
  <c r="N8" i="1" a="1"/>
  <c r="N8" i="1" s="1"/>
  <c r="N9" i="1" a="1"/>
  <c r="N9" i="1" s="1"/>
  <c r="N10" i="1" a="1"/>
  <c r="N10" i="1"/>
  <c r="N11" i="1" a="1"/>
  <c r="N11" i="1" s="1"/>
  <c r="N12" i="1" a="1"/>
  <c r="N12" i="1"/>
  <c r="N13" i="1" a="1"/>
  <c r="N13" i="1" s="1"/>
  <c r="N14" i="1" a="1"/>
  <c r="N14" i="1"/>
  <c r="N15" i="1" a="1"/>
  <c r="N15" i="1" s="1"/>
  <c r="N16" i="1" a="1"/>
  <c r="N16" i="1"/>
  <c r="N17" i="1" a="1"/>
  <c r="N17" i="1" s="1"/>
  <c r="N18" i="1" a="1"/>
  <c r="N18" i="1"/>
  <c r="N19" i="1" a="1"/>
  <c r="N19" i="1" s="1"/>
  <c r="N20" i="1" a="1"/>
  <c r="N20" i="1"/>
  <c r="N21" i="1" a="1"/>
  <c r="N21" i="1" s="1"/>
  <c r="N22" i="1" a="1"/>
  <c r="N22" i="1"/>
  <c r="N23" i="1" a="1"/>
  <c r="N23" i="1" s="1"/>
  <c r="N24" i="1" a="1"/>
  <c r="N24" i="1"/>
  <c r="N25" i="1" a="1"/>
  <c r="N25" i="1" s="1"/>
  <c r="N26" i="1" a="1"/>
  <c r="N26" i="1"/>
  <c r="N27" i="1" a="1"/>
  <c r="N27" i="1" s="1"/>
  <c r="N28" i="1" a="1"/>
  <c r="N28" i="1"/>
  <c r="N29" i="1" a="1"/>
  <c r="N29" i="1" s="1"/>
  <c r="N30" i="1" a="1"/>
  <c r="N30" i="1"/>
  <c r="N31" i="1" a="1"/>
  <c r="N31" i="1" s="1"/>
  <c r="N32" i="1" a="1"/>
  <c r="N32" i="1"/>
  <c r="N33" i="1" a="1"/>
  <c r="N33" i="1" s="1"/>
  <c r="N34" i="1" a="1"/>
  <c r="N34" i="1"/>
  <c r="N35" i="1" a="1"/>
  <c r="N35" i="1" s="1"/>
  <c r="N36" i="1" a="1"/>
  <c r="N36" i="1"/>
  <c r="N37" i="1" a="1"/>
  <c r="N37" i="1" s="1"/>
  <c r="N38" i="1" a="1"/>
  <c r="N38" i="1"/>
  <c r="N39" i="1" a="1"/>
  <c r="N39" i="1" s="1"/>
  <c r="N40" i="1" a="1"/>
  <c r="N40" i="1"/>
  <c r="N41" i="1" a="1"/>
  <c r="N41" i="1" s="1"/>
  <c r="N42" i="1" a="1"/>
  <c r="N42" i="1"/>
  <c r="N43" i="1" a="1"/>
  <c r="N43" i="1" s="1"/>
  <c r="N44" i="1" a="1"/>
  <c r="N44" i="1"/>
  <c r="N45" i="1" a="1"/>
  <c r="N45" i="1" s="1"/>
  <c r="N46" i="1" a="1"/>
  <c r="N46" i="1"/>
  <c r="N47" i="1" a="1"/>
  <c r="N47" i="1" s="1"/>
  <c r="N48" i="1" a="1"/>
  <c r="N48" i="1"/>
  <c r="N49" i="1" a="1"/>
  <c r="N49" i="1" s="1"/>
  <c r="N50" i="1" a="1"/>
  <c r="N50" i="1"/>
  <c r="N51" i="1" a="1"/>
  <c r="N51" i="1" s="1"/>
  <c r="N52" i="1" a="1"/>
  <c r="N52" i="1"/>
  <c r="N53" i="1" a="1"/>
  <c r="N53" i="1" s="1"/>
  <c r="N54" i="1" a="1"/>
  <c r="N54" i="1"/>
  <c r="N55" i="1" a="1"/>
  <c r="N55" i="1" s="1"/>
  <c r="N56" i="1" a="1"/>
  <c r="N56" i="1"/>
  <c r="N57" i="1" a="1"/>
  <c r="N57" i="1" s="1"/>
  <c r="N58" i="1" a="1"/>
  <c r="N58" i="1"/>
  <c r="N59" i="1" a="1"/>
  <c r="N59" i="1" s="1"/>
  <c r="N60" i="1" a="1"/>
  <c r="N60" i="1"/>
  <c r="N61" i="1" a="1"/>
  <c r="N61" i="1" s="1"/>
  <c r="N62" i="1" a="1"/>
  <c r="N62" i="1"/>
  <c r="N63" i="1" a="1"/>
  <c r="N63" i="1" s="1"/>
  <c r="N64" i="1" a="1"/>
  <c r="N64" i="1"/>
  <c r="N65" i="1" a="1"/>
  <c r="N65" i="1" s="1"/>
  <c r="N66" i="1" a="1"/>
  <c r="N66" i="1"/>
  <c r="N67" i="1" a="1"/>
  <c r="N67" i="1" s="1"/>
  <c r="N68" i="1" a="1"/>
  <c r="N68" i="1"/>
  <c r="N69" i="1" a="1"/>
  <c r="N69" i="1" s="1"/>
  <c r="N70" i="1" a="1"/>
  <c r="N70" i="1"/>
  <c r="N71" i="1" a="1"/>
  <c r="N71" i="1" s="1"/>
  <c r="N72" i="1" a="1"/>
  <c r="N72" i="1"/>
  <c r="N73" i="1" a="1"/>
  <c r="N73" i="1" s="1"/>
  <c r="N74" i="1" a="1"/>
  <c r="N74" i="1"/>
  <c r="N75" i="1" a="1"/>
  <c r="N75" i="1" s="1"/>
  <c r="N76" i="1" a="1"/>
  <c r="N76" i="1"/>
  <c r="N77" i="1" a="1"/>
  <c r="N77" i="1" s="1"/>
  <c r="N78" i="1" a="1"/>
  <c r="N78" i="1"/>
  <c r="N79" i="1" a="1"/>
  <c r="N79" i="1" s="1"/>
  <c r="N80" i="1" a="1"/>
  <c r="N80" i="1"/>
  <c r="N81" i="1" a="1"/>
  <c r="N81" i="1" s="1"/>
  <c r="N82" i="1" a="1"/>
  <c r="N82" i="1"/>
  <c r="N83" i="1" a="1"/>
  <c r="N83" i="1" s="1"/>
  <c r="N84" i="1" a="1"/>
  <c r="N84" i="1"/>
  <c r="N85" i="1" a="1"/>
  <c r="N85" i="1" s="1"/>
  <c r="N86" i="1" a="1"/>
  <c r="N86" i="1"/>
  <c r="N87" i="1" a="1"/>
  <c r="N87" i="1" s="1"/>
  <c r="N88" i="1" a="1"/>
  <c r="N88" i="1"/>
  <c r="N89" i="1" a="1"/>
  <c r="N89" i="1" s="1"/>
  <c r="N90" i="1" a="1"/>
  <c r="N90" i="1"/>
  <c r="N91" i="1" a="1"/>
  <c r="N91" i="1" s="1"/>
  <c r="N92" i="1" a="1"/>
  <c r="N92" i="1"/>
  <c r="N93" i="1" a="1"/>
  <c r="N93" i="1" s="1"/>
  <c r="N94" i="1" a="1"/>
  <c r="N94" i="1"/>
  <c r="N95" i="1" a="1"/>
  <c r="N95" i="1" s="1"/>
  <c r="N96" i="1" a="1"/>
  <c r="N96" i="1"/>
  <c r="N97" i="1" a="1"/>
  <c r="N97" i="1" s="1"/>
  <c r="N98" i="1" a="1"/>
  <c r="N98" i="1"/>
  <c r="N99" i="1" a="1"/>
  <c r="N99" i="1" s="1"/>
  <c r="N100" i="1" a="1"/>
  <c r="N100" i="1"/>
  <c r="N101" i="1" a="1"/>
  <c r="N101" i="1" s="1"/>
  <c r="N102" i="1" a="1"/>
  <c r="N102" i="1"/>
  <c r="N103" i="1" a="1"/>
  <c r="N103" i="1" s="1"/>
  <c r="N104" i="1" a="1"/>
  <c r="N104" i="1"/>
  <c r="N105" i="1" a="1"/>
  <c r="N105" i="1" s="1"/>
  <c r="N106" i="1" a="1"/>
  <c r="N106" i="1"/>
  <c r="N107" i="1" a="1"/>
  <c r="N107" i="1" s="1"/>
  <c r="N108" i="1" a="1"/>
  <c r="N108" i="1"/>
  <c r="N109" i="1" a="1"/>
  <c r="N109" i="1" s="1"/>
  <c r="N110" i="1" a="1"/>
  <c r="N110" i="1"/>
  <c r="N111" i="1" a="1"/>
  <c r="N111" i="1" s="1"/>
  <c r="N112" i="1" a="1"/>
  <c r="N112" i="1"/>
  <c r="N113" i="1" a="1"/>
  <c r="N113" i="1" s="1"/>
  <c r="N114" i="1" a="1"/>
  <c r="N114" i="1"/>
  <c r="N115" i="1" a="1"/>
  <c r="N115" i="1" s="1"/>
  <c r="N116" i="1" a="1"/>
  <c r="N116" i="1"/>
  <c r="N117" i="1" a="1"/>
  <c r="N117" i="1" s="1"/>
  <c r="N118" i="1" a="1"/>
  <c r="N118" i="1"/>
  <c r="N119" i="1" a="1"/>
  <c r="N119" i="1" s="1"/>
  <c r="N120" i="1" a="1"/>
  <c r="N120" i="1"/>
  <c r="N121" i="1" a="1"/>
  <c r="N121" i="1" s="1"/>
  <c r="N122" i="1" a="1"/>
  <c r="N122" i="1"/>
  <c r="N123" i="1" a="1"/>
  <c r="N123" i="1" s="1"/>
  <c r="N124" i="1" a="1"/>
  <c r="N124" i="1"/>
  <c r="N125" i="1" a="1"/>
  <c r="N125" i="1" s="1"/>
  <c r="N126" i="1" a="1"/>
  <c r="N126" i="1"/>
  <c r="N127" i="1" a="1"/>
  <c r="N127" i="1" s="1"/>
  <c r="N128" i="1" a="1"/>
  <c r="N128" i="1"/>
  <c r="N129" i="1" a="1"/>
  <c r="N129" i="1" s="1"/>
  <c r="N130" i="1" a="1"/>
  <c r="N130" i="1"/>
  <c r="N131" i="1" a="1"/>
  <c r="N131" i="1" s="1"/>
  <c r="N132" i="1" a="1"/>
  <c r="N132" i="1"/>
  <c r="N133" i="1" a="1"/>
  <c r="N133" i="1" s="1"/>
  <c r="N134" i="1" a="1"/>
  <c r="N134" i="1"/>
  <c r="N135" i="1" a="1"/>
  <c r="N135" i="1" s="1"/>
  <c r="N136" i="1" a="1"/>
  <c r="N136" i="1"/>
  <c r="N137" i="1" a="1"/>
  <c r="N137" i="1" s="1"/>
  <c r="N138" i="1" a="1"/>
  <c r="N138" i="1"/>
  <c r="N139" i="1" a="1"/>
  <c r="N139" i="1" s="1"/>
  <c r="N140" i="1" a="1"/>
  <c r="N140" i="1"/>
  <c r="N141" i="1" a="1"/>
  <c r="N141" i="1" s="1"/>
  <c r="N142" i="1" a="1"/>
  <c r="N142" i="1"/>
  <c r="N143" i="1" a="1"/>
  <c r="N143" i="1" s="1"/>
  <c r="N144" i="1" a="1"/>
  <c r="N144" i="1"/>
  <c r="N145" i="1" a="1"/>
  <c r="N145" i="1" s="1"/>
  <c r="N146" i="1" a="1"/>
  <c r="N146" i="1"/>
  <c r="N147" i="1" a="1"/>
  <c r="N147" i="1" s="1"/>
  <c r="N148" i="1" a="1"/>
  <c r="N148" i="1"/>
  <c r="N149" i="1" a="1"/>
  <c r="N149" i="1" s="1"/>
  <c r="N150" i="1" a="1"/>
  <c r="N150" i="1"/>
  <c r="N151" i="1" a="1"/>
  <c r="N151" i="1" s="1"/>
  <c r="N152" i="1" a="1"/>
  <c r="N152" i="1"/>
  <c r="N153" i="1" a="1"/>
  <c r="N153" i="1" s="1"/>
  <c r="N154" i="1" a="1"/>
  <c r="N154" i="1"/>
  <c r="N155" i="1" a="1"/>
  <c r="N155" i="1" s="1"/>
  <c r="N156" i="1" a="1"/>
  <c r="N156" i="1"/>
  <c r="N157" i="1" a="1"/>
  <c r="N157" i="1" s="1"/>
  <c r="N158" i="1" a="1"/>
  <c r="N158" i="1"/>
  <c r="N159" i="1" a="1"/>
  <c r="N159" i="1" s="1"/>
  <c r="N160" i="1" a="1"/>
  <c r="N160" i="1"/>
  <c r="N161" i="1" a="1"/>
  <c r="N161" i="1" s="1"/>
  <c r="N162" i="1" a="1"/>
  <c r="N162" i="1"/>
  <c r="N163" i="1" a="1"/>
  <c r="N163" i="1" s="1"/>
  <c r="N164" i="1" a="1"/>
  <c r="N164" i="1"/>
  <c r="N165" i="1" a="1"/>
  <c r="N165" i="1" s="1"/>
  <c r="N166" i="1" a="1"/>
  <c r="N166" i="1"/>
  <c r="N167" i="1" a="1"/>
  <c r="N167" i="1" s="1"/>
  <c r="N168" i="1" a="1"/>
  <c r="N168" i="1"/>
  <c r="N169" i="1" a="1"/>
  <c r="N169" i="1" s="1"/>
  <c r="N170" i="1" a="1"/>
  <c r="N170" i="1"/>
  <c r="N171" i="1" a="1"/>
  <c r="N171" i="1" s="1"/>
  <c r="N172" i="1" a="1"/>
  <c r="N172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6" i="1"/>
  <c r="M104" i="1"/>
  <c r="M108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8" i="1"/>
  <c r="F1" i="3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W95" i="2"/>
  <c r="V95" i="2"/>
  <c r="U95" i="2"/>
  <c r="T95" i="2"/>
  <c r="S95" i="2"/>
  <c r="R95" i="2"/>
  <c r="Q95" i="2"/>
  <c r="P95" i="2"/>
  <c r="O95" i="2"/>
  <c r="N95" i="2"/>
  <c r="W94" i="2"/>
  <c r="V94" i="2"/>
  <c r="U94" i="2"/>
  <c r="T94" i="2"/>
  <c r="S94" i="2"/>
  <c r="R94" i="2"/>
  <c r="Q94" i="2"/>
  <c r="P94" i="2"/>
  <c r="O94" i="2"/>
  <c r="N94" i="2"/>
  <c r="W93" i="2"/>
  <c r="V93" i="2"/>
  <c r="U93" i="2"/>
  <c r="T93" i="2"/>
  <c r="S93" i="2"/>
  <c r="R93" i="2"/>
  <c r="Q93" i="2"/>
  <c r="P93" i="2"/>
  <c r="O93" i="2"/>
  <c r="N93" i="2"/>
  <c r="W92" i="2"/>
  <c r="V92" i="2"/>
  <c r="U92" i="2"/>
  <c r="T92" i="2"/>
  <c r="S92" i="2"/>
  <c r="R92" i="2"/>
  <c r="Q92" i="2"/>
  <c r="P92" i="2"/>
  <c r="O92" i="2"/>
  <c r="N92" i="2"/>
  <c r="W91" i="2"/>
  <c r="V91" i="2"/>
  <c r="U91" i="2"/>
  <c r="T91" i="2"/>
  <c r="S91" i="2"/>
  <c r="R91" i="2"/>
  <c r="Q91" i="2"/>
  <c r="P91" i="2"/>
  <c r="O91" i="2"/>
  <c r="N91" i="2"/>
  <c r="W90" i="2"/>
  <c r="V90" i="2"/>
  <c r="U90" i="2"/>
  <c r="T90" i="2"/>
  <c r="S90" i="2"/>
  <c r="R90" i="2"/>
  <c r="Q90" i="2"/>
  <c r="P90" i="2"/>
  <c r="O90" i="2"/>
  <c r="N90" i="2"/>
  <c r="W89" i="2"/>
  <c r="V89" i="2"/>
  <c r="U89" i="2"/>
  <c r="T89" i="2"/>
  <c r="S89" i="2"/>
  <c r="R89" i="2"/>
  <c r="Q89" i="2"/>
  <c r="P89" i="2"/>
  <c r="O89" i="2"/>
  <c r="N89" i="2"/>
  <c r="W88" i="2"/>
  <c r="V88" i="2"/>
  <c r="U88" i="2"/>
  <c r="T88" i="2"/>
  <c r="S88" i="2"/>
  <c r="R88" i="2"/>
  <c r="Q88" i="2"/>
  <c r="P88" i="2"/>
  <c r="O88" i="2"/>
  <c r="N88" i="2"/>
  <c r="W87" i="2"/>
  <c r="V87" i="2"/>
  <c r="U87" i="2"/>
  <c r="T87" i="2"/>
  <c r="S87" i="2"/>
  <c r="R87" i="2"/>
  <c r="Q87" i="2"/>
  <c r="P87" i="2"/>
  <c r="O87" i="2"/>
  <c r="N87" i="2"/>
  <c r="W86" i="2"/>
  <c r="V86" i="2"/>
  <c r="U86" i="2"/>
  <c r="T86" i="2"/>
  <c r="S86" i="2"/>
  <c r="R86" i="2"/>
  <c r="Q86" i="2"/>
  <c r="P86" i="2"/>
  <c r="O86" i="2"/>
  <c r="N86" i="2"/>
  <c r="W85" i="2"/>
  <c r="V85" i="2"/>
  <c r="U85" i="2"/>
  <c r="T85" i="2"/>
  <c r="S85" i="2"/>
  <c r="R85" i="2"/>
  <c r="Q85" i="2"/>
  <c r="P85" i="2"/>
  <c r="O85" i="2"/>
  <c r="N85" i="2"/>
  <c r="W84" i="2"/>
  <c r="V84" i="2"/>
  <c r="U84" i="2"/>
  <c r="T84" i="2"/>
  <c r="S84" i="2"/>
  <c r="R84" i="2"/>
  <c r="Q84" i="2"/>
  <c r="P84" i="2"/>
  <c r="O84" i="2"/>
  <c r="N84" i="2"/>
  <c r="W83" i="2"/>
  <c r="V83" i="2"/>
  <c r="U83" i="2"/>
  <c r="T83" i="2"/>
  <c r="S83" i="2"/>
  <c r="R83" i="2"/>
  <c r="Q83" i="2"/>
  <c r="P83" i="2"/>
  <c r="O83" i="2"/>
  <c r="N83" i="2"/>
  <c r="W82" i="2"/>
  <c r="V82" i="2"/>
  <c r="U82" i="2"/>
  <c r="T82" i="2"/>
  <c r="S82" i="2"/>
  <c r="R82" i="2"/>
  <c r="Q82" i="2"/>
  <c r="P82" i="2"/>
  <c r="O82" i="2"/>
  <c r="N82" i="2"/>
  <c r="W81" i="2"/>
  <c r="V81" i="2"/>
  <c r="U81" i="2"/>
  <c r="T81" i="2"/>
  <c r="S81" i="2"/>
  <c r="R81" i="2"/>
  <c r="Q81" i="2"/>
  <c r="P81" i="2"/>
  <c r="O81" i="2"/>
  <c r="N81" i="2"/>
  <c r="W80" i="2"/>
  <c r="V80" i="2"/>
  <c r="U80" i="2"/>
  <c r="T80" i="2"/>
  <c r="S80" i="2"/>
  <c r="R80" i="2"/>
  <c r="Q80" i="2"/>
  <c r="P80" i="2"/>
  <c r="O80" i="2"/>
  <c r="N80" i="2"/>
  <c r="W79" i="2"/>
  <c r="V79" i="2"/>
  <c r="U79" i="2"/>
  <c r="T79" i="2"/>
  <c r="S79" i="2"/>
  <c r="R79" i="2"/>
  <c r="Q79" i="2"/>
  <c r="P79" i="2"/>
  <c r="O79" i="2"/>
  <c r="N79" i="2"/>
  <c r="W78" i="2"/>
  <c r="V78" i="2"/>
  <c r="U78" i="2"/>
  <c r="T78" i="2"/>
  <c r="S78" i="2"/>
  <c r="R78" i="2"/>
  <c r="Q78" i="2"/>
  <c r="P78" i="2"/>
  <c r="O78" i="2"/>
  <c r="N78" i="2"/>
  <c r="W77" i="2"/>
  <c r="V77" i="2"/>
  <c r="U77" i="2"/>
  <c r="T77" i="2"/>
  <c r="S77" i="2"/>
  <c r="R77" i="2"/>
  <c r="Q77" i="2"/>
  <c r="P77" i="2"/>
  <c r="O77" i="2"/>
  <c r="N77" i="2"/>
  <c r="W76" i="2"/>
  <c r="V76" i="2"/>
  <c r="U76" i="2"/>
  <c r="T76" i="2"/>
  <c r="S76" i="2"/>
  <c r="R76" i="2"/>
  <c r="Q76" i="2"/>
  <c r="P76" i="2"/>
  <c r="O76" i="2"/>
  <c r="N76" i="2"/>
  <c r="W75" i="2"/>
  <c r="V75" i="2"/>
  <c r="U75" i="2"/>
  <c r="T75" i="2"/>
  <c r="S75" i="2"/>
  <c r="R75" i="2"/>
  <c r="Q75" i="2"/>
  <c r="P75" i="2"/>
  <c r="O75" i="2"/>
  <c r="N75" i="2"/>
  <c r="W74" i="2"/>
  <c r="V74" i="2"/>
  <c r="U74" i="2"/>
  <c r="T74" i="2"/>
  <c r="S74" i="2"/>
  <c r="R74" i="2"/>
  <c r="Q74" i="2"/>
  <c r="P74" i="2"/>
  <c r="O74" i="2"/>
  <c r="N74" i="2"/>
  <c r="W73" i="2"/>
  <c r="V73" i="2"/>
  <c r="U73" i="2"/>
  <c r="T73" i="2"/>
  <c r="S73" i="2"/>
  <c r="R73" i="2"/>
  <c r="Q73" i="2"/>
  <c r="P73" i="2"/>
  <c r="O73" i="2"/>
  <c r="N73" i="2"/>
  <c r="W72" i="2"/>
  <c r="V72" i="2"/>
  <c r="U72" i="2"/>
  <c r="T72" i="2"/>
  <c r="S72" i="2"/>
  <c r="R72" i="2"/>
  <c r="Q72" i="2"/>
  <c r="P72" i="2"/>
  <c r="O72" i="2"/>
  <c r="N72" i="2"/>
  <c r="W71" i="2"/>
  <c r="V71" i="2"/>
  <c r="U71" i="2"/>
  <c r="T71" i="2"/>
  <c r="S71" i="2"/>
  <c r="R71" i="2"/>
  <c r="Q71" i="2"/>
  <c r="P71" i="2"/>
  <c r="O71" i="2"/>
  <c r="N71" i="2"/>
  <c r="W70" i="2"/>
  <c r="V70" i="2"/>
  <c r="U70" i="2"/>
  <c r="T70" i="2"/>
  <c r="S70" i="2"/>
  <c r="R70" i="2"/>
  <c r="Q70" i="2"/>
  <c r="P70" i="2"/>
  <c r="O70" i="2"/>
  <c r="N70" i="2"/>
  <c r="W69" i="2"/>
  <c r="V69" i="2"/>
  <c r="U69" i="2"/>
  <c r="T69" i="2"/>
  <c r="S69" i="2"/>
  <c r="R69" i="2"/>
  <c r="Q69" i="2"/>
  <c r="P69" i="2"/>
  <c r="O69" i="2"/>
  <c r="N69" i="2"/>
  <c r="W68" i="2"/>
  <c r="V68" i="2"/>
  <c r="U68" i="2"/>
  <c r="T68" i="2"/>
  <c r="S68" i="2"/>
  <c r="R68" i="2"/>
  <c r="Q68" i="2"/>
  <c r="P68" i="2"/>
  <c r="O68" i="2"/>
  <c r="N68" i="2"/>
  <c r="W67" i="2"/>
  <c r="V67" i="2"/>
  <c r="U67" i="2"/>
  <c r="T67" i="2"/>
  <c r="S67" i="2"/>
  <c r="R67" i="2"/>
  <c r="Q67" i="2"/>
  <c r="P67" i="2"/>
  <c r="O67" i="2"/>
  <c r="N67" i="2"/>
  <c r="W66" i="2"/>
  <c r="V66" i="2"/>
  <c r="U66" i="2"/>
  <c r="T66" i="2"/>
  <c r="S66" i="2"/>
  <c r="R66" i="2"/>
  <c r="Q66" i="2"/>
  <c r="P66" i="2"/>
  <c r="O66" i="2"/>
  <c r="N66" i="2"/>
  <c r="W65" i="2"/>
  <c r="V65" i="2"/>
  <c r="U65" i="2"/>
  <c r="T65" i="2"/>
  <c r="S65" i="2"/>
  <c r="R65" i="2"/>
  <c r="Q65" i="2"/>
  <c r="P65" i="2"/>
  <c r="O65" i="2"/>
  <c r="N65" i="2"/>
  <c r="W64" i="2"/>
  <c r="V64" i="2"/>
  <c r="U64" i="2"/>
  <c r="T64" i="2"/>
  <c r="S64" i="2"/>
  <c r="R64" i="2"/>
  <c r="Q64" i="2"/>
  <c r="P64" i="2"/>
  <c r="O64" i="2"/>
  <c r="N64" i="2"/>
  <c r="W63" i="2"/>
  <c r="V63" i="2"/>
  <c r="U63" i="2"/>
  <c r="T63" i="2"/>
  <c r="S63" i="2"/>
  <c r="R63" i="2"/>
  <c r="Q63" i="2"/>
  <c r="P63" i="2"/>
  <c r="O63" i="2"/>
  <c r="N63" i="2"/>
  <c r="W62" i="2"/>
  <c r="V62" i="2"/>
  <c r="U62" i="2"/>
  <c r="T62" i="2"/>
  <c r="S62" i="2"/>
  <c r="R62" i="2"/>
  <c r="Q62" i="2"/>
  <c r="P62" i="2"/>
  <c r="O62" i="2"/>
  <c r="N62" i="2"/>
  <c r="W61" i="2"/>
  <c r="V61" i="2"/>
  <c r="U61" i="2"/>
  <c r="T61" i="2"/>
  <c r="S61" i="2"/>
  <c r="R61" i="2"/>
  <c r="Q61" i="2"/>
  <c r="P61" i="2"/>
  <c r="O61" i="2"/>
  <c r="N61" i="2"/>
  <c r="W60" i="2"/>
  <c r="V60" i="2"/>
  <c r="U60" i="2"/>
  <c r="T60" i="2"/>
  <c r="S60" i="2"/>
  <c r="R60" i="2"/>
  <c r="Q60" i="2"/>
  <c r="P60" i="2"/>
  <c r="O60" i="2"/>
  <c r="N60" i="2"/>
  <c r="W59" i="2"/>
  <c r="V59" i="2"/>
  <c r="U59" i="2"/>
  <c r="T59" i="2"/>
  <c r="S59" i="2"/>
  <c r="R59" i="2"/>
  <c r="Q59" i="2"/>
  <c r="P59" i="2"/>
  <c r="O59" i="2"/>
  <c r="N59" i="2"/>
  <c r="W58" i="2"/>
  <c r="V58" i="2"/>
  <c r="U58" i="2"/>
  <c r="T58" i="2"/>
  <c r="S58" i="2"/>
  <c r="R58" i="2"/>
  <c r="Q58" i="2"/>
  <c r="P58" i="2"/>
  <c r="O58" i="2"/>
  <c r="N58" i="2"/>
  <c r="W57" i="2"/>
  <c r="V57" i="2"/>
  <c r="U57" i="2"/>
  <c r="T57" i="2"/>
  <c r="S57" i="2"/>
  <c r="R57" i="2"/>
  <c r="Q57" i="2"/>
  <c r="P57" i="2"/>
  <c r="O57" i="2"/>
  <c r="N57" i="2"/>
  <c r="W56" i="2"/>
  <c r="V56" i="2"/>
  <c r="U56" i="2"/>
  <c r="T56" i="2"/>
  <c r="S56" i="2"/>
  <c r="R56" i="2"/>
  <c r="Q56" i="2"/>
  <c r="P56" i="2"/>
  <c r="O56" i="2"/>
  <c r="N56" i="2"/>
  <c r="W55" i="2"/>
  <c r="V55" i="2"/>
  <c r="U55" i="2"/>
  <c r="T55" i="2"/>
  <c r="S55" i="2"/>
  <c r="R55" i="2"/>
  <c r="Q55" i="2"/>
  <c r="P55" i="2"/>
  <c r="O55" i="2"/>
  <c r="N55" i="2"/>
  <c r="W54" i="2"/>
  <c r="V54" i="2"/>
  <c r="U54" i="2"/>
  <c r="T54" i="2"/>
  <c r="S54" i="2"/>
  <c r="R54" i="2"/>
  <c r="Q54" i="2"/>
  <c r="P54" i="2"/>
  <c r="O54" i="2"/>
  <c r="N54" i="2"/>
  <c r="W53" i="2"/>
  <c r="V53" i="2"/>
  <c r="U53" i="2"/>
  <c r="T53" i="2"/>
  <c r="S53" i="2"/>
  <c r="R53" i="2"/>
  <c r="Q53" i="2"/>
  <c r="P53" i="2"/>
  <c r="O53" i="2"/>
  <c r="N53" i="2"/>
  <c r="W52" i="2"/>
  <c r="V52" i="2"/>
  <c r="U52" i="2"/>
  <c r="T52" i="2"/>
  <c r="S52" i="2"/>
  <c r="R52" i="2"/>
  <c r="Q52" i="2"/>
  <c r="P52" i="2"/>
  <c r="O52" i="2"/>
  <c r="N52" i="2"/>
  <c r="W51" i="2"/>
  <c r="V51" i="2"/>
  <c r="U51" i="2"/>
  <c r="T51" i="2"/>
  <c r="S51" i="2"/>
  <c r="R51" i="2"/>
  <c r="Q51" i="2"/>
  <c r="P51" i="2"/>
  <c r="O51" i="2"/>
  <c r="N51" i="2"/>
  <c r="W50" i="2"/>
  <c r="V50" i="2"/>
  <c r="U50" i="2"/>
  <c r="T50" i="2"/>
  <c r="S50" i="2"/>
  <c r="R50" i="2"/>
  <c r="Q50" i="2"/>
  <c r="P50" i="2"/>
  <c r="O50" i="2"/>
  <c r="N50" i="2"/>
  <c r="W49" i="2"/>
  <c r="V49" i="2"/>
  <c r="U49" i="2"/>
  <c r="T49" i="2"/>
  <c r="S49" i="2"/>
  <c r="R49" i="2"/>
  <c r="Q49" i="2"/>
  <c r="P49" i="2"/>
  <c r="O49" i="2"/>
  <c r="N49" i="2"/>
  <c r="W48" i="2"/>
  <c r="V48" i="2"/>
  <c r="U48" i="2"/>
  <c r="T48" i="2"/>
  <c r="S48" i="2"/>
  <c r="R48" i="2"/>
  <c r="Q48" i="2"/>
  <c r="P48" i="2"/>
  <c r="O48" i="2"/>
  <c r="N48" i="2"/>
  <c r="W47" i="2"/>
  <c r="V47" i="2"/>
  <c r="U47" i="2"/>
  <c r="T47" i="2"/>
  <c r="S47" i="2"/>
  <c r="R47" i="2"/>
  <c r="Q47" i="2"/>
  <c r="P47" i="2"/>
  <c r="O47" i="2"/>
  <c r="N47" i="2"/>
  <c r="W46" i="2"/>
  <c r="V46" i="2"/>
  <c r="U46" i="2"/>
  <c r="T46" i="2"/>
  <c r="S46" i="2"/>
  <c r="R46" i="2"/>
  <c r="Q46" i="2"/>
  <c r="P46" i="2"/>
  <c r="O46" i="2"/>
  <c r="N46" i="2"/>
  <c r="W45" i="2"/>
  <c r="V45" i="2"/>
  <c r="U45" i="2"/>
  <c r="T45" i="2"/>
  <c r="S45" i="2"/>
  <c r="R45" i="2"/>
  <c r="Q45" i="2"/>
  <c r="P45" i="2"/>
  <c r="O45" i="2"/>
  <c r="N45" i="2"/>
  <c r="W44" i="2"/>
  <c r="V44" i="2"/>
  <c r="U44" i="2"/>
  <c r="T44" i="2"/>
  <c r="S44" i="2"/>
  <c r="R44" i="2"/>
  <c r="Q44" i="2"/>
  <c r="P44" i="2"/>
  <c r="O44" i="2"/>
  <c r="N44" i="2"/>
  <c r="W43" i="2"/>
  <c r="V43" i="2"/>
  <c r="U43" i="2"/>
  <c r="T43" i="2"/>
  <c r="S43" i="2"/>
  <c r="R43" i="2"/>
  <c r="Q43" i="2"/>
  <c r="P43" i="2"/>
  <c r="O43" i="2"/>
  <c r="N43" i="2"/>
  <c r="W42" i="2"/>
  <c r="V42" i="2"/>
  <c r="U42" i="2"/>
  <c r="T42" i="2"/>
  <c r="S42" i="2"/>
  <c r="R42" i="2"/>
  <c r="Q42" i="2"/>
  <c r="P42" i="2"/>
  <c r="O42" i="2"/>
  <c r="N42" i="2"/>
  <c r="W41" i="2"/>
  <c r="V41" i="2"/>
  <c r="U41" i="2"/>
  <c r="T41" i="2"/>
  <c r="S41" i="2"/>
  <c r="R41" i="2"/>
  <c r="Q41" i="2"/>
  <c r="P41" i="2"/>
  <c r="O41" i="2"/>
  <c r="N41" i="2"/>
  <c r="W40" i="2"/>
  <c r="V40" i="2"/>
  <c r="U40" i="2"/>
  <c r="T40" i="2"/>
  <c r="S40" i="2"/>
  <c r="R40" i="2"/>
  <c r="Q40" i="2"/>
  <c r="P40" i="2"/>
  <c r="O40" i="2"/>
  <c r="N40" i="2"/>
  <c r="W39" i="2"/>
  <c r="V39" i="2"/>
  <c r="U39" i="2"/>
  <c r="T39" i="2"/>
  <c r="S39" i="2"/>
  <c r="R39" i="2"/>
  <c r="Q39" i="2"/>
  <c r="P39" i="2"/>
  <c r="O39" i="2"/>
  <c r="N39" i="2"/>
  <c r="W38" i="2"/>
  <c r="V38" i="2"/>
  <c r="U38" i="2"/>
  <c r="T38" i="2"/>
  <c r="S38" i="2"/>
  <c r="R38" i="2"/>
  <c r="Q38" i="2"/>
  <c r="P38" i="2"/>
  <c r="O38" i="2"/>
  <c r="N38" i="2"/>
  <c r="W37" i="2"/>
  <c r="V37" i="2"/>
  <c r="U37" i="2"/>
  <c r="T37" i="2"/>
  <c r="S37" i="2"/>
  <c r="R37" i="2"/>
  <c r="Q37" i="2"/>
  <c r="P37" i="2"/>
  <c r="O37" i="2"/>
  <c r="N37" i="2"/>
  <c r="W36" i="2"/>
  <c r="V36" i="2"/>
  <c r="U36" i="2"/>
  <c r="T36" i="2"/>
  <c r="S36" i="2"/>
  <c r="R36" i="2"/>
  <c r="Q36" i="2"/>
  <c r="P36" i="2"/>
  <c r="O36" i="2"/>
  <c r="N36" i="2"/>
  <c r="W35" i="2"/>
  <c r="V35" i="2"/>
  <c r="U35" i="2"/>
  <c r="T35" i="2"/>
  <c r="S35" i="2"/>
  <c r="R35" i="2"/>
  <c r="Q35" i="2"/>
  <c r="P35" i="2"/>
  <c r="O35" i="2"/>
  <c r="N35" i="2"/>
  <c r="W34" i="2"/>
  <c r="V34" i="2"/>
  <c r="U34" i="2"/>
  <c r="T34" i="2"/>
  <c r="S34" i="2"/>
  <c r="R34" i="2"/>
  <c r="Q34" i="2"/>
  <c r="P34" i="2"/>
  <c r="O34" i="2"/>
  <c r="N34" i="2"/>
  <c r="W33" i="2"/>
  <c r="V33" i="2"/>
  <c r="U33" i="2"/>
  <c r="T33" i="2"/>
  <c r="S33" i="2"/>
  <c r="R33" i="2"/>
  <c r="Q33" i="2"/>
  <c r="P33" i="2"/>
  <c r="O33" i="2"/>
  <c r="N33" i="2"/>
  <c r="W32" i="2"/>
  <c r="V32" i="2"/>
  <c r="U32" i="2"/>
  <c r="T32" i="2"/>
  <c r="S32" i="2"/>
  <c r="R32" i="2"/>
  <c r="Q32" i="2"/>
  <c r="P32" i="2"/>
  <c r="O32" i="2"/>
  <c r="N32" i="2"/>
  <c r="W31" i="2"/>
  <c r="V31" i="2"/>
  <c r="U31" i="2"/>
  <c r="T31" i="2"/>
  <c r="S31" i="2"/>
  <c r="R31" i="2"/>
  <c r="Q31" i="2"/>
  <c r="P31" i="2"/>
  <c r="O31" i="2"/>
  <c r="N31" i="2"/>
  <c r="W30" i="2"/>
  <c r="V30" i="2"/>
  <c r="U30" i="2"/>
  <c r="T30" i="2"/>
  <c r="S30" i="2"/>
  <c r="R30" i="2"/>
  <c r="Q30" i="2"/>
  <c r="P30" i="2"/>
  <c r="O30" i="2"/>
  <c r="N30" i="2"/>
  <c r="W29" i="2"/>
  <c r="V29" i="2"/>
  <c r="U29" i="2"/>
  <c r="T29" i="2"/>
  <c r="S29" i="2"/>
  <c r="R29" i="2"/>
  <c r="Q29" i="2"/>
  <c r="P29" i="2"/>
  <c r="O29" i="2"/>
  <c r="N29" i="2"/>
  <c r="W28" i="2"/>
  <c r="V28" i="2"/>
  <c r="U28" i="2"/>
  <c r="T28" i="2"/>
  <c r="S28" i="2"/>
  <c r="R28" i="2"/>
  <c r="Q28" i="2"/>
  <c r="P28" i="2"/>
  <c r="O28" i="2"/>
  <c r="N28" i="2"/>
  <c r="W27" i="2"/>
  <c r="V27" i="2"/>
  <c r="U27" i="2"/>
  <c r="T27" i="2"/>
  <c r="S27" i="2"/>
  <c r="R27" i="2"/>
  <c r="Q27" i="2"/>
  <c r="P27" i="2"/>
  <c r="O27" i="2"/>
  <c r="N27" i="2"/>
  <c r="W26" i="2"/>
  <c r="V26" i="2"/>
  <c r="U26" i="2"/>
  <c r="T26" i="2"/>
  <c r="S26" i="2"/>
  <c r="R26" i="2"/>
  <c r="Q26" i="2"/>
  <c r="P26" i="2"/>
  <c r="O26" i="2"/>
  <c r="N26" i="2"/>
  <c r="W25" i="2"/>
  <c r="V25" i="2"/>
  <c r="U25" i="2"/>
  <c r="T25" i="2"/>
  <c r="S25" i="2"/>
  <c r="R25" i="2"/>
  <c r="Q25" i="2"/>
  <c r="P25" i="2"/>
  <c r="O25" i="2"/>
  <c r="N25" i="2"/>
  <c r="W24" i="2"/>
  <c r="V24" i="2"/>
  <c r="U24" i="2"/>
  <c r="T24" i="2"/>
  <c r="S24" i="2"/>
  <c r="R24" i="2"/>
  <c r="Q24" i="2"/>
  <c r="P24" i="2"/>
  <c r="O24" i="2"/>
  <c r="N24" i="2"/>
  <c r="W23" i="2"/>
  <c r="V23" i="2"/>
  <c r="U23" i="2"/>
  <c r="T23" i="2"/>
  <c r="S23" i="2"/>
  <c r="R23" i="2"/>
  <c r="Q23" i="2"/>
  <c r="P23" i="2"/>
  <c r="O23" i="2"/>
  <c r="N23" i="2"/>
  <c r="W22" i="2"/>
  <c r="V22" i="2"/>
  <c r="U22" i="2"/>
  <c r="T22" i="2"/>
  <c r="S22" i="2"/>
  <c r="R22" i="2"/>
  <c r="Q22" i="2"/>
  <c r="P22" i="2"/>
  <c r="O22" i="2"/>
  <c r="N22" i="2"/>
  <c r="W21" i="2"/>
  <c r="V21" i="2"/>
  <c r="U21" i="2"/>
  <c r="T21" i="2"/>
  <c r="S21" i="2"/>
  <c r="R21" i="2"/>
  <c r="Q21" i="2"/>
  <c r="P21" i="2"/>
  <c r="O21" i="2"/>
  <c r="N21" i="2"/>
  <c r="W20" i="2"/>
  <c r="V20" i="2"/>
  <c r="U20" i="2"/>
  <c r="T20" i="2"/>
  <c r="S20" i="2"/>
  <c r="R20" i="2"/>
  <c r="Q20" i="2"/>
  <c r="P20" i="2"/>
  <c r="O20" i="2"/>
  <c r="N20" i="2"/>
  <c r="W19" i="2"/>
  <c r="V19" i="2"/>
  <c r="U19" i="2"/>
  <c r="T19" i="2"/>
  <c r="S19" i="2"/>
  <c r="R19" i="2"/>
  <c r="Q19" i="2"/>
  <c r="P19" i="2"/>
  <c r="O19" i="2"/>
  <c r="N19" i="2"/>
  <c r="W18" i="2"/>
  <c r="V18" i="2"/>
  <c r="U18" i="2"/>
  <c r="T18" i="2"/>
  <c r="S18" i="2"/>
  <c r="R18" i="2"/>
  <c r="Q18" i="2"/>
  <c r="P18" i="2"/>
  <c r="O18" i="2"/>
  <c r="N18" i="2"/>
  <c r="W17" i="2"/>
  <c r="V17" i="2"/>
  <c r="U17" i="2"/>
  <c r="T17" i="2"/>
  <c r="S17" i="2"/>
  <c r="R17" i="2"/>
  <c r="Q17" i="2"/>
  <c r="P17" i="2"/>
  <c r="O17" i="2"/>
  <c r="N17" i="2"/>
  <c r="W16" i="2"/>
  <c r="V16" i="2"/>
  <c r="U16" i="2"/>
  <c r="T16" i="2"/>
  <c r="S16" i="2"/>
  <c r="R16" i="2"/>
  <c r="Q16" i="2"/>
  <c r="P16" i="2"/>
  <c r="O16" i="2"/>
  <c r="N16" i="2"/>
  <c r="W15" i="2"/>
  <c r="V15" i="2"/>
  <c r="U15" i="2"/>
  <c r="T15" i="2"/>
  <c r="S15" i="2"/>
  <c r="R15" i="2"/>
  <c r="Q15" i="2"/>
  <c r="P15" i="2"/>
  <c r="O15" i="2"/>
  <c r="N15" i="2"/>
  <c r="W14" i="2"/>
  <c r="V14" i="2"/>
  <c r="U14" i="2"/>
  <c r="T14" i="2"/>
  <c r="S14" i="2"/>
  <c r="R14" i="2"/>
  <c r="Q14" i="2"/>
  <c r="P14" i="2"/>
  <c r="O14" i="2"/>
  <c r="N14" i="2"/>
  <c r="W13" i="2"/>
  <c r="V13" i="2"/>
  <c r="U13" i="2"/>
  <c r="T13" i="2"/>
  <c r="S13" i="2"/>
  <c r="R13" i="2"/>
  <c r="Q13" i="2"/>
  <c r="P13" i="2"/>
  <c r="O13" i="2"/>
  <c r="N13" i="2"/>
  <c r="W12" i="2"/>
  <c r="V12" i="2"/>
  <c r="U12" i="2"/>
  <c r="T12" i="2"/>
  <c r="S12" i="2"/>
  <c r="R12" i="2"/>
  <c r="Q12" i="2"/>
  <c r="P12" i="2"/>
  <c r="O12" i="2"/>
  <c r="N12" i="2"/>
  <c r="W11" i="2"/>
  <c r="V11" i="2"/>
  <c r="U11" i="2"/>
  <c r="T11" i="2"/>
  <c r="S11" i="2"/>
  <c r="R11" i="2"/>
  <c r="Q11" i="2"/>
  <c r="P11" i="2"/>
  <c r="O11" i="2"/>
  <c r="N11" i="2"/>
  <c r="W10" i="2"/>
  <c r="V10" i="2"/>
  <c r="U10" i="2"/>
  <c r="T10" i="2"/>
  <c r="S10" i="2"/>
  <c r="R10" i="2"/>
  <c r="Q10" i="2"/>
  <c r="P10" i="2"/>
  <c r="O10" i="2"/>
  <c r="N10" i="2"/>
  <c r="W9" i="2"/>
  <c r="V9" i="2"/>
  <c r="U9" i="2"/>
  <c r="T9" i="2"/>
  <c r="S9" i="2"/>
  <c r="R9" i="2"/>
  <c r="Q9" i="2"/>
  <c r="P9" i="2"/>
  <c r="O9" i="2"/>
  <c r="N9" i="2"/>
  <c r="W8" i="2"/>
  <c r="V8" i="2"/>
  <c r="U8" i="2"/>
  <c r="T8" i="2"/>
  <c r="S8" i="2"/>
  <c r="R8" i="2"/>
  <c r="Q8" i="2"/>
  <c r="P8" i="2"/>
  <c r="O8" i="2"/>
  <c r="N8" i="2"/>
  <c r="W7" i="2"/>
  <c r="V7" i="2"/>
  <c r="U7" i="2"/>
  <c r="T7" i="2"/>
  <c r="S7" i="2"/>
  <c r="R7" i="2"/>
  <c r="Q7" i="2"/>
  <c r="P7" i="2"/>
  <c r="O7" i="2"/>
  <c r="N7" i="2"/>
  <c r="W6" i="2"/>
  <c r="V6" i="2"/>
  <c r="U6" i="2"/>
  <c r="T6" i="2"/>
  <c r="S6" i="2"/>
  <c r="R6" i="2"/>
  <c r="Q6" i="2"/>
  <c r="P6" i="2"/>
  <c r="O6" i="2"/>
  <c r="N6" i="2"/>
  <c r="W5" i="2"/>
  <c r="V5" i="2"/>
  <c r="U5" i="2"/>
  <c r="T5" i="2"/>
  <c r="S5" i="2"/>
  <c r="R5" i="2"/>
  <c r="Q5" i="2"/>
  <c r="P5" i="2"/>
  <c r="O5" i="2"/>
  <c r="N5" i="2"/>
  <c r="W4" i="2"/>
  <c r="V4" i="2"/>
  <c r="U4" i="2"/>
  <c r="T4" i="2"/>
  <c r="S4" i="2"/>
  <c r="R4" i="2"/>
  <c r="Q4" i="2"/>
  <c r="P4" i="2"/>
  <c r="O4" i="2"/>
  <c r="N4" i="2"/>
  <c r="W3" i="2"/>
  <c r="V3" i="2"/>
  <c r="U3" i="2"/>
  <c r="T3" i="2"/>
  <c r="S3" i="2"/>
  <c r="R3" i="2"/>
  <c r="Q3" i="2"/>
  <c r="P3" i="2"/>
  <c r="O3" i="2"/>
  <c r="N3" i="2"/>
  <c r="W2" i="2"/>
  <c r="V2" i="2"/>
  <c r="U2" i="2"/>
  <c r="T2" i="2"/>
  <c r="S2" i="2"/>
  <c r="R2" i="2"/>
  <c r="Q2" i="2"/>
  <c r="P2" i="2"/>
  <c r="O2" i="2"/>
  <c r="N2" i="2"/>
  <c r="G1" i="2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F1" i="2"/>
  <c r="H116" i="1" l="1"/>
  <c r="M116" i="1" s="1"/>
  <c r="H115" i="1"/>
  <c r="M115" i="1" s="1"/>
  <c r="H114" i="1"/>
  <c r="M114" i="1" s="1"/>
  <c r="H113" i="1"/>
  <c r="M113" i="1" s="1"/>
  <c r="H112" i="1"/>
  <c r="M112" i="1" s="1"/>
  <c r="H111" i="1"/>
  <c r="M111" i="1" s="1"/>
  <c r="H110" i="1"/>
  <c r="M110" i="1" s="1"/>
  <c r="H109" i="1"/>
  <c r="M109" i="1" s="1"/>
  <c r="H107" i="1"/>
  <c r="M107" i="1" s="1"/>
  <c r="H106" i="1"/>
  <c r="M106" i="1" s="1"/>
  <c r="H105" i="1"/>
  <c r="M105" i="1" s="1"/>
  <c r="H103" i="1"/>
  <c r="M103" i="1" s="1"/>
  <c r="H102" i="1"/>
  <c r="M102" i="1" s="1"/>
  <c r="H101" i="1"/>
  <c r="M101" i="1" s="1"/>
  <c r="H100" i="1"/>
  <c r="M100" i="1" s="1"/>
  <c r="H99" i="1"/>
  <c r="M99" i="1" s="1"/>
  <c r="H98" i="1"/>
  <c r="M98" i="1" s="1"/>
  <c r="H97" i="1"/>
  <c r="M97" i="1" s="1"/>
  <c r="H95" i="1"/>
  <c r="M95" i="1" s="1"/>
  <c r="H94" i="1"/>
  <c r="M94" i="1" s="1"/>
  <c r="H93" i="1"/>
  <c r="M9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<sst xmlns="http://schemas.openxmlformats.org/spreadsheetml/2006/main" count="461" uniqueCount="220">
  <si>
    <t>Agence</t>
  </si>
  <si>
    <t>Labo</t>
  </si>
  <si>
    <t>Nom Labo</t>
  </si>
  <si>
    <t>Référence interne</t>
  </si>
  <si>
    <t>GTIN 13</t>
  </si>
  <si>
    <t>Référence article fournisseur</t>
  </si>
  <si>
    <t>Libellé court</t>
  </si>
  <si>
    <t xml:space="preserve">UNITE DE VENTE </t>
  </si>
  <si>
    <t xml:space="preserve">PRIX PAR QUANTITE </t>
  </si>
  <si>
    <t xml:space="preserve">Marge </t>
  </si>
  <si>
    <t>Dern prix achat HT</t>
  </si>
  <si>
    <t>verif prix achat a ce jour</t>
  </si>
  <si>
    <t>Difference</t>
  </si>
  <si>
    <t>Fardelage</t>
  </si>
  <si>
    <t>Gabarit</t>
  </si>
  <si>
    <t>Statut</t>
  </si>
  <si>
    <t>Moyenne mensuelle</t>
  </si>
  <si>
    <t>Mois en cours</t>
  </si>
  <si>
    <t>Stock Ag 59</t>
  </si>
  <si>
    <t>Couverture AG 59 (mois)</t>
  </si>
  <si>
    <t>Stock Société</t>
  </si>
  <si>
    <t>Couverture nationale (mois)</t>
  </si>
  <si>
    <t>Commandes fournisseurs en cours</t>
  </si>
  <si>
    <t>Couverture projetée avec encours (mois)</t>
  </si>
  <si>
    <t>Qté totale U/P</t>
  </si>
  <si>
    <t>Somme</t>
  </si>
  <si>
    <t>Regroupement Famille Oxypharm Code</t>
  </si>
  <si>
    <t>Regroupement Famille Oxypharm Lib</t>
  </si>
  <si>
    <t>Famille Article pour Oxypharm Code</t>
  </si>
  <si>
    <t>Famille Article pour Oxypharm Lib</t>
  </si>
  <si>
    <t>Sous famille Article pour Oxypharm Code</t>
  </si>
  <si>
    <t>Sous famille Article pour Oxypharm Lib</t>
  </si>
  <si>
    <t>Désignation longue</t>
  </si>
  <si>
    <t>CIP 13</t>
  </si>
  <si>
    <t>GEOMAG</t>
  </si>
  <si>
    <t>Date référencement</t>
  </si>
  <si>
    <t>Code spécial</t>
  </si>
  <si>
    <t>Qté stock sécu</t>
  </si>
  <si>
    <t>Priorité</t>
  </si>
  <si>
    <t>10</t>
  </si>
  <si>
    <t>20</t>
  </si>
  <si>
    <t>4</t>
  </si>
  <si>
    <t>8</t>
  </si>
  <si>
    <t>3</t>
  </si>
  <si>
    <t>2</t>
  </si>
  <si>
    <t>1</t>
  </si>
  <si>
    <t>6</t>
  </si>
  <si>
    <t>24</t>
  </si>
  <si>
    <t>18</t>
  </si>
  <si>
    <t>5</t>
  </si>
  <si>
    <t>48</t>
  </si>
  <si>
    <t>12</t>
  </si>
  <si>
    <t>100</t>
  </si>
  <si>
    <t>7</t>
  </si>
  <si>
    <t>9</t>
  </si>
  <si>
    <t>50</t>
  </si>
  <si>
    <t>25</t>
  </si>
  <si>
    <t>SOUHAIT PLATEFORME</t>
  </si>
  <si>
    <t>Commentaires</t>
  </si>
  <si>
    <t>Poids unitaire</t>
  </si>
  <si>
    <t>0,210</t>
  </si>
  <si>
    <t>0,050</t>
  </si>
  <si>
    <t>0,185</t>
  </si>
  <si>
    <t>0,970</t>
  </si>
  <si>
    <t>0,320</t>
  </si>
  <si>
    <t>0,770</t>
  </si>
  <si>
    <t>0,270</t>
  </si>
  <si>
    <t>1,790</t>
  </si>
  <si>
    <t>0,450</t>
  </si>
  <si>
    <t>26,100</t>
  </si>
  <si>
    <t>45,000</t>
  </si>
  <si>
    <t>42,000</t>
  </si>
  <si>
    <t>0,530</t>
  </si>
  <si>
    <t>0,540</t>
  </si>
  <si>
    <t>1,320</t>
  </si>
  <si>
    <t>1,230</t>
  </si>
  <si>
    <t>44,500</t>
  </si>
  <si>
    <t>1,250</t>
  </si>
  <si>
    <t>5,250</t>
  </si>
  <si>
    <t>11,560</t>
  </si>
  <si>
    <t>7,000</t>
  </si>
  <si>
    <t>4,900</t>
  </si>
  <si>
    <t>14,000</t>
  </si>
  <si>
    <t>22,420</t>
  </si>
  <si>
    <t>2,570</t>
  </si>
  <si>
    <t>0,470</t>
  </si>
  <si>
    <t>0,370</t>
  </si>
  <si>
    <t>0,440</t>
  </si>
  <si>
    <t>0,500</t>
  </si>
  <si>
    <t>0,300</t>
  </si>
  <si>
    <t>0,176</t>
  </si>
  <si>
    <t>0,900</t>
  </si>
  <si>
    <t>6,570</t>
  </si>
  <si>
    <t>8,150</t>
  </si>
  <si>
    <t>2,000</t>
  </si>
  <si>
    <t>0,033</t>
  </si>
  <si>
    <t>0,100</t>
  </si>
  <si>
    <t>15,600</t>
  </si>
  <si>
    <t>6,500</t>
  </si>
  <si>
    <t>2,340</t>
  </si>
  <si>
    <t>0,180</t>
  </si>
  <si>
    <t>15,000</t>
  </si>
  <si>
    <t>11,650</t>
  </si>
  <si>
    <t>2,610</t>
  </si>
  <si>
    <t>0,027</t>
  </si>
  <si>
    <t>2,700</t>
  </si>
  <si>
    <t>3,100</t>
  </si>
  <si>
    <t>0,940</t>
  </si>
  <si>
    <t>0,145</t>
  </si>
  <si>
    <t>0,680</t>
  </si>
  <si>
    <t>6,049</t>
  </si>
  <si>
    <t>1,700</t>
  </si>
  <si>
    <t>6,310</t>
  </si>
  <si>
    <t>0,130</t>
  </si>
  <si>
    <t>18,000</t>
  </si>
  <si>
    <t>19,580</t>
  </si>
  <si>
    <t>18,500</t>
  </si>
  <si>
    <t>0,600</t>
  </si>
  <si>
    <t>49,000</t>
  </si>
  <si>
    <t>23,000</t>
  </si>
  <si>
    <t>2,684</t>
  </si>
  <si>
    <t>2,760</t>
  </si>
  <si>
    <t>0,528</t>
  </si>
  <si>
    <t>1,300</t>
  </si>
  <si>
    <t>1,650</t>
  </si>
  <si>
    <t>3,030</t>
  </si>
  <si>
    <t>2,922</t>
  </si>
  <si>
    <t>1,340</t>
  </si>
  <si>
    <t>1,360</t>
  </si>
  <si>
    <t>2,660</t>
  </si>
  <si>
    <t>1,290</t>
  </si>
  <si>
    <t>3,940</t>
  </si>
  <si>
    <t>1,400</t>
  </si>
  <si>
    <t>0,679</t>
  </si>
  <si>
    <t>1,030</t>
  </si>
  <si>
    <t>3,725</t>
  </si>
  <si>
    <t>0,392</t>
  </si>
  <si>
    <t>0,975</t>
  </si>
  <si>
    <t>2,594</t>
  </si>
  <si>
    <t>3,768</t>
  </si>
  <si>
    <t>0,448</t>
  </si>
  <si>
    <t>1,080</t>
  </si>
  <si>
    <t>1,980</t>
  </si>
  <si>
    <t>2,207</t>
  </si>
  <si>
    <t>1,140</t>
  </si>
  <si>
    <t>0,250</t>
  </si>
  <si>
    <t>2,625</t>
  </si>
  <si>
    <t>3,278</t>
  </si>
  <si>
    <t>0,894</t>
  </si>
  <si>
    <t>2,879</t>
  </si>
  <si>
    <t>3,412</t>
  </si>
  <si>
    <t>2,090</t>
  </si>
  <si>
    <t>3,447</t>
  </si>
  <si>
    <t>3,335</t>
  </si>
  <si>
    <t>3,373</t>
  </si>
  <si>
    <t>3,336</t>
  </si>
  <si>
    <t>0,080</t>
  </si>
  <si>
    <t>0,042</t>
  </si>
  <si>
    <t>1,430</t>
  </si>
  <si>
    <t>2,910</t>
  </si>
  <si>
    <t>10,000</t>
  </si>
  <si>
    <t>0,340</t>
  </si>
  <si>
    <t>1,200</t>
  </si>
  <si>
    <t>0,520</t>
  </si>
  <si>
    <t>0,650</t>
  </si>
  <si>
    <t>0,800</t>
  </si>
  <si>
    <t>1,530</t>
  </si>
  <si>
    <t>7,720</t>
  </si>
  <si>
    <t>1,730</t>
  </si>
  <si>
    <t>5,500</t>
  </si>
  <si>
    <t>1,000</t>
  </si>
  <si>
    <t>8,500</t>
  </si>
  <si>
    <t>70,000</t>
  </si>
  <si>
    <t>55,000</t>
  </si>
  <si>
    <t>1,800</t>
  </si>
  <si>
    <t>1,560</t>
  </si>
  <si>
    <t>12,500</t>
  </si>
  <si>
    <t>8,470</t>
  </si>
  <si>
    <t>14,300</t>
  </si>
  <si>
    <t>2,750</t>
  </si>
  <si>
    <t>13,600</t>
  </si>
  <si>
    <t>10,600</t>
  </si>
  <si>
    <t>9,230</t>
  </si>
  <si>
    <t>carton de 20</t>
  </si>
  <si>
    <t>carton de 8</t>
  </si>
  <si>
    <t xml:space="preserve">10 </t>
  </si>
  <si>
    <t>carton de 10</t>
  </si>
  <si>
    <t>palette de 3</t>
  </si>
  <si>
    <t>palette de 6</t>
  </si>
  <si>
    <t>carton de 18</t>
  </si>
  <si>
    <t>palette de 20</t>
  </si>
  <si>
    <t>carton de 25</t>
  </si>
  <si>
    <t>carton de 6</t>
  </si>
  <si>
    <t>carton de 50</t>
  </si>
  <si>
    <t>carton de 100</t>
  </si>
  <si>
    <t>fardelage 12</t>
  </si>
  <si>
    <t>carton de 48</t>
  </si>
  <si>
    <t>carton de 24</t>
  </si>
  <si>
    <t>carton de 9</t>
  </si>
  <si>
    <t xml:space="preserve">carton de 4 </t>
  </si>
  <si>
    <t>par multiple de 4</t>
  </si>
  <si>
    <t>EXP. GEODIS</t>
  </si>
  <si>
    <t>0,700</t>
  </si>
  <si>
    <t>ARTICLE NTAG</t>
  </si>
  <si>
    <t>0,009</t>
  </si>
  <si>
    <t>2,64</t>
  </si>
  <si>
    <t>0,42</t>
  </si>
  <si>
    <t>0,390</t>
  </si>
  <si>
    <t>3,21</t>
  </si>
  <si>
    <t>10,80</t>
  </si>
  <si>
    <t>0,41</t>
  </si>
  <si>
    <t>1,40</t>
  </si>
  <si>
    <t>11,90</t>
  </si>
  <si>
    <t>c</t>
  </si>
  <si>
    <r>
      <rPr>
        <b/>
        <sz val="11"/>
        <color rgb="FF0070C0"/>
        <rFont val="Arial"/>
        <family val="2"/>
      </rPr>
      <t>EXPEDITION CHRONOPOST = C</t>
    </r>
    <r>
      <rPr>
        <b/>
        <sz val="9"/>
        <color rgb="FF000000"/>
        <rFont val="Arial"/>
        <family val="2"/>
      </rPr>
      <t xml:space="preserve"> </t>
    </r>
  </si>
  <si>
    <t>Département</t>
  </si>
  <si>
    <t>Poids Total</t>
  </si>
  <si>
    <t xml:space="preserve">Département </t>
  </si>
  <si>
    <t>Tarif G</t>
  </si>
  <si>
    <t>Tarif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</si>
</sst>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;\-#,##0.0"/>
    <numFmt numFmtId="165" formatCode="dd\/mm\/yyyy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sz val="9"/>
      <color rgb="FFFFC342"/>
      <name val="Arial"/>
      <family val="2"/>
    </font>
    <font>
      <b/>
      <sz val="9"/>
      <color rgb="FF000000"/>
      <name val="Arial"/>
      <family val="2"/>
    </font>
    <font>
      <b/>
      <sz val="11"/>
      <color rgb="FF0070C0"/>
      <name val="Arial"/>
      <family val="2"/>
    </font>
    <font>
      <b/>
      <sz val="18"/>
      <color theme="4"/>
      <name val="Arial"/>
      <family val="2"/>
    </font>
    <font>
      <sz val="10"/>
      <name val="Arial CE"/>
      <charset val="238"/>
    </font>
    <font>
      <sz val="10"/>
      <color rgb="FFFFFFFF"/>
      <name val="Trebuchet MS"/>
      <family val="2"/>
    </font>
    <font>
      <sz val="12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200E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6C3C6"/>
      </left>
      <right style="thin">
        <color rgb="FFC6C3C6"/>
      </right>
      <top style="thin">
        <color rgb="FFC6C3C6"/>
      </top>
      <bottom style="thin">
        <color rgb="FFC6C3C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dashed">
        <color rgb="FFBFBFBF"/>
      </left>
      <right/>
      <top style="dashed">
        <color rgb="FFBFBFBF"/>
      </top>
      <bottom style="dashed">
        <color rgb="FFBFBFBF"/>
      </bottom>
      <diagonal/>
    </border>
    <border>
      <left/>
      <right style="dashed">
        <color theme="0" tint="-0.24994659260841701"/>
      </right>
      <top/>
      <bottom/>
      <diagonal/>
    </border>
    <border>
      <left style="dashed">
        <color theme="0" tint="-0.24994659260841701"/>
      </left>
      <right style="dashed">
        <color theme="0" tint="-0.24994659260841701"/>
      </right>
      <top/>
      <bottom/>
      <diagonal/>
    </border>
    <border>
      <left style="dashed">
        <color theme="0" tint="-0.24994659260841701"/>
      </left>
      <right/>
      <top/>
      <bottom/>
      <diagonal/>
    </border>
    <border>
      <left style="dashed">
        <color theme="0" tint="-0.24994659260841701"/>
      </left>
      <right style="medium">
        <color rgb="FFFFFFFF"/>
      </right>
      <top/>
      <bottom/>
      <diagonal/>
    </border>
    <border>
      <left/>
      <right style="dashed">
        <color theme="0" tint="-0.24994659260841701"/>
      </right>
      <top/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/>
      <diagonal/>
    </border>
    <border>
      <left style="dashed">
        <color theme="0" tint="-0.24994659260841701"/>
      </left>
      <right/>
      <top style="dashed">
        <color theme="0" tint="-0.24994659260841701"/>
      </top>
      <bottom/>
      <diagonal/>
    </border>
    <border>
      <left style="dashed">
        <color theme="0" tint="-0.24994659260841701"/>
      </left>
      <right style="medium">
        <color rgb="FFFFFFFF"/>
      </right>
      <top style="dashed">
        <color theme="0" tint="-0.24994659260841701"/>
      </top>
      <bottom/>
      <diagonal/>
    </border>
    <border>
      <left style="dashed">
        <color rgb="FFBFBFBF"/>
      </left>
      <right/>
      <top style="dashed">
        <color theme="0" tint="-0.24994659260841701"/>
      </top>
      <bottom style="dashed">
        <color rgb="FFBFBFBF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 style="dashed">
        <color rgb="FFBFBFB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49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3" fontId="4" fillId="5" borderId="2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9" fontId="4" fillId="3" borderId="2" xfId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right"/>
    </xf>
    <xf numFmtId="3" fontId="5" fillId="5" borderId="4" xfId="0" applyNumberFormat="1" applyFont="1" applyFill="1" applyBorder="1" applyAlignment="1">
      <alignment horizontal="right"/>
    </xf>
    <xf numFmtId="49" fontId="5" fillId="5" borderId="4" xfId="0" applyNumberFormat="1" applyFont="1" applyFill="1" applyBorder="1" applyAlignment="1">
      <alignment horizontal="left"/>
    </xf>
    <xf numFmtId="0" fontId="5" fillId="5" borderId="4" xfId="0" applyFont="1" applyFill="1" applyBorder="1" applyAlignment="1">
      <alignment horizontal="right"/>
    </xf>
    <xf numFmtId="165" fontId="5" fillId="5" borderId="4" xfId="0" applyNumberFormat="1" applyFont="1" applyFill="1" applyBorder="1" applyAlignment="1">
      <alignment horizontal="left"/>
    </xf>
    <xf numFmtId="0" fontId="3" fillId="5" borderId="0" xfId="0" applyFont="1" applyFill="1" applyAlignment="1">
      <alignment horizontal="left"/>
    </xf>
    <xf numFmtId="164" fontId="2" fillId="5" borderId="2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9" fontId="3" fillId="3" borderId="0" xfId="1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9" fontId="0" fillId="6" borderId="0" xfId="1" applyFont="1" applyFill="1"/>
    <xf numFmtId="0" fontId="0" fillId="7" borderId="0" xfId="0" applyFill="1"/>
    <xf numFmtId="0" fontId="0" fillId="6" borderId="0" xfId="0" applyFill="1"/>
    <xf numFmtId="49" fontId="7" fillId="2" borderId="1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/>
    </xf>
    <xf numFmtId="0" fontId="11" fillId="8" borderId="5" xfId="2" applyFont="1" applyFill="1" applyBorder="1" applyAlignment="1">
      <alignment horizontal="center"/>
    </xf>
    <xf numFmtId="8" fontId="12" fillId="9" borderId="6" xfId="0" applyNumberFormat="1" applyFont="1" applyFill="1" applyBorder="1" applyAlignment="1">
      <alignment horizontal="center" vertical="center" wrapText="1"/>
    </xf>
    <xf numFmtId="8" fontId="12" fillId="9" borderId="7" xfId="0" applyNumberFormat="1" applyFont="1" applyFill="1" applyBorder="1" applyAlignment="1">
      <alignment horizontal="center" vertical="center" wrapText="1"/>
    </xf>
    <xf numFmtId="8" fontId="12" fillId="9" borderId="8" xfId="0" applyNumberFormat="1" applyFont="1" applyFill="1" applyBorder="1" applyAlignment="1">
      <alignment horizontal="center" vertical="center" wrapText="1"/>
    </xf>
    <xf numFmtId="8" fontId="12" fillId="9" borderId="9" xfId="0" applyNumberFormat="1" applyFont="1" applyFill="1" applyBorder="1" applyAlignment="1">
      <alignment horizontal="right" vertical="center" wrapText="1"/>
    </xf>
    <xf numFmtId="8" fontId="12" fillId="9" borderId="10" xfId="0" applyNumberFormat="1" applyFont="1" applyFill="1" applyBorder="1" applyAlignment="1">
      <alignment horizontal="center" vertical="center" wrapText="1"/>
    </xf>
    <xf numFmtId="8" fontId="12" fillId="9" borderId="11" xfId="0" applyNumberFormat="1" applyFont="1" applyFill="1" applyBorder="1" applyAlignment="1">
      <alignment horizontal="center" vertical="center" wrapText="1"/>
    </xf>
    <xf numFmtId="8" fontId="12" fillId="9" borderId="12" xfId="0" applyNumberFormat="1" applyFont="1" applyFill="1" applyBorder="1" applyAlignment="1">
      <alignment horizontal="center" vertical="center" wrapText="1"/>
    </xf>
    <xf numFmtId="8" fontId="12" fillId="9" borderId="13" xfId="0" applyNumberFormat="1" applyFont="1" applyFill="1" applyBorder="1" applyAlignment="1">
      <alignment horizontal="center" vertical="center" wrapText="1"/>
    </xf>
    <xf numFmtId="8" fontId="12" fillId="9" borderId="14" xfId="0" applyNumberFormat="1" applyFont="1" applyFill="1" applyBorder="1" applyAlignment="1">
      <alignment horizontal="right" vertical="center" wrapText="1"/>
    </xf>
    <xf numFmtId="8" fontId="12" fillId="9" borderId="15" xfId="0" applyNumberFormat="1" applyFont="1" applyFill="1" applyBorder="1" applyAlignment="1">
      <alignment horizontal="center" vertical="center" wrapText="1"/>
    </xf>
    <xf numFmtId="8" fontId="12" fillId="9" borderId="16" xfId="0" applyNumberFormat="1" applyFont="1" applyFill="1" applyBorder="1" applyAlignment="1">
      <alignment horizontal="center" vertical="center" wrapText="1"/>
    </xf>
    <xf numFmtId="8" fontId="12" fillId="9" borderId="1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0" fillId="0" borderId="17" xfId="0" applyBorder="1"/>
    <xf numFmtId="2" fontId="4" fillId="5" borderId="2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jube\Desktop\ETUDE-TRANSPOR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Zones "/>
      <sheetName val="Nuancier"/>
      <sheetName val="POIDS"/>
      <sheetName val="TARIF G"/>
      <sheetName val="TARIF D"/>
    </sheetNames>
    <sheetDataSet>
      <sheetData sheetId="0"/>
      <sheetData sheetId="1"/>
      <sheetData sheetId="2"/>
      <sheetData sheetId="3"/>
      <sheetData sheetId="4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BK173"/>
  <sheetViews>
    <sheetView tabSelected="1" zoomScale="93" zoomScaleNormal="93" workbookViewId="0">
      <pane xSplit="7" ySplit="7" topLeftCell="M8" activePane="bottomRight" state="frozen"/>
      <selection pane="topRight" activeCell="H1" sqref="H1"/>
      <selection pane="bottomLeft" activeCell="A2" sqref="A2"/>
      <selection pane="bottomRight" activeCell="Q17" sqref="Q17"/>
    </sheetView>
  </sheetViews>
  <sheetFormatPr baseColWidth="10" defaultRowHeight="12.75" x14ac:dyDescent="0.2"/>
  <cols>
    <col min="1" max="1" width="9" customWidth="1"/>
    <col min="2" max="2" width="6.42578125" customWidth="1"/>
    <col min="3" max="3" width="30.5703125" customWidth="1"/>
    <col min="4" max="4" width="11.140625" customWidth="1"/>
    <col min="5" max="6" width="14.5703125" customWidth="1"/>
    <col min="7" max="7" width="30.5703125" customWidth="1"/>
    <col min="8" max="10" width="16.140625" customWidth="1"/>
    <col min="11" max="11" width="22" customWidth="1"/>
    <col min="12" max="18" width="16.140625" customWidth="1"/>
    <col min="19" max="19" width="14.85546875" customWidth="1"/>
    <col min="20" max="20" width="14.85546875" style="28" customWidth="1"/>
    <col min="21" max="21" width="10.5703125" customWidth="1"/>
    <col min="22" max="22" width="10.5703125" style="29" customWidth="1"/>
    <col min="23" max="23" width="10.5703125" style="30" customWidth="1"/>
    <col min="24" max="24" width="10.85546875" customWidth="1"/>
    <col min="25" max="26" width="10.5703125" customWidth="1"/>
    <col min="27" max="28" width="12.42578125" customWidth="1"/>
    <col min="29" max="29" width="10.5703125" customWidth="1"/>
    <col min="30" max="30" width="12" customWidth="1"/>
    <col min="31" max="31" width="10.5703125" customWidth="1"/>
    <col min="32" max="32" width="12" customWidth="1"/>
    <col min="33" max="33" width="13.42578125" customWidth="1"/>
    <col min="34" max="34" width="12" customWidth="1"/>
    <col min="35" max="35" width="10.85546875" customWidth="1"/>
    <col min="36" max="37" width="10.5703125" customWidth="1"/>
    <col min="38" max="49" width="9" customWidth="1"/>
    <col min="50" max="50" width="10.5703125" customWidth="1"/>
    <col min="51" max="51" width="15.140625" customWidth="1"/>
    <col min="52" max="52" width="15.5703125" customWidth="1"/>
    <col min="53" max="53" width="11.42578125" customWidth="1"/>
    <col min="54" max="54" width="27.42578125" customWidth="1"/>
    <col min="55" max="55" width="11.42578125" customWidth="1"/>
    <col min="56" max="56" width="47" customWidth="1"/>
    <col min="57" max="57" width="85.5703125" customWidth="1"/>
    <col min="58" max="58" width="17.42578125" customWidth="1"/>
    <col min="59" max="59" width="10.5703125" customWidth="1"/>
    <col min="60" max="60" width="14.85546875" customWidth="1"/>
    <col min="61" max="63" width="10.5703125" customWidth="1"/>
    <col min="64" max="64" width="4.5703125" customWidth="1"/>
  </cols>
  <sheetData>
    <row r="2" spans="1:63" ht="13.5" thickBot="1" x14ac:dyDescent="0.25"/>
    <row r="3" spans="1:63" ht="13.5" thickBot="1" x14ac:dyDescent="0.25">
      <c r="M3" t="s">
        <v>217</v>
      </c>
      <c r="N3" s="47">
        <v>24</v>
      </c>
    </row>
    <row r="6" spans="1:63" ht="60" customHeight="1" x14ac:dyDescent="0.2"/>
    <row r="7" spans="1:63" s="6" customFormat="1" ht="77.849999999999994" customHeight="1" x14ac:dyDescent="0.1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57</v>
      </c>
      <c r="J7" s="1" t="s">
        <v>58</v>
      </c>
      <c r="K7" s="31" t="s">
        <v>214</v>
      </c>
      <c r="L7" s="1" t="s">
        <v>59</v>
      </c>
      <c r="M7" s="1" t="s">
        <v>216</v>
      </c>
      <c r="N7" s="31" t="s">
        <v>218</v>
      </c>
      <c r="O7" s="31"/>
      <c r="P7" s="31"/>
      <c r="Q7" s="31"/>
      <c r="R7" s="31" t="s">
        <v>219</v>
      </c>
      <c r="S7" s="1" t="s">
        <v>8</v>
      </c>
      <c r="T7" s="2" t="s">
        <v>9</v>
      </c>
      <c r="U7" s="1" t="s">
        <v>10</v>
      </c>
      <c r="V7" s="3" t="s">
        <v>11</v>
      </c>
      <c r="W7" s="4" t="s">
        <v>12</v>
      </c>
      <c r="X7" s="3" t="s">
        <v>13</v>
      </c>
      <c r="Y7" s="3" t="s">
        <v>14</v>
      </c>
      <c r="Z7" s="1" t="s">
        <v>15</v>
      </c>
      <c r="AA7" s="1" t="s">
        <v>16</v>
      </c>
      <c r="AB7" s="1" t="s">
        <v>17</v>
      </c>
      <c r="AC7" s="1" t="s">
        <v>18</v>
      </c>
      <c r="AD7" s="1" t="s">
        <v>19</v>
      </c>
      <c r="AE7" s="1" t="s">
        <v>20</v>
      </c>
      <c r="AF7" s="1" t="s">
        <v>21</v>
      </c>
      <c r="AG7" s="1" t="s">
        <v>22</v>
      </c>
      <c r="AH7" s="1" t="s">
        <v>23</v>
      </c>
      <c r="AI7" s="1" t="s">
        <v>13</v>
      </c>
      <c r="AJ7" s="1" t="s">
        <v>14</v>
      </c>
      <c r="AK7" s="1" t="s">
        <v>24</v>
      </c>
      <c r="AL7" s="5">
        <v>202104</v>
      </c>
      <c r="AM7" s="5">
        <v>202105</v>
      </c>
      <c r="AN7" s="5">
        <v>202106</v>
      </c>
      <c r="AO7" s="5">
        <v>202107</v>
      </c>
      <c r="AP7" s="5">
        <v>202108</v>
      </c>
      <c r="AQ7" s="5">
        <v>202109</v>
      </c>
      <c r="AR7" s="5">
        <v>202110</v>
      </c>
      <c r="AS7" s="5">
        <v>202111</v>
      </c>
      <c r="AT7" s="5">
        <v>202112</v>
      </c>
      <c r="AU7" s="5">
        <v>202201</v>
      </c>
      <c r="AV7" s="5">
        <v>202202</v>
      </c>
      <c r="AW7" s="5">
        <v>202203</v>
      </c>
      <c r="AX7" s="1" t="s">
        <v>25</v>
      </c>
      <c r="AY7" s="1" t="s">
        <v>26</v>
      </c>
      <c r="AZ7" s="1" t="s">
        <v>27</v>
      </c>
      <c r="BA7" s="1" t="s">
        <v>28</v>
      </c>
      <c r="BB7" s="1" t="s">
        <v>29</v>
      </c>
      <c r="BC7" s="1" t="s">
        <v>30</v>
      </c>
      <c r="BD7" s="1" t="s">
        <v>31</v>
      </c>
      <c r="BE7" s="1" t="s">
        <v>32</v>
      </c>
      <c r="BF7" s="1" t="s">
        <v>33</v>
      </c>
      <c r="BG7" s="1" t="s">
        <v>34</v>
      </c>
      <c r="BH7" s="1" t="s">
        <v>35</v>
      </c>
      <c r="BI7" s="1" t="s">
        <v>36</v>
      </c>
      <c r="BJ7" s="1" t="s">
        <v>37</v>
      </c>
      <c r="BK7" s="1" t="s">
        <v>38</v>
      </c>
    </row>
    <row r="8" spans="1:63" s="20" customFormat="1" ht="24" customHeight="1" x14ac:dyDescent="0.2">
      <c r="A8" s="7"/>
      <c r="B8" s="8"/>
      <c r="C8" s="8"/>
      <c r="D8" s="8"/>
      <c r="E8" s="9"/>
      <c r="F8" s="8"/>
      <c r="G8" s="8"/>
      <c r="H8" s="8">
        <v>10</v>
      </c>
      <c r="I8" s="8"/>
      <c r="J8" s="8"/>
      <c r="K8" s="32" t="s">
        <v>213</v>
      </c>
      <c r="L8" s="8" t="s">
        <v>60</v>
      </c>
      <c r="M8" s="9">
        <f>L8*H8</f>
        <v>2.1</v>
      </c>
      <c r="N8" s="48" cm="1">
        <f t="array" ref="N8">INDEX('TARIF G'!$B$2:$W$95,MATCH($N$3,'TARIF G'!$A$2:$A$95,0),MATCH(TRUE,'TARIF G'!$B$1:$W$1&gt;=M8,0))</f>
        <v>10.98</v>
      </c>
      <c r="O8" s="9"/>
      <c r="P8" s="9"/>
      <c r="Q8" s="9"/>
      <c r="R8" s="48" cm="1">
        <f t="array" ref="R8">INDEX('TARIF D'!$B$2:$W$95,MATCH($N$3,'TARIF D'!$A$2:$A$95,0),MATCH(TRUE,'TARIF D'!$B$1:$W$1&gt;=M8,0))</f>
        <v>20.07</v>
      </c>
      <c r="S8" s="8"/>
      <c r="T8" s="10"/>
      <c r="U8" s="11"/>
      <c r="V8" s="12"/>
      <c r="W8" s="13"/>
      <c r="X8" s="8"/>
      <c r="Y8" s="8"/>
      <c r="Z8" s="8"/>
      <c r="AA8" s="7"/>
      <c r="AB8" s="7"/>
      <c r="AC8" s="7"/>
      <c r="AD8" s="14"/>
      <c r="AE8" s="7"/>
      <c r="AF8" s="14"/>
      <c r="AG8" s="7"/>
      <c r="AH8" s="14"/>
      <c r="AI8" s="8"/>
      <c r="AJ8" s="8"/>
      <c r="AK8" s="8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6"/>
      <c r="AY8" s="17"/>
      <c r="AZ8" s="17"/>
      <c r="BA8" s="17"/>
      <c r="BB8" s="17"/>
      <c r="BC8" s="17"/>
      <c r="BD8" s="17"/>
      <c r="BE8" s="17"/>
      <c r="BF8" s="18"/>
      <c r="BG8" s="17"/>
      <c r="BH8" s="19"/>
      <c r="BI8" s="17"/>
      <c r="BJ8" s="18"/>
      <c r="BK8" s="18"/>
    </row>
    <row r="9" spans="1:63" s="20" customFormat="1" ht="24" customHeight="1" x14ac:dyDescent="0.2">
      <c r="A9" s="7"/>
      <c r="B9" s="8"/>
      <c r="C9" s="8"/>
      <c r="D9" s="8"/>
      <c r="E9" s="9"/>
      <c r="F9" s="8"/>
      <c r="G9" s="8"/>
      <c r="H9" s="8">
        <v>10</v>
      </c>
      <c r="I9" s="8" t="s">
        <v>40</v>
      </c>
      <c r="J9" s="8" t="s">
        <v>183</v>
      </c>
      <c r="K9" s="32" t="s">
        <v>213</v>
      </c>
      <c r="L9" s="8" t="s">
        <v>61</v>
      </c>
      <c r="M9" s="9">
        <f t="shared" ref="M9:M72" si="0">L9*H9</f>
        <v>0.5</v>
      </c>
      <c r="N9" s="48" cm="1">
        <f t="array" ref="N9">INDEX('TARIF G'!$B$2:$W$95,MATCH($N$3,'TARIF G'!$A$2:$A$95,0),MATCH(TRUE,'TARIF G'!$B$1:$W$1&gt;=M9,0))</f>
        <v>10.98</v>
      </c>
      <c r="O9" s="9"/>
      <c r="P9" s="9"/>
      <c r="Q9" s="9"/>
      <c r="R9" s="48" cm="1">
        <f t="array" ref="R9">INDEX('TARIF D'!$B$2:$W$95,MATCH($N$3,'TARIF D'!$A$2:$A$95,0),MATCH(TRUE,'TARIF D'!$B$1:$W$1&gt;=M9,0))</f>
        <v>20.07</v>
      </c>
      <c r="S9" s="8"/>
      <c r="T9" s="10"/>
      <c r="U9" s="11"/>
      <c r="V9" s="12"/>
      <c r="W9" s="13"/>
      <c r="X9" s="8"/>
      <c r="Y9" s="8"/>
      <c r="Z9" s="8"/>
      <c r="AA9" s="7"/>
      <c r="AB9" s="7"/>
      <c r="AC9" s="7"/>
      <c r="AD9" s="14"/>
      <c r="AE9" s="7"/>
      <c r="AF9" s="14"/>
      <c r="AG9" s="7"/>
      <c r="AH9" s="14"/>
      <c r="AI9" s="8"/>
      <c r="AJ9" s="8"/>
      <c r="AK9" s="8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6"/>
      <c r="AY9" s="17"/>
      <c r="AZ9" s="17"/>
      <c r="BA9" s="17"/>
      <c r="BB9" s="17"/>
      <c r="BC9" s="17"/>
      <c r="BD9" s="17"/>
      <c r="BE9" s="17"/>
      <c r="BF9" s="18"/>
      <c r="BG9" s="17"/>
      <c r="BH9" s="19"/>
      <c r="BI9" s="17"/>
      <c r="BJ9" s="18"/>
      <c r="BK9" s="18"/>
    </row>
    <row r="10" spans="1:63" s="20" customFormat="1" ht="24" customHeight="1" x14ac:dyDescent="0.2">
      <c r="A10" s="7"/>
      <c r="B10" s="8"/>
      <c r="C10" s="8"/>
      <c r="D10" s="8"/>
      <c r="E10" s="9"/>
      <c r="F10" s="8"/>
      <c r="G10" s="8"/>
      <c r="H10" s="8">
        <v>5</v>
      </c>
      <c r="I10" s="8" t="s">
        <v>40</v>
      </c>
      <c r="J10" s="8" t="s">
        <v>183</v>
      </c>
      <c r="K10" s="32" t="s">
        <v>213</v>
      </c>
      <c r="L10" s="8" t="s">
        <v>62</v>
      </c>
      <c r="M10" s="9">
        <f t="shared" si="0"/>
        <v>0.92500000000000004</v>
      </c>
      <c r="N10" s="48" cm="1">
        <f t="array" ref="N10">INDEX('TARIF G'!$B$2:$W$95,MATCH($N$3,'TARIF G'!$A$2:$A$95,0),MATCH(TRUE,'TARIF G'!$B$1:$W$1&gt;=M10,0))</f>
        <v>10.98</v>
      </c>
      <c r="O10" s="9"/>
      <c r="P10" s="9"/>
      <c r="Q10" s="9"/>
      <c r="R10" s="48" cm="1">
        <f t="array" ref="R10">INDEX('TARIF D'!$B$2:$W$95,MATCH($N$3,'TARIF D'!$A$2:$A$95,0),MATCH(TRUE,'TARIF D'!$B$1:$W$1&gt;=M10,0))</f>
        <v>20.07</v>
      </c>
      <c r="S10" s="8"/>
      <c r="T10" s="10"/>
      <c r="U10" s="11"/>
      <c r="V10" s="12"/>
      <c r="W10" s="13"/>
      <c r="X10" s="8"/>
      <c r="Y10" s="8"/>
      <c r="Z10" s="8"/>
      <c r="AA10" s="7"/>
      <c r="AB10" s="7"/>
      <c r="AC10" s="7"/>
      <c r="AD10" s="14"/>
      <c r="AE10" s="7"/>
      <c r="AF10" s="14"/>
      <c r="AG10" s="7"/>
      <c r="AH10" s="14"/>
      <c r="AI10" s="8"/>
      <c r="AJ10" s="8"/>
      <c r="AK10" s="8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6"/>
      <c r="AY10" s="17"/>
      <c r="AZ10" s="17"/>
      <c r="BA10" s="17"/>
      <c r="BB10" s="17"/>
      <c r="BC10" s="17"/>
      <c r="BD10" s="17"/>
      <c r="BE10" s="17"/>
      <c r="BF10" s="18"/>
      <c r="BG10" s="17"/>
      <c r="BH10" s="19"/>
      <c r="BI10" s="17"/>
      <c r="BJ10" s="18"/>
      <c r="BK10" s="18"/>
    </row>
    <row r="11" spans="1:63" s="20" customFormat="1" ht="24" customHeight="1" x14ac:dyDescent="0.2">
      <c r="A11" s="7"/>
      <c r="B11" s="8"/>
      <c r="C11" s="8"/>
      <c r="D11" s="8"/>
      <c r="E11" s="9"/>
      <c r="F11" s="8"/>
      <c r="G11" s="8"/>
      <c r="H11" s="8" t="s">
        <v>41</v>
      </c>
      <c r="I11" s="8" t="s">
        <v>42</v>
      </c>
      <c r="J11" s="8" t="s">
        <v>184</v>
      </c>
      <c r="K11" s="32"/>
      <c r="L11" s="8" t="s">
        <v>67</v>
      </c>
      <c r="M11" s="9">
        <f t="shared" si="0"/>
        <v>7.16</v>
      </c>
      <c r="N11" s="48" cm="1">
        <f t="array" ref="N11">INDEX('TARIF G'!$B$2:$W$95,MATCH($N$3,'TARIF G'!$A$2:$A$95,0),MATCH(TRUE,'TARIF G'!$B$1:$W$1&gt;=M11,0))</f>
        <v>12.37</v>
      </c>
      <c r="O11" s="9"/>
      <c r="P11" s="9"/>
      <c r="Q11" s="9"/>
      <c r="R11" s="48" cm="1">
        <f t="array" ref="R11">INDEX('TARIF D'!$B$2:$W$95,MATCH($N$3,'TARIF D'!$A$2:$A$95,0),MATCH(TRUE,'TARIF D'!$B$1:$W$1&gt;=M11,0))</f>
        <v>20.07</v>
      </c>
      <c r="S11" s="8"/>
      <c r="T11" s="10"/>
      <c r="U11" s="11"/>
      <c r="V11" s="12"/>
      <c r="W11" s="13"/>
      <c r="X11" s="8"/>
      <c r="Y11" s="8"/>
      <c r="Z11" s="8"/>
      <c r="AA11" s="7"/>
      <c r="AB11" s="7"/>
      <c r="AC11" s="7"/>
      <c r="AD11" s="14"/>
      <c r="AE11" s="7"/>
      <c r="AF11" s="14"/>
      <c r="AG11" s="7"/>
      <c r="AH11" s="14"/>
      <c r="AI11" s="8"/>
      <c r="AJ11" s="8"/>
      <c r="AK11" s="8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6"/>
      <c r="AY11" s="17"/>
      <c r="AZ11" s="17"/>
      <c r="BA11" s="17"/>
      <c r="BB11" s="17"/>
      <c r="BC11" s="17"/>
      <c r="BD11" s="17"/>
      <c r="BE11" s="17"/>
      <c r="BF11" s="18"/>
      <c r="BG11" s="17"/>
      <c r="BH11" s="19"/>
      <c r="BI11" s="17"/>
      <c r="BJ11" s="18"/>
      <c r="BK11" s="18"/>
    </row>
    <row r="12" spans="1:63" s="20" customFormat="1" ht="24" customHeight="1" x14ac:dyDescent="0.2">
      <c r="A12" s="7"/>
      <c r="B12" s="8"/>
      <c r="C12" s="8"/>
      <c r="D12" s="8"/>
      <c r="E12" s="9"/>
      <c r="F12" s="8"/>
      <c r="G12" s="8"/>
      <c r="H12" s="8" t="s">
        <v>43</v>
      </c>
      <c r="I12" s="8" t="s">
        <v>185</v>
      </c>
      <c r="J12" s="8" t="s">
        <v>186</v>
      </c>
      <c r="K12" s="32"/>
      <c r="L12" s="8" t="s">
        <v>64</v>
      </c>
      <c r="M12" s="9">
        <f t="shared" si="0"/>
        <v>0.96</v>
      </c>
      <c r="N12" s="48" cm="1">
        <f t="array" ref="N12">INDEX('TARIF G'!$B$2:$W$95,MATCH($N$3,'TARIF G'!$A$2:$A$95,0),MATCH(TRUE,'TARIF G'!$B$1:$W$1&gt;=M12,0))</f>
        <v>10.98</v>
      </c>
      <c r="O12" s="9"/>
      <c r="P12" s="9"/>
      <c r="Q12" s="9"/>
      <c r="R12" s="48" cm="1">
        <f t="array" ref="R12">INDEX('TARIF D'!$B$2:$W$95,MATCH($N$3,'TARIF D'!$A$2:$A$95,0),MATCH(TRUE,'TARIF D'!$B$1:$W$1&gt;=M12,0))</f>
        <v>20.07</v>
      </c>
      <c r="S12" s="8"/>
      <c r="T12" s="10"/>
      <c r="U12" s="11"/>
      <c r="V12" s="12"/>
      <c r="W12" s="13"/>
      <c r="X12" s="8"/>
      <c r="Y12" s="8"/>
      <c r="Z12" s="8"/>
      <c r="AA12" s="7"/>
      <c r="AB12" s="7"/>
      <c r="AC12" s="7"/>
      <c r="AD12" s="14"/>
      <c r="AE12" s="7"/>
      <c r="AF12" s="14"/>
      <c r="AG12" s="7"/>
      <c r="AH12" s="14"/>
      <c r="AI12" s="8"/>
      <c r="AJ12" s="8"/>
      <c r="AK12" s="8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6"/>
      <c r="AY12" s="17"/>
      <c r="AZ12" s="17"/>
      <c r="BA12" s="17"/>
      <c r="BB12" s="17"/>
      <c r="BC12" s="17"/>
      <c r="BD12" s="17"/>
      <c r="BE12" s="17"/>
      <c r="BF12" s="18"/>
      <c r="BG12" s="17"/>
      <c r="BH12" s="19"/>
      <c r="BI12" s="17"/>
      <c r="BJ12" s="18"/>
      <c r="BK12" s="18"/>
    </row>
    <row r="13" spans="1:63" s="20" customFormat="1" ht="24" customHeight="1" x14ac:dyDescent="0.2">
      <c r="A13" s="7"/>
      <c r="B13" s="8"/>
      <c r="C13" s="8"/>
      <c r="D13" s="8"/>
      <c r="E13" s="9"/>
      <c r="F13" s="8"/>
      <c r="G13" s="8"/>
      <c r="H13" s="8" t="s">
        <v>44</v>
      </c>
      <c r="I13" s="8"/>
      <c r="J13" s="8"/>
      <c r="K13" s="32"/>
      <c r="L13" s="8" t="s">
        <v>71</v>
      </c>
      <c r="M13" s="9">
        <f t="shared" si="0"/>
        <v>84</v>
      </c>
      <c r="N13" s="48" cm="1">
        <f t="array" ref="N13">INDEX('TARIF G'!$B$2:$W$95,MATCH($N$3,'TARIF G'!$A$2:$A$95,0),MATCH(TRUE,'TARIF G'!$B$1:$W$1&gt;=M13,0))</f>
        <v>27.68</v>
      </c>
      <c r="O13" s="9"/>
      <c r="P13" s="9"/>
      <c r="Q13" s="9"/>
      <c r="R13" s="48" cm="1">
        <f t="array" ref="R13">INDEX('TARIF D'!$B$2:$W$95,MATCH($N$3,'TARIF D'!$A$2:$A$95,0),MATCH(TRUE,'TARIF D'!$B$1:$W$1&gt;=M13,0))</f>
        <v>41.12</v>
      </c>
      <c r="S13" s="8"/>
      <c r="T13" s="10"/>
      <c r="U13" s="11"/>
      <c r="V13" s="12"/>
      <c r="W13" s="13"/>
      <c r="X13" s="8"/>
      <c r="Y13" s="8"/>
      <c r="Z13" s="8"/>
      <c r="AA13" s="7"/>
      <c r="AB13" s="7"/>
      <c r="AC13" s="7"/>
      <c r="AD13" s="21"/>
      <c r="AE13" s="7"/>
      <c r="AF13" s="14"/>
      <c r="AG13" s="7"/>
      <c r="AH13" s="14"/>
      <c r="AI13" s="8"/>
      <c r="AJ13" s="8"/>
      <c r="AK13" s="8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6"/>
      <c r="AY13" s="17"/>
      <c r="AZ13" s="17"/>
      <c r="BA13" s="17"/>
      <c r="BB13" s="17"/>
      <c r="BC13" s="17"/>
      <c r="BD13" s="17"/>
      <c r="BE13" s="17"/>
      <c r="BF13" s="18"/>
      <c r="BG13" s="17"/>
      <c r="BH13" s="19"/>
      <c r="BI13" s="17"/>
      <c r="BJ13" s="18"/>
      <c r="BK13" s="18"/>
    </row>
    <row r="14" spans="1:63" s="20" customFormat="1" ht="24" customHeight="1" x14ac:dyDescent="0.2">
      <c r="A14" s="7"/>
      <c r="B14" s="8"/>
      <c r="C14" s="8"/>
      <c r="D14" s="8"/>
      <c r="E14" s="9"/>
      <c r="F14" s="8"/>
      <c r="G14" s="8"/>
      <c r="H14" s="8" t="s">
        <v>43</v>
      </c>
      <c r="I14" s="8" t="s">
        <v>39</v>
      </c>
      <c r="J14" s="8" t="s">
        <v>186</v>
      </c>
      <c r="K14" s="32"/>
      <c r="L14" s="8" t="s">
        <v>68</v>
      </c>
      <c r="M14" s="9">
        <f t="shared" si="0"/>
        <v>1.35</v>
      </c>
      <c r="N14" s="48" cm="1">
        <f t="array" ref="N14">INDEX('TARIF G'!$B$2:$W$95,MATCH($N$3,'TARIF G'!$A$2:$A$95,0),MATCH(TRUE,'TARIF G'!$B$1:$W$1&gt;=M14,0))</f>
        <v>10.98</v>
      </c>
      <c r="O14" s="9"/>
      <c r="P14" s="9"/>
      <c r="Q14" s="9"/>
      <c r="R14" s="48" cm="1">
        <f t="array" ref="R14">INDEX('TARIF D'!$B$2:$W$95,MATCH($N$3,'TARIF D'!$A$2:$A$95,0),MATCH(TRUE,'TARIF D'!$B$1:$W$1&gt;=M14,0))</f>
        <v>20.07</v>
      </c>
      <c r="S14" s="8"/>
      <c r="T14" s="10"/>
      <c r="U14" s="11"/>
      <c r="V14" s="12"/>
      <c r="W14" s="13"/>
      <c r="X14" s="8"/>
      <c r="Y14" s="8"/>
      <c r="Z14" s="8"/>
      <c r="AA14" s="7"/>
      <c r="AB14" s="7"/>
      <c r="AC14" s="7"/>
      <c r="AD14" s="14"/>
      <c r="AE14" s="7"/>
      <c r="AF14" s="14"/>
      <c r="AG14" s="7"/>
      <c r="AH14" s="14"/>
      <c r="AI14" s="8"/>
      <c r="AJ14" s="8"/>
      <c r="AK14" s="8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6"/>
      <c r="AY14" s="17"/>
      <c r="AZ14" s="17"/>
      <c r="BA14" s="17"/>
      <c r="BB14" s="17"/>
      <c r="BC14" s="17"/>
      <c r="BD14" s="17"/>
      <c r="BE14" s="17"/>
      <c r="BF14" s="18"/>
      <c r="BG14" s="17"/>
      <c r="BH14" s="19"/>
      <c r="BI14" s="17"/>
      <c r="BJ14" s="18"/>
      <c r="BK14" s="18"/>
    </row>
    <row r="15" spans="1:63" s="20" customFormat="1" ht="24" customHeight="1" x14ac:dyDescent="0.2">
      <c r="A15" s="7"/>
      <c r="B15" s="8"/>
      <c r="C15" s="8"/>
      <c r="D15" s="8"/>
      <c r="E15" s="9"/>
      <c r="F15" s="8"/>
      <c r="G15" s="8"/>
      <c r="H15" s="8" t="s">
        <v>44</v>
      </c>
      <c r="I15" s="8"/>
      <c r="J15" s="8"/>
      <c r="K15" s="32"/>
      <c r="L15" s="8" t="s">
        <v>70</v>
      </c>
      <c r="M15" s="9">
        <f t="shared" si="0"/>
        <v>90</v>
      </c>
      <c r="N15" s="48" cm="1">
        <f t="array" ref="N15">INDEX('TARIF G'!$B$2:$W$95,MATCH($N$3,'TARIF G'!$A$2:$A$95,0),MATCH(TRUE,'TARIF G'!$B$1:$W$1&gt;=M15,0))</f>
        <v>29.54</v>
      </c>
      <c r="O15" s="9"/>
      <c r="P15" s="9"/>
      <c r="Q15" s="9"/>
      <c r="R15" s="48" cm="1">
        <f t="array" ref="R15">INDEX('TARIF D'!$B$2:$W$95,MATCH($N$3,'TARIF D'!$A$2:$A$95,0),MATCH(TRUE,'TARIF D'!$B$1:$W$1&gt;=M15,0))</f>
        <v>42.2</v>
      </c>
      <c r="S15" s="8"/>
      <c r="T15" s="10"/>
      <c r="U15" s="11"/>
      <c r="V15" s="12"/>
      <c r="W15" s="13"/>
      <c r="X15" s="8"/>
      <c r="Y15" s="8"/>
      <c r="Z15" s="8"/>
      <c r="AA15" s="7"/>
      <c r="AB15" s="7"/>
      <c r="AC15" s="7"/>
      <c r="AD15" s="14"/>
      <c r="AE15" s="7"/>
      <c r="AF15" s="14"/>
      <c r="AG15" s="7"/>
      <c r="AH15" s="14"/>
      <c r="AI15" s="8"/>
      <c r="AJ15" s="8"/>
      <c r="AK15" s="8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6"/>
      <c r="AY15" s="17"/>
      <c r="AZ15" s="17"/>
      <c r="BA15" s="17"/>
      <c r="BB15" s="17"/>
      <c r="BC15" s="17"/>
      <c r="BD15" s="17"/>
      <c r="BE15" s="17"/>
      <c r="BF15" s="18"/>
      <c r="BG15" s="17"/>
      <c r="BH15" s="19"/>
      <c r="BI15" s="17"/>
      <c r="BJ15" s="18"/>
      <c r="BK15" s="18"/>
    </row>
    <row r="16" spans="1:63" s="20" customFormat="1" ht="24" customHeight="1" x14ac:dyDescent="0.2">
      <c r="A16" s="7"/>
      <c r="B16" s="8"/>
      <c r="C16" s="8"/>
      <c r="D16" s="8"/>
      <c r="E16" s="9"/>
      <c r="F16" s="8"/>
      <c r="G16" s="8"/>
      <c r="H16" s="8" t="s">
        <v>45</v>
      </c>
      <c r="I16" s="8"/>
      <c r="J16" s="8" t="s">
        <v>201</v>
      </c>
      <c r="K16" s="32"/>
      <c r="L16" s="8" t="s">
        <v>69</v>
      </c>
      <c r="M16" s="9">
        <f t="shared" si="0"/>
        <v>26.1</v>
      </c>
      <c r="N16" s="48" cm="1">
        <f t="array" ref="N16">INDEX('TARIF G'!$B$2:$W$95,MATCH($N$3,'TARIF G'!$A$2:$A$95,0),MATCH(TRUE,'TARIF G'!$B$1:$W$1&gt;=M16,0))</f>
        <v>16.55</v>
      </c>
      <c r="O16" s="9"/>
      <c r="P16" s="9"/>
      <c r="Q16" s="9"/>
      <c r="R16" s="48" cm="1">
        <f t="array" ref="R16">INDEX('TARIF D'!$B$2:$W$95,MATCH($N$3,'TARIF D'!$A$2:$A$95,0),MATCH(TRUE,'TARIF D'!$B$1:$W$1&gt;=M16,0))</f>
        <v>25.83</v>
      </c>
      <c r="S16" s="8"/>
      <c r="T16" s="10"/>
      <c r="U16" s="11"/>
      <c r="V16" s="12"/>
      <c r="W16" s="13"/>
      <c r="X16" s="8"/>
      <c r="Y16" s="8"/>
      <c r="Z16" s="8"/>
      <c r="AA16" s="7"/>
      <c r="AB16" s="7"/>
      <c r="AC16" s="7"/>
      <c r="AD16" s="14"/>
      <c r="AE16" s="7"/>
      <c r="AF16" s="14"/>
      <c r="AG16" s="7"/>
      <c r="AH16" s="14"/>
      <c r="AI16" s="8"/>
      <c r="AJ16" s="8"/>
      <c r="AK16" s="8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6"/>
      <c r="AY16" s="17"/>
      <c r="AZ16" s="17"/>
      <c r="BA16" s="17"/>
      <c r="BB16" s="17"/>
      <c r="BC16" s="17"/>
      <c r="BD16" s="17"/>
      <c r="BE16" s="17"/>
      <c r="BF16" s="18"/>
      <c r="BG16" s="17"/>
      <c r="BH16" s="19"/>
      <c r="BI16" s="17"/>
      <c r="BJ16" s="18"/>
      <c r="BK16" s="18"/>
    </row>
    <row r="17" spans="1:63" s="20" customFormat="1" ht="24" customHeight="1" x14ac:dyDescent="0.2">
      <c r="A17" s="7"/>
      <c r="B17" s="8"/>
      <c r="C17" s="8"/>
      <c r="D17" s="8"/>
      <c r="E17" s="9"/>
      <c r="F17" s="8"/>
      <c r="G17" s="8"/>
      <c r="H17" s="8" t="s">
        <v>43</v>
      </c>
      <c r="I17" s="8"/>
      <c r="J17" s="8"/>
      <c r="K17" s="32"/>
      <c r="L17" s="8" t="s">
        <v>72</v>
      </c>
      <c r="M17" s="9">
        <f t="shared" si="0"/>
        <v>1.59</v>
      </c>
      <c r="N17" s="48" cm="1">
        <f t="array" ref="N17">INDEX('TARIF G'!$B$2:$W$95,MATCH($N$3,'TARIF G'!$A$2:$A$95,0),MATCH(TRUE,'TARIF G'!$B$1:$W$1&gt;=M17,0))</f>
        <v>10.98</v>
      </c>
      <c r="O17" s="9"/>
      <c r="P17" s="9"/>
      <c r="Q17" s="9"/>
      <c r="R17" s="48" cm="1">
        <f t="array" ref="R17">INDEX('TARIF D'!$B$2:$W$95,MATCH($N$3,'TARIF D'!$A$2:$A$95,0),MATCH(TRUE,'TARIF D'!$B$1:$W$1&gt;=M17,0))</f>
        <v>20.07</v>
      </c>
      <c r="S17" s="8"/>
      <c r="T17" s="10"/>
      <c r="U17" s="11"/>
      <c r="V17" s="12"/>
      <c r="W17" s="13"/>
      <c r="X17" s="8"/>
      <c r="Y17" s="8"/>
      <c r="Z17" s="8"/>
      <c r="AA17" s="7"/>
      <c r="AB17" s="7"/>
      <c r="AC17" s="7"/>
      <c r="AD17" s="14"/>
      <c r="AE17" s="7"/>
      <c r="AF17" s="14"/>
      <c r="AG17" s="7"/>
      <c r="AH17" s="14"/>
      <c r="AI17" s="8"/>
      <c r="AJ17" s="8"/>
      <c r="AK17" s="8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6"/>
      <c r="AY17" s="17"/>
      <c r="AZ17" s="17"/>
      <c r="BA17" s="17"/>
      <c r="BB17" s="17"/>
      <c r="BC17" s="17"/>
      <c r="BD17" s="17"/>
      <c r="BE17" s="17"/>
      <c r="BF17" s="18"/>
      <c r="BG17" s="17"/>
      <c r="BH17" s="19"/>
      <c r="BI17" s="17"/>
      <c r="BJ17" s="18"/>
      <c r="BK17" s="18"/>
    </row>
    <row r="18" spans="1:63" s="20" customFormat="1" ht="24" customHeight="1" x14ac:dyDescent="0.2">
      <c r="A18" s="7"/>
      <c r="B18" s="8"/>
      <c r="C18" s="8"/>
      <c r="D18" s="8"/>
      <c r="E18" s="9"/>
      <c r="F18" s="8"/>
      <c r="G18" s="8"/>
      <c r="H18" s="8" t="s">
        <v>43</v>
      </c>
      <c r="I18" s="8"/>
      <c r="J18" s="8"/>
      <c r="K18" s="32"/>
      <c r="L18" s="8" t="s">
        <v>74</v>
      </c>
      <c r="M18" s="9">
        <f t="shared" si="0"/>
        <v>3.96</v>
      </c>
      <c r="N18" s="48" cm="1">
        <f t="array" ref="N18">INDEX('TARIF G'!$B$2:$W$95,MATCH($N$3,'TARIF G'!$A$2:$A$95,0),MATCH(TRUE,'TARIF G'!$B$1:$W$1&gt;=M18,0))</f>
        <v>10.98</v>
      </c>
      <c r="O18" s="9"/>
      <c r="P18" s="9"/>
      <c r="Q18" s="9"/>
      <c r="R18" s="48" cm="1">
        <f t="array" ref="R18">INDEX('TARIF D'!$B$2:$W$95,MATCH($N$3,'TARIF D'!$A$2:$A$95,0),MATCH(TRUE,'TARIF D'!$B$1:$W$1&gt;=M18,0))</f>
        <v>20.07</v>
      </c>
      <c r="S18" s="8"/>
      <c r="T18" s="10"/>
      <c r="U18" s="11"/>
      <c r="V18" s="12"/>
      <c r="W18" s="13"/>
      <c r="X18" s="8"/>
      <c r="Y18" s="8"/>
      <c r="Z18" s="8"/>
      <c r="AA18" s="7"/>
      <c r="AB18" s="7"/>
      <c r="AC18" s="7"/>
      <c r="AD18" s="14"/>
      <c r="AE18" s="7"/>
      <c r="AF18" s="14"/>
      <c r="AG18" s="7"/>
      <c r="AH18" s="14"/>
      <c r="AI18" s="8"/>
      <c r="AJ18" s="8"/>
      <c r="AK18" s="8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6"/>
      <c r="AY18" s="17"/>
      <c r="AZ18" s="17"/>
      <c r="BA18" s="17"/>
      <c r="BB18" s="17"/>
      <c r="BC18" s="17"/>
      <c r="BD18" s="17"/>
      <c r="BE18" s="17"/>
      <c r="BF18" s="18"/>
      <c r="BG18" s="17"/>
      <c r="BH18" s="19"/>
      <c r="BI18" s="17"/>
      <c r="BJ18" s="18"/>
      <c r="BK18" s="18"/>
    </row>
    <row r="19" spans="1:63" s="20" customFormat="1" ht="24" customHeight="1" x14ac:dyDescent="0.2">
      <c r="A19" s="7"/>
      <c r="B19" s="8"/>
      <c r="C19" s="8"/>
      <c r="D19" s="8"/>
      <c r="E19" s="9"/>
      <c r="F19" s="8"/>
      <c r="G19" s="8"/>
      <c r="H19" s="8" t="s">
        <v>43</v>
      </c>
      <c r="I19" s="8"/>
      <c r="J19" s="8"/>
      <c r="K19" s="32"/>
      <c r="L19" s="8" t="s">
        <v>75</v>
      </c>
      <c r="M19" s="9">
        <f t="shared" si="0"/>
        <v>3.69</v>
      </c>
      <c r="N19" s="48" cm="1">
        <f t="array" ref="N19">INDEX('TARIF G'!$B$2:$W$95,MATCH($N$3,'TARIF G'!$A$2:$A$95,0),MATCH(TRUE,'TARIF G'!$B$1:$W$1&gt;=M19,0))</f>
        <v>10.98</v>
      </c>
      <c r="O19" s="9"/>
      <c r="P19" s="9"/>
      <c r="Q19" s="9"/>
      <c r="R19" s="48" cm="1">
        <f t="array" ref="R19">INDEX('TARIF D'!$B$2:$W$95,MATCH($N$3,'TARIF D'!$A$2:$A$95,0),MATCH(TRUE,'TARIF D'!$B$1:$W$1&gt;=M19,0))</f>
        <v>20.07</v>
      </c>
      <c r="S19" s="8"/>
      <c r="T19" s="10"/>
      <c r="U19" s="11"/>
      <c r="V19" s="12"/>
      <c r="W19" s="13"/>
      <c r="X19" s="8"/>
      <c r="Y19" s="8"/>
      <c r="Z19" s="8"/>
      <c r="AA19" s="7"/>
      <c r="AB19" s="7"/>
      <c r="AC19" s="7"/>
      <c r="AD19" s="14"/>
      <c r="AE19" s="7"/>
      <c r="AF19" s="14"/>
      <c r="AG19" s="7"/>
      <c r="AH19" s="14"/>
      <c r="AI19" s="8"/>
      <c r="AJ19" s="8"/>
      <c r="AK19" s="8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6"/>
      <c r="AY19" s="17"/>
      <c r="AZ19" s="17"/>
      <c r="BA19" s="17"/>
      <c r="BB19" s="17"/>
      <c r="BC19" s="17"/>
      <c r="BD19" s="17"/>
      <c r="BE19" s="17"/>
      <c r="BF19" s="18"/>
      <c r="BG19" s="17"/>
      <c r="BH19" s="19"/>
      <c r="BI19" s="17"/>
      <c r="BJ19" s="18"/>
      <c r="BK19" s="18"/>
    </row>
    <row r="20" spans="1:63" s="20" customFormat="1" ht="24" customHeight="1" x14ac:dyDescent="0.2">
      <c r="A20" s="7"/>
      <c r="B20" s="8"/>
      <c r="C20" s="8"/>
      <c r="D20" s="8"/>
      <c r="E20" s="9"/>
      <c r="F20" s="8"/>
      <c r="G20" s="8"/>
      <c r="H20" s="8" t="s">
        <v>44</v>
      </c>
      <c r="I20" s="8"/>
      <c r="J20" s="8"/>
      <c r="K20" s="32"/>
      <c r="L20" s="8" t="s">
        <v>76</v>
      </c>
      <c r="M20" s="9">
        <f t="shared" si="0"/>
        <v>89</v>
      </c>
      <c r="N20" s="48" cm="1">
        <f t="array" ref="N20">INDEX('TARIF G'!$B$2:$W$95,MATCH($N$3,'TARIF G'!$A$2:$A$95,0),MATCH(TRUE,'TARIF G'!$B$1:$W$1&gt;=M20,0))</f>
        <v>27.68</v>
      </c>
      <c r="O20" s="9"/>
      <c r="P20" s="9"/>
      <c r="Q20" s="9"/>
      <c r="R20" s="48" cm="1">
        <f t="array" ref="R20">INDEX('TARIF D'!$B$2:$W$95,MATCH($N$3,'TARIF D'!$A$2:$A$95,0),MATCH(TRUE,'TARIF D'!$B$1:$W$1&gt;=M20,0))</f>
        <v>41.12</v>
      </c>
      <c r="S20" s="8"/>
      <c r="T20" s="10"/>
      <c r="U20" s="11"/>
      <c r="V20" s="12"/>
      <c r="W20" s="13"/>
      <c r="X20" s="8"/>
      <c r="Y20" s="8"/>
      <c r="Z20" s="8"/>
      <c r="AA20" s="7"/>
      <c r="AB20" s="7"/>
      <c r="AC20" s="7"/>
      <c r="AD20" s="14"/>
      <c r="AE20" s="7"/>
      <c r="AF20" s="14"/>
      <c r="AG20" s="7"/>
      <c r="AH20" s="14"/>
      <c r="AI20" s="8"/>
      <c r="AJ20" s="8"/>
      <c r="AK20" s="8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6"/>
      <c r="AY20" s="17"/>
      <c r="AZ20" s="17"/>
      <c r="BA20" s="17"/>
      <c r="BB20" s="17"/>
      <c r="BC20" s="17"/>
      <c r="BD20" s="17"/>
      <c r="BE20" s="17"/>
      <c r="BF20" s="18"/>
      <c r="BG20" s="17"/>
      <c r="BH20" s="19"/>
      <c r="BI20" s="17"/>
      <c r="BJ20" s="18"/>
      <c r="BK20" s="18"/>
    </row>
    <row r="21" spans="1:63" s="20" customFormat="1" ht="24" customHeight="1" x14ac:dyDescent="0.2">
      <c r="A21" s="7"/>
      <c r="B21" s="8"/>
      <c r="C21" s="8"/>
      <c r="D21" s="8"/>
      <c r="E21" s="9"/>
      <c r="F21" s="8"/>
      <c r="G21" s="8"/>
      <c r="H21" s="8" t="s">
        <v>43</v>
      </c>
      <c r="I21" s="8"/>
      <c r="J21" s="8"/>
      <c r="K21" s="32"/>
      <c r="L21" s="8" t="s">
        <v>77</v>
      </c>
      <c r="M21" s="9">
        <f t="shared" si="0"/>
        <v>3.75</v>
      </c>
      <c r="N21" s="48" cm="1">
        <f t="array" ref="N21">INDEX('TARIF G'!$B$2:$W$95,MATCH($N$3,'TARIF G'!$A$2:$A$95,0),MATCH(TRUE,'TARIF G'!$B$1:$W$1&gt;=M21,0))</f>
        <v>10.98</v>
      </c>
      <c r="O21" s="9"/>
      <c r="P21" s="9"/>
      <c r="Q21" s="9"/>
      <c r="R21" s="48" cm="1">
        <f t="array" ref="R21">INDEX('TARIF D'!$B$2:$W$95,MATCH($N$3,'TARIF D'!$A$2:$A$95,0),MATCH(TRUE,'TARIF D'!$B$1:$W$1&gt;=M21,0))</f>
        <v>20.07</v>
      </c>
      <c r="S21" s="8"/>
      <c r="T21" s="10"/>
      <c r="U21" s="11"/>
      <c r="V21" s="12"/>
      <c r="W21" s="13"/>
      <c r="X21" s="8"/>
      <c r="Y21" s="8"/>
      <c r="Z21" s="8"/>
      <c r="AA21" s="7"/>
      <c r="AB21" s="7"/>
      <c r="AC21" s="7"/>
      <c r="AD21" s="14"/>
      <c r="AE21" s="7"/>
      <c r="AF21" s="14"/>
      <c r="AG21" s="7"/>
      <c r="AH21" s="14"/>
      <c r="AI21" s="8"/>
      <c r="AJ21" s="8"/>
      <c r="AK21" s="8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6"/>
      <c r="AY21" s="17"/>
      <c r="AZ21" s="17"/>
      <c r="BA21" s="17"/>
      <c r="BB21" s="17"/>
      <c r="BC21" s="17"/>
      <c r="BD21" s="17"/>
      <c r="BE21" s="17"/>
      <c r="BF21" s="18"/>
      <c r="BG21" s="17"/>
      <c r="BH21" s="19"/>
      <c r="BI21" s="17"/>
      <c r="BJ21" s="18"/>
      <c r="BK21" s="18"/>
    </row>
    <row r="22" spans="1:63" s="20" customFormat="1" ht="24" customHeight="1" x14ac:dyDescent="0.2">
      <c r="A22" s="7"/>
      <c r="B22" s="8"/>
      <c r="C22" s="8"/>
      <c r="D22" s="8"/>
      <c r="E22" s="9"/>
      <c r="F22" s="8"/>
      <c r="G22" s="8"/>
      <c r="H22" s="8" t="s">
        <v>44</v>
      </c>
      <c r="I22" s="8"/>
      <c r="J22" s="8"/>
      <c r="K22" s="32"/>
      <c r="L22" s="8" t="s">
        <v>71</v>
      </c>
      <c r="M22" s="9">
        <f t="shared" si="0"/>
        <v>84</v>
      </c>
      <c r="N22" s="48" cm="1">
        <f t="array" ref="N22">INDEX('TARIF G'!$B$2:$W$95,MATCH($N$3,'TARIF G'!$A$2:$A$95,0),MATCH(TRUE,'TARIF G'!$B$1:$W$1&gt;=M22,0))</f>
        <v>27.68</v>
      </c>
      <c r="O22" s="9"/>
      <c r="P22" s="9"/>
      <c r="Q22" s="9"/>
      <c r="R22" s="48" cm="1">
        <f t="array" ref="R22">INDEX('TARIF D'!$B$2:$W$95,MATCH($N$3,'TARIF D'!$A$2:$A$95,0),MATCH(TRUE,'TARIF D'!$B$1:$W$1&gt;=M22,0))</f>
        <v>41.12</v>
      </c>
      <c r="S22" s="8"/>
      <c r="T22" s="10"/>
      <c r="U22" s="11"/>
      <c r="V22" s="12"/>
      <c r="W22" s="13"/>
      <c r="X22" s="8"/>
      <c r="Y22" s="8"/>
      <c r="Z22" s="8"/>
      <c r="AA22" s="7"/>
      <c r="AB22" s="7"/>
      <c r="AC22" s="7"/>
      <c r="AD22" s="21"/>
      <c r="AE22" s="7"/>
      <c r="AF22" s="14"/>
      <c r="AG22" s="7"/>
      <c r="AH22" s="14"/>
      <c r="AI22" s="8"/>
      <c r="AJ22" s="8"/>
      <c r="AK22" s="8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6"/>
      <c r="AY22" s="17"/>
      <c r="AZ22" s="17"/>
      <c r="BA22" s="17"/>
      <c r="BB22" s="17"/>
      <c r="BC22" s="17"/>
      <c r="BD22" s="17"/>
      <c r="BE22" s="17"/>
      <c r="BF22" s="18"/>
      <c r="BG22" s="17"/>
      <c r="BH22" s="19"/>
      <c r="BI22" s="17"/>
      <c r="BJ22" s="18"/>
      <c r="BK22" s="18"/>
    </row>
    <row r="23" spans="1:63" s="20" customFormat="1" ht="24" customHeight="1" x14ac:dyDescent="0.2">
      <c r="A23" s="7"/>
      <c r="B23" s="8"/>
      <c r="C23" s="8"/>
      <c r="D23" s="8"/>
      <c r="E23" s="9"/>
      <c r="F23" s="8"/>
      <c r="G23" s="8"/>
      <c r="H23" s="8" t="s">
        <v>41</v>
      </c>
      <c r="I23" s="8"/>
      <c r="J23" s="8"/>
      <c r="K23" s="32" t="s">
        <v>213</v>
      </c>
      <c r="L23" s="8" t="s">
        <v>78</v>
      </c>
      <c r="M23" s="9">
        <f t="shared" si="0"/>
        <v>21</v>
      </c>
      <c r="N23" s="48" cm="1">
        <f t="array" ref="N23">INDEX('TARIF G'!$B$2:$W$95,MATCH($N$3,'TARIF G'!$A$2:$A$95,0),MATCH(TRUE,'TARIF G'!$B$1:$W$1&gt;=M23,0))</f>
        <v>16.55</v>
      </c>
      <c r="O23" s="9"/>
      <c r="P23" s="9"/>
      <c r="Q23" s="9"/>
      <c r="R23" s="48" cm="1">
        <f t="array" ref="R23">INDEX('TARIF D'!$B$2:$W$95,MATCH($N$3,'TARIF D'!$A$2:$A$95,0),MATCH(TRUE,'TARIF D'!$B$1:$W$1&gt;=M23,0))</f>
        <v>25.83</v>
      </c>
      <c r="S23" s="8"/>
      <c r="T23" s="10"/>
      <c r="U23" s="11"/>
      <c r="V23" s="12"/>
      <c r="W23" s="13"/>
      <c r="X23" s="8"/>
      <c r="Y23" s="8"/>
      <c r="Z23" s="8"/>
      <c r="AA23" s="7"/>
      <c r="AB23" s="7"/>
      <c r="AC23" s="7"/>
      <c r="AD23" s="14"/>
      <c r="AE23" s="7"/>
      <c r="AF23" s="14"/>
      <c r="AG23" s="7"/>
      <c r="AH23" s="14"/>
      <c r="AI23" s="8"/>
      <c r="AJ23" s="8"/>
      <c r="AK23" s="8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6"/>
      <c r="AY23" s="17"/>
      <c r="AZ23" s="17"/>
      <c r="BA23" s="17"/>
      <c r="BB23" s="17"/>
      <c r="BC23" s="17"/>
      <c r="BD23" s="17"/>
      <c r="BE23" s="17"/>
      <c r="BF23" s="18"/>
      <c r="BG23" s="17"/>
      <c r="BH23" s="19"/>
      <c r="BI23" s="17"/>
      <c r="BJ23" s="18"/>
      <c r="BK23" s="18"/>
    </row>
    <row r="24" spans="1:63" s="20" customFormat="1" ht="24" customHeight="1" x14ac:dyDescent="0.2">
      <c r="A24" s="7"/>
      <c r="B24" s="8"/>
      <c r="C24" s="8"/>
      <c r="D24" s="8"/>
      <c r="E24" s="9"/>
      <c r="F24" s="8"/>
      <c r="G24" s="8"/>
      <c r="H24" s="8" t="s">
        <v>43</v>
      </c>
      <c r="I24" s="8"/>
      <c r="J24" s="8"/>
      <c r="K24" s="32"/>
      <c r="L24" s="8" t="s">
        <v>79</v>
      </c>
      <c r="M24" s="9">
        <f t="shared" si="0"/>
        <v>34.68</v>
      </c>
      <c r="N24" s="48" cm="1">
        <f t="array" ref="N24">INDEX('TARIF G'!$B$2:$W$95,MATCH($N$3,'TARIF G'!$A$2:$A$95,0),MATCH(TRUE,'TARIF G'!$B$1:$W$1&gt;=M24,0))</f>
        <v>18.41</v>
      </c>
      <c r="O24" s="9"/>
      <c r="P24" s="9"/>
      <c r="Q24" s="9"/>
      <c r="R24" s="48" cm="1">
        <f t="array" ref="R24">INDEX('TARIF D'!$B$2:$W$95,MATCH($N$3,'TARIF D'!$A$2:$A$95,0),MATCH(TRUE,'TARIF D'!$B$1:$W$1&gt;=M24,0))</f>
        <v>28.71</v>
      </c>
      <c r="S24" s="8"/>
      <c r="T24" s="10"/>
      <c r="U24" s="11"/>
      <c r="V24" s="12"/>
      <c r="W24" s="13"/>
      <c r="X24" s="8"/>
      <c r="Y24" s="8"/>
      <c r="Z24" s="8"/>
      <c r="AA24" s="7"/>
      <c r="AB24" s="7"/>
      <c r="AC24" s="7"/>
      <c r="AD24" s="14"/>
      <c r="AE24" s="7"/>
      <c r="AF24" s="14"/>
      <c r="AG24" s="7"/>
      <c r="AH24" s="14"/>
      <c r="AI24" s="8"/>
      <c r="AJ24" s="8"/>
      <c r="AK24" s="8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6"/>
      <c r="AY24" s="17"/>
      <c r="AZ24" s="17"/>
      <c r="BA24" s="17"/>
      <c r="BB24" s="17"/>
      <c r="BC24" s="17"/>
      <c r="BD24" s="17"/>
      <c r="BE24" s="17"/>
      <c r="BF24" s="18"/>
      <c r="BG24" s="17"/>
      <c r="BH24" s="19"/>
      <c r="BI24" s="17"/>
      <c r="BJ24" s="18"/>
      <c r="BK24" s="18"/>
    </row>
    <row r="25" spans="1:63" s="20" customFormat="1" ht="24" customHeight="1" x14ac:dyDescent="0.2">
      <c r="A25" s="7"/>
      <c r="B25" s="8"/>
      <c r="C25" s="8"/>
      <c r="D25" s="8"/>
      <c r="E25" s="9"/>
      <c r="F25" s="8"/>
      <c r="G25" s="8"/>
      <c r="H25" s="8" t="s">
        <v>44</v>
      </c>
      <c r="I25" s="8" t="s">
        <v>43</v>
      </c>
      <c r="J25" s="8" t="s">
        <v>187</v>
      </c>
      <c r="K25" s="32"/>
      <c r="L25" s="8" t="s">
        <v>80</v>
      </c>
      <c r="M25" s="9">
        <f t="shared" si="0"/>
        <v>14</v>
      </c>
      <c r="N25" s="48" cm="1">
        <f t="array" ref="N25">INDEX('TARIF G'!$B$2:$W$95,MATCH($N$3,'TARIF G'!$A$2:$A$95,0),MATCH(TRUE,'TARIF G'!$B$1:$W$1&gt;=M25,0))</f>
        <v>13.77</v>
      </c>
      <c r="O25" s="9"/>
      <c r="P25" s="9"/>
      <c r="Q25" s="9"/>
      <c r="R25" s="48" cm="1">
        <f t="array" ref="R25">INDEX('TARIF D'!$B$2:$W$95,MATCH($N$3,'TARIF D'!$A$2:$A$95,0),MATCH(TRUE,'TARIF D'!$B$1:$W$1&gt;=M25,0))</f>
        <v>23.6</v>
      </c>
      <c r="S25" s="8"/>
      <c r="T25" s="10"/>
      <c r="U25" s="11"/>
      <c r="V25" s="12"/>
      <c r="W25" s="13"/>
      <c r="X25" s="8"/>
      <c r="Y25" s="8"/>
      <c r="Z25" s="8"/>
      <c r="AA25" s="7"/>
      <c r="AB25" s="7"/>
      <c r="AC25" s="7"/>
      <c r="AD25" s="21"/>
      <c r="AE25" s="7"/>
      <c r="AF25" s="14"/>
      <c r="AG25" s="7"/>
      <c r="AH25" s="14"/>
      <c r="AI25" s="8"/>
      <c r="AJ25" s="8"/>
      <c r="AK25" s="8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6"/>
      <c r="AY25" s="17"/>
      <c r="AZ25" s="17"/>
      <c r="BA25" s="17"/>
      <c r="BB25" s="17"/>
      <c r="BC25" s="17"/>
      <c r="BD25" s="17"/>
      <c r="BE25" s="17"/>
      <c r="BF25" s="18"/>
      <c r="BG25" s="17"/>
      <c r="BH25" s="19"/>
      <c r="BI25" s="17"/>
      <c r="BJ25" s="18"/>
      <c r="BK25" s="18"/>
    </row>
    <row r="26" spans="1:63" s="20" customFormat="1" ht="24" customHeight="1" x14ac:dyDescent="0.2">
      <c r="A26" s="7"/>
      <c r="B26" s="8"/>
      <c r="C26" s="8"/>
      <c r="D26" s="8"/>
      <c r="E26" s="9"/>
      <c r="F26" s="8"/>
      <c r="G26" s="8"/>
      <c r="H26" s="8" t="s">
        <v>44</v>
      </c>
      <c r="I26" s="8" t="s">
        <v>43</v>
      </c>
      <c r="J26" s="8" t="s">
        <v>187</v>
      </c>
      <c r="K26" s="32"/>
      <c r="L26" s="8" t="s">
        <v>81</v>
      </c>
      <c r="M26" s="9">
        <f t="shared" si="0"/>
        <v>9.8000000000000007</v>
      </c>
      <c r="N26" s="48" cm="1">
        <f t="array" ref="N26">INDEX('TARIF G'!$B$2:$W$95,MATCH($N$3,'TARIF G'!$A$2:$A$95,0),MATCH(TRUE,'TARIF G'!$B$1:$W$1&gt;=M26,0))</f>
        <v>13.77</v>
      </c>
      <c r="O26" s="9"/>
      <c r="P26" s="9"/>
      <c r="Q26" s="9"/>
      <c r="R26" s="48" cm="1">
        <f t="array" ref="R26">INDEX('TARIF D'!$B$2:$W$95,MATCH($N$3,'TARIF D'!$A$2:$A$95,0),MATCH(TRUE,'TARIF D'!$B$1:$W$1&gt;=M26,0))</f>
        <v>23.6</v>
      </c>
      <c r="S26" s="8"/>
      <c r="T26" s="10"/>
      <c r="U26" s="11"/>
      <c r="V26" s="12"/>
      <c r="W26" s="13"/>
      <c r="X26" s="8"/>
      <c r="Y26" s="8"/>
      <c r="Z26" s="8"/>
      <c r="AA26" s="7"/>
      <c r="AB26" s="7"/>
      <c r="AC26" s="7"/>
      <c r="AD26" s="14"/>
      <c r="AE26" s="7"/>
      <c r="AF26" s="14"/>
      <c r="AG26" s="7"/>
      <c r="AH26" s="14"/>
      <c r="AI26" s="8"/>
      <c r="AJ26" s="8"/>
      <c r="AK26" s="8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6"/>
      <c r="AY26" s="17"/>
      <c r="AZ26" s="17"/>
      <c r="BA26" s="17"/>
      <c r="BB26" s="17"/>
      <c r="BC26" s="17"/>
      <c r="BD26" s="17"/>
      <c r="BE26" s="17"/>
      <c r="BF26" s="18"/>
      <c r="BG26" s="17"/>
      <c r="BH26" s="19"/>
      <c r="BI26" s="17"/>
      <c r="BJ26" s="18"/>
      <c r="BK26" s="18"/>
    </row>
    <row r="27" spans="1:63" s="20" customFormat="1" ht="24" customHeight="1" x14ac:dyDescent="0.2">
      <c r="A27" s="7"/>
      <c r="B27" s="8"/>
      <c r="C27" s="8"/>
      <c r="D27" s="8"/>
      <c r="E27" s="9"/>
      <c r="F27" s="8"/>
      <c r="G27" s="8"/>
      <c r="H27" s="8" t="s">
        <v>39</v>
      </c>
      <c r="I27" s="8"/>
      <c r="J27" s="8"/>
      <c r="K27" s="32"/>
      <c r="L27" s="8" t="s">
        <v>82</v>
      </c>
      <c r="M27" s="9">
        <f t="shared" si="0"/>
        <v>140</v>
      </c>
      <c r="N27" s="48" cm="1">
        <f t="array" ref="N27">INDEX('TARIF G'!$B$2:$W$95,MATCH($N$3,'TARIF G'!$A$2:$A$95,0),MATCH(TRUE,'TARIF G'!$B$1:$W$1&gt;=M27,0))</f>
        <v>44.31</v>
      </c>
      <c r="O27" s="9"/>
      <c r="P27" s="9"/>
      <c r="Q27" s="9"/>
      <c r="R27" s="48" cm="1">
        <f t="array" ref="R27">INDEX('TARIF D'!$B$2:$W$95,MATCH($N$3,'TARIF D'!$A$2:$A$95,0),MATCH(TRUE,'TARIF D'!$B$1:$W$1&gt;=M27,0))</f>
        <v>60.09</v>
      </c>
      <c r="S27" s="8"/>
      <c r="T27" s="10"/>
      <c r="U27" s="11"/>
      <c r="V27" s="12"/>
      <c r="W27" s="13"/>
      <c r="X27" s="8"/>
      <c r="Y27" s="8"/>
      <c r="Z27" s="8"/>
      <c r="AA27" s="7"/>
      <c r="AB27" s="7"/>
      <c r="AC27" s="7"/>
      <c r="AD27" s="14"/>
      <c r="AE27" s="7"/>
      <c r="AF27" s="14"/>
      <c r="AG27" s="7"/>
      <c r="AH27" s="22"/>
      <c r="AI27" s="8"/>
      <c r="AJ27" s="8"/>
      <c r="AK27" s="8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6"/>
      <c r="AY27" s="17"/>
      <c r="AZ27" s="17"/>
      <c r="BA27" s="17"/>
      <c r="BB27" s="17"/>
      <c r="BC27" s="17"/>
      <c r="BD27" s="17"/>
      <c r="BE27" s="17"/>
      <c r="BF27" s="18"/>
      <c r="BG27" s="17"/>
      <c r="BH27" s="19"/>
      <c r="BI27" s="17"/>
      <c r="BJ27" s="18"/>
      <c r="BK27" s="18"/>
    </row>
    <row r="28" spans="1:63" s="20" customFormat="1" ht="24" customHeight="1" x14ac:dyDescent="0.2">
      <c r="A28" s="7"/>
      <c r="B28" s="8"/>
      <c r="C28" s="8"/>
      <c r="D28" s="8"/>
      <c r="E28" s="9"/>
      <c r="F28" s="8"/>
      <c r="G28" s="8"/>
      <c r="H28" s="8">
        <v>5</v>
      </c>
      <c r="I28" s="8" t="s">
        <v>46</v>
      </c>
      <c r="J28" s="8" t="s">
        <v>188</v>
      </c>
      <c r="K28" s="32"/>
      <c r="L28" s="8" t="s">
        <v>83</v>
      </c>
      <c r="M28" s="9">
        <f t="shared" si="0"/>
        <v>112.10000000000001</v>
      </c>
      <c r="N28" s="48" cm="1">
        <f t="array" ref="N28">INDEX('TARIF G'!$B$2:$W$95,MATCH($N$3,'TARIF G'!$A$2:$A$95,0),MATCH(TRUE,'TARIF G'!$B$1:$W$1&gt;=M28,0))</f>
        <v>35.448</v>
      </c>
      <c r="O28" s="9"/>
      <c r="P28" s="9"/>
      <c r="Q28" s="9"/>
      <c r="R28" s="48" cm="1">
        <f t="array" ref="R28">INDEX('TARIF D'!$B$2:$W$95,MATCH($N$3,'TARIF D'!$A$2:$A$95,0),MATCH(TRUE,'TARIF D'!$B$1:$W$1&gt;=M28,0))</f>
        <v>48.072000000000003</v>
      </c>
      <c r="S28" s="8"/>
      <c r="T28" s="10"/>
      <c r="U28" s="11"/>
      <c r="V28" s="12"/>
      <c r="W28" s="13"/>
      <c r="X28" s="8"/>
      <c r="Y28" s="8"/>
      <c r="Z28" s="8"/>
      <c r="AA28" s="7"/>
      <c r="AB28" s="7"/>
      <c r="AC28" s="7"/>
      <c r="AD28" s="14"/>
      <c r="AE28" s="7"/>
      <c r="AF28" s="14"/>
      <c r="AG28" s="7"/>
      <c r="AH28" s="14"/>
      <c r="AI28" s="8"/>
      <c r="AJ28" s="8"/>
      <c r="AK28" s="8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6"/>
      <c r="AY28" s="17"/>
      <c r="AZ28" s="17"/>
      <c r="BA28" s="17"/>
      <c r="BB28" s="17"/>
      <c r="BC28" s="17"/>
      <c r="BD28" s="17"/>
      <c r="BE28" s="17"/>
      <c r="BF28" s="18"/>
      <c r="BG28" s="17"/>
      <c r="BH28" s="19"/>
      <c r="BI28" s="17"/>
      <c r="BJ28" s="18"/>
      <c r="BK28" s="18"/>
    </row>
    <row r="29" spans="1:63" s="20" customFormat="1" ht="24" customHeight="1" x14ac:dyDescent="0.2">
      <c r="A29" s="7"/>
      <c r="B29" s="8"/>
      <c r="C29" s="8"/>
      <c r="D29" s="8"/>
      <c r="E29" s="9"/>
      <c r="F29" s="8"/>
      <c r="G29" s="8"/>
      <c r="H29" s="8" t="s">
        <v>41</v>
      </c>
      <c r="I29" s="8"/>
      <c r="J29" s="8"/>
      <c r="K29" s="32" t="s">
        <v>213</v>
      </c>
      <c r="L29" s="8" t="s">
        <v>84</v>
      </c>
      <c r="M29" s="9">
        <f t="shared" si="0"/>
        <v>10.28</v>
      </c>
      <c r="N29" s="48" cm="1">
        <f t="array" ref="N29">INDEX('TARIF G'!$B$2:$W$95,MATCH($N$3,'TARIF G'!$A$2:$A$95,0),MATCH(TRUE,'TARIF G'!$B$1:$W$1&gt;=M29,0))</f>
        <v>13.77</v>
      </c>
      <c r="O29" s="9"/>
      <c r="P29" s="9"/>
      <c r="Q29" s="9"/>
      <c r="R29" s="48" cm="1">
        <f t="array" ref="R29">INDEX('TARIF D'!$B$2:$W$95,MATCH($N$3,'TARIF D'!$A$2:$A$95,0),MATCH(TRUE,'TARIF D'!$B$1:$W$1&gt;=M29,0))</f>
        <v>23.6</v>
      </c>
      <c r="S29" s="8"/>
      <c r="T29" s="10"/>
      <c r="U29" s="11"/>
      <c r="V29" s="12"/>
      <c r="W29" s="13"/>
      <c r="X29" s="8"/>
      <c r="Y29" s="8"/>
      <c r="Z29" s="8"/>
      <c r="AA29" s="7"/>
      <c r="AB29" s="7"/>
      <c r="AC29" s="7"/>
      <c r="AD29" s="14"/>
      <c r="AE29" s="7"/>
      <c r="AF29" s="14"/>
      <c r="AG29" s="7"/>
      <c r="AH29" s="14"/>
      <c r="AI29" s="8"/>
      <c r="AJ29" s="8"/>
      <c r="AK29" s="8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6"/>
      <c r="AY29" s="17"/>
      <c r="AZ29" s="17"/>
      <c r="BA29" s="17"/>
      <c r="BB29" s="17"/>
      <c r="BC29" s="17"/>
      <c r="BD29" s="17"/>
      <c r="BE29" s="17"/>
      <c r="BF29" s="18"/>
      <c r="BG29" s="17"/>
      <c r="BH29" s="19"/>
      <c r="BI29" s="17"/>
      <c r="BJ29" s="18"/>
      <c r="BK29" s="18"/>
    </row>
    <row r="30" spans="1:63" s="20" customFormat="1" ht="24" customHeight="1" x14ac:dyDescent="0.2">
      <c r="A30" s="7"/>
      <c r="B30" s="8"/>
      <c r="C30" s="8"/>
      <c r="D30" s="8"/>
      <c r="E30" s="9"/>
      <c r="F30" s="8"/>
      <c r="G30" s="23"/>
      <c r="H30" s="8" t="s">
        <v>39</v>
      </c>
      <c r="I30" s="8"/>
      <c r="J30" s="8"/>
      <c r="K30" s="32" t="s">
        <v>213</v>
      </c>
      <c r="L30" s="8" t="s">
        <v>85</v>
      </c>
      <c r="M30" s="9">
        <f t="shared" si="0"/>
        <v>4.6999999999999993</v>
      </c>
      <c r="N30" s="48" cm="1">
        <f t="array" ref="N30">INDEX('TARIF G'!$B$2:$W$95,MATCH($N$3,'TARIF G'!$A$2:$A$95,0),MATCH(TRUE,'TARIF G'!$B$1:$W$1&gt;=M30,0))</f>
        <v>12.37</v>
      </c>
      <c r="O30" s="9"/>
      <c r="P30" s="9"/>
      <c r="Q30" s="9"/>
      <c r="R30" s="48" cm="1">
        <f t="array" ref="R30">INDEX('TARIF D'!$B$2:$W$95,MATCH($N$3,'TARIF D'!$A$2:$A$95,0),MATCH(TRUE,'TARIF D'!$B$1:$W$1&gt;=M30,0))</f>
        <v>20.07</v>
      </c>
      <c r="S30" s="23"/>
      <c r="T30" s="10"/>
      <c r="U30" s="11"/>
      <c r="V30" s="12"/>
      <c r="W30" s="13"/>
      <c r="X30" s="8"/>
      <c r="Y30" s="8"/>
      <c r="Z30" s="8"/>
      <c r="AA30" s="7"/>
      <c r="AB30" s="7"/>
      <c r="AC30" s="7"/>
      <c r="AD30" s="14"/>
      <c r="AE30" s="7"/>
      <c r="AF30" s="14"/>
      <c r="AG30" s="7"/>
      <c r="AH30" s="14"/>
      <c r="AI30" s="8"/>
      <c r="AJ30" s="8"/>
      <c r="AK30" s="8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6"/>
      <c r="AY30" s="17"/>
      <c r="AZ30" s="17"/>
      <c r="BA30" s="17"/>
      <c r="BB30" s="17"/>
      <c r="BC30" s="17"/>
      <c r="BD30" s="17"/>
      <c r="BE30" s="17"/>
      <c r="BF30" s="18"/>
      <c r="BG30" s="17"/>
      <c r="BH30" s="19"/>
      <c r="BI30" s="17"/>
      <c r="BJ30" s="18"/>
      <c r="BK30" s="18"/>
    </row>
    <row r="31" spans="1:63" s="20" customFormat="1" ht="24" customHeight="1" x14ac:dyDescent="0.2">
      <c r="A31" s="7"/>
      <c r="B31" s="8"/>
      <c r="C31" s="8"/>
      <c r="D31" s="8"/>
      <c r="E31" s="9"/>
      <c r="F31" s="8"/>
      <c r="G31" s="23"/>
      <c r="H31" s="8" t="s">
        <v>39</v>
      </c>
      <c r="I31" s="8"/>
      <c r="J31" s="8"/>
      <c r="K31" s="32" t="s">
        <v>213</v>
      </c>
      <c r="L31" s="8" t="s">
        <v>73</v>
      </c>
      <c r="M31" s="9">
        <f t="shared" si="0"/>
        <v>5.4</v>
      </c>
      <c r="N31" s="48" cm="1">
        <f t="array" ref="N31">INDEX('TARIF G'!$B$2:$W$95,MATCH($N$3,'TARIF G'!$A$2:$A$95,0),MATCH(TRUE,'TARIF G'!$B$1:$W$1&gt;=M31,0))</f>
        <v>12.37</v>
      </c>
      <c r="O31" s="9"/>
      <c r="P31" s="9"/>
      <c r="Q31" s="9"/>
      <c r="R31" s="48" cm="1">
        <f t="array" ref="R31">INDEX('TARIF D'!$B$2:$W$95,MATCH($N$3,'TARIF D'!$A$2:$A$95,0),MATCH(TRUE,'TARIF D'!$B$1:$W$1&gt;=M31,0))</f>
        <v>20.07</v>
      </c>
      <c r="S31" s="23"/>
      <c r="T31" s="10"/>
      <c r="U31" s="11"/>
      <c r="V31" s="12"/>
      <c r="W31" s="13"/>
      <c r="X31" s="8"/>
      <c r="Y31" s="8"/>
      <c r="Z31" s="8"/>
      <c r="AA31" s="7"/>
      <c r="AB31" s="7"/>
      <c r="AC31" s="7"/>
      <c r="AD31" s="14"/>
      <c r="AE31" s="7"/>
      <c r="AF31" s="14"/>
      <c r="AG31" s="7"/>
      <c r="AH31" s="14"/>
      <c r="AI31" s="8"/>
      <c r="AJ31" s="8"/>
      <c r="AK31" s="8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6"/>
      <c r="AY31" s="17"/>
      <c r="AZ31" s="17"/>
      <c r="BA31" s="17"/>
      <c r="BB31" s="17"/>
      <c r="BC31" s="17"/>
      <c r="BD31" s="17"/>
      <c r="BE31" s="17"/>
      <c r="BF31" s="18"/>
      <c r="BG31" s="17"/>
      <c r="BH31" s="19"/>
      <c r="BI31" s="17"/>
      <c r="BJ31" s="18"/>
      <c r="BK31" s="18"/>
    </row>
    <row r="32" spans="1:63" s="20" customFormat="1" ht="24" customHeight="1" x14ac:dyDescent="0.2">
      <c r="A32" s="7"/>
      <c r="B32" s="8"/>
      <c r="C32" s="8"/>
      <c r="D32" s="8"/>
      <c r="E32" s="9"/>
      <c r="F32" s="8"/>
      <c r="G32" s="8"/>
      <c r="H32" s="8" t="s">
        <v>39</v>
      </c>
      <c r="I32" s="8"/>
      <c r="J32" s="8"/>
      <c r="K32" s="32" t="s">
        <v>213</v>
      </c>
      <c r="L32" s="8" t="s">
        <v>207</v>
      </c>
      <c r="M32" s="9">
        <f t="shared" si="0"/>
        <v>3.9000000000000004</v>
      </c>
      <c r="N32" s="48" cm="1">
        <f t="array" ref="N32">INDEX('TARIF G'!$B$2:$W$95,MATCH($N$3,'TARIF G'!$A$2:$A$95,0),MATCH(TRUE,'TARIF G'!$B$1:$W$1&gt;=M32,0))</f>
        <v>10.98</v>
      </c>
      <c r="O32" s="9"/>
      <c r="P32" s="9"/>
      <c r="Q32" s="9"/>
      <c r="R32" s="48" cm="1">
        <f t="array" ref="R32">INDEX('TARIF D'!$B$2:$W$95,MATCH($N$3,'TARIF D'!$A$2:$A$95,0),MATCH(TRUE,'TARIF D'!$B$1:$W$1&gt;=M32,0))</f>
        <v>20.07</v>
      </c>
      <c r="S32" s="23"/>
      <c r="T32" s="10"/>
      <c r="U32" s="11"/>
      <c r="V32" s="12"/>
      <c r="W32" s="13"/>
      <c r="X32" s="8"/>
      <c r="Y32" s="8"/>
      <c r="Z32" s="8"/>
      <c r="AA32" s="7"/>
      <c r="AB32" s="7"/>
      <c r="AC32" s="7"/>
      <c r="AD32" s="14"/>
      <c r="AE32" s="7"/>
      <c r="AF32" s="14"/>
      <c r="AG32" s="7"/>
      <c r="AH32" s="14"/>
      <c r="AI32" s="8"/>
      <c r="AJ32" s="8"/>
      <c r="AK32" s="8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6"/>
      <c r="AY32" s="17"/>
      <c r="AZ32" s="17"/>
      <c r="BA32" s="17"/>
      <c r="BB32" s="17"/>
      <c r="BC32" s="17"/>
      <c r="BD32" s="17"/>
      <c r="BE32" s="17"/>
      <c r="BF32" s="18"/>
      <c r="BG32" s="17"/>
      <c r="BH32" s="19"/>
      <c r="BI32" s="17"/>
      <c r="BJ32" s="18"/>
      <c r="BK32" s="18"/>
    </row>
    <row r="33" spans="1:63" s="20" customFormat="1" ht="24" customHeight="1" x14ac:dyDescent="0.2">
      <c r="A33" s="7"/>
      <c r="B33" s="8"/>
      <c r="C33" s="8"/>
      <c r="D33" s="8"/>
      <c r="E33" s="9"/>
      <c r="F33" s="8"/>
      <c r="G33" s="8"/>
      <c r="H33" s="8" t="s">
        <v>39</v>
      </c>
      <c r="I33" s="8"/>
      <c r="J33" s="8"/>
      <c r="K33" s="32" t="s">
        <v>213</v>
      </c>
      <c r="L33" s="8" t="s">
        <v>86</v>
      </c>
      <c r="M33" s="9">
        <f t="shared" si="0"/>
        <v>3.7</v>
      </c>
      <c r="N33" s="48" cm="1">
        <f t="array" ref="N33">INDEX('TARIF G'!$B$2:$W$95,MATCH($N$3,'TARIF G'!$A$2:$A$95,0),MATCH(TRUE,'TARIF G'!$B$1:$W$1&gt;=M33,0))</f>
        <v>10.98</v>
      </c>
      <c r="O33" s="9"/>
      <c r="P33" s="9"/>
      <c r="Q33" s="9"/>
      <c r="R33" s="48" cm="1">
        <f t="array" ref="R33">INDEX('TARIF D'!$B$2:$W$95,MATCH($N$3,'TARIF D'!$A$2:$A$95,0),MATCH(TRUE,'TARIF D'!$B$1:$W$1&gt;=M33,0))</f>
        <v>20.07</v>
      </c>
      <c r="S33" s="23"/>
      <c r="T33" s="10"/>
      <c r="U33" s="11"/>
      <c r="V33" s="12"/>
      <c r="W33" s="13"/>
      <c r="X33" s="8"/>
      <c r="Y33" s="8"/>
      <c r="Z33" s="8"/>
      <c r="AA33" s="7"/>
      <c r="AB33" s="7"/>
      <c r="AC33" s="7"/>
      <c r="AD33" s="14"/>
      <c r="AE33" s="7"/>
      <c r="AF33" s="14"/>
      <c r="AG33" s="7"/>
      <c r="AH33" s="14"/>
      <c r="AI33" s="8"/>
      <c r="AJ33" s="8"/>
      <c r="AK33" s="8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6"/>
      <c r="AY33" s="17"/>
      <c r="AZ33" s="17"/>
      <c r="BA33" s="17"/>
      <c r="BB33" s="17"/>
      <c r="BC33" s="17"/>
      <c r="BD33" s="17"/>
      <c r="BE33" s="17"/>
      <c r="BF33" s="18"/>
      <c r="BG33" s="17"/>
      <c r="BH33" s="19"/>
      <c r="BI33" s="17"/>
      <c r="BJ33" s="18"/>
      <c r="BK33" s="18"/>
    </row>
    <row r="34" spans="1:63" s="20" customFormat="1" ht="24" customHeight="1" x14ac:dyDescent="0.2">
      <c r="A34" s="7"/>
      <c r="B34" s="8"/>
      <c r="C34" s="8"/>
      <c r="D34" s="8"/>
      <c r="E34" s="9"/>
      <c r="F34" s="8"/>
      <c r="G34" s="23"/>
      <c r="H34" s="8" t="s">
        <v>39</v>
      </c>
      <c r="I34" s="8"/>
      <c r="J34" s="8"/>
      <c r="K34" s="32" t="s">
        <v>213</v>
      </c>
      <c r="L34" s="8" t="s">
        <v>87</v>
      </c>
      <c r="M34" s="9">
        <f t="shared" si="0"/>
        <v>4.4000000000000004</v>
      </c>
      <c r="N34" s="48" cm="1">
        <f t="array" ref="N34">INDEX('TARIF G'!$B$2:$W$95,MATCH($N$3,'TARIF G'!$A$2:$A$95,0),MATCH(TRUE,'TARIF G'!$B$1:$W$1&gt;=M34,0))</f>
        <v>12.37</v>
      </c>
      <c r="O34" s="9"/>
      <c r="P34" s="9"/>
      <c r="Q34" s="9"/>
      <c r="R34" s="48" cm="1">
        <f t="array" ref="R34">INDEX('TARIF D'!$B$2:$W$95,MATCH($N$3,'TARIF D'!$A$2:$A$95,0),MATCH(TRUE,'TARIF D'!$B$1:$W$1&gt;=M34,0))</f>
        <v>20.07</v>
      </c>
      <c r="S34" s="23"/>
      <c r="T34" s="10"/>
      <c r="U34" s="11"/>
      <c r="V34" s="12"/>
      <c r="W34" s="13"/>
      <c r="X34" s="8"/>
      <c r="Y34" s="8"/>
      <c r="Z34" s="8"/>
      <c r="AA34" s="7"/>
      <c r="AB34" s="7"/>
      <c r="AC34" s="7"/>
      <c r="AD34" s="14"/>
      <c r="AE34" s="7"/>
      <c r="AF34" s="14"/>
      <c r="AG34" s="7"/>
      <c r="AH34" s="14"/>
      <c r="AI34" s="8"/>
      <c r="AJ34" s="8"/>
      <c r="AK34" s="8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6"/>
      <c r="AY34" s="17"/>
      <c r="AZ34" s="17"/>
      <c r="BA34" s="17"/>
      <c r="BB34" s="17"/>
      <c r="BC34" s="17"/>
      <c r="BD34" s="17"/>
      <c r="BE34" s="17"/>
      <c r="BF34" s="18"/>
      <c r="BG34" s="17"/>
      <c r="BH34" s="19"/>
      <c r="BI34" s="17"/>
      <c r="BJ34" s="18"/>
      <c r="BK34" s="18"/>
    </row>
    <row r="35" spans="1:63" s="20" customFormat="1" ht="24" customHeight="1" x14ac:dyDescent="0.2">
      <c r="A35" s="7"/>
      <c r="B35" s="8"/>
      <c r="C35" s="8"/>
      <c r="D35" s="8"/>
      <c r="E35" s="9"/>
      <c r="F35" s="8"/>
      <c r="G35" s="8"/>
      <c r="H35" s="8" t="s">
        <v>39</v>
      </c>
      <c r="I35" s="8"/>
      <c r="J35" s="8"/>
      <c r="K35" s="32" t="s">
        <v>213</v>
      </c>
      <c r="L35" s="8" t="s">
        <v>206</v>
      </c>
      <c r="M35" s="9">
        <f t="shared" si="0"/>
        <v>4.2</v>
      </c>
      <c r="N35" s="48" cm="1">
        <f t="array" ref="N35">INDEX('TARIF G'!$B$2:$W$95,MATCH($N$3,'TARIF G'!$A$2:$A$95,0),MATCH(TRUE,'TARIF G'!$B$1:$W$1&gt;=M35,0))</f>
        <v>12.37</v>
      </c>
      <c r="O35" s="9"/>
      <c r="P35" s="9"/>
      <c r="Q35" s="9"/>
      <c r="R35" s="48" cm="1">
        <f t="array" ref="R35">INDEX('TARIF D'!$B$2:$W$95,MATCH($N$3,'TARIF D'!$A$2:$A$95,0),MATCH(TRUE,'TARIF D'!$B$1:$W$1&gt;=M35,0))</f>
        <v>20.07</v>
      </c>
      <c r="S35" s="23"/>
      <c r="T35" s="10"/>
      <c r="U35" s="11"/>
      <c r="V35" s="12"/>
      <c r="W35" s="13"/>
      <c r="X35" s="8"/>
      <c r="Y35" s="8"/>
      <c r="Z35" s="8"/>
      <c r="AA35" s="7"/>
      <c r="AB35" s="7"/>
      <c r="AC35" s="7"/>
      <c r="AD35" s="14"/>
      <c r="AE35" s="7"/>
      <c r="AF35" s="14"/>
      <c r="AG35" s="7"/>
      <c r="AH35" s="14"/>
      <c r="AI35" s="8"/>
      <c r="AJ35" s="8"/>
      <c r="AK35" s="8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6"/>
      <c r="AY35" s="17"/>
      <c r="AZ35" s="17"/>
      <c r="BA35" s="17"/>
      <c r="BB35" s="17"/>
      <c r="BC35" s="17"/>
      <c r="BD35" s="17"/>
      <c r="BE35" s="17"/>
      <c r="BF35" s="18"/>
      <c r="BG35" s="17"/>
      <c r="BH35" s="19"/>
      <c r="BI35" s="17"/>
      <c r="BJ35" s="18"/>
      <c r="BK35" s="18"/>
    </row>
    <row r="36" spans="1:63" s="20" customFormat="1" ht="24" customHeight="1" x14ac:dyDescent="0.2">
      <c r="A36" s="7"/>
      <c r="B36" s="8"/>
      <c r="C36" s="8"/>
      <c r="D36" s="8"/>
      <c r="E36" s="9"/>
      <c r="F36" s="8"/>
      <c r="G36" s="8"/>
      <c r="H36" s="8" t="s">
        <v>39</v>
      </c>
      <c r="I36" s="8"/>
      <c r="J36" s="8"/>
      <c r="K36" s="32" t="s">
        <v>213</v>
      </c>
      <c r="L36" s="8" t="s">
        <v>88</v>
      </c>
      <c r="M36" s="9">
        <f t="shared" si="0"/>
        <v>5</v>
      </c>
      <c r="N36" s="48" cm="1">
        <f t="array" ref="N36">INDEX('TARIF G'!$B$2:$W$95,MATCH($N$3,'TARIF G'!$A$2:$A$95,0),MATCH(TRUE,'TARIF G'!$B$1:$W$1&gt;=M36,0))</f>
        <v>12.37</v>
      </c>
      <c r="O36" s="9"/>
      <c r="P36" s="9"/>
      <c r="Q36" s="9"/>
      <c r="R36" s="48" cm="1">
        <f t="array" ref="R36">INDEX('TARIF D'!$B$2:$W$95,MATCH($N$3,'TARIF D'!$A$2:$A$95,0),MATCH(TRUE,'TARIF D'!$B$1:$W$1&gt;=M36,0))</f>
        <v>20.07</v>
      </c>
      <c r="S36" s="23"/>
      <c r="T36" s="10"/>
      <c r="U36" s="11"/>
      <c r="V36" s="12"/>
      <c r="W36" s="13"/>
      <c r="X36" s="8"/>
      <c r="Y36" s="8"/>
      <c r="Z36" s="8"/>
      <c r="AA36" s="7"/>
      <c r="AB36" s="7"/>
      <c r="AC36" s="7"/>
      <c r="AD36" s="14"/>
      <c r="AE36" s="7"/>
      <c r="AF36" s="14"/>
      <c r="AG36" s="7"/>
      <c r="AH36" s="14"/>
      <c r="AI36" s="8"/>
      <c r="AJ36" s="8"/>
      <c r="AK36" s="8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6"/>
      <c r="AY36" s="17"/>
      <c r="AZ36" s="17"/>
      <c r="BA36" s="17"/>
      <c r="BB36" s="17"/>
      <c r="BC36" s="17"/>
      <c r="BD36" s="17"/>
      <c r="BE36" s="17"/>
      <c r="BF36" s="18"/>
      <c r="BG36" s="17"/>
      <c r="BH36" s="19"/>
      <c r="BI36" s="17"/>
      <c r="BJ36" s="18"/>
      <c r="BK36" s="18"/>
    </row>
    <row r="37" spans="1:63" s="20" customFormat="1" ht="24" customHeight="1" x14ac:dyDescent="0.2">
      <c r="A37" s="7"/>
      <c r="B37" s="8"/>
      <c r="C37" s="8"/>
      <c r="D37" s="8"/>
      <c r="E37" s="9"/>
      <c r="F37" s="8"/>
      <c r="G37" s="8"/>
      <c r="H37" s="8" t="s">
        <v>39</v>
      </c>
      <c r="I37" s="8"/>
      <c r="J37" s="8"/>
      <c r="K37" s="32" t="s">
        <v>213</v>
      </c>
      <c r="L37" s="8" t="s">
        <v>88</v>
      </c>
      <c r="M37" s="9">
        <f t="shared" si="0"/>
        <v>5</v>
      </c>
      <c r="N37" s="48" cm="1">
        <f t="array" ref="N37">INDEX('TARIF G'!$B$2:$W$95,MATCH($N$3,'TARIF G'!$A$2:$A$95,0),MATCH(TRUE,'TARIF G'!$B$1:$W$1&gt;=M37,0))</f>
        <v>12.37</v>
      </c>
      <c r="O37" s="9"/>
      <c r="P37" s="9"/>
      <c r="Q37" s="9"/>
      <c r="R37" s="48" cm="1">
        <f t="array" ref="R37">INDEX('TARIF D'!$B$2:$W$95,MATCH($N$3,'TARIF D'!$A$2:$A$95,0),MATCH(TRUE,'TARIF D'!$B$1:$W$1&gt;=M37,0))</f>
        <v>20.07</v>
      </c>
      <c r="S37" s="23"/>
      <c r="T37" s="10"/>
      <c r="U37" s="11"/>
      <c r="V37" s="12"/>
      <c r="W37" s="13"/>
      <c r="X37" s="8"/>
      <c r="Y37" s="8"/>
      <c r="Z37" s="8"/>
      <c r="AA37" s="7"/>
      <c r="AB37" s="7"/>
      <c r="AC37" s="7"/>
      <c r="AD37" s="14"/>
      <c r="AE37" s="7"/>
      <c r="AF37" s="14"/>
      <c r="AG37" s="7"/>
      <c r="AH37" s="14"/>
      <c r="AI37" s="8"/>
      <c r="AJ37" s="8"/>
      <c r="AK37" s="8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6"/>
      <c r="AY37" s="17"/>
      <c r="AZ37" s="17"/>
      <c r="BA37" s="17"/>
      <c r="BB37" s="17"/>
      <c r="BC37" s="17"/>
      <c r="BD37" s="17"/>
      <c r="BE37" s="17"/>
      <c r="BF37" s="18"/>
      <c r="BG37" s="17"/>
      <c r="BH37" s="19"/>
      <c r="BI37" s="17"/>
      <c r="BJ37" s="18"/>
      <c r="BK37" s="18"/>
    </row>
    <row r="38" spans="1:63" s="20" customFormat="1" ht="24" customHeight="1" x14ac:dyDescent="0.2">
      <c r="A38" s="7"/>
      <c r="B38" s="8"/>
      <c r="C38" s="8"/>
      <c r="D38" s="8"/>
      <c r="E38" s="9"/>
      <c r="F38" s="8"/>
      <c r="G38" s="8"/>
      <c r="H38" s="8" t="s">
        <v>39</v>
      </c>
      <c r="I38" s="8"/>
      <c r="J38" s="8"/>
      <c r="K38" s="32" t="s">
        <v>213</v>
      </c>
      <c r="L38" s="8" t="s">
        <v>88</v>
      </c>
      <c r="M38" s="9">
        <f t="shared" si="0"/>
        <v>5</v>
      </c>
      <c r="N38" s="48" cm="1">
        <f t="array" ref="N38">INDEX('TARIF G'!$B$2:$W$95,MATCH($N$3,'TARIF G'!$A$2:$A$95,0),MATCH(TRUE,'TARIF G'!$B$1:$W$1&gt;=M38,0))</f>
        <v>12.37</v>
      </c>
      <c r="O38" s="9"/>
      <c r="P38" s="9"/>
      <c r="Q38" s="9"/>
      <c r="R38" s="48" cm="1">
        <f t="array" ref="R38">INDEX('TARIF D'!$B$2:$W$95,MATCH($N$3,'TARIF D'!$A$2:$A$95,0),MATCH(TRUE,'TARIF D'!$B$1:$W$1&gt;=M38,0))</f>
        <v>20.07</v>
      </c>
      <c r="S38" s="23"/>
      <c r="T38" s="10"/>
      <c r="U38" s="11"/>
      <c r="V38" s="12"/>
      <c r="W38" s="13"/>
      <c r="X38" s="8"/>
      <c r="Y38" s="8"/>
      <c r="Z38" s="8"/>
      <c r="AA38" s="7"/>
      <c r="AB38" s="24"/>
      <c r="AC38" s="7"/>
      <c r="AD38" s="14"/>
      <c r="AE38" s="7"/>
      <c r="AF38" s="14"/>
      <c r="AG38" s="7"/>
      <c r="AH38" s="14"/>
      <c r="AI38" s="8"/>
      <c r="AJ38" s="8"/>
      <c r="AK38" s="8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6"/>
      <c r="AY38" s="17"/>
      <c r="AZ38" s="17"/>
      <c r="BA38" s="17"/>
      <c r="BB38" s="17"/>
      <c r="BC38" s="17"/>
      <c r="BD38" s="17"/>
      <c r="BE38" s="17"/>
      <c r="BF38" s="18"/>
      <c r="BG38" s="17"/>
      <c r="BH38" s="19"/>
      <c r="BI38" s="17"/>
      <c r="BJ38" s="18"/>
      <c r="BK38" s="18"/>
    </row>
    <row r="39" spans="1:63" s="20" customFormat="1" ht="24" customHeight="1" x14ac:dyDescent="0.2">
      <c r="A39" s="7"/>
      <c r="B39" s="8"/>
      <c r="C39" s="8"/>
      <c r="D39" s="8"/>
      <c r="E39" s="9"/>
      <c r="F39" s="8"/>
      <c r="G39" s="8"/>
      <c r="H39" s="8" t="s">
        <v>39</v>
      </c>
      <c r="I39" s="8"/>
      <c r="J39" s="8"/>
      <c r="K39" s="32" t="s">
        <v>213</v>
      </c>
      <c r="L39" s="8" t="s">
        <v>88</v>
      </c>
      <c r="M39" s="9">
        <f t="shared" si="0"/>
        <v>5</v>
      </c>
      <c r="N39" s="48" cm="1">
        <f t="array" ref="N39">INDEX('TARIF G'!$B$2:$W$95,MATCH($N$3,'TARIF G'!$A$2:$A$95,0),MATCH(TRUE,'TARIF G'!$B$1:$W$1&gt;=M39,0))</f>
        <v>12.37</v>
      </c>
      <c r="O39" s="9"/>
      <c r="P39" s="9"/>
      <c r="Q39" s="9"/>
      <c r="R39" s="48" cm="1">
        <f t="array" ref="R39">INDEX('TARIF D'!$B$2:$W$95,MATCH($N$3,'TARIF D'!$A$2:$A$95,0),MATCH(TRUE,'TARIF D'!$B$1:$W$1&gt;=M39,0))</f>
        <v>20.07</v>
      </c>
      <c r="S39" s="23"/>
      <c r="T39" s="10"/>
      <c r="U39" s="11"/>
      <c r="V39" s="12"/>
      <c r="W39" s="13"/>
      <c r="X39" s="8"/>
      <c r="Y39" s="8"/>
      <c r="Z39" s="8"/>
      <c r="AA39" s="7"/>
      <c r="AB39" s="7"/>
      <c r="AC39" s="7"/>
      <c r="AD39" s="21"/>
      <c r="AE39" s="7"/>
      <c r="AF39" s="21"/>
      <c r="AG39" s="7"/>
      <c r="AH39" s="21"/>
      <c r="AI39" s="8"/>
      <c r="AJ39" s="8"/>
      <c r="AK39" s="8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6"/>
      <c r="AY39" s="17"/>
      <c r="AZ39" s="17"/>
      <c r="BA39" s="17"/>
      <c r="BB39" s="17"/>
      <c r="BC39" s="17"/>
      <c r="BD39" s="17"/>
      <c r="BE39" s="17"/>
      <c r="BF39" s="18"/>
      <c r="BG39" s="17"/>
      <c r="BH39" s="19"/>
      <c r="BI39" s="17"/>
      <c r="BJ39" s="18"/>
      <c r="BK39" s="18"/>
    </row>
    <row r="40" spans="1:63" s="20" customFormat="1" ht="24" customHeight="1" x14ac:dyDescent="0.2">
      <c r="A40" s="7"/>
      <c r="B40" s="8"/>
      <c r="C40" s="8"/>
      <c r="D40" s="8"/>
      <c r="E40" s="9"/>
      <c r="F40" s="8"/>
      <c r="G40" s="8"/>
      <c r="H40" s="8" t="s">
        <v>39</v>
      </c>
      <c r="I40" s="8"/>
      <c r="J40" s="8"/>
      <c r="K40" s="32" t="s">
        <v>213</v>
      </c>
      <c r="L40" s="8" t="s">
        <v>88</v>
      </c>
      <c r="M40" s="9">
        <f t="shared" si="0"/>
        <v>5</v>
      </c>
      <c r="N40" s="48" cm="1">
        <f t="array" ref="N40">INDEX('TARIF G'!$B$2:$W$95,MATCH($N$3,'TARIF G'!$A$2:$A$95,0),MATCH(TRUE,'TARIF G'!$B$1:$W$1&gt;=M40,0))</f>
        <v>12.37</v>
      </c>
      <c r="O40" s="9"/>
      <c r="P40" s="9"/>
      <c r="Q40" s="9"/>
      <c r="R40" s="48" cm="1">
        <f t="array" ref="R40">INDEX('TARIF D'!$B$2:$W$95,MATCH($N$3,'TARIF D'!$A$2:$A$95,0),MATCH(TRUE,'TARIF D'!$B$1:$W$1&gt;=M40,0))</f>
        <v>20.07</v>
      </c>
      <c r="S40" s="23"/>
      <c r="T40" s="10"/>
      <c r="U40" s="11"/>
      <c r="V40" s="12"/>
      <c r="W40" s="13"/>
      <c r="X40" s="8"/>
      <c r="Y40" s="8"/>
      <c r="Z40" s="8"/>
      <c r="AA40" s="7"/>
      <c r="AB40" s="7"/>
      <c r="AC40" s="7"/>
      <c r="AD40" s="21"/>
      <c r="AE40" s="7"/>
      <c r="AF40" s="21"/>
      <c r="AG40" s="7"/>
      <c r="AH40" s="21"/>
      <c r="AI40" s="8"/>
      <c r="AJ40" s="8"/>
      <c r="AK40" s="8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6"/>
      <c r="AY40" s="17"/>
      <c r="AZ40" s="17"/>
      <c r="BA40" s="17"/>
      <c r="BB40" s="17"/>
      <c r="BC40" s="17"/>
      <c r="BD40" s="17"/>
      <c r="BE40" s="17"/>
      <c r="BF40" s="18"/>
      <c r="BG40" s="17"/>
      <c r="BH40" s="19"/>
      <c r="BI40" s="17"/>
      <c r="BJ40" s="18"/>
      <c r="BK40" s="18"/>
    </row>
    <row r="41" spans="1:63" s="20" customFormat="1" ht="24" customHeight="1" x14ac:dyDescent="0.2">
      <c r="A41" s="7"/>
      <c r="B41" s="8"/>
      <c r="C41" s="8"/>
      <c r="D41" s="8"/>
      <c r="E41" s="9"/>
      <c r="F41" s="8"/>
      <c r="G41" s="8"/>
      <c r="H41" s="8" t="s">
        <v>39</v>
      </c>
      <c r="I41" s="8"/>
      <c r="J41" s="8"/>
      <c r="K41" s="32" t="s">
        <v>213</v>
      </c>
      <c r="L41" s="8" t="s">
        <v>88</v>
      </c>
      <c r="M41" s="9">
        <f t="shared" si="0"/>
        <v>5</v>
      </c>
      <c r="N41" s="48" cm="1">
        <f t="array" ref="N41">INDEX('TARIF G'!$B$2:$W$95,MATCH($N$3,'TARIF G'!$A$2:$A$95,0),MATCH(TRUE,'TARIF G'!$B$1:$W$1&gt;=M41,0))</f>
        <v>12.37</v>
      </c>
      <c r="O41" s="9"/>
      <c r="P41" s="9"/>
      <c r="Q41" s="9"/>
      <c r="R41" s="48" cm="1">
        <f t="array" ref="R41">INDEX('TARIF D'!$B$2:$W$95,MATCH($N$3,'TARIF D'!$A$2:$A$95,0),MATCH(TRUE,'TARIF D'!$B$1:$W$1&gt;=M41,0))</f>
        <v>20.07</v>
      </c>
      <c r="S41" s="23"/>
      <c r="T41" s="10"/>
      <c r="U41" s="11"/>
      <c r="V41" s="12"/>
      <c r="W41" s="13"/>
      <c r="X41" s="8"/>
      <c r="Y41" s="8"/>
      <c r="Z41" s="8"/>
      <c r="AA41" s="7"/>
      <c r="AB41" s="7"/>
      <c r="AC41" s="7"/>
      <c r="AD41" s="21"/>
      <c r="AE41" s="7"/>
      <c r="AF41" s="21"/>
      <c r="AG41" s="7"/>
      <c r="AH41" s="21"/>
      <c r="AI41" s="8"/>
      <c r="AJ41" s="8"/>
      <c r="AK41" s="8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6"/>
      <c r="AY41" s="17"/>
      <c r="AZ41" s="17"/>
      <c r="BA41" s="17"/>
      <c r="BB41" s="17"/>
      <c r="BC41" s="17"/>
      <c r="BD41" s="17"/>
      <c r="BE41" s="17"/>
      <c r="BF41" s="18"/>
      <c r="BG41" s="17"/>
      <c r="BH41" s="19"/>
      <c r="BI41" s="17"/>
      <c r="BJ41" s="18"/>
      <c r="BK41" s="18"/>
    </row>
    <row r="42" spans="1:63" s="20" customFormat="1" ht="24" customHeight="1" x14ac:dyDescent="0.2">
      <c r="A42" s="7"/>
      <c r="B42" s="8"/>
      <c r="C42" s="8"/>
      <c r="D42" s="8"/>
      <c r="E42" s="9"/>
      <c r="F42" s="8"/>
      <c r="G42" s="8"/>
      <c r="H42" s="8" t="s">
        <v>39</v>
      </c>
      <c r="I42" s="8"/>
      <c r="J42" s="8"/>
      <c r="K42" s="32" t="s">
        <v>213</v>
      </c>
      <c r="L42" s="8" t="s">
        <v>88</v>
      </c>
      <c r="M42" s="9">
        <f t="shared" si="0"/>
        <v>5</v>
      </c>
      <c r="N42" s="48" cm="1">
        <f t="array" ref="N42">INDEX('TARIF G'!$B$2:$W$95,MATCH($N$3,'TARIF G'!$A$2:$A$95,0),MATCH(TRUE,'TARIF G'!$B$1:$W$1&gt;=M42,0))</f>
        <v>12.37</v>
      </c>
      <c r="O42" s="9"/>
      <c r="P42" s="9"/>
      <c r="Q42" s="9"/>
      <c r="R42" s="48" cm="1">
        <f t="array" ref="R42">INDEX('TARIF D'!$B$2:$W$95,MATCH($N$3,'TARIF D'!$A$2:$A$95,0),MATCH(TRUE,'TARIF D'!$B$1:$W$1&gt;=M42,0))</f>
        <v>20.07</v>
      </c>
      <c r="S42" s="23"/>
      <c r="T42" s="10"/>
      <c r="U42" s="11"/>
      <c r="V42" s="12"/>
      <c r="W42" s="13"/>
      <c r="X42" s="8"/>
      <c r="Y42" s="8"/>
      <c r="Z42" s="8"/>
      <c r="AA42" s="7"/>
      <c r="AB42" s="7"/>
      <c r="AC42" s="7"/>
      <c r="AD42" s="21"/>
      <c r="AE42" s="7"/>
      <c r="AF42" s="21"/>
      <c r="AG42" s="7"/>
      <c r="AH42" s="21"/>
      <c r="AI42" s="8"/>
      <c r="AJ42" s="8"/>
      <c r="AK42" s="8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6"/>
      <c r="AY42" s="17"/>
      <c r="AZ42" s="17"/>
      <c r="BA42" s="17"/>
      <c r="BB42" s="17"/>
      <c r="BC42" s="17"/>
      <c r="BD42" s="17"/>
      <c r="BE42" s="17"/>
      <c r="BF42" s="18"/>
      <c r="BG42" s="17"/>
      <c r="BH42" s="19"/>
      <c r="BI42" s="17"/>
      <c r="BJ42" s="18"/>
      <c r="BK42" s="18"/>
    </row>
    <row r="43" spans="1:63" s="20" customFormat="1" ht="24" customHeight="1" x14ac:dyDescent="0.2">
      <c r="A43" s="7"/>
      <c r="B43" s="8"/>
      <c r="C43" s="8"/>
      <c r="D43" s="8"/>
      <c r="E43" s="9"/>
      <c r="F43" s="8"/>
      <c r="G43" s="8"/>
      <c r="H43" s="8" t="s">
        <v>39</v>
      </c>
      <c r="I43" s="8"/>
      <c r="J43" s="8"/>
      <c r="K43" s="32" t="s">
        <v>213</v>
      </c>
      <c r="L43" s="8" t="s">
        <v>89</v>
      </c>
      <c r="M43" s="9">
        <f t="shared" si="0"/>
        <v>3</v>
      </c>
      <c r="N43" s="48" cm="1">
        <f t="array" ref="N43">INDEX('TARIF G'!$B$2:$W$95,MATCH($N$3,'TARIF G'!$A$2:$A$95,0),MATCH(TRUE,'TARIF G'!$B$1:$W$1&gt;=M43,0))</f>
        <v>10.98</v>
      </c>
      <c r="O43" s="9"/>
      <c r="P43" s="9"/>
      <c r="Q43" s="9"/>
      <c r="R43" s="48" cm="1">
        <f t="array" ref="R43">INDEX('TARIF D'!$B$2:$W$95,MATCH($N$3,'TARIF D'!$A$2:$A$95,0),MATCH(TRUE,'TARIF D'!$B$1:$W$1&gt;=M43,0))</f>
        <v>20.07</v>
      </c>
      <c r="S43" s="23"/>
      <c r="T43" s="10"/>
      <c r="U43" s="11"/>
      <c r="V43" s="12"/>
      <c r="W43" s="13"/>
      <c r="X43" s="8"/>
      <c r="Y43" s="8"/>
      <c r="Z43" s="8"/>
      <c r="AA43" s="7"/>
      <c r="AB43" s="7"/>
      <c r="AC43" s="7"/>
      <c r="AD43" s="14"/>
      <c r="AE43" s="7"/>
      <c r="AF43" s="14"/>
      <c r="AG43" s="7"/>
      <c r="AH43" s="14"/>
      <c r="AI43" s="8"/>
      <c r="AJ43" s="8"/>
      <c r="AK43" s="8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6"/>
      <c r="AY43" s="17"/>
      <c r="AZ43" s="17"/>
      <c r="BA43" s="17"/>
      <c r="BB43" s="17"/>
      <c r="BC43" s="17"/>
      <c r="BD43" s="17"/>
      <c r="BE43" s="17"/>
      <c r="BF43" s="18"/>
      <c r="BG43" s="17"/>
      <c r="BH43" s="19"/>
      <c r="BI43" s="17"/>
      <c r="BJ43" s="18"/>
      <c r="BK43" s="18"/>
    </row>
    <row r="44" spans="1:63" s="20" customFormat="1" ht="24" customHeight="1" x14ac:dyDescent="0.2">
      <c r="A44" s="7"/>
      <c r="B44" s="8"/>
      <c r="C44" s="8"/>
      <c r="D44" s="8"/>
      <c r="E44" s="9"/>
      <c r="F44" s="8"/>
      <c r="G44" s="8"/>
      <c r="H44" s="8">
        <v>5</v>
      </c>
      <c r="I44" s="8"/>
      <c r="J44" s="8"/>
      <c r="K44" s="32" t="s">
        <v>213</v>
      </c>
      <c r="L44" s="8" t="s">
        <v>90</v>
      </c>
      <c r="M44" s="9">
        <f t="shared" si="0"/>
        <v>0.87999999999999989</v>
      </c>
      <c r="N44" s="48" cm="1">
        <f t="array" ref="N44">INDEX('TARIF G'!$B$2:$W$95,MATCH($N$3,'TARIF G'!$A$2:$A$95,0),MATCH(TRUE,'TARIF G'!$B$1:$W$1&gt;=M44,0))</f>
        <v>10.98</v>
      </c>
      <c r="O44" s="9"/>
      <c r="P44" s="9"/>
      <c r="Q44" s="9"/>
      <c r="R44" s="48" cm="1">
        <f t="array" ref="R44">INDEX('TARIF D'!$B$2:$W$95,MATCH($N$3,'TARIF D'!$A$2:$A$95,0),MATCH(TRUE,'TARIF D'!$B$1:$W$1&gt;=M44,0))</f>
        <v>20.07</v>
      </c>
      <c r="S44" s="8"/>
      <c r="T44" s="10"/>
      <c r="U44" s="11"/>
      <c r="V44" s="12"/>
      <c r="W44" s="13"/>
      <c r="X44" s="8"/>
      <c r="Y44" s="8"/>
      <c r="Z44" s="8"/>
      <c r="AA44" s="7"/>
      <c r="AB44" s="7"/>
      <c r="AC44" s="7"/>
      <c r="AD44" s="14"/>
      <c r="AE44" s="7"/>
      <c r="AF44" s="14"/>
      <c r="AG44" s="7"/>
      <c r="AH44" s="14"/>
      <c r="AI44" s="8"/>
      <c r="AJ44" s="8"/>
      <c r="AK44" s="8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6"/>
      <c r="AY44" s="17"/>
      <c r="AZ44" s="17"/>
      <c r="BA44" s="17"/>
      <c r="BB44" s="17"/>
      <c r="BC44" s="17"/>
      <c r="BD44" s="17"/>
      <c r="BE44" s="17"/>
      <c r="BF44" s="18"/>
      <c r="BG44" s="17"/>
      <c r="BH44" s="19"/>
      <c r="BI44" s="17"/>
      <c r="BJ44" s="18"/>
      <c r="BK44" s="18"/>
    </row>
    <row r="45" spans="1:63" s="20" customFormat="1" ht="24" customHeight="1" x14ac:dyDescent="0.2">
      <c r="A45" s="7"/>
      <c r="B45" s="8"/>
      <c r="C45" s="8"/>
      <c r="D45" s="8"/>
      <c r="E45" s="9"/>
      <c r="F45" s="8"/>
      <c r="G45" s="8"/>
      <c r="H45" s="8">
        <v>10</v>
      </c>
      <c r="I45" s="8"/>
      <c r="J45" s="8"/>
      <c r="K45" s="32" t="s">
        <v>213</v>
      </c>
      <c r="L45" s="8" t="s">
        <v>204</v>
      </c>
      <c r="M45" s="9">
        <f t="shared" si="0"/>
        <v>0.09</v>
      </c>
      <c r="N45" s="48" cm="1">
        <f t="array" ref="N45">INDEX('TARIF G'!$B$2:$W$95,MATCH($N$3,'TARIF G'!$A$2:$A$95,0),MATCH(TRUE,'TARIF G'!$B$1:$W$1&gt;=M45,0))</f>
        <v>10.98</v>
      </c>
      <c r="O45" s="9"/>
      <c r="P45" s="9"/>
      <c r="Q45" s="9"/>
      <c r="R45" s="48" cm="1">
        <f t="array" ref="R45">INDEX('TARIF D'!$B$2:$W$95,MATCH($N$3,'TARIF D'!$A$2:$A$95,0),MATCH(TRUE,'TARIF D'!$B$1:$W$1&gt;=M45,0))</f>
        <v>20.07</v>
      </c>
      <c r="S45" s="8"/>
      <c r="T45" s="10"/>
      <c r="U45" s="11"/>
      <c r="V45" s="12"/>
      <c r="W45" s="13"/>
      <c r="X45" s="8"/>
      <c r="Y45" s="8"/>
      <c r="Z45" s="8"/>
      <c r="AA45" s="7"/>
      <c r="AB45" s="7"/>
      <c r="AC45" s="7"/>
      <c r="AD45" s="14"/>
      <c r="AE45" s="7"/>
      <c r="AF45" s="14"/>
      <c r="AG45" s="7"/>
      <c r="AH45" s="22"/>
      <c r="AI45" s="8"/>
      <c r="AJ45" s="8"/>
      <c r="AK45" s="8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6"/>
      <c r="AY45" s="17"/>
      <c r="AZ45" s="17"/>
      <c r="BA45" s="17"/>
      <c r="BB45" s="17"/>
      <c r="BC45" s="17"/>
      <c r="BD45" s="17"/>
      <c r="BE45" s="17"/>
      <c r="BF45" s="18"/>
      <c r="BG45" s="17"/>
      <c r="BH45" s="19"/>
      <c r="BI45" s="17"/>
      <c r="BJ45" s="18"/>
      <c r="BK45" s="18"/>
    </row>
    <row r="46" spans="1:63" s="20" customFormat="1" ht="24" customHeight="1" x14ac:dyDescent="0.2">
      <c r="A46" s="7"/>
      <c r="B46" s="8"/>
      <c r="C46" s="8"/>
      <c r="D46" s="8"/>
      <c r="E46" s="9"/>
      <c r="F46" s="8"/>
      <c r="G46" s="8"/>
      <c r="H46" s="8">
        <v>1</v>
      </c>
      <c r="I46" s="8" t="s">
        <v>48</v>
      </c>
      <c r="J46" s="8" t="s">
        <v>189</v>
      </c>
      <c r="K46" s="32" t="s">
        <v>213</v>
      </c>
      <c r="L46" s="8" t="s">
        <v>91</v>
      </c>
      <c r="M46" s="9">
        <f t="shared" si="0"/>
        <v>0.9</v>
      </c>
      <c r="N46" s="48" cm="1">
        <f t="array" ref="N46">INDEX('TARIF G'!$B$2:$W$95,MATCH($N$3,'TARIF G'!$A$2:$A$95,0),MATCH(TRUE,'TARIF G'!$B$1:$W$1&gt;=M46,0))</f>
        <v>10.98</v>
      </c>
      <c r="O46" s="9"/>
      <c r="P46" s="9"/>
      <c r="Q46" s="9"/>
      <c r="R46" s="48" cm="1">
        <f t="array" ref="R46">INDEX('TARIF D'!$B$2:$W$95,MATCH($N$3,'TARIF D'!$A$2:$A$95,0),MATCH(TRUE,'TARIF D'!$B$1:$W$1&gt;=M46,0))</f>
        <v>20.07</v>
      </c>
      <c r="S46" s="8"/>
      <c r="T46" s="10"/>
      <c r="U46" s="11"/>
      <c r="V46" s="12"/>
      <c r="W46" s="13"/>
      <c r="X46" s="8"/>
      <c r="Y46" s="8"/>
      <c r="Z46" s="8"/>
      <c r="AA46" s="7"/>
      <c r="AB46" s="7"/>
      <c r="AC46" s="7"/>
      <c r="AD46" s="14"/>
      <c r="AE46" s="7"/>
      <c r="AF46" s="14"/>
      <c r="AG46" s="7"/>
      <c r="AH46" s="14"/>
      <c r="AI46" s="8"/>
      <c r="AJ46" s="8"/>
      <c r="AK46" s="8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6"/>
      <c r="AY46" s="17"/>
      <c r="AZ46" s="17"/>
      <c r="BA46" s="17"/>
      <c r="BB46" s="17"/>
      <c r="BC46" s="17"/>
      <c r="BD46" s="17"/>
      <c r="BE46" s="17"/>
      <c r="BF46" s="18"/>
      <c r="BG46" s="17"/>
      <c r="BH46" s="19"/>
      <c r="BI46" s="17"/>
      <c r="BJ46" s="18"/>
      <c r="BK46" s="18"/>
    </row>
    <row r="47" spans="1:63" s="20" customFormat="1" ht="24" customHeight="1" x14ac:dyDescent="0.2">
      <c r="A47" s="7"/>
      <c r="B47" s="8"/>
      <c r="C47" s="8"/>
      <c r="D47" s="8"/>
      <c r="E47" s="9"/>
      <c r="F47" s="8"/>
      <c r="G47" s="8"/>
      <c r="H47" s="8" t="s">
        <v>49</v>
      </c>
      <c r="I47" s="8" t="s">
        <v>40</v>
      </c>
      <c r="J47" s="8" t="s">
        <v>190</v>
      </c>
      <c r="K47" s="32"/>
      <c r="L47" s="8" t="s">
        <v>92</v>
      </c>
      <c r="M47" s="9">
        <f t="shared" si="0"/>
        <v>32.85</v>
      </c>
      <c r="N47" s="48" cm="1">
        <f t="array" ref="N47">INDEX('TARIF G'!$B$2:$W$95,MATCH($N$3,'TARIF G'!$A$2:$A$95,0),MATCH(TRUE,'TARIF G'!$B$1:$W$1&gt;=M47,0))</f>
        <v>18.41</v>
      </c>
      <c r="O47" s="9"/>
      <c r="P47" s="9"/>
      <c r="Q47" s="9"/>
      <c r="R47" s="48" cm="1">
        <f t="array" ref="R47">INDEX('TARIF D'!$B$2:$W$95,MATCH($N$3,'TARIF D'!$A$2:$A$95,0),MATCH(TRUE,'TARIF D'!$B$1:$W$1&gt;=M47,0))</f>
        <v>28.71</v>
      </c>
      <c r="S47" s="8"/>
      <c r="T47" s="10"/>
      <c r="U47" s="11"/>
      <c r="V47" s="12"/>
      <c r="W47" s="13"/>
      <c r="X47" s="8"/>
      <c r="Y47" s="8"/>
      <c r="Z47" s="8"/>
      <c r="AA47" s="7"/>
      <c r="AB47" s="7"/>
      <c r="AC47" s="7"/>
      <c r="AD47" s="14"/>
      <c r="AE47" s="7"/>
      <c r="AF47" s="14"/>
      <c r="AG47" s="7"/>
      <c r="AH47" s="14"/>
      <c r="AI47" s="8"/>
      <c r="AJ47" s="8"/>
      <c r="AK47" s="8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6"/>
      <c r="AY47" s="17"/>
      <c r="AZ47" s="17"/>
      <c r="BA47" s="17"/>
      <c r="BB47" s="17"/>
      <c r="BC47" s="17"/>
      <c r="BD47" s="17"/>
      <c r="BE47" s="17"/>
      <c r="BF47" s="18"/>
      <c r="BG47" s="17"/>
      <c r="BH47" s="19"/>
      <c r="BI47" s="17"/>
      <c r="BJ47" s="18"/>
      <c r="BK47" s="18"/>
    </row>
    <row r="48" spans="1:63" s="20" customFormat="1" ht="24" customHeight="1" x14ac:dyDescent="0.2">
      <c r="A48" s="7"/>
      <c r="B48" s="8"/>
      <c r="C48" s="8"/>
      <c r="D48" s="8"/>
      <c r="E48" s="9"/>
      <c r="F48" s="8"/>
      <c r="G48" s="8"/>
      <c r="H48" s="8" t="s">
        <v>43</v>
      </c>
      <c r="I48" s="8"/>
      <c r="J48" s="8"/>
      <c r="K48" s="32"/>
      <c r="L48" s="8" t="s">
        <v>93</v>
      </c>
      <c r="M48" s="9">
        <f t="shared" si="0"/>
        <v>24.450000000000003</v>
      </c>
      <c r="N48" s="48" cm="1">
        <f t="array" ref="N48">INDEX('TARIF G'!$B$2:$W$95,MATCH($N$3,'TARIF G'!$A$2:$A$95,0),MATCH(TRUE,'TARIF G'!$B$1:$W$1&gt;=M48,0))</f>
        <v>16.55</v>
      </c>
      <c r="O48" s="9"/>
      <c r="P48" s="9"/>
      <c r="Q48" s="9"/>
      <c r="R48" s="48" cm="1">
        <f t="array" ref="R48">INDEX('TARIF D'!$B$2:$W$95,MATCH($N$3,'TARIF D'!$A$2:$A$95,0),MATCH(TRUE,'TARIF D'!$B$1:$W$1&gt;=M48,0))</f>
        <v>25.83</v>
      </c>
      <c r="S48" s="8"/>
      <c r="T48" s="10"/>
      <c r="U48" s="11"/>
      <c r="V48" s="12"/>
      <c r="W48" s="13"/>
      <c r="X48" s="8"/>
      <c r="Y48" s="8"/>
      <c r="Z48" s="8"/>
      <c r="AA48" s="7"/>
      <c r="AB48" s="7"/>
      <c r="AC48" s="7"/>
      <c r="AD48" s="14"/>
      <c r="AE48" s="7"/>
      <c r="AF48" s="14"/>
      <c r="AG48" s="7"/>
      <c r="AH48" s="14"/>
      <c r="AI48" s="8"/>
      <c r="AJ48" s="8"/>
      <c r="AK48" s="8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6"/>
      <c r="AY48" s="17"/>
      <c r="AZ48" s="17"/>
      <c r="BA48" s="17"/>
      <c r="BB48" s="17"/>
      <c r="BC48" s="17"/>
      <c r="BD48" s="17"/>
      <c r="BE48" s="17"/>
      <c r="BF48" s="18"/>
      <c r="BG48" s="17"/>
      <c r="BH48" s="19"/>
      <c r="BI48" s="17"/>
      <c r="BJ48" s="18"/>
      <c r="BK48" s="18"/>
    </row>
    <row r="49" spans="1:63" s="20" customFormat="1" ht="24" customHeight="1" x14ac:dyDescent="0.2">
      <c r="A49" s="7"/>
      <c r="B49" s="8"/>
      <c r="C49" s="8"/>
      <c r="D49" s="8"/>
      <c r="E49" s="9"/>
      <c r="F49" s="8"/>
      <c r="G49" s="8"/>
      <c r="H49" s="8" t="s">
        <v>46</v>
      </c>
      <c r="I49" s="8"/>
      <c r="J49" s="8"/>
      <c r="K49" s="32"/>
      <c r="L49" s="8" t="s">
        <v>94</v>
      </c>
      <c r="M49" s="9">
        <f t="shared" si="0"/>
        <v>12</v>
      </c>
      <c r="N49" s="48" cm="1">
        <f t="array" ref="N49">INDEX('TARIF G'!$B$2:$W$95,MATCH($N$3,'TARIF G'!$A$2:$A$95,0),MATCH(TRUE,'TARIF G'!$B$1:$W$1&gt;=M49,0))</f>
        <v>13.77</v>
      </c>
      <c r="O49" s="9"/>
      <c r="P49" s="9"/>
      <c r="Q49" s="9"/>
      <c r="R49" s="48" cm="1">
        <f t="array" ref="R49">INDEX('TARIF D'!$B$2:$W$95,MATCH($N$3,'TARIF D'!$A$2:$A$95,0),MATCH(TRUE,'TARIF D'!$B$1:$W$1&gt;=M49,0))</f>
        <v>23.6</v>
      </c>
      <c r="S49" s="8"/>
      <c r="T49" s="10"/>
      <c r="U49" s="11"/>
      <c r="V49" s="12"/>
      <c r="W49" s="13"/>
      <c r="X49" s="8"/>
      <c r="Y49" s="8"/>
      <c r="Z49" s="8"/>
      <c r="AA49" s="7"/>
      <c r="AB49" s="7"/>
      <c r="AC49" s="7"/>
      <c r="AD49" s="14"/>
      <c r="AE49" s="7"/>
      <c r="AF49" s="14"/>
      <c r="AG49" s="7"/>
      <c r="AH49" s="14"/>
      <c r="AI49" s="8"/>
      <c r="AJ49" s="8"/>
      <c r="AK49" s="8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6"/>
      <c r="AY49" s="17"/>
      <c r="AZ49" s="17"/>
      <c r="BA49" s="17"/>
      <c r="BB49" s="17"/>
      <c r="BC49" s="17"/>
      <c r="BD49" s="17"/>
      <c r="BE49" s="17"/>
      <c r="BF49" s="18"/>
      <c r="BG49" s="17"/>
      <c r="BH49" s="19"/>
      <c r="BI49" s="17"/>
      <c r="BJ49" s="18"/>
      <c r="BK49" s="18"/>
    </row>
    <row r="50" spans="1:63" s="20" customFormat="1" ht="24" customHeight="1" x14ac:dyDescent="0.2">
      <c r="A50" s="7"/>
      <c r="B50" s="8"/>
      <c r="C50" s="8"/>
      <c r="D50" s="8"/>
      <c r="E50" s="9"/>
      <c r="F50" s="8"/>
      <c r="G50" s="8"/>
      <c r="H50" s="8">
        <v>10</v>
      </c>
      <c r="I50" s="8" t="s">
        <v>56</v>
      </c>
      <c r="J50" s="8" t="s">
        <v>191</v>
      </c>
      <c r="K50" s="32" t="s">
        <v>213</v>
      </c>
      <c r="L50" s="8" t="s">
        <v>95</v>
      </c>
      <c r="M50" s="9">
        <f t="shared" si="0"/>
        <v>0.33</v>
      </c>
      <c r="N50" s="48" cm="1">
        <f t="array" ref="N50">INDEX('TARIF G'!$B$2:$W$95,MATCH($N$3,'TARIF G'!$A$2:$A$95,0),MATCH(TRUE,'TARIF G'!$B$1:$W$1&gt;=M50,0))</f>
        <v>10.98</v>
      </c>
      <c r="O50" s="9"/>
      <c r="P50" s="9"/>
      <c r="Q50" s="9"/>
      <c r="R50" s="48" cm="1">
        <f t="array" ref="R50">INDEX('TARIF D'!$B$2:$W$95,MATCH($N$3,'TARIF D'!$A$2:$A$95,0),MATCH(TRUE,'TARIF D'!$B$1:$W$1&gt;=M50,0))</f>
        <v>20.07</v>
      </c>
      <c r="S50" s="8"/>
      <c r="T50" s="10"/>
      <c r="U50" s="11"/>
      <c r="V50" s="12"/>
      <c r="W50" s="13"/>
      <c r="X50" s="8"/>
      <c r="Y50" s="8"/>
      <c r="Z50" s="8"/>
      <c r="AA50" s="7"/>
      <c r="AB50" s="7"/>
      <c r="AC50" s="7"/>
      <c r="AD50" s="14"/>
      <c r="AE50" s="7"/>
      <c r="AF50" s="14"/>
      <c r="AG50" s="7"/>
      <c r="AH50" s="14"/>
      <c r="AI50" s="8"/>
      <c r="AJ50" s="8"/>
      <c r="AK50" s="8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6"/>
      <c r="AY50" s="17"/>
      <c r="AZ50" s="17"/>
      <c r="BA50" s="17"/>
      <c r="BB50" s="17"/>
      <c r="BC50" s="17"/>
      <c r="BD50" s="17"/>
      <c r="BE50" s="17"/>
      <c r="BF50" s="18"/>
      <c r="BG50" s="17"/>
      <c r="BH50" s="19"/>
      <c r="BI50" s="17"/>
      <c r="BJ50" s="18"/>
      <c r="BK50" s="18"/>
    </row>
    <row r="51" spans="1:63" s="20" customFormat="1" ht="24" customHeight="1" x14ac:dyDescent="0.2">
      <c r="A51" s="7"/>
      <c r="B51" s="8"/>
      <c r="C51" s="8"/>
      <c r="D51" s="8"/>
      <c r="E51" s="9"/>
      <c r="F51" s="8"/>
      <c r="G51" s="8"/>
      <c r="H51" s="8" t="s">
        <v>44</v>
      </c>
      <c r="I51" s="8"/>
      <c r="J51" s="8"/>
      <c r="K51" s="32"/>
      <c r="L51" s="8" t="s">
        <v>97</v>
      </c>
      <c r="M51" s="9">
        <f t="shared" si="0"/>
        <v>31.2</v>
      </c>
      <c r="N51" s="48" cm="1">
        <f t="array" ref="N51">INDEX('TARIF G'!$B$2:$W$95,MATCH($N$3,'TARIF G'!$A$2:$A$95,0),MATCH(TRUE,'TARIF G'!$B$1:$W$1&gt;=M51,0))</f>
        <v>18.41</v>
      </c>
      <c r="O51" s="9"/>
      <c r="P51" s="9"/>
      <c r="Q51" s="9"/>
      <c r="R51" s="48" cm="1">
        <f t="array" ref="R51">INDEX('TARIF D'!$B$2:$W$95,MATCH($N$3,'TARIF D'!$A$2:$A$95,0),MATCH(TRUE,'TARIF D'!$B$1:$W$1&gt;=M51,0))</f>
        <v>28.71</v>
      </c>
      <c r="S51" s="8"/>
      <c r="T51" s="10"/>
      <c r="U51" s="11"/>
      <c r="V51" s="12"/>
      <c r="W51" s="13"/>
      <c r="X51" s="8"/>
      <c r="Y51" s="8"/>
      <c r="Z51" s="8"/>
      <c r="AA51" s="7"/>
      <c r="AB51" s="7"/>
      <c r="AC51" s="7"/>
      <c r="AD51" s="14"/>
      <c r="AE51" s="7"/>
      <c r="AF51" s="14"/>
      <c r="AG51" s="7"/>
      <c r="AH51" s="14"/>
      <c r="AI51" s="8"/>
      <c r="AJ51" s="8"/>
      <c r="AK51" s="8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6"/>
      <c r="AY51" s="17"/>
      <c r="AZ51" s="17"/>
      <c r="BA51" s="17"/>
      <c r="BB51" s="17"/>
      <c r="BC51" s="17"/>
      <c r="BD51" s="17"/>
      <c r="BE51" s="17"/>
      <c r="BF51" s="18"/>
      <c r="BG51" s="17"/>
      <c r="BH51" s="19"/>
      <c r="BI51" s="17"/>
      <c r="BJ51" s="18"/>
      <c r="BK51" s="18"/>
    </row>
    <row r="52" spans="1:63" s="20" customFormat="1" ht="24" customHeight="1" x14ac:dyDescent="0.2">
      <c r="A52" s="7"/>
      <c r="B52" s="8"/>
      <c r="C52" s="8"/>
      <c r="D52" s="8"/>
      <c r="E52" s="9"/>
      <c r="F52" s="8"/>
      <c r="G52" s="8"/>
      <c r="H52" s="8" t="s">
        <v>41</v>
      </c>
      <c r="I52" s="8"/>
      <c r="J52" s="8"/>
      <c r="K52" s="32"/>
      <c r="L52" s="8" t="s">
        <v>98</v>
      </c>
      <c r="M52" s="9">
        <f t="shared" si="0"/>
        <v>26</v>
      </c>
      <c r="N52" s="48" cm="1">
        <f t="array" ref="N52">INDEX('TARIF G'!$B$2:$W$95,MATCH($N$3,'TARIF G'!$A$2:$A$95,0),MATCH(TRUE,'TARIF G'!$B$1:$W$1&gt;=M52,0))</f>
        <v>16.55</v>
      </c>
      <c r="O52" s="9"/>
      <c r="P52" s="9"/>
      <c r="Q52" s="9"/>
      <c r="R52" s="48" cm="1">
        <f t="array" ref="R52">INDEX('TARIF D'!$B$2:$W$95,MATCH($N$3,'TARIF D'!$A$2:$A$95,0),MATCH(TRUE,'TARIF D'!$B$1:$W$1&gt;=M52,0))</f>
        <v>25.83</v>
      </c>
      <c r="S52" s="8"/>
      <c r="T52" s="10"/>
      <c r="U52" s="11"/>
      <c r="V52" s="12"/>
      <c r="W52" s="13"/>
      <c r="X52" s="8"/>
      <c r="Y52" s="8"/>
      <c r="Z52" s="8"/>
      <c r="AA52" s="7"/>
      <c r="AB52" s="7"/>
      <c r="AC52" s="7"/>
      <c r="AD52" s="14"/>
      <c r="AE52" s="7"/>
      <c r="AF52" s="14"/>
      <c r="AG52" s="7"/>
      <c r="AH52" s="14"/>
      <c r="AI52" s="8"/>
      <c r="AJ52" s="8"/>
      <c r="AK52" s="8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6"/>
      <c r="AY52" s="17"/>
      <c r="AZ52" s="17"/>
      <c r="BA52" s="17"/>
      <c r="BB52" s="17"/>
      <c r="BC52" s="17"/>
      <c r="BD52" s="17"/>
      <c r="BE52" s="17"/>
      <c r="BF52" s="18"/>
      <c r="BG52" s="17"/>
      <c r="BH52" s="19"/>
      <c r="BI52" s="17"/>
      <c r="BJ52" s="18"/>
      <c r="BK52" s="18"/>
    </row>
    <row r="53" spans="1:63" s="20" customFormat="1" ht="24" customHeight="1" x14ac:dyDescent="0.2">
      <c r="A53" s="7"/>
      <c r="B53" s="8"/>
      <c r="C53" s="8"/>
      <c r="D53" s="8"/>
      <c r="E53" s="9"/>
      <c r="F53" s="8"/>
      <c r="G53" s="8"/>
      <c r="H53" s="8">
        <v>3</v>
      </c>
      <c r="I53" s="8"/>
      <c r="J53" s="8"/>
      <c r="K53" s="32" t="s">
        <v>213</v>
      </c>
      <c r="L53" s="8" t="s">
        <v>96</v>
      </c>
      <c r="M53" s="9">
        <f t="shared" si="0"/>
        <v>0.30000000000000004</v>
      </c>
      <c r="N53" s="48" cm="1">
        <f t="array" ref="N53">INDEX('TARIF G'!$B$2:$W$95,MATCH($N$3,'TARIF G'!$A$2:$A$95,0),MATCH(TRUE,'TARIF G'!$B$1:$W$1&gt;=M53,0))</f>
        <v>10.98</v>
      </c>
      <c r="O53" s="9"/>
      <c r="P53" s="9"/>
      <c r="Q53" s="9"/>
      <c r="R53" s="48" cm="1">
        <f t="array" ref="R53">INDEX('TARIF D'!$B$2:$W$95,MATCH($N$3,'TARIF D'!$A$2:$A$95,0),MATCH(TRUE,'TARIF D'!$B$1:$W$1&gt;=M53,0))</f>
        <v>20.07</v>
      </c>
      <c r="S53" s="8"/>
      <c r="T53" s="10"/>
      <c r="U53" s="11"/>
      <c r="V53" s="12"/>
      <c r="W53" s="13"/>
      <c r="X53" s="8"/>
      <c r="Y53" s="8"/>
      <c r="Z53" s="8"/>
      <c r="AA53" s="7"/>
      <c r="AB53" s="7"/>
      <c r="AC53" s="7"/>
      <c r="AD53" s="14"/>
      <c r="AE53" s="7"/>
      <c r="AF53" s="14"/>
      <c r="AG53" s="7"/>
      <c r="AH53" s="14"/>
      <c r="AI53" s="8"/>
      <c r="AJ53" s="8"/>
      <c r="AK53" s="8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6"/>
      <c r="AY53" s="17"/>
      <c r="AZ53" s="17"/>
      <c r="BA53" s="17"/>
      <c r="BB53" s="17"/>
      <c r="BC53" s="17"/>
      <c r="BD53" s="17"/>
      <c r="BE53" s="17"/>
      <c r="BF53" s="18"/>
      <c r="BG53" s="17"/>
      <c r="BH53" s="19"/>
      <c r="BI53" s="17"/>
      <c r="BJ53" s="18"/>
      <c r="BK53" s="18"/>
    </row>
    <row r="54" spans="1:63" s="20" customFormat="1" ht="24" customHeight="1" x14ac:dyDescent="0.2">
      <c r="A54" s="7"/>
      <c r="B54" s="8"/>
      <c r="C54" s="8"/>
      <c r="D54" s="8"/>
      <c r="E54" s="9"/>
      <c r="F54" s="8"/>
      <c r="G54" s="8"/>
      <c r="H54" s="8" t="s">
        <v>44</v>
      </c>
      <c r="I54" s="8" t="s">
        <v>46</v>
      </c>
      <c r="J54" s="8" t="s">
        <v>192</v>
      </c>
      <c r="K54" s="32"/>
      <c r="L54" s="8" t="s">
        <v>99</v>
      </c>
      <c r="M54" s="9">
        <f t="shared" si="0"/>
        <v>4.68</v>
      </c>
      <c r="N54" s="48" cm="1">
        <f t="array" ref="N54">INDEX('TARIF G'!$B$2:$W$95,MATCH($N$3,'TARIF G'!$A$2:$A$95,0),MATCH(TRUE,'TARIF G'!$B$1:$W$1&gt;=M54,0))</f>
        <v>12.37</v>
      </c>
      <c r="O54" s="9"/>
      <c r="P54" s="9"/>
      <c r="Q54" s="9"/>
      <c r="R54" s="48" cm="1">
        <f t="array" ref="R54">INDEX('TARIF D'!$B$2:$W$95,MATCH($N$3,'TARIF D'!$A$2:$A$95,0),MATCH(TRUE,'TARIF D'!$B$1:$W$1&gt;=M54,0))</f>
        <v>20.07</v>
      </c>
      <c r="S54" s="8"/>
      <c r="T54" s="10"/>
      <c r="U54" s="11"/>
      <c r="V54" s="12"/>
      <c r="W54" s="13"/>
      <c r="X54" s="8"/>
      <c r="Y54" s="8"/>
      <c r="Z54" s="8"/>
      <c r="AA54" s="7"/>
      <c r="AB54" s="7"/>
      <c r="AC54" s="7"/>
      <c r="AD54" s="14"/>
      <c r="AE54" s="7"/>
      <c r="AF54" s="14"/>
      <c r="AG54" s="7"/>
      <c r="AH54" s="14"/>
      <c r="AI54" s="8"/>
      <c r="AJ54" s="8"/>
      <c r="AK54" s="8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6"/>
      <c r="AY54" s="17"/>
      <c r="AZ54" s="17"/>
      <c r="BA54" s="17"/>
      <c r="BB54" s="17"/>
      <c r="BC54" s="17"/>
      <c r="BD54" s="17"/>
      <c r="BE54" s="17"/>
      <c r="BF54" s="18"/>
      <c r="BG54" s="17"/>
      <c r="BH54" s="19"/>
      <c r="BI54" s="17"/>
      <c r="BJ54" s="18"/>
      <c r="BK54" s="18"/>
    </row>
    <row r="55" spans="1:63" s="20" customFormat="1" ht="24" customHeight="1" x14ac:dyDescent="0.2">
      <c r="A55" s="7"/>
      <c r="B55" s="8"/>
      <c r="C55" s="8"/>
      <c r="D55" s="8"/>
      <c r="E55" s="9"/>
      <c r="F55" s="8"/>
      <c r="G55" s="8"/>
      <c r="H55" s="8" t="s">
        <v>46</v>
      </c>
      <c r="I55" s="8"/>
      <c r="J55" s="8"/>
      <c r="K55" s="32" t="s">
        <v>213</v>
      </c>
      <c r="L55" s="8" t="s">
        <v>100</v>
      </c>
      <c r="M55" s="9">
        <f t="shared" si="0"/>
        <v>1.08</v>
      </c>
      <c r="N55" s="48" cm="1">
        <f t="array" ref="N55">INDEX('TARIF G'!$B$2:$W$95,MATCH($N$3,'TARIF G'!$A$2:$A$95,0),MATCH(TRUE,'TARIF G'!$B$1:$W$1&gt;=M55,0))</f>
        <v>10.98</v>
      </c>
      <c r="O55" s="9"/>
      <c r="P55" s="9"/>
      <c r="Q55" s="9"/>
      <c r="R55" s="48" cm="1">
        <f t="array" ref="R55">INDEX('TARIF D'!$B$2:$W$95,MATCH($N$3,'TARIF D'!$A$2:$A$95,0),MATCH(TRUE,'TARIF D'!$B$1:$W$1&gt;=M55,0))</f>
        <v>20.07</v>
      </c>
      <c r="S55" s="8"/>
      <c r="T55" s="10"/>
      <c r="U55" s="11"/>
      <c r="V55" s="12"/>
      <c r="W55" s="13"/>
      <c r="X55" s="8"/>
      <c r="Y55" s="8"/>
      <c r="Z55" s="8"/>
      <c r="AA55" s="7"/>
      <c r="AB55" s="7"/>
      <c r="AC55" s="7"/>
      <c r="AD55" s="14"/>
      <c r="AE55" s="7"/>
      <c r="AF55" s="14"/>
      <c r="AG55" s="7"/>
      <c r="AH55" s="14"/>
      <c r="AI55" s="8"/>
      <c r="AJ55" s="8"/>
      <c r="AK55" s="8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6"/>
      <c r="AY55" s="17"/>
      <c r="AZ55" s="17"/>
      <c r="BA55" s="17"/>
      <c r="BB55" s="17"/>
      <c r="BC55" s="17"/>
      <c r="BD55" s="17"/>
      <c r="BE55" s="17"/>
      <c r="BF55" s="18"/>
      <c r="BG55" s="17"/>
      <c r="BH55" s="19"/>
      <c r="BI55" s="17"/>
      <c r="BJ55" s="18"/>
      <c r="BK55" s="18"/>
    </row>
    <row r="56" spans="1:63" s="20" customFormat="1" ht="24" customHeight="1" x14ac:dyDescent="0.2">
      <c r="A56" s="7"/>
      <c r="B56" s="8"/>
      <c r="C56" s="8"/>
      <c r="D56" s="8"/>
      <c r="E56" s="9"/>
      <c r="F56" s="8"/>
      <c r="G56" s="8"/>
      <c r="H56" s="8" t="s">
        <v>43</v>
      </c>
      <c r="I56" s="8" t="s">
        <v>46</v>
      </c>
      <c r="J56" s="8" t="s">
        <v>192</v>
      </c>
      <c r="K56" s="32"/>
      <c r="L56" s="8" t="s">
        <v>208</v>
      </c>
      <c r="M56" s="9">
        <f t="shared" si="0"/>
        <v>9.629999999999999</v>
      </c>
      <c r="N56" s="48" cm="1">
        <f t="array" ref="N56">INDEX('TARIF G'!$B$2:$W$95,MATCH($N$3,'TARIF G'!$A$2:$A$95,0),MATCH(TRUE,'TARIF G'!$B$1:$W$1&gt;=M56,0))</f>
        <v>13.77</v>
      </c>
      <c r="O56" s="9"/>
      <c r="P56" s="9"/>
      <c r="Q56" s="9"/>
      <c r="R56" s="48" cm="1">
        <f t="array" ref="R56">INDEX('TARIF D'!$B$2:$W$95,MATCH($N$3,'TARIF D'!$A$2:$A$95,0),MATCH(TRUE,'TARIF D'!$B$1:$W$1&gt;=M56,0))</f>
        <v>23.6</v>
      </c>
      <c r="S56" s="8"/>
      <c r="T56" s="10"/>
      <c r="U56" s="11"/>
      <c r="V56" s="12"/>
      <c r="W56" s="13"/>
      <c r="X56" s="8"/>
      <c r="Y56" s="8"/>
      <c r="Z56" s="8"/>
      <c r="AA56" s="7"/>
      <c r="AB56" s="7"/>
      <c r="AC56" s="7"/>
      <c r="AD56" s="14"/>
      <c r="AE56" s="7"/>
      <c r="AF56" s="14"/>
      <c r="AG56" s="7"/>
      <c r="AH56" s="14"/>
      <c r="AI56" s="8"/>
      <c r="AJ56" s="8"/>
      <c r="AK56" s="8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6"/>
      <c r="AY56" s="17"/>
      <c r="AZ56" s="17"/>
      <c r="BA56" s="17"/>
      <c r="BB56" s="17"/>
      <c r="BC56" s="17"/>
      <c r="BD56" s="17"/>
      <c r="BE56" s="17"/>
      <c r="BF56" s="18"/>
      <c r="BG56" s="17"/>
      <c r="BH56" s="19"/>
      <c r="BI56" s="17"/>
      <c r="BJ56" s="18"/>
      <c r="BK56" s="18"/>
    </row>
    <row r="57" spans="1:63" s="20" customFormat="1" ht="24" customHeight="1" x14ac:dyDescent="0.2">
      <c r="A57" s="7"/>
      <c r="B57" s="8"/>
      <c r="C57" s="8"/>
      <c r="D57" s="8"/>
      <c r="E57" s="9"/>
      <c r="F57" s="8"/>
      <c r="G57" s="8"/>
      <c r="H57" s="8">
        <v>4</v>
      </c>
      <c r="I57" s="8"/>
      <c r="J57" s="8"/>
      <c r="K57" s="32"/>
      <c r="L57" s="8" t="s">
        <v>102</v>
      </c>
      <c r="M57" s="9">
        <f t="shared" si="0"/>
        <v>46.6</v>
      </c>
      <c r="N57" s="48" cm="1">
        <f t="array" ref="N57">INDEX('TARIF G'!$B$2:$W$95,MATCH($N$3,'TARIF G'!$A$2:$A$95,0),MATCH(TRUE,'TARIF G'!$B$1:$W$1&gt;=M57,0))</f>
        <v>20.25</v>
      </c>
      <c r="O57" s="9"/>
      <c r="P57" s="9"/>
      <c r="Q57" s="9"/>
      <c r="R57" s="48" cm="1">
        <f t="array" ref="R57">INDEX('TARIF D'!$B$2:$W$95,MATCH($N$3,'TARIF D'!$A$2:$A$95,0),MATCH(TRUE,'TARIF D'!$B$1:$W$1&gt;=M57,0))</f>
        <v>30.88</v>
      </c>
      <c r="S57" s="8"/>
      <c r="T57" s="10"/>
      <c r="U57" s="11"/>
      <c r="V57" s="12"/>
      <c r="W57" s="13"/>
      <c r="X57" s="8"/>
      <c r="Y57" s="8"/>
      <c r="Z57" s="8"/>
      <c r="AA57" s="7"/>
      <c r="AB57" s="7"/>
      <c r="AC57" s="7"/>
      <c r="AD57" s="14"/>
      <c r="AE57" s="7"/>
      <c r="AF57" s="14"/>
      <c r="AG57" s="7"/>
      <c r="AH57" s="14"/>
      <c r="AI57" s="8"/>
      <c r="AJ57" s="8"/>
      <c r="AK57" s="8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6"/>
      <c r="AY57" s="17"/>
      <c r="AZ57" s="17"/>
      <c r="BA57" s="17"/>
      <c r="BB57" s="17"/>
      <c r="BC57" s="17"/>
      <c r="BD57" s="17"/>
      <c r="BE57" s="17"/>
      <c r="BF57" s="18"/>
      <c r="BG57" s="17"/>
      <c r="BH57" s="19"/>
      <c r="BI57" s="17"/>
      <c r="BJ57" s="18"/>
      <c r="BK57" s="18"/>
    </row>
    <row r="58" spans="1:63" s="20" customFormat="1" ht="24" customHeight="1" x14ac:dyDescent="0.2">
      <c r="A58" s="7"/>
      <c r="B58" s="8"/>
      <c r="C58" s="8"/>
      <c r="D58" s="8"/>
      <c r="E58" s="9"/>
      <c r="F58" s="8"/>
      <c r="G58" s="8"/>
      <c r="H58" s="8" t="s">
        <v>49</v>
      </c>
      <c r="I58" s="8"/>
      <c r="J58" s="8"/>
      <c r="K58" s="32" t="s">
        <v>213</v>
      </c>
      <c r="L58" s="8" t="s">
        <v>103</v>
      </c>
      <c r="M58" s="9">
        <f t="shared" si="0"/>
        <v>13.049999999999999</v>
      </c>
      <c r="N58" s="48" cm="1">
        <f t="array" ref="N58">INDEX('TARIF G'!$B$2:$W$95,MATCH($N$3,'TARIF G'!$A$2:$A$95,0),MATCH(TRUE,'TARIF G'!$B$1:$W$1&gt;=M58,0))</f>
        <v>13.77</v>
      </c>
      <c r="O58" s="9"/>
      <c r="P58" s="9"/>
      <c r="Q58" s="9"/>
      <c r="R58" s="48" cm="1">
        <f t="array" ref="R58">INDEX('TARIF D'!$B$2:$W$95,MATCH($N$3,'TARIF D'!$A$2:$A$95,0),MATCH(TRUE,'TARIF D'!$B$1:$W$1&gt;=M58,0))</f>
        <v>23.6</v>
      </c>
      <c r="S58" s="8"/>
      <c r="T58" s="10"/>
      <c r="U58" s="11"/>
      <c r="V58" s="12"/>
      <c r="W58" s="13"/>
      <c r="X58" s="8"/>
      <c r="Y58" s="8"/>
      <c r="Z58" s="8"/>
      <c r="AA58" s="7"/>
      <c r="AB58" s="7"/>
      <c r="AC58" s="7"/>
      <c r="AD58" s="14"/>
      <c r="AE58" s="7"/>
      <c r="AF58" s="14"/>
      <c r="AG58" s="7"/>
      <c r="AH58" s="14"/>
      <c r="AI58" s="8"/>
      <c r="AJ58" s="8"/>
      <c r="AK58" s="8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6"/>
      <c r="AY58" s="17"/>
      <c r="AZ58" s="17"/>
      <c r="BA58" s="17"/>
      <c r="BB58" s="17"/>
      <c r="BC58" s="17"/>
      <c r="BD58" s="17"/>
      <c r="BE58" s="17"/>
      <c r="BF58" s="18"/>
      <c r="BG58" s="17"/>
      <c r="BH58" s="19"/>
      <c r="BI58" s="17"/>
      <c r="BJ58" s="18"/>
      <c r="BK58" s="18"/>
    </row>
    <row r="59" spans="1:63" s="20" customFormat="1" ht="24" customHeight="1" x14ac:dyDescent="0.2">
      <c r="A59" s="7"/>
      <c r="B59" s="8"/>
      <c r="C59" s="8"/>
      <c r="D59" s="8"/>
      <c r="E59" s="9"/>
      <c r="F59" s="8"/>
      <c r="G59" s="8"/>
      <c r="H59" s="8">
        <v>5</v>
      </c>
      <c r="I59" s="8"/>
      <c r="J59" s="8"/>
      <c r="K59" s="32" t="s">
        <v>213</v>
      </c>
      <c r="L59" s="8" t="s">
        <v>104</v>
      </c>
      <c r="M59" s="9">
        <f t="shared" si="0"/>
        <v>0.13500000000000001</v>
      </c>
      <c r="N59" s="48" cm="1">
        <f t="array" ref="N59">INDEX('TARIF G'!$B$2:$W$95,MATCH($N$3,'TARIF G'!$A$2:$A$95,0),MATCH(TRUE,'TARIF G'!$B$1:$W$1&gt;=M59,0))</f>
        <v>10.98</v>
      </c>
      <c r="O59" s="9"/>
      <c r="P59" s="9"/>
      <c r="Q59" s="9"/>
      <c r="R59" s="48" cm="1">
        <f t="array" ref="R59">INDEX('TARIF D'!$B$2:$W$95,MATCH($N$3,'TARIF D'!$A$2:$A$95,0),MATCH(TRUE,'TARIF D'!$B$1:$W$1&gt;=M59,0))</f>
        <v>20.07</v>
      </c>
      <c r="S59" s="8"/>
      <c r="T59" s="10"/>
      <c r="U59" s="11"/>
      <c r="V59" s="12"/>
      <c r="W59" s="13"/>
      <c r="X59" s="8"/>
      <c r="Y59" s="8"/>
      <c r="Z59" s="8"/>
      <c r="AA59" s="7"/>
      <c r="AB59" s="7"/>
      <c r="AC59" s="7"/>
      <c r="AD59" s="14"/>
      <c r="AE59" s="7"/>
      <c r="AF59" s="14"/>
      <c r="AG59" s="7"/>
      <c r="AH59" s="14"/>
      <c r="AI59" s="8"/>
      <c r="AJ59" s="8"/>
      <c r="AK59" s="8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6"/>
      <c r="AY59" s="17"/>
      <c r="AZ59" s="17"/>
      <c r="BA59" s="17"/>
      <c r="BB59" s="17"/>
      <c r="BC59" s="17"/>
      <c r="BD59" s="17"/>
      <c r="BE59" s="17"/>
      <c r="BF59" s="18"/>
      <c r="BG59" s="17"/>
      <c r="BH59" s="19"/>
      <c r="BI59" s="17"/>
      <c r="BJ59" s="18"/>
      <c r="BK59" s="18"/>
    </row>
    <row r="60" spans="1:63" s="20" customFormat="1" ht="24" customHeight="1" x14ac:dyDescent="0.2">
      <c r="A60" s="7"/>
      <c r="B60" s="8"/>
      <c r="C60" s="8"/>
      <c r="D60" s="8"/>
      <c r="E60" s="9"/>
      <c r="F60" s="8"/>
      <c r="G60" s="8"/>
      <c r="H60" s="8" t="s">
        <v>44</v>
      </c>
      <c r="I60" s="8"/>
      <c r="J60" s="8"/>
      <c r="K60" s="32"/>
      <c r="L60" s="8" t="s">
        <v>80</v>
      </c>
      <c r="M60" s="9">
        <f t="shared" si="0"/>
        <v>14</v>
      </c>
      <c r="N60" s="48" cm="1">
        <f t="array" ref="N60">INDEX('TARIF G'!$B$2:$W$95,MATCH($N$3,'TARIF G'!$A$2:$A$95,0),MATCH(TRUE,'TARIF G'!$B$1:$W$1&gt;=M60,0))</f>
        <v>13.77</v>
      </c>
      <c r="O60" s="9"/>
      <c r="P60" s="9"/>
      <c r="Q60" s="9"/>
      <c r="R60" s="48" cm="1">
        <f t="array" ref="R60">INDEX('TARIF D'!$B$2:$W$95,MATCH($N$3,'TARIF D'!$A$2:$A$95,0),MATCH(TRUE,'TARIF D'!$B$1:$W$1&gt;=M60,0))</f>
        <v>23.6</v>
      </c>
      <c r="S60" s="8"/>
      <c r="T60" s="10"/>
      <c r="U60" s="11"/>
      <c r="V60" s="12"/>
      <c r="W60" s="13"/>
      <c r="X60" s="8"/>
      <c r="Y60" s="8"/>
      <c r="Z60" s="8"/>
      <c r="AA60" s="7"/>
      <c r="AB60" s="7"/>
      <c r="AC60" s="7"/>
      <c r="AD60" s="14"/>
      <c r="AE60" s="7"/>
      <c r="AF60" s="14"/>
      <c r="AG60" s="7"/>
      <c r="AH60" s="14"/>
      <c r="AI60" s="8"/>
      <c r="AJ60" s="8"/>
      <c r="AK60" s="8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6"/>
      <c r="AY60" s="17"/>
      <c r="AZ60" s="17"/>
      <c r="BA60" s="17"/>
      <c r="BB60" s="17"/>
      <c r="BC60" s="17"/>
      <c r="BD60" s="17"/>
      <c r="BE60" s="17"/>
      <c r="BF60" s="18"/>
      <c r="BG60" s="17"/>
      <c r="BH60" s="19"/>
      <c r="BI60" s="17"/>
      <c r="BJ60" s="18"/>
      <c r="BK60" s="18"/>
    </row>
    <row r="61" spans="1:63" s="20" customFormat="1" ht="24" customHeight="1" x14ac:dyDescent="0.2">
      <c r="A61" s="7"/>
      <c r="B61" s="8"/>
      <c r="C61" s="8"/>
      <c r="D61" s="8"/>
      <c r="E61" s="9"/>
      <c r="F61" s="8"/>
      <c r="G61" s="8"/>
      <c r="H61" s="8" t="s">
        <v>41</v>
      </c>
      <c r="I61" s="8"/>
      <c r="J61" s="8"/>
      <c r="K61" s="32" t="s">
        <v>213</v>
      </c>
      <c r="L61" s="8" t="s">
        <v>105</v>
      </c>
      <c r="M61" s="9">
        <f t="shared" si="0"/>
        <v>10.8</v>
      </c>
      <c r="N61" s="48" cm="1">
        <f t="array" ref="N61">INDEX('TARIF G'!$B$2:$W$95,MATCH($N$3,'TARIF G'!$A$2:$A$95,0),MATCH(TRUE,'TARIF G'!$B$1:$W$1&gt;=M61,0))</f>
        <v>13.77</v>
      </c>
      <c r="O61" s="9"/>
      <c r="P61" s="9"/>
      <c r="Q61" s="9"/>
      <c r="R61" s="48" cm="1">
        <f t="array" ref="R61">INDEX('TARIF D'!$B$2:$W$95,MATCH($N$3,'TARIF D'!$A$2:$A$95,0),MATCH(TRUE,'TARIF D'!$B$1:$W$1&gt;=M61,0))</f>
        <v>23.6</v>
      </c>
      <c r="S61" s="8"/>
      <c r="T61" s="10"/>
      <c r="U61" s="11"/>
      <c r="V61" s="12"/>
      <c r="W61" s="13"/>
      <c r="X61" s="8"/>
      <c r="Y61" s="8"/>
      <c r="Z61" s="8"/>
      <c r="AA61" s="7"/>
      <c r="AB61" s="7"/>
      <c r="AC61" s="7"/>
      <c r="AD61" s="14"/>
      <c r="AE61" s="7"/>
      <c r="AF61" s="14"/>
      <c r="AG61" s="7"/>
      <c r="AH61" s="14"/>
      <c r="AI61" s="8"/>
      <c r="AJ61" s="8"/>
      <c r="AK61" s="8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6"/>
      <c r="AY61" s="17"/>
      <c r="AZ61" s="17"/>
      <c r="BA61" s="17"/>
      <c r="BB61" s="17"/>
      <c r="BC61" s="17"/>
      <c r="BD61" s="17"/>
      <c r="BE61" s="17"/>
      <c r="BF61" s="18"/>
      <c r="BG61" s="17"/>
      <c r="BH61" s="19"/>
      <c r="BI61" s="17"/>
      <c r="BJ61" s="18"/>
      <c r="BK61" s="18"/>
    </row>
    <row r="62" spans="1:63" s="20" customFormat="1" ht="24" customHeight="1" x14ac:dyDescent="0.2">
      <c r="A62" s="7"/>
      <c r="B62" s="8"/>
      <c r="C62" s="8"/>
      <c r="D62" s="8"/>
      <c r="E62" s="9"/>
      <c r="F62" s="8"/>
      <c r="G62" s="8"/>
      <c r="H62" s="8" t="s">
        <v>46</v>
      </c>
      <c r="I62" s="8"/>
      <c r="J62" s="8"/>
      <c r="K62" s="32" t="s">
        <v>213</v>
      </c>
      <c r="L62" s="8" t="s">
        <v>107</v>
      </c>
      <c r="M62" s="9">
        <f t="shared" si="0"/>
        <v>5.64</v>
      </c>
      <c r="N62" s="48" cm="1">
        <f t="array" ref="N62">INDEX('TARIF G'!$B$2:$W$95,MATCH($N$3,'TARIF G'!$A$2:$A$95,0),MATCH(TRUE,'TARIF G'!$B$1:$W$1&gt;=M62,0))</f>
        <v>12.37</v>
      </c>
      <c r="O62" s="9"/>
      <c r="P62" s="9"/>
      <c r="Q62" s="9"/>
      <c r="R62" s="48" cm="1">
        <f t="array" ref="R62">INDEX('TARIF D'!$B$2:$W$95,MATCH($N$3,'TARIF D'!$A$2:$A$95,0),MATCH(TRUE,'TARIF D'!$B$1:$W$1&gt;=M62,0))</f>
        <v>20.07</v>
      </c>
      <c r="S62" s="8"/>
      <c r="T62" s="10"/>
      <c r="U62" s="11"/>
      <c r="V62" s="12"/>
      <c r="W62" s="13"/>
      <c r="X62" s="8"/>
      <c r="Y62" s="8"/>
      <c r="Z62" s="8"/>
      <c r="AA62" s="7"/>
      <c r="AB62" s="7"/>
      <c r="AC62" s="7"/>
      <c r="AD62" s="14"/>
      <c r="AE62" s="7"/>
      <c r="AF62" s="14"/>
      <c r="AG62" s="7"/>
      <c r="AH62" s="14"/>
      <c r="AI62" s="8"/>
      <c r="AJ62" s="8"/>
      <c r="AK62" s="8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6"/>
      <c r="AY62" s="17"/>
      <c r="AZ62" s="17"/>
      <c r="BA62" s="17"/>
      <c r="BB62" s="17"/>
      <c r="BC62" s="17"/>
      <c r="BD62" s="17"/>
      <c r="BE62" s="17"/>
      <c r="BF62" s="18"/>
      <c r="BG62" s="17"/>
      <c r="BH62" s="19"/>
      <c r="BI62" s="17"/>
      <c r="BJ62" s="18"/>
      <c r="BK62" s="18"/>
    </row>
    <row r="63" spans="1:63" s="20" customFormat="1" ht="24" customHeight="1" x14ac:dyDescent="0.2">
      <c r="A63" s="7"/>
      <c r="B63" s="8"/>
      <c r="C63" s="8"/>
      <c r="D63" s="8"/>
      <c r="E63" s="9"/>
      <c r="F63" s="8"/>
      <c r="G63" s="8"/>
      <c r="H63" s="8">
        <v>3</v>
      </c>
      <c r="I63" s="8" t="s">
        <v>55</v>
      </c>
      <c r="J63" s="8" t="s">
        <v>193</v>
      </c>
      <c r="K63" s="32" t="s">
        <v>213</v>
      </c>
      <c r="L63" s="8" t="s">
        <v>108</v>
      </c>
      <c r="M63" s="9">
        <f t="shared" si="0"/>
        <v>0.43499999999999994</v>
      </c>
      <c r="N63" s="48" cm="1">
        <f t="array" ref="N63">INDEX('TARIF G'!$B$2:$W$95,MATCH($N$3,'TARIF G'!$A$2:$A$95,0),MATCH(TRUE,'TARIF G'!$B$1:$W$1&gt;=M63,0))</f>
        <v>10.98</v>
      </c>
      <c r="O63" s="9"/>
      <c r="P63" s="9"/>
      <c r="Q63" s="9"/>
      <c r="R63" s="48" cm="1">
        <f t="array" ref="R63">INDEX('TARIF D'!$B$2:$W$95,MATCH($N$3,'TARIF D'!$A$2:$A$95,0),MATCH(TRUE,'TARIF D'!$B$1:$W$1&gt;=M63,0))</f>
        <v>20.07</v>
      </c>
      <c r="S63" s="8"/>
      <c r="T63" s="10"/>
      <c r="U63" s="11"/>
      <c r="V63" s="12"/>
      <c r="W63" s="13"/>
      <c r="X63" s="8"/>
      <c r="Y63" s="8"/>
      <c r="Z63" s="8"/>
      <c r="AA63" s="7"/>
      <c r="AB63" s="7"/>
      <c r="AC63" s="7"/>
      <c r="AD63" s="14"/>
      <c r="AE63" s="7"/>
      <c r="AF63" s="14"/>
      <c r="AG63" s="7"/>
      <c r="AH63" s="14"/>
      <c r="AI63" s="8"/>
      <c r="AJ63" s="8"/>
      <c r="AK63" s="8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6"/>
      <c r="AY63" s="17"/>
      <c r="AZ63" s="17"/>
      <c r="BA63" s="17"/>
      <c r="BB63" s="17"/>
      <c r="BC63" s="17"/>
      <c r="BD63" s="17"/>
      <c r="BE63" s="17"/>
      <c r="BF63" s="18"/>
      <c r="BG63" s="17"/>
      <c r="BH63" s="19"/>
      <c r="BI63" s="17"/>
      <c r="BJ63" s="18"/>
      <c r="BK63" s="18"/>
    </row>
    <row r="64" spans="1:63" s="20" customFormat="1" ht="24" customHeight="1" x14ac:dyDescent="0.2">
      <c r="A64" s="7"/>
      <c r="B64" s="8"/>
      <c r="C64" s="8"/>
      <c r="D64" s="8"/>
      <c r="E64" s="9"/>
      <c r="F64" s="8"/>
      <c r="G64" s="8"/>
      <c r="H64" s="8">
        <v>3</v>
      </c>
      <c r="I64" s="8"/>
      <c r="J64" s="8"/>
      <c r="K64" s="32"/>
      <c r="L64" s="8" t="s">
        <v>209</v>
      </c>
      <c r="M64" s="9">
        <f t="shared" si="0"/>
        <v>32.400000000000006</v>
      </c>
      <c r="N64" s="48" cm="1">
        <f t="array" ref="N64">INDEX('TARIF G'!$B$2:$W$95,MATCH($N$3,'TARIF G'!$A$2:$A$95,0),MATCH(TRUE,'TARIF G'!$B$1:$W$1&gt;=M64,0))</f>
        <v>18.41</v>
      </c>
      <c r="O64" s="9"/>
      <c r="P64" s="9"/>
      <c r="Q64" s="9"/>
      <c r="R64" s="48" cm="1">
        <f t="array" ref="R64">INDEX('TARIF D'!$B$2:$W$95,MATCH($N$3,'TARIF D'!$A$2:$A$95,0),MATCH(TRUE,'TARIF D'!$B$1:$W$1&gt;=M64,0))</f>
        <v>28.71</v>
      </c>
      <c r="S64" s="8"/>
      <c r="T64" s="10"/>
      <c r="U64" s="11"/>
      <c r="V64" s="12"/>
      <c r="W64" s="13"/>
      <c r="X64" s="8"/>
      <c r="Y64" s="8"/>
      <c r="Z64" s="8"/>
      <c r="AA64" s="7"/>
      <c r="AB64" s="7"/>
      <c r="AC64" s="7"/>
      <c r="AD64" s="14"/>
      <c r="AE64" s="7"/>
      <c r="AF64" s="14"/>
      <c r="AG64" s="7"/>
      <c r="AH64" s="14"/>
      <c r="AI64" s="8"/>
      <c r="AJ64" s="8"/>
      <c r="AK64" s="8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6"/>
      <c r="AY64" s="17"/>
      <c r="AZ64" s="17"/>
      <c r="BA64" s="17"/>
      <c r="BB64" s="17"/>
      <c r="BC64" s="17"/>
      <c r="BD64" s="17"/>
      <c r="BE64" s="17"/>
      <c r="BF64" s="18"/>
      <c r="BG64" s="17"/>
      <c r="BH64" s="19"/>
      <c r="BI64" s="17"/>
      <c r="BJ64" s="18"/>
      <c r="BK64" s="18"/>
    </row>
    <row r="65" spans="1:63" s="20" customFormat="1" ht="24" customHeight="1" x14ac:dyDescent="0.2">
      <c r="A65" s="7"/>
      <c r="B65" s="8"/>
      <c r="C65" s="8"/>
      <c r="D65" s="8"/>
      <c r="E65" s="9"/>
      <c r="F65" s="8"/>
      <c r="G65" s="8"/>
      <c r="H65" s="8">
        <v>3</v>
      </c>
      <c r="I65" s="8"/>
      <c r="J65" s="8"/>
      <c r="K65" s="32" t="s">
        <v>213</v>
      </c>
      <c r="L65" s="8" t="s">
        <v>109</v>
      </c>
      <c r="M65" s="9">
        <f t="shared" si="0"/>
        <v>2.04</v>
      </c>
      <c r="N65" s="48" cm="1">
        <f t="array" ref="N65">INDEX('TARIF G'!$B$2:$W$95,MATCH($N$3,'TARIF G'!$A$2:$A$95,0),MATCH(TRUE,'TARIF G'!$B$1:$W$1&gt;=M65,0))</f>
        <v>10.98</v>
      </c>
      <c r="O65" s="9"/>
      <c r="P65" s="9"/>
      <c r="Q65" s="9"/>
      <c r="R65" s="48" cm="1">
        <f t="array" ref="R65">INDEX('TARIF D'!$B$2:$W$95,MATCH($N$3,'TARIF D'!$A$2:$A$95,0),MATCH(TRUE,'TARIF D'!$B$1:$W$1&gt;=M65,0))</f>
        <v>20.07</v>
      </c>
      <c r="S65" s="8"/>
      <c r="T65" s="10"/>
      <c r="U65" s="11"/>
      <c r="V65" s="12"/>
      <c r="W65" s="13"/>
      <c r="X65" s="8"/>
      <c r="Y65" s="8"/>
      <c r="Z65" s="8"/>
      <c r="AA65" s="7"/>
      <c r="AB65" s="7"/>
      <c r="AC65" s="7"/>
      <c r="AD65" s="14"/>
      <c r="AE65" s="7"/>
      <c r="AF65" s="14"/>
      <c r="AG65" s="7"/>
      <c r="AH65" s="14"/>
      <c r="AI65" s="8"/>
      <c r="AJ65" s="8"/>
      <c r="AK65" s="8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6"/>
      <c r="AY65" s="17"/>
      <c r="AZ65" s="17"/>
      <c r="BA65" s="17"/>
      <c r="BB65" s="17"/>
      <c r="BC65" s="17"/>
      <c r="BD65" s="17"/>
      <c r="BE65" s="17"/>
      <c r="BF65" s="18"/>
      <c r="BG65" s="17"/>
      <c r="BH65" s="19"/>
      <c r="BI65" s="17"/>
      <c r="BJ65" s="18"/>
      <c r="BK65" s="18"/>
    </row>
    <row r="66" spans="1:63" s="20" customFormat="1" ht="24" customHeight="1" x14ac:dyDescent="0.2">
      <c r="A66" s="7"/>
      <c r="B66" s="8"/>
      <c r="C66" s="8"/>
      <c r="D66" s="8"/>
      <c r="E66" s="9"/>
      <c r="F66" s="8"/>
      <c r="G66" s="8"/>
      <c r="H66" s="8" t="s">
        <v>44</v>
      </c>
      <c r="I66" s="8"/>
      <c r="J66" s="8"/>
      <c r="K66" s="32" t="s">
        <v>213</v>
      </c>
      <c r="L66" s="8" t="s">
        <v>110</v>
      </c>
      <c r="M66" s="9">
        <f t="shared" si="0"/>
        <v>12.098000000000001</v>
      </c>
      <c r="N66" s="48" cm="1">
        <f t="array" ref="N66">INDEX('TARIF G'!$B$2:$W$95,MATCH($N$3,'TARIF G'!$A$2:$A$95,0),MATCH(TRUE,'TARIF G'!$B$1:$W$1&gt;=M66,0))</f>
        <v>13.77</v>
      </c>
      <c r="O66" s="9"/>
      <c r="P66" s="9"/>
      <c r="Q66" s="9"/>
      <c r="R66" s="48" cm="1">
        <f t="array" ref="R66">INDEX('TARIF D'!$B$2:$W$95,MATCH($N$3,'TARIF D'!$A$2:$A$95,0),MATCH(TRUE,'TARIF D'!$B$1:$W$1&gt;=M66,0))</f>
        <v>23.6</v>
      </c>
      <c r="S66" s="8"/>
      <c r="T66" s="10"/>
      <c r="U66" s="11"/>
      <c r="V66" s="12"/>
      <c r="W66" s="13"/>
      <c r="X66" s="8"/>
      <c r="Y66" s="8"/>
      <c r="Z66" s="8"/>
      <c r="AA66" s="7"/>
      <c r="AB66" s="7"/>
      <c r="AC66" s="7"/>
      <c r="AD66" s="14"/>
      <c r="AE66" s="7"/>
      <c r="AF66" s="14"/>
      <c r="AG66" s="7"/>
      <c r="AH66" s="14"/>
      <c r="AI66" s="8"/>
      <c r="AJ66" s="8"/>
      <c r="AK66" s="8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6"/>
      <c r="AY66" s="17"/>
      <c r="AZ66" s="17"/>
      <c r="BA66" s="17"/>
      <c r="BB66" s="17"/>
      <c r="BC66" s="17"/>
      <c r="BD66" s="17"/>
      <c r="BE66" s="17"/>
      <c r="BF66" s="18"/>
      <c r="BG66" s="17"/>
      <c r="BH66" s="19"/>
      <c r="BI66" s="17"/>
      <c r="BJ66" s="18"/>
      <c r="BK66" s="18"/>
    </row>
    <row r="67" spans="1:63" s="20" customFormat="1" ht="24" customHeight="1" x14ac:dyDescent="0.2">
      <c r="A67" s="7"/>
      <c r="B67" s="8"/>
      <c r="C67" s="8"/>
      <c r="D67" s="8"/>
      <c r="E67" s="9"/>
      <c r="F67" s="8"/>
      <c r="G67" s="8"/>
      <c r="H67" s="8" t="s">
        <v>49</v>
      </c>
      <c r="I67" s="8"/>
      <c r="J67" s="8"/>
      <c r="K67" s="32" t="s">
        <v>213</v>
      </c>
      <c r="L67" s="8" t="s">
        <v>106</v>
      </c>
      <c r="M67" s="9">
        <f t="shared" si="0"/>
        <v>15.5</v>
      </c>
      <c r="N67" s="48" cm="1">
        <f t="array" ref="N67">INDEX('TARIF G'!$B$2:$W$95,MATCH($N$3,'TARIF G'!$A$2:$A$95,0),MATCH(TRUE,'TARIF G'!$B$1:$W$1&gt;=M67,0))</f>
        <v>15.15</v>
      </c>
      <c r="O67" s="9"/>
      <c r="P67" s="9"/>
      <c r="Q67" s="9"/>
      <c r="R67" s="48" cm="1">
        <f t="array" ref="R67">INDEX('TARIF D'!$B$2:$W$95,MATCH($N$3,'TARIF D'!$A$2:$A$95,0),MATCH(TRUE,'TARIF D'!$B$1:$W$1&gt;=M67,0))</f>
        <v>23.6</v>
      </c>
      <c r="S67" s="8"/>
      <c r="T67" s="10"/>
      <c r="U67" s="11"/>
      <c r="V67" s="12"/>
      <c r="W67" s="13"/>
      <c r="X67" s="8"/>
      <c r="Y67" s="8"/>
      <c r="Z67" s="8"/>
      <c r="AA67" s="7"/>
      <c r="AB67" s="7"/>
      <c r="AC67" s="7"/>
      <c r="AD67" s="14"/>
      <c r="AE67" s="7"/>
      <c r="AF67" s="14"/>
      <c r="AG67" s="7"/>
      <c r="AH67" s="14"/>
      <c r="AI67" s="8"/>
      <c r="AJ67" s="8"/>
      <c r="AK67" s="8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6"/>
      <c r="AY67" s="17"/>
      <c r="AZ67" s="17"/>
      <c r="BA67" s="17"/>
      <c r="BB67" s="17"/>
      <c r="BC67" s="17"/>
      <c r="BD67" s="17"/>
      <c r="BE67" s="17"/>
      <c r="BF67" s="18"/>
      <c r="BG67" s="17"/>
      <c r="BH67" s="19"/>
      <c r="BI67" s="17"/>
      <c r="BJ67" s="18"/>
      <c r="BK67" s="18"/>
    </row>
    <row r="68" spans="1:63" s="20" customFormat="1" ht="24" customHeight="1" x14ac:dyDescent="0.2">
      <c r="A68" s="7"/>
      <c r="B68" s="8"/>
      <c r="C68" s="8"/>
      <c r="D68" s="8"/>
      <c r="E68" s="9"/>
      <c r="F68" s="8"/>
      <c r="G68" s="8"/>
      <c r="H68" s="8">
        <v>2</v>
      </c>
      <c r="I68" s="8"/>
      <c r="J68" s="8"/>
      <c r="K68" s="32" t="s">
        <v>213</v>
      </c>
      <c r="L68" s="8" t="s">
        <v>111</v>
      </c>
      <c r="M68" s="9">
        <f t="shared" si="0"/>
        <v>3.4</v>
      </c>
      <c r="N68" s="48" cm="1">
        <f t="array" ref="N68">INDEX('TARIF G'!$B$2:$W$95,MATCH($N$3,'TARIF G'!$A$2:$A$95,0),MATCH(TRUE,'TARIF G'!$B$1:$W$1&gt;=M68,0))</f>
        <v>10.98</v>
      </c>
      <c r="O68" s="9"/>
      <c r="P68" s="9"/>
      <c r="Q68" s="9"/>
      <c r="R68" s="48" cm="1">
        <f t="array" ref="R68">INDEX('TARIF D'!$B$2:$W$95,MATCH($N$3,'TARIF D'!$A$2:$A$95,0),MATCH(TRUE,'TARIF D'!$B$1:$W$1&gt;=M68,0))</f>
        <v>20.07</v>
      </c>
      <c r="S68" s="8"/>
      <c r="T68" s="10"/>
      <c r="U68" s="11"/>
      <c r="V68" s="12"/>
      <c r="W68" s="13"/>
      <c r="X68" s="8"/>
      <c r="Y68" s="8"/>
      <c r="Z68" s="8"/>
      <c r="AA68" s="7"/>
      <c r="AB68" s="7"/>
      <c r="AC68" s="7"/>
      <c r="AD68" s="14"/>
      <c r="AE68" s="7"/>
      <c r="AF68" s="14"/>
      <c r="AG68" s="7"/>
      <c r="AH68" s="14"/>
      <c r="AI68" s="8"/>
      <c r="AJ68" s="8"/>
      <c r="AK68" s="8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6"/>
      <c r="AY68" s="17"/>
      <c r="AZ68" s="17"/>
      <c r="BA68" s="17"/>
      <c r="BB68" s="17"/>
      <c r="BC68" s="17"/>
      <c r="BD68" s="17"/>
      <c r="BE68" s="17"/>
      <c r="BF68" s="18"/>
      <c r="BG68" s="17"/>
      <c r="BH68" s="19"/>
      <c r="BI68" s="17"/>
      <c r="BJ68" s="18"/>
      <c r="BK68" s="18"/>
    </row>
    <row r="69" spans="1:63" s="20" customFormat="1" ht="24" customHeight="1" x14ac:dyDescent="0.2">
      <c r="A69" s="7"/>
      <c r="B69" s="8"/>
      <c r="C69" s="8"/>
      <c r="D69" s="8"/>
      <c r="E69" s="9"/>
      <c r="F69" s="8"/>
      <c r="G69" s="8"/>
      <c r="H69" s="8" t="s">
        <v>43</v>
      </c>
      <c r="I69" s="8"/>
      <c r="J69" s="8"/>
      <c r="K69" s="32" t="s">
        <v>213</v>
      </c>
      <c r="L69" s="8" t="s">
        <v>112</v>
      </c>
      <c r="M69" s="9">
        <f t="shared" si="0"/>
        <v>18.93</v>
      </c>
      <c r="N69" s="48" cm="1">
        <f t="array" ref="N69">INDEX('TARIF G'!$B$2:$W$95,MATCH($N$3,'TARIF G'!$A$2:$A$95,0),MATCH(TRUE,'TARIF G'!$B$1:$W$1&gt;=M69,0))</f>
        <v>15.15</v>
      </c>
      <c r="O69" s="9"/>
      <c r="P69" s="9"/>
      <c r="Q69" s="9"/>
      <c r="R69" s="48" cm="1">
        <f t="array" ref="R69">INDEX('TARIF D'!$B$2:$W$95,MATCH($N$3,'TARIF D'!$A$2:$A$95,0),MATCH(TRUE,'TARIF D'!$B$1:$W$1&gt;=M69,0))</f>
        <v>23.6</v>
      </c>
      <c r="S69" s="8"/>
      <c r="T69" s="10"/>
      <c r="U69" s="11"/>
      <c r="V69" s="12"/>
      <c r="W69" s="13"/>
      <c r="X69" s="8"/>
      <c r="Y69" s="8"/>
      <c r="Z69" s="8"/>
      <c r="AA69" s="7"/>
      <c r="AB69" s="7"/>
      <c r="AC69" s="7"/>
      <c r="AD69" s="14"/>
      <c r="AE69" s="7"/>
      <c r="AF69" s="14"/>
      <c r="AG69" s="7"/>
      <c r="AH69" s="14"/>
      <c r="AI69" s="8"/>
      <c r="AJ69" s="8"/>
      <c r="AK69" s="8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6"/>
      <c r="AY69" s="17"/>
      <c r="AZ69" s="17"/>
      <c r="BA69" s="17"/>
      <c r="BB69" s="17"/>
      <c r="BC69" s="17"/>
      <c r="BD69" s="17"/>
      <c r="BE69" s="17"/>
      <c r="BF69" s="18"/>
      <c r="BG69" s="17"/>
      <c r="BH69" s="19"/>
      <c r="BI69" s="17"/>
      <c r="BJ69" s="18"/>
      <c r="BK69" s="18"/>
    </row>
    <row r="70" spans="1:63" s="20" customFormat="1" ht="24" customHeight="1" x14ac:dyDescent="0.2">
      <c r="A70" s="7"/>
      <c r="B70" s="8"/>
      <c r="C70" s="8"/>
      <c r="D70" s="8"/>
      <c r="E70" s="9"/>
      <c r="F70" s="8"/>
      <c r="G70" s="8"/>
      <c r="H70" s="8">
        <v>3</v>
      </c>
      <c r="I70" s="8"/>
      <c r="J70" s="8"/>
      <c r="K70" s="32"/>
      <c r="L70" s="8" t="s">
        <v>114</v>
      </c>
      <c r="M70" s="9">
        <f t="shared" si="0"/>
        <v>54</v>
      </c>
      <c r="N70" s="48" cm="1">
        <f t="array" ref="N70">INDEX('TARIF G'!$B$2:$W$95,MATCH($N$3,'TARIF G'!$A$2:$A$95,0),MATCH(TRUE,'TARIF G'!$B$1:$W$1&gt;=M70,0))</f>
        <v>22.12</v>
      </c>
      <c r="O70" s="9"/>
      <c r="P70" s="9"/>
      <c r="Q70" s="9"/>
      <c r="R70" s="48" cm="1">
        <f t="array" ref="R70">INDEX('TARIF D'!$B$2:$W$95,MATCH($N$3,'TARIF D'!$A$2:$A$95,0),MATCH(TRUE,'TARIF D'!$B$1:$W$1&gt;=M70,0))</f>
        <v>33.78</v>
      </c>
      <c r="S70" s="8"/>
      <c r="T70" s="10"/>
      <c r="U70" s="11"/>
      <c r="V70" s="12"/>
      <c r="W70" s="13"/>
      <c r="X70" s="8"/>
      <c r="Y70" s="8"/>
      <c r="Z70" s="8"/>
      <c r="AA70" s="7"/>
      <c r="AB70" s="7"/>
      <c r="AC70" s="7"/>
      <c r="AD70" s="14"/>
      <c r="AE70" s="7"/>
      <c r="AF70" s="14"/>
      <c r="AG70" s="7"/>
      <c r="AH70" s="14"/>
      <c r="AI70" s="8"/>
      <c r="AJ70" s="8"/>
      <c r="AK70" s="8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6"/>
      <c r="AY70" s="17"/>
      <c r="AZ70" s="17"/>
      <c r="BA70" s="17"/>
      <c r="BB70" s="17"/>
      <c r="BC70" s="17"/>
      <c r="BD70" s="17"/>
      <c r="BE70" s="17"/>
      <c r="BF70" s="18"/>
      <c r="BG70" s="17"/>
      <c r="BH70" s="19"/>
      <c r="BI70" s="17"/>
      <c r="BJ70" s="18"/>
      <c r="BK70" s="18"/>
    </row>
    <row r="71" spans="1:63" s="20" customFormat="1" ht="24" customHeight="1" x14ac:dyDescent="0.2">
      <c r="A71" s="7"/>
      <c r="B71" s="8"/>
      <c r="C71" s="8"/>
      <c r="D71" s="8"/>
      <c r="E71" s="9"/>
      <c r="F71" s="8"/>
      <c r="G71" s="8"/>
      <c r="H71" s="8">
        <v>3</v>
      </c>
      <c r="I71" s="8"/>
      <c r="J71" s="8"/>
      <c r="K71" s="32"/>
      <c r="L71" s="8" t="s">
        <v>115</v>
      </c>
      <c r="M71" s="9">
        <f t="shared" si="0"/>
        <v>58.739999999999995</v>
      </c>
      <c r="N71" s="48" cm="1">
        <f t="array" ref="N71">INDEX('TARIF G'!$B$2:$W$95,MATCH($N$3,'TARIF G'!$A$2:$A$95,0),MATCH(TRUE,'TARIF G'!$B$1:$W$1&gt;=M71,0))</f>
        <v>22.12</v>
      </c>
      <c r="O71" s="9"/>
      <c r="P71" s="9"/>
      <c r="Q71" s="9"/>
      <c r="R71" s="48" cm="1">
        <f t="array" ref="R71">INDEX('TARIF D'!$B$2:$W$95,MATCH($N$3,'TARIF D'!$A$2:$A$95,0),MATCH(TRUE,'TARIF D'!$B$1:$W$1&gt;=M71,0))</f>
        <v>33.78</v>
      </c>
      <c r="S71" s="8"/>
      <c r="T71" s="10"/>
      <c r="U71" s="11"/>
      <c r="V71" s="12"/>
      <c r="W71" s="13"/>
      <c r="X71" s="8"/>
      <c r="Y71" s="8"/>
      <c r="Z71" s="8"/>
      <c r="AA71" s="7"/>
      <c r="AB71" s="7"/>
      <c r="AC71" s="7"/>
      <c r="AD71" s="14"/>
      <c r="AE71" s="7"/>
      <c r="AF71" s="14"/>
      <c r="AG71" s="7"/>
      <c r="AH71" s="14"/>
      <c r="AI71" s="8"/>
      <c r="AJ71" s="8"/>
      <c r="AK71" s="8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6"/>
      <c r="AY71" s="17"/>
      <c r="AZ71" s="17"/>
      <c r="BA71" s="17"/>
      <c r="BB71" s="17"/>
      <c r="BC71" s="17"/>
      <c r="BD71" s="17"/>
      <c r="BE71" s="17"/>
      <c r="BF71" s="18"/>
      <c r="BG71" s="17"/>
      <c r="BH71" s="19"/>
      <c r="BI71" s="17"/>
      <c r="BJ71" s="18"/>
      <c r="BK71" s="18"/>
    </row>
    <row r="72" spans="1:63" s="20" customFormat="1" ht="24" customHeight="1" x14ac:dyDescent="0.2">
      <c r="A72" s="7"/>
      <c r="B72" s="8"/>
      <c r="C72" s="8"/>
      <c r="D72" s="8"/>
      <c r="E72" s="9"/>
      <c r="F72" s="8"/>
      <c r="G72" s="8"/>
      <c r="H72" s="8">
        <v>3</v>
      </c>
      <c r="I72" s="8"/>
      <c r="J72" s="8"/>
      <c r="K72" s="32"/>
      <c r="L72" s="8" t="s">
        <v>114</v>
      </c>
      <c r="M72" s="9">
        <f t="shared" si="0"/>
        <v>54</v>
      </c>
      <c r="N72" s="48" cm="1">
        <f t="array" ref="N72">INDEX('TARIF G'!$B$2:$W$95,MATCH($N$3,'TARIF G'!$A$2:$A$95,0),MATCH(TRUE,'TARIF G'!$B$1:$W$1&gt;=M72,0))</f>
        <v>22.12</v>
      </c>
      <c r="O72" s="9"/>
      <c r="P72" s="9"/>
      <c r="Q72" s="9"/>
      <c r="R72" s="48" cm="1">
        <f t="array" ref="R72">INDEX('TARIF D'!$B$2:$W$95,MATCH($N$3,'TARIF D'!$A$2:$A$95,0),MATCH(TRUE,'TARIF D'!$B$1:$W$1&gt;=M72,0))</f>
        <v>33.78</v>
      </c>
      <c r="S72" s="8"/>
      <c r="T72" s="10"/>
      <c r="U72" s="11"/>
      <c r="V72" s="12"/>
      <c r="W72" s="13"/>
      <c r="X72" s="8"/>
      <c r="Y72" s="8"/>
      <c r="Z72" s="8"/>
      <c r="AA72" s="7"/>
      <c r="AB72" s="7"/>
      <c r="AC72" s="7"/>
      <c r="AD72" s="14"/>
      <c r="AE72" s="7"/>
      <c r="AF72" s="14"/>
      <c r="AG72" s="7"/>
      <c r="AH72" s="14"/>
      <c r="AI72" s="8"/>
      <c r="AJ72" s="8"/>
      <c r="AK72" s="8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6"/>
      <c r="AY72" s="17"/>
      <c r="AZ72" s="17"/>
      <c r="BA72" s="17"/>
      <c r="BB72" s="17"/>
      <c r="BC72" s="17"/>
      <c r="BD72" s="17"/>
      <c r="BE72" s="17"/>
      <c r="BF72" s="18"/>
      <c r="BG72" s="17"/>
      <c r="BH72" s="19"/>
      <c r="BI72" s="17"/>
      <c r="BJ72" s="18"/>
      <c r="BK72" s="18"/>
    </row>
    <row r="73" spans="1:63" s="20" customFormat="1" ht="24" customHeight="1" x14ac:dyDescent="0.2">
      <c r="A73" s="7"/>
      <c r="B73" s="8"/>
      <c r="C73" s="8"/>
      <c r="D73" s="8"/>
      <c r="E73" s="9"/>
      <c r="F73" s="8"/>
      <c r="G73" s="8"/>
      <c r="H73" s="8">
        <v>3</v>
      </c>
      <c r="I73" s="8"/>
      <c r="J73" s="8"/>
      <c r="K73" s="32"/>
      <c r="L73" s="8" t="s">
        <v>114</v>
      </c>
      <c r="M73" s="9">
        <f t="shared" ref="M73:M136" si="1">L73*H73</f>
        <v>54</v>
      </c>
      <c r="N73" s="48" cm="1">
        <f t="array" ref="N73">INDEX('TARIF G'!$B$2:$W$95,MATCH($N$3,'TARIF G'!$A$2:$A$95,0),MATCH(TRUE,'TARIF G'!$B$1:$W$1&gt;=M73,0))</f>
        <v>22.12</v>
      </c>
      <c r="O73" s="9"/>
      <c r="P73" s="9"/>
      <c r="Q73" s="9"/>
      <c r="R73" s="48" cm="1">
        <f t="array" ref="R73">INDEX('TARIF D'!$B$2:$W$95,MATCH($N$3,'TARIF D'!$A$2:$A$95,0),MATCH(TRUE,'TARIF D'!$B$1:$W$1&gt;=M73,0))</f>
        <v>33.78</v>
      </c>
      <c r="S73" s="8"/>
      <c r="T73" s="10"/>
      <c r="U73" s="11"/>
      <c r="V73" s="12"/>
      <c r="W73" s="13"/>
      <c r="X73" s="8"/>
      <c r="Y73" s="8"/>
      <c r="Z73" s="8"/>
      <c r="AA73" s="7"/>
      <c r="AB73" s="7"/>
      <c r="AC73" s="7"/>
      <c r="AD73" s="14"/>
      <c r="AE73" s="7"/>
      <c r="AF73" s="14"/>
      <c r="AG73" s="7"/>
      <c r="AH73" s="14"/>
      <c r="AI73" s="8"/>
      <c r="AJ73" s="8"/>
      <c r="AK73" s="8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6"/>
      <c r="AY73" s="17"/>
      <c r="AZ73" s="17"/>
      <c r="BA73" s="17"/>
      <c r="BB73" s="17"/>
      <c r="BC73" s="17"/>
      <c r="BD73" s="17"/>
      <c r="BE73" s="17"/>
      <c r="BF73" s="18"/>
      <c r="BG73" s="17"/>
      <c r="BH73" s="19"/>
      <c r="BI73" s="17"/>
      <c r="BJ73" s="18"/>
      <c r="BK73" s="18"/>
    </row>
    <row r="74" spans="1:63" s="20" customFormat="1" ht="24" customHeight="1" x14ac:dyDescent="0.2">
      <c r="A74" s="7"/>
      <c r="B74" s="8"/>
      <c r="C74" s="8"/>
      <c r="D74" s="8"/>
      <c r="E74" s="9"/>
      <c r="F74" s="8"/>
      <c r="G74" s="8"/>
      <c r="H74" s="8">
        <v>3</v>
      </c>
      <c r="I74" s="8"/>
      <c r="J74" s="8"/>
      <c r="K74" s="32"/>
      <c r="L74" s="8" t="s">
        <v>114</v>
      </c>
      <c r="M74" s="9">
        <f t="shared" si="1"/>
        <v>54</v>
      </c>
      <c r="N74" s="48" cm="1">
        <f t="array" ref="N74">INDEX('TARIF G'!$B$2:$W$95,MATCH($N$3,'TARIF G'!$A$2:$A$95,0),MATCH(TRUE,'TARIF G'!$B$1:$W$1&gt;=M74,0))</f>
        <v>22.12</v>
      </c>
      <c r="O74" s="9"/>
      <c r="P74" s="9"/>
      <c r="Q74" s="9"/>
      <c r="R74" s="48" cm="1">
        <f t="array" ref="R74">INDEX('TARIF D'!$B$2:$W$95,MATCH($N$3,'TARIF D'!$A$2:$A$95,0),MATCH(TRUE,'TARIF D'!$B$1:$W$1&gt;=M74,0))</f>
        <v>33.78</v>
      </c>
      <c r="S74" s="8"/>
      <c r="T74" s="10"/>
      <c r="U74" s="11"/>
      <c r="V74" s="12"/>
      <c r="W74" s="13"/>
      <c r="X74" s="8"/>
      <c r="Y74" s="8"/>
      <c r="Z74" s="8"/>
      <c r="AA74" s="7"/>
      <c r="AB74" s="7"/>
      <c r="AC74" s="7"/>
      <c r="AD74" s="14"/>
      <c r="AE74" s="7"/>
      <c r="AF74" s="14"/>
      <c r="AG74" s="7"/>
      <c r="AH74" s="14"/>
      <c r="AI74" s="8"/>
      <c r="AJ74" s="8"/>
      <c r="AK74" s="8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6"/>
      <c r="AY74" s="17"/>
      <c r="AZ74" s="17"/>
      <c r="BA74" s="17"/>
      <c r="BB74" s="17"/>
      <c r="BC74" s="17"/>
      <c r="BD74" s="17"/>
      <c r="BE74" s="17"/>
      <c r="BF74" s="18"/>
      <c r="BG74" s="17"/>
      <c r="BH74" s="19"/>
      <c r="BI74" s="17"/>
      <c r="BJ74" s="18"/>
      <c r="BK74" s="18"/>
    </row>
    <row r="75" spans="1:63" s="20" customFormat="1" ht="24" customHeight="1" x14ac:dyDescent="0.2">
      <c r="A75" s="7"/>
      <c r="B75" s="8"/>
      <c r="C75" s="8"/>
      <c r="D75" s="8"/>
      <c r="E75" s="9"/>
      <c r="F75" s="8"/>
      <c r="G75" s="8"/>
      <c r="H75" s="8">
        <v>3</v>
      </c>
      <c r="I75" s="8"/>
      <c r="J75" s="8"/>
      <c r="K75" s="32"/>
      <c r="L75" s="8" t="s">
        <v>115</v>
      </c>
      <c r="M75" s="9">
        <f t="shared" si="1"/>
        <v>58.739999999999995</v>
      </c>
      <c r="N75" s="48" cm="1">
        <f t="array" ref="N75">INDEX('TARIF G'!$B$2:$W$95,MATCH($N$3,'TARIF G'!$A$2:$A$95,0),MATCH(TRUE,'TARIF G'!$B$1:$W$1&gt;=M75,0))</f>
        <v>22.12</v>
      </c>
      <c r="O75" s="9"/>
      <c r="P75" s="9"/>
      <c r="Q75" s="9"/>
      <c r="R75" s="48" cm="1">
        <f t="array" ref="R75">INDEX('TARIF D'!$B$2:$W$95,MATCH($N$3,'TARIF D'!$A$2:$A$95,0),MATCH(TRUE,'TARIF D'!$B$1:$W$1&gt;=M75,0))</f>
        <v>33.78</v>
      </c>
      <c r="S75" s="8"/>
      <c r="T75" s="10"/>
      <c r="U75" s="11"/>
      <c r="V75" s="12"/>
      <c r="W75" s="13"/>
      <c r="X75" s="8"/>
      <c r="Y75" s="8"/>
      <c r="Z75" s="8"/>
      <c r="AA75" s="7"/>
      <c r="AB75" s="7"/>
      <c r="AC75" s="7"/>
      <c r="AD75" s="22"/>
      <c r="AE75" s="7"/>
      <c r="AF75" s="14"/>
      <c r="AG75" s="7"/>
      <c r="AH75" s="14"/>
      <c r="AI75" s="8"/>
      <c r="AJ75" s="8"/>
      <c r="AK75" s="8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6"/>
      <c r="AY75" s="17"/>
      <c r="AZ75" s="17"/>
      <c r="BA75" s="17"/>
      <c r="BB75" s="17"/>
      <c r="BC75" s="17"/>
      <c r="BD75" s="17"/>
      <c r="BE75" s="17"/>
      <c r="BF75" s="18"/>
      <c r="BG75" s="17"/>
      <c r="BH75" s="19"/>
      <c r="BI75" s="17"/>
      <c r="BJ75" s="18"/>
      <c r="BK75" s="18"/>
    </row>
    <row r="76" spans="1:63" s="20" customFormat="1" ht="24" customHeight="1" x14ac:dyDescent="0.2">
      <c r="A76" s="7"/>
      <c r="B76" s="8"/>
      <c r="C76" s="8"/>
      <c r="D76" s="8"/>
      <c r="E76" s="9"/>
      <c r="F76" s="8"/>
      <c r="G76" s="8"/>
      <c r="H76" s="8">
        <v>3</v>
      </c>
      <c r="I76" s="8"/>
      <c r="J76" s="8"/>
      <c r="K76" s="32" t="s">
        <v>213</v>
      </c>
      <c r="L76" s="8" t="s">
        <v>65</v>
      </c>
      <c r="M76" s="9">
        <f t="shared" si="1"/>
        <v>2.31</v>
      </c>
      <c r="N76" s="48" cm="1">
        <f t="array" ref="N76">INDEX('TARIF G'!$B$2:$W$95,MATCH($N$3,'TARIF G'!$A$2:$A$95,0),MATCH(TRUE,'TARIF G'!$B$1:$W$1&gt;=M76,0))</f>
        <v>10.98</v>
      </c>
      <c r="O76" s="9"/>
      <c r="P76" s="9"/>
      <c r="Q76" s="9"/>
      <c r="R76" s="48" cm="1">
        <f t="array" ref="R76">INDEX('TARIF D'!$B$2:$W$95,MATCH($N$3,'TARIF D'!$A$2:$A$95,0),MATCH(TRUE,'TARIF D'!$B$1:$W$1&gt;=M76,0))</f>
        <v>20.07</v>
      </c>
      <c r="S76" s="8"/>
      <c r="T76" s="10"/>
      <c r="U76" s="11"/>
      <c r="V76" s="12"/>
      <c r="W76" s="13"/>
      <c r="X76" s="8"/>
      <c r="Y76" s="8"/>
      <c r="Z76" s="8"/>
      <c r="AA76" s="7"/>
      <c r="AB76" s="7"/>
      <c r="AC76" s="7"/>
      <c r="AD76" s="14"/>
      <c r="AE76" s="7"/>
      <c r="AF76" s="14"/>
      <c r="AG76" s="7"/>
      <c r="AH76" s="22"/>
      <c r="AI76" s="8"/>
      <c r="AJ76" s="8"/>
      <c r="AK76" s="8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6"/>
      <c r="AY76" s="17"/>
      <c r="AZ76" s="17"/>
      <c r="BA76" s="17"/>
      <c r="BB76" s="17"/>
      <c r="BC76" s="17"/>
      <c r="BD76" s="17"/>
      <c r="BE76" s="17"/>
      <c r="BF76" s="18"/>
      <c r="BG76" s="17"/>
      <c r="BH76" s="19"/>
      <c r="BI76" s="17"/>
      <c r="BJ76" s="18"/>
      <c r="BK76" s="18"/>
    </row>
    <row r="77" spans="1:63" s="20" customFormat="1" ht="24" customHeight="1" x14ac:dyDescent="0.2">
      <c r="A77" s="7"/>
      <c r="B77" s="8"/>
      <c r="C77" s="8"/>
      <c r="D77" s="8"/>
      <c r="E77" s="9"/>
      <c r="F77" s="8"/>
      <c r="G77" s="8"/>
      <c r="H77" s="8">
        <v>3</v>
      </c>
      <c r="I77" s="8"/>
      <c r="J77" s="8"/>
      <c r="K77" s="32"/>
      <c r="L77" s="8" t="s">
        <v>116</v>
      </c>
      <c r="M77" s="9">
        <f t="shared" si="1"/>
        <v>55.5</v>
      </c>
      <c r="N77" s="48" cm="1">
        <f t="array" ref="N77">INDEX('TARIF G'!$B$2:$W$95,MATCH($N$3,'TARIF G'!$A$2:$A$95,0),MATCH(TRUE,'TARIF G'!$B$1:$W$1&gt;=M77,0))</f>
        <v>22.12</v>
      </c>
      <c r="O77" s="9"/>
      <c r="P77" s="9"/>
      <c r="Q77" s="9"/>
      <c r="R77" s="48" cm="1">
        <f t="array" ref="R77">INDEX('TARIF D'!$B$2:$W$95,MATCH($N$3,'TARIF D'!$A$2:$A$95,0),MATCH(TRUE,'TARIF D'!$B$1:$W$1&gt;=M77,0))</f>
        <v>33.78</v>
      </c>
      <c r="S77" s="8"/>
      <c r="T77" s="10"/>
      <c r="U77" s="11"/>
      <c r="V77" s="12"/>
      <c r="W77" s="13"/>
      <c r="X77" s="8"/>
      <c r="Y77" s="8"/>
      <c r="Z77" s="8"/>
      <c r="AA77" s="7"/>
      <c r="AB77" s="7"/>
      <c r="AC77" s="7"/>
      <c r="AD77" s="14"/>
      <c r="AE77" s="7"/>
      <c r="AF77" s="14"/>
      <c r="AG77" s="7"/>
      <c r="AH77" s="14"/>
      <c r="AI77" s="8"/>
      <c r="AJ77" s="8"/>
      <c r="AK77" s="8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6"/>
      <c r="AY77" s="17"/>
      <c r="AZ77" s="17"/>
      <c r="BA77" s="17"/>
      <c r="BB77" s="17"/>
      <c r="BC77" s="17"/>
      <c r="BD77" s="17"/>
      <c r="BE77" s="17"/>
      <c r="BF77" s="18"/>
      <c r="BG77" s="17"/>
      <c r="BH77" s="19"/>
      <c r="BI77" s="17"/>
      <c r="BJ77" s="18"/>
      <c r="BK77" s="18"/>
    </row>
    <row r="78" spans="1:63" s="20" customFormat="1" ht="24" customHeight="1" x14ac:dyDescent="0.2">
      <c r="A78" s="7"/>
      <c r="B78" s="8"/>
      <c r="C78" s="8"/>
      <c r="D78" s="8"/>
      <c r="E78" s="9"/>
      <c r="F78" s="8"/>
      <c r="G78" s="8"/>
      <c r="H78" s="8">
        <v>3</v>
      </c>
      <c r="I78" s="8"/>
      <c r="J78" s="8"/>
      <c r="K78" s="32"/>
      <c r="L78" s="8" t="s">
        <v>114</v>
      </c>
      <c r="M78" s="9">
        <f t="shared" si="1"/>
        <v>54</v>
      </c>
      <c r="N78" s="48" cm="1">
        <f t="array" ref="N78">INDEX('TARIF G'!$B$2:$W$95,MATCH($N$3,'TARIF G'!$A$2:$A$95,0),MATCH(TRUE,'TARIF G'!$B$1:$W$1&gt;=M78,0))</f>
        <v>22.12</v>
      </c>
      <c r="O78" s="9"/>
      <c r="P78" s="9"/>
      <c r="Q78" s="9"/>
      <c r="R78" s="48" cm="1">
        <f t="array" ref="R78">INDEX('TARIF D'!$B$2:$W$95,MATCH($N$3,'TARIF D'!$A$2:$A$95,0),MATCH(TRUE,'TARIF D'!$B$1:$W$1&gt;=M78,0))</f>
        <v>33.78</v>
      </c>
      <c r="S78" s="8"/>
      <c r="T78" s="10"/>
      <c r="U78" s="11"/>
      <c r="V78" s="12"/>
      <c r="W78" s="13"/>
      <c r="X78" s="8"/>
      <c r="Y78" s="8"/>
      <c r="Z78" s="8"/>
      <c r="AA78" s="7"/>
      <c r="AB78" s="7"/>
      <c r="AC78" s="7"/>
      <c r="AD78" s="14"/>
      <c r="AE78" s="7"/>
      <c r="AF78" s="14"/>
      <c r="AG78" s="7"/>
      <c r="AH78" s="14"/>
      <c r="AI78" s="8"/>
      <c r="AJ78" s="8"/>
      <c r="AK78" s="8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6"/>
      <c r="AY78" s="17"/>
      <c r="AZ78" s="17"/>
      <c r="BA78" s="17"/>
      <c r="BB78" s="17"/>
      <c r="BC78" s="17"/>
      <c r="BD78" s="17"/>
      <c r="BE78" s="17"/>
      <c r="BF78" s="18"/>
      <c r="BG78" s="17"/>
      <c r="BH78" s="19"/>
      <c r="BI78" s="17"/>
      <c r="BJ78" s="18"/>
      <c r="BK78" s="18"/>
    </row>
    <row r="79" spans="1:63" s="20" customFormat="1" ht="24" customHeight="1" x14ac:dyDescent="0.2">
      <c r="A79" s="7"/>
      <c r="B79" s="8"/>
      <c r="C79" s="8"/>
      <c r="D79" s="8"/>
      <c r="E79" s="9"/>
      <c r="F79" s="8"/>
      <c r="G79" s="8"/>
      <c r="H79" s="8" t="s">
        <v>47</v>
      </c>
      <c r="I79" s="8" t="s">
        <v>52</v>
      </c>
      <c r="J79" s="8" t="s">
        <v>194</v>
      </c>
      <c r="K79" s="32" t="s">
        <v>213</v>
      </c>
      <c r="L79" s="8" t="s">
        <v>113</v>
      </c>
      <c r="M79" s="9">
        <f t="shared" si="1"/>
        <v>3.12</v>
      </c>
      <c r="N79" s="48" cm="1">
        <f t="array" ref="N79">INDEX('TARIF G'!$B$2:$W$95,MATCH($N$3,'TARIF G'!$A$2:$A$95,0),MATCH(TRUE,'TARIF G'!$B$1:$W$1&gt;=M79,0))</f>
        <v>10.98</v>
      </c>
      <c r="O79" s="9"/>
      <c r="P79" s="9"/>
      <c r="Q79" s="9"/>
      <c r="R79" s="48" cm="1">
        <f t="array" ref="R79">INDEX('TARIF D'!$B$2:$W$95,MATCH($N$3,'TARIF D'!$A$2:$A$95,0),MATCH(TRUE,'TARIF D'!$B$1:$W$1&gt;=M79,0))</f>
        <v>20.07</v>
      </c>
      <c r="S79" s="8"/>
      <c r="T79" s="10"/>
      <c r="U79" s="11"/>
      <c r="V79" s="12"/>
      <c r="W79" s="13"/>
      <c r="X79" s="8"/>
      <c r="Y79" s="8"/>
      <c r="Z79" s="8"/>
      <c r="AA79" s="7"/>
      <c r="AB79" s="7"/>
      <c r="AC79" s="7"/>
      <c r="AD79" s="14"/>
      <c r="AE79" s="7"/>
      <c r="AF79" s="14"/>
      <c r="AG79" s="7"/>
      <c r="AH79" s="14"/>
      <c r="AI79" s="8"/>
      <c r="AJ79" s="8"/>
      <c r="AK79" s="8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6"/>
      <c r="AY79" s="17"/>
      <c r="AZ79" s="17"/>
      <c r="BA79" s="17"/>
      <c r="BB79" s="17"/>
      <c r="BC79" s="17"/>
      <c r="BD79" s="17"/>
      <c r="BE79" s="17"/>
      <c r="BF79" s="18"/>
      <c r="BG79" s="17"/>
      <c r="BH79" s="19"/>
      <c r="BI79" s="17"/>
      <c r="BJ79" s="18"/>
      <c r="BK79" s="18"/>
    </row>
    <row r="80" spans="1:63" s="20" customFormat="1" ht="24" customHeight="1" x14ac:dyDescent="0.2">
      <c r="A80" s="7"/>
      <c r="B80" s="8"/>
      <c r="C80" s="8"/>
      <c r="D80" s="8"/>
      <c r="E80" s="9"/>
      <c r="F80" s="8"/>
      <c r="G80" s="23"/>
      <c r="H80" s="8" t="s">
        <v>41</v>
      </c>
      <c r="I80" s="8" t="s">
        <v>51</v>
      </c>
      <c r="J80" s="8" t="s">
        <v>195</v>
      </c>
      <c r="K80" s="32" t="s">
        <v>213</v>
      </c>
      <c r="L80" s="8" t="s">
        <v>210</v>
      </c>
      <c r="M80" s="9">
        <f t="shared" si="1"/>
        <v>1.64</v>
      </c>
      <c r="N80" s="48" cm="1">
        <f t="array" ref="N80">INDEX('TARIF G'!$B$2:$W$95,MATCH($N$3,'TARIF G'!$A$2:$A$95,0),MATCH(TRUE,'TARIF G'!$B$1:$W$1&gt;=M80,0))</f>
        <v>10.98</v>
      </c>
      <c r="O80" s="9"/>
      <c r="P80" s="9"/>
      <c r="Q80" s="9"/>
      <c r="R80" s="48" cm="1">
        <f t="array" ref="R80">INDEX('TARIF D'!$B$2:$W$95,MATCH($N$3,'TARIF D'!$A$2:$A$95,0),MATCH(TRUE,'TARIF D'!$B$1:$W$1&gt;=M80,0))</f>
        <v>20.07</v>
      </c>
      <c r="S80" s="8"/>
      <c r="T80" s="10"/>
      <c r="U80" s="11"/>
      <c r="V80" s="12"/>
      <c r="W80" s="13"/>
      <c r="X80" s="8"/>
      <c r="Y80" s="8"/>
      <c r="Z80" s="8"/>
      <c r="AA80" s="7"/>
      <c r="AB80" s="7"/>
      <c r="AC80" s="7"/>
      <c r="AD80" s="14"/>
      <c r="AE80" s="7"/>
      <c r="AF80" s="14"/>
      <c r="AG80" s="7"/>
      <c r="AH80" s="14"/>
      <c r="AI80" s="8"/>
      <c r="AJ80" s="8"/>
      <c r="AK80" s="8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6"/>
      <c r="AY80" s="17"/>
      <c r="AZ80" s="17"/>
      <c r="BA80" s="17"/>
      <c r="BB80" s="17"/>
      <c r="BC80" s="17"/>
      <c r="BD80" s="17"/>
      <c r="BE80" s="17"/>
      <c r="BF80" s="18"/>
      <c r="BG80" s="17"/>
      <c r="BH80" s="19"/>
      <c r="BI80" s="17"/>
      <c r="BJ80" s="18"/>
      <c r="BK80" s="18"/>
    </row>
    <row r="81" spans="1:63" s="20" customFormat="1" ht="24" customHeight="1" x14ac:dyDescent="0.2">
      <c r="A81" s="7"/>
      <c r="B81" s="8"/>
      <c r="C81" s="8"/>
      <c r="D81" s="8"/>
      <c r="E81" s="9"/>
      <c r="F81" s="8"/>
      <c r="G81" s="8"/>
      <c r="H81" s="8" t="s">
        <v>47</v>
      </c>
      <c r="I81" s="8" t="s">
        <v>50</v>
      </c>
      <c r="J81" s="8" t="s">
        <v>196</v>
      </c>
      <c r="K81" s="32" t="s">
        <v>213</v>
      </c>
      <c r="L81" s="8" t="s">
        <v>89</v>
      </c>
      <c r="M81" s="9">
        <f t="shared" si="1"/>
        <v>7.1999999999999993</v>
      </c>
      <c r="N81" s="48" cm="1">
        <f t="array" ref="N81">INDEX('TARIF G'!$B$2:$W$95,MATCH($N$3,'TARIF G'!$A$2:$A$95,0),MATCH(TRUE,'TARIF G'!$B$1:$W$1&gt;=M81,0))</f>
        <v>12.37</v>
      </c>
      <c r="O81" s="9"/>
      <c r="P81" s="9"/>
      <c r="Q81" s="9"/>
      <c r="R81" s="48" cm="1">
        <f t="array" ref="R81">INDEX('TARIF D'!$B$2:$W$95,MATCH($N$3,'TARIF D'!$A$2:$A$95,0),MATCH(TRUE,'TARIF D'!$B$1:$W$1&gt;=M81,0))</f>
        <v>20.07</v>
      </c>
      <c r="S81" s="8"/>
      <c r="T81" s="10"/>
      <c r="U81" s="11"/>
      <c r="V81" s="12"/>
      <c r="W81" s="13"/>
      <c r="X81" s="8"/>
      <c r="Y81" s="8"/>
      <c r="Z81" s="8"/>
      <c r="AA81" s="7"/>
      <c r="AB81" s="7"/>
      <c r="AC81" s="7"/>
      <c r="AD81" s="14"/>
      <c r="AE81" s="7"/>
      <c r="AF81" s="14"/>
      <c r="AG81" s="7"/>
      <c r="AH81" s="14"/>
      <c r="AI81" s="8"/>
      <c r="AJ81" s="8"/>
      <c r="AK81" s="8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6"/>
      <c r="AY81" s="17"/>
      <c r="AZ81" s="17"/>
      <c r="BA81" s="17"/>
      <c r="BB81" s="17"/>
      <c r="BC81" s="17"/>
      <c r="BD81" s="17"/>
      <c r="BE81" s="17"/>
      <c r="BF81" s="18"/>
      <c r="BG81" s="17"/>
      <c r="BH81" s="19"/>
      <c r="BI81" s="17"/>
      <c r="BJ81" s="18"/>
      <c r="BK81" s="18"/>
    </row>
    <row r="82" spans="1:63" s="20" customFormat="1" ht="24" customHeight="1" x14ac:dyDescent="0.2">
      <c r="A82" s="7"/>
      <c r="B82" s="8"/>
      <c r="C82" s="8"/>
      <c r="D82" s="8"/>
      <c r="E82" s="9"/>
      <c r="F82" s="8"/>
      <c r="G82" s="8"/>
      <c r="H82" s="8" t="s">
        <v>51</v>
      </c>
      <c r="I82" s="8" t="s">
        <v>47</v>
      </c>
      <c r="J82" s="8" t="s">
        <v>197</v>
      </c>
      <c r="K82" s="32" t="s">
        <v>213</v>
      </c>
      <c r="L82" s="8" t="s">
        <v>117</v>
      </c>
      <c r="M82" s="9">
        <f t="shared" si="1"/>
        <v>7.1999999999999993</v>
      </c>
      <c r="N82" s="48" cm="1">
        <f t="array" ref="N82">INDEX('TARIF G'!$B$2:$W$95,MATCH($N$3,'TARIF G'!$A$2:$A$95,0),MATCH(TRUE,'TARIF G'!$B$1:$W$1&gt;=M82,0))</f>
        <v>12.37</v>
      </c>
      <c r="O82" s="9"/>
      <c r="P82" s="9"/>
      <c r="Q82" s="9"/>
      <c r="R82" s="48" cm="1">
        <f t="array" ref="R82">INDEX('TARIF D'!$B$2:$W$95,MATCH($N$3,'TARIF D'!$A$2:$A$95,0),MATCH(TRUE,'TARIF D'!$B$1:$W$1&gt;=M82,0))</f>
        <v>20.07</v>
      </c>
      <c r="S82" s="8"/>
      <c r="T82" s="10"/>
      <c r="U82" s="11"/>
      <c r="V82" s="12"/>
      <c r="W82" s="13"/>
      <c r="X82" s="8"/>
      <c r="Y82" s="8"/>
      <c r="Z82" s="8"/>
      <c r="AA82" s="7"/>
      <c r="AB82" s="7"/>
      <c r="AC82" s="7"/>
      <c r="AD82" s="14"/>
      <c r="AE82" s="7"/>
      <c r="AF82" s="14"/>
      <c r="AG82" s="7"/>
      <c r="AH82" s="14"/>
      <c r="AI82" s="8"/>
      <c r="AJ82" s="8"/>
      <c r="AK82" s="8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6"/>
      <c r="AY82" s="17"/>
      <c r="AZ82" s="17"/>
      <c r="BA82" s="17"/>
      <c r="BB82" s="17"/>
      <c r="BC82" s="17"/>
      <c r="BD82" s="17"/>
      <c r="BE82" s="17"/>
      <c r="BF82" s="18"/>
      <c r="BG82" s="17"/>
      <c r="BH82" s="19"/>
      <c r="BI82" s="17"/>
      <c r="BJ82" s="18"/>
      <c r="BK82" s="18"/>
    </row>
    <row r="83" spans="1:63" s="20" customFormat="1" ht="24" customHeight="1" x14ac:dyDescent="0.2">
      <c r="A83" s="7"/>
      <c r="B83" s="8"/>
      <c r="C83" s="8"/>
      <c r="D83" s="8"/>
      <c r="E83" s="9"/>
      <c r="F83" s="8"/>
      <c r="G83" s="8"/>
      <c r="H83" s="8">
        <v>1</v>
      </c>
      <c r="I83" s="8" t="s">
        <v>43</v>
      </c>
      <c r="J83" s="8" t="s">
        <v>187</v>
      </c>
      <c r="K83" s="32"/>
      <c r="L83" s="8" t="s">
        <v>118</v>
      </c>
      <c r="M83" s="9">
        <f t="shared" si="1"/>
        <v>49</v>
      </c>
      <c r="N83" s="48" cm="1">
        <f t="array" ref="N83">INDEX('TARIF G'!$B$2:$W$95,MATCH($N$3,'TARIF G'!$A$2:$A$95,0),MATCH(TRUE,'TARIF G'!$B$1:$W$1&gt;=M83,0))</f>
        <v>20.25</v>
      </c>
      <c r="O83" s="9"/>
      <c r="P83" s="9"/>
      <c r="Q83" s="9"/>
      <c r="R83" s="48" cm="1">
        <f t="array" ref="R83">INDEX('TARIF D'!$B$2:$W$95,MATCH($N$3,'TARIF D'!$A$2:$A$95,0),MATCH(TRUE,'TARIF D'!$B$1:$W$1&gt;=M83,0))</f>
        <v>30.88</v>
      </c>
      <c r="S83" s="8"/>
      <c r="T83" s="10"/>
      <c r="U83" s="11"/>
      <c r="V83" s="12"/>
      <c r="W83" s="13"/>
      <c r="X83" s="8"/>
      <c r="Y83" s="8"/>
      <c r="Z83" s="8"/>
      <c r="AA83" s="7"/>
      <c r="AB83" s="7"/>
      <c r="AC83" s="7"/>
      <c r="AD83" s="14"/>
      <c r="AE83" s="7"/>
      <c r="AF83" s="14"/>
      <c r="AG83" s="7"/>
      <c r="AH83" s="14"/>
      <c r="AI83" s="8"/>
      <c r="AJ83" s="8"/>
      <c r="AK83" s="8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6"/>
      <c r="AY83" s="17"/>
      <c r="AZ83" s="17"/>
      <c r="BA83" s="17"/>
      <c r="BB83" s="17"/>
      <c r="BC83" s="17"/>
      <c r="BD83" s="17"/>
      <c r="BE83" s="17"/>
      <c r="BF83" s="18"/>
      <c r="BG83" s="17"/>
      <c r="BH83" s="19"/>
      <c r="BI83" s="17"/>
      <c r="BJ83" s="18"/>
      <c r="BK83" s="18"/>
    </row>
    <row r="84" spans="1:63" s="20" customFormat="1" ht="24" customHeight="1" x14ac:dyDescent="0.2">
      <c r="A84" s="7"/>
      <c r="B84" s="8"/>
      <c r="C84" s="8"/>
      <c r="D84" s="8"/>
      <c r="E84" s="9"/>
      <c r="F84" s="8"/>
      <c r="G84" s="8"/>
      <c r="H84" s="8">
        <v>1</v>
      </c>
      <c r="I84" s="8" t="s">
        <v>43</v>
      </c>
      <c r="J84" s="8" t="s">
        <v>187</v>
      </c>
      <c r="K84" s="32"/>
      <c r="L84" s="8" t="s">
        <v>118</v>
      </c>
      <c r="M84" s="9">
        <f t="shared" si="1"/>
        <v>49</v>
      </c>
      <c r="N84" s="48" cm="1">
        <f t="array" ref="N84">INDEX('TARIF G'!$B$2:$W$95,MATCH($N$3,'TARIF G'!$A$2:$A$95,0),MATCH(TRUE,'TARIF G'!$B$1:$W$1&gt;=M84,0))</f>
        <v>20.25</v>
      </c>
      <c r="O84" s="9"/>
      <c r="P84" s="9"/>
      <c r="Q84" s="9"/>
      <c r="R84" s="48" cm="1">
        <f t="array" ref="R84">INDEX('TARIF D'!$B$2:$W$95,MATCH($N$3,'TARIF D'!$A$2:$A$95,0),MATCH(TRUE,'TARIF D'!$B$1:$W$1&gt;=M84,0))</f>
        <v>30.88</v>
      </c>
      <c r="S84" s="8"/>
      <c r="T84" s="10"/>
      <c r="U84" s="11"/>
      <c r="V84" s="12"/>
      <c r="W84" s="13"/>
      <c r="X84" s="8"/>
      <c r="Y84" s="8"/>
      <c r="Z84" s="8"/>
      <c r="AA84" s="7"/>
      <c r="AB84" s="7"/>
      <c r="AC84" s="7"/>
      <c r="AD84" s="21"/>
      <c r="AE84" s="7"/>
      <c r="AF84" s="21"/>
      <c r="AG84" s="7"/>
      <c r="AH84" s="21"/>
      <c r="AI84" s="8"/>
      <c r="AJ84" s="8"/>
      <c r="AK84" s="8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6"/>
      <c r="AY84" s="17"/>
      <c r="AZ84" s="17"/>
      <c r="BA84" s="17"/>
      <c r="BB84" s="17"/>
      <c r="BC84" s="17"/>
      <c r="BD84" s="17"/>
      <c r="BE84" s="17"/>
      <c r="BF84" s="18"/>
      <c r="BG84" s="17"/>
      <c r="BH84" s="19"/>
      <c r="BI84" s="17"/>
      <c r="BJ84" s="18"/>
      <c r="BK84" s="18"/>
    </row>
    <row r="85" spans="1:63" s="20" customFormat="1" ht="24" customHeight="1" x14ac:dyDescent="0.2">
      <c r="A85" s="7"/>
      <c r="B85" s="8"/>
      <c r="C85" s="8"/>
      <c r="D85" s="8"/>
      <c r="E85" s="9"/>
      <c r="F85" s="8"/>
      <c r="G85" s="8"/>
      <c r="H85" s="8">
        <v>1</v>
      </c>
      <c r="I85" s="8" t="s">
        <v>43</v>
      </c>
      <c r="J85" s="8" t="s">
        <v>187</v>
      </c>
      <c r="K85" s="32"/>
      <c r="L85" s="8" t="s">
        <v>118</v>
      </c>
      <c r="M85" s="9">
        <f t="shared" si="1"/>
        <v>49</v>
      </c>
      <c r="N85" s="48" cm="1">
        <f t="array" ref="N85">INDEX('TARIF G'!$B$2:$W$95,MATCH($N$3,'TARIF G'!$A$2:$A$95,0),MATCH(TRUE,'TARIF G'!$B$1:$W$1&gt;=M85,0))</f>
        <v>20.25</v>
      </c>
      <c r="O85" s="9"/>
      <c r="P85" s="9"/>
      <c r="Q85" s="9"/>
      <c r="R85" s="48" cm="1">
        <f t="array" ref="R85">INDEX('TARIF D'!$B$2:$W$95,MATCH($N$3,'TARIF D'!$A$2:$A$95,0),MATCH(TRUE,'TARIF D'!$B$1:$W$1&gt;=M85,0))</f>
        <v>30.88</v>
      </c>
      <c r="S85" s="8"/>
      <c r="T85" s="10"/>
      <c r="U85" s="11"/>
      <c r="V85" s="12"/>
      <c r="W85" s="13"/>
      <c r="X85" s="8"/>
      <c r="Y85" s="8"/>
      <c r="Z85" s="8"/>
      <c r="AA85" s="7"/>
      <c r="AB85" s="7"/>
      <c r="AC85" s="7"/>
      <c r="AD85" s="21"/>
      <c r="AE85" s="7"/>
      <c r="AF85" s="21"/>
      <c r="AG85" s="7"/>
      <c r="AH85" s="21"/>
      <c r="AI85" s="8"/>
      <c r="AJ85" s="8"/>
      <c r="AK85" s="8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6"/>
      <c r="AY85" s="17"/>
      <c r="AZ85" s="17"/>
      <c r="BA85" s="17"/>
      <c r="BB85" s="17"/>
      <c r="BC85" s="17"/>
      <c r="BD85" s="17"/>
      <c r="BE85" s="17"/>
      <c r="BF85" s="18"/>
      <c r="BG85" s="17"/>
      <c r="BH85" s="19"/>
      <c r="BI85" s="17"/>
      <c r="BJ85" s="18"/>
      <c r="BK85" s="18"/>
    </row>
    <row r="86" spans="1:63" s="20" customFormat="1" ht="24" customHeight="1" x14ac:dyDescent="0.2">
      <c r="A86" s="7"/>
      <c r="B86" s="8"/>
      <c r="C86" s="8"/>
      <c r="D86" s="8"/>
      <c r="E86" s="9"/>
      <c r="F86" s="8"/>
      <c r="G86" s="8"/>
      <c r="H86" s="8">
        <v>5</v>
      </c>
      <c r="I86" s="8" t="s">
        <v>203</v>
      </c>
      <c r="J86" s="8"/>
      <c r="K86" s="32" t="s">
        <v>213</v>
      </c>
      <c r="L86" s="8"/>
      <c r="M86" s="9">
        <f t="shared" si="1"/>
        <v>0</v>
      </c>
      <c r="N86" s="48" cm="1">
        <f t="array" ref="N86">INDEX('TARIF G'!$B$2:$W$95,MATCH($N$3,'TARIF G'!$A$2:$A$95,0),MATCH(TRUE,'TARIF G'!$B$1:$W$1&gt;=M86,0))</f>
        <v>10.98</v>
      </c>
      <c r="O86" s="9"/>
      <c r="P86" s="9"/>
      <c r="Q86" s="9"/>
      <c r="R86" s="48" cm="1">
        <f t="array" ref="R86">INDEX('TARIF D'!$B$2:$W$95,MATCH($N$3,'TARIF D'!$A$2:$A$95,0),MATCH(TRUE,'TARIF D'!$B$1:$W$1&gt;=M86,0))</f>
        <v>20.07</v>
      </c>
      <c r="S86" s="8"/>
      <c r="T86" s="10"/>
      <c r="U86" s="11"/>
      <c r="V86" s="12"/>
      <c r="W86" s="13"/>
      <c r="X86" s="8"/>
      <c r="Y86" s="8"/>
      <c r="Z86" s="8"/>
      <c r="AA86" s="7"/>
      <c r="AB86" s="7"/>
      <c r="AC86" s="7"/>
      <c r="AD86" s="21"/>
      <c r="AE86" s="7"/>
      <c r="AF86" s="21"/>
      <c r="AG86" s="7"/>
      <c r="AH86" s="21"/>
      <c r="AI86" s="8"/>
      <c r="AJ86" s="8"/>
      <c r="AK86" s="8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6"/>
      <c r="AY86" s="17"/>
      <c r="AZ86" s="17"/>
      <c r="BA86" s="17"/>
      <c r="BB86" s="17"/>
      <c r="BC86" s="17"/>
      <c r="BD86" s="17"/>
      <c r="BE86" s="17"/>
      <c r="BF86" s="18"/>
      <c r="BG86" s="17"/>
      <c r="BH86" s="19"/>
      <c r="BI86" s="17"/>
      <c r="BJ86" s="18"/>
      <c r="BK86" s="18"/>
    </row>
    <row r="87" spans="1:63" s="20" customFormat="1" ht="24" customHeight="1" x14ac:dyDescent="0.2">
      <c r="A87" s="7"/>
      <c r="B87" s="8"/>
      <c r="C87" s="8"/>
      <c r="D87" s="8"/>
      <c r="E87" s="9"/>
      <c r="F87" s="8"/>
      <c r="G87" s="8"/>
      <c r="H87" s="8">
        <v>3</v>
      </c>
      <c r="I87" s="8"/>
      <c r="J87" s="8"/>
      <c r="K87" s="32"/>
      <c r="L87" s="8" t="s">
        <v>119</v>
      </c>
      <c r="M87" s="9">
        <f t="shared" si="1"/>
        <v>69</v>
      </c>
      <c r="N87" s="48" cm="1">
        <f t="array" ref="N87">INDEX('TARIF G'!$B$2:$W$95,MATCH($N$3,'TARIF G'!$A$2:$A$95,0),MATCH(TRUE,'TARIF G'!$B$1:$W$1&gt;=M87,0))</f>
        <v>23.97</v>
      </c>
      <c r="O87" s="9"/>
      <c r="P87" s="9"/>
      <c r="Q87" s="9"/>
      <c r="R87" s="48" cm="1">
        <f t="array" ref="R87">INDEX('TARIF D'!$B$2:$W$95,MATCH($N$3,'TARIF D'!$A$2:$A$95,0),MATCH(TRUE,'TARIF D'!$B$1:$W$1&gt;=M87,0))</f>
        <v>37.619999999999997</v>
      </c>
      <c r="S87" s="8"/>
      <c r="T87" s="10"/>
      <c r="U87" s="11"/>
      <c r="V87" s="12"/>
      <c r="W87" s="13"/>
      <c r="X87" s="8"/>
      <c r="Y87" s="8"/>
      <c r="Z87" s="8"/>
      <c r="AA87" s="7"/>
      <c r="AB87" s="7"/>
      <c r="AC87" s="7"/>
      <c r="AD87" s="14"/>
      <c r="AE87" s="7"/>
      <c r="AF87" s="14"/>
      <c r="AG87" s="7"/>
      <c r="AH87" s="14"/>
      <c r="AI87" s="8"/>
      <c r="AJ87" s="8"/>
      <c r="AK87" s="8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6"/>
      <c r="AY87" s="17"/>
      <c r="AZ87" s="17"/>
      <c r="BA87" s="17"/>
      <c r="BB87" s="17"/>
      <c r="BC87" s="17"/>
      <c r="BD87" s="17"/>
      <c r="BE87" s="17"/>
      <c r="BF87" s="18"/>
      <c r="BG87" s="17"/>
      <c r="BH87" s="19"/>
      <c r="BI87" s="17"/>
      <c r="BJ87" s="18"/>
      <c r="BK87" s="18"/>
    </row>
    <row r="88" spans="1:63" s="20" customFormat="1" ht="24" customHeight="1" x14ac:dyDescent="0.2">
      <c r="A88" s="7"/>
      <c r="B88" s="8"/>
      <c r="C88" s="8"/>
      <c r="D88" s="8"/>
      <c r="E88" s="9"/>
      <c r="F88" s="8"/>
      <c r="G88" s="8"/>
      <c r="H88" s="8" t="s">
        <v>41</v>
      </c>
      <c r="I88" s="8"/>
      <c r="J88" s="8"/>
      <c r="K88" s="32" t="s">
        <v>213</v>
      </c>
      <c r="L88" s="8" t="s">
        <v>120</v>
      </c>
      <c r="M88" s="9">
        <f t="shared" si="1"/>
        <v>10.736000000000001</v>
      </c>
      <c r="N88" s="48" cm="1">
        <f t="array" ref="N88">INDEX('TARIF G'!$B$2:$W$95,MATCH($N$3,'TARIF G'!$A$2:$A$95,0),MATCH(TRUE,'TARIF G'!$B$1:$W$1&gt;=M88,0))</f>
        <v>13.77</v>
      </c>
      <c r="O88" s="9"/>
      <c r="P88" s="9"/>
      <c r="Q88" s="9"/>
      <c r="R88" s="48" cm="1">
        <f t="array" ref="R88">INDEX('TARIF D'!$B$2:$W$95,MATCH($N$3,'TARIF D'!$A$2:$A$95,0),MATCH(TRUE,'TARIF D'!$B$1:$W$1&gt;=M88,0))</f>
        <v>23.6</v>
      </c>
      <c r="S88" s="8"/>
      <c r="T88" s="10"/>
      <c r="U88" s="11"/>
      <c r="V88" s="12"/>
      <c r="W88" s="13"/>
      <c r="X88" s="8"/>
      <c r="Y88" s="8"/>
      <c r="Z88" s="8"/>
      <c r="AA88" s="7"/>
      <c r="AB88" s="7"/>
      <c r="AC88" s="7"/>
      <c r="AD88" s="14"/>
      <c r="AE88" s="7"/>
      <c r="AF88" s="14"/>
      <c r="AG88" s="7"/>
      <c r="AH88" s="14"/>
      <c r="AI88" s="8"/>
      <c r="AJ88" s="8"/>
      <c r="AK88" s="8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6"/>
      <c r="AY88" s="17"/>
      <c r="AZ88" s="17"/>
      <c r="BA88" s="17"/>
      <c r="BB88" s="17"/>
      <c r="BC88" s="17"/>
      <c r="BD88" s="17"/>
      <c r="BE88" s="17"/>
      <c r="BF88" s="18"/>
      <c r="BG88" s="17"/>
      <c r="BH88" s="19"/>
      <c r="BI88" s="17"/>
      <c r="BJ88" s="18"/>
      <c r="BK88" s="18"/>
    </row>
    <row r="89" spans="1:63" s="20" customFormat="1" ht="24" customHeight="1" x14ac:dyDescent="0.2">
      <c r="A89" s="7"/>
      <c r="B89" s="8"/>
      <c r="C89" s="8"/>
      <c r="D89" s="8"/>
      <c r="E89" s="9"/>
      <c r="F89" s="8"/>
      <c r="G89" s="8"/>
      <c r="H89" s="8" t="s">
        <v>41</v>
      </c>
      <c r="I89" s="8"/>
      <c r="J89" s="8"/>
      <c r="K89" s="32" t="s">
        <v>213</v>
      </c>
      <c r="L89" s="8" t="s">
        <v>121</v>
      </c>
      <c r="M89" s="9">
        <f t="shared" si="1"/>
        <v>11.04</v>
      </c>
      <c r="N89" s="48" cm="1">
        <f t="array" ref="N89">INDEX('TARIF G'!$B$2:$W$95,MATCH($N$3,'TARIF G'!$A$2:$A$95,0),MATCH(TRUE,'TARIF G'!$B$1:$W$1&gt;=M89,0))</f>
        <v>13.77</v>
      </c>
      <c r="O89" s="9"/>
      <c r="P89" s="9"/>
      <c r="Q89" s="9"/>
      <c r="R89" s="48" cm="1">
        <f t="array" ref="R89">INDEX('TARIF D'!$B$2:$W$95,MATCH($N$3,'TARIF D'!$A$2:$A$95,0),MATCH(TRUE,'TARIF D'!$B$1:$W$1&gt;=M89,0))</f>
        <v>23.6</v>
      </c>
      <c r="S89" s="8"/>
      <c r="T89" s="10"/>
      <c r="U89" s="11"/>
      <c r="V89" s="12"/>
      <c r="W89" s="13"/>
      <c r="X89" s="8"/>
      <c r="Y89" s="8"/>
      <c r="Z89" s="8"/>
      <c r="AA89" s="7"/>
      <c r="AB89" s="7"/>
      <c r="AC89" s="7"/>
      <c r="AD89" s="14"/>
      <c r="AE89" s="7"/>
      <c r="AF89" s="14"/>
      <c r="AG89" s="7"/>
      <c r="AH89" s="14"/>
      <c r="AI89" s="8"/>
      <c r="AJ89" s="8"/>
      <c r="AK89" s="8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6"/>
      <c r="AY89" s="17"/>
      <c r="AZ89" s="17"/>
      <c r="BA89" s="17"/>
      <c r="BB89" s="17"/>
      <c r="BC89" s="17"/>
      <c r="BD89" s="17"/>
      <c r="BE89" s="17"/>
      <c r="BF89" s="18"/>
      <c r="BG89" s="17"/>
      <c r="BH89" s="19"/>
      <c r="BI89" s="17"/>
      <c r="BJ89" s="18"/>
      <c r="BK89" s="18"/>
    </row>
    <row r="90" spans="1:63" s="20" customFormat="1" ht="24" customHeight="1" x14ac:dyDescent="0.2">
      <c r="A90" s="7"/>
      <c r="B90" s="8"/>
      <c r="C90" s="8"/>
      <c r="D90" s="8"/>
      <c r="E90" s="9"/>
      <c r="F90" s="8"/>
      <c r="G90" s="8"/>
      <c r="H90" s="8" t="s">
        <v>51</v>
      </c>
      <c r="I90" s="8"/>
      <c r="J90" s="8"/>
      <c r="K90" s="32" t="s">
        <v>213</v>
      </c>
      <c r="L90" s="8" t="s">
        <v>122</v>
      </c>
      <c r="M90" s="9">
        <f t="shared" si="1"/>
        <v>6.3360000000000003</v>
      </c>
      <c r="N90" s="48" cm="1">
        <f t="array" ref="N90">INDEX('TARIF G'!$B$2:$W$95,MATCH($N$3,'TARIF G'!$A$2:$A$95,0),MATCH(TRUE,'TARIF G'!$B$1:$W$1&gt;=M90,0))</f>
        <v>12.37</v>
      </c>
      <c r="O90" s="9"/>
      <c r="P90" s="9"/>
      <c r="Q90" s="9"/>
      <c r="R90" s="48" cm="1">
        <f t="array" ref="R90">INDEX('TARIF D'!$B$2:$W$95,MATCH($N$3,'TARIF D'!$A$2:$A$95,0),MATCH(TRUE,'TARIF D'!$B$1:$W$1&gt;=M90,0))</f>
        <v>20.07</v>
      </c>
      <c r="S90" s="8"/>
      <c r="T90" s="10"/>
      <c r="U90" s="11"/>
      <c r="V90" s="12"/>
      <c r="W90" s="13"/>
      <c r="X90" s="8"/>
      <c r="Y90" s="8"/>
      <c r="Z90" s="8"/>
      <c r="AA90" s="7"/>
      <c r="AB90" s="7"/>
      <c r="AC90" s="7"/>
      <c r="AD90" s="14"/>
      <c r="AE90" s="7"/>
      <c r="AF90" s="14"/>
      <c r="AG90" s="7"/>
      <c r="AH90" s="14"/>
      <c r="AI90" s="8"/>
      <c r="AJ90" s="8"/>
      <c r="AK90" s="8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6"/>
      <c r="AY90" s="17"/>
      <c r="AZ90" s="17"/>
      <c r="BA90" s="17"/>
      <c r="BB90" s="17"/>
      <c r="BC90" s="17"/>
      <c r="BD90" s="17"/>
      <c r="BE90" s="17"/>
      <c r="BF90" s="18"/>
      <c r="BG90" s="17"/>
      <c r="BH90" s="19"/>
      <c r="BI90" s="17"/>
      <c r="BJ90" s="18"/>
      <c r="BK90" s="18"/>
    </row>
    <row r="91" spans="1:63" s="20" customFormat="1" ht="24" customHeight="1" x14ac:dyDescent="0.2">
      <c r="A91" s="7"/>
      <c r="B91" s="8"/>
      <c r="C91" s="8"/>
      <c r="D91" s="8"/>
      <c r="E91" s="9"/>
      <c r="F91" s="8"/>
      <c r="G91" s="8"/>
      <c r="H91" s="8" t="s">
        <v>42</v>
      </c>
      <c r="I91" s="8"/>
      <c r="J91" s="8"/>
      <c r="K91" s="32" t="s">
        <v>213</v>
      </c>
      <c r="L91" s="8" t="s">
        <v>123</v>
      </c>
      <c r="M91" s="9">
        <f t="shared" si="1"/>
        <v>10.4</v>
      </c>
      <c r="N91" s="48" cm="1">
        <f t="array" ref="N91">INDEX('TARIF G'!$B$2:$W$95,MATCH($N$3,'TARIF G'!$A$2:$A$95,0),MATCH(TRUE,'TARIF G'!$B$1:$W$1&gt;=M91,0))</f>
        <v>13.77</v>
      </c>
      <c r="O91" s="9"/>
      <c r="P91" s="9"/>
      <c r="Q91" s="9"/>
      <c r="R91" s="48" cm="1">
        <f t="array" ref="R91">INDEX('TARIF D'!$B$2:$W$95,MATCH($N$3,'TARIF D'!$A$2:$A$95,0),MATCH(TRUE,'TARIF D'!$B$1:$W$1&gt;=M91,0))</f>
        <v>23.6</v>
      </c>
      <c r="S91" s="8"/>
      <c r="T91" s="10"/>
      <c r="U91" s="11"/>
      <c r="V91" s="12"/>
      <c r="W91" s="13"/>
      <c r="X91" s="8"/>
      <c r="Y91" s="8"/>
      <c r="Z91" s="8"/>
      <c r="AA91" s="7"/>
      <c r="AB91" s="7"/>
      <c r="AC91" s="7"/>
      <c r="AD91" s="14"/>
      <c r="AE91" s="7"/>
      <c r="AF91" s="14"/>
      <c r="AG91" s="7"/>
      <c r="AH91" s="14"/>
      <c r="AI91" s="8"/>
      <c r="AJ91" s="8"/>
      <c r="AK91" s="8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6"/>
      <c r="AY91" s="17"/>
      <c r="AZ91" s="17"/>
      <c r="BA91" s="17"/>
      <c r="BB91" s="17"/>
      <c r="BC91" s="17"/>
      <c r="BD91" s="17"/>
      <c r="BE91" s="17"/>
      <c r="BF91" s="18"/>
      <c r="BG91" s="17"/>
      <c r="BH91" s="19"/>
      <c r="BI91" s="17"/>
      <c r="BJ91" s="18"/>
      <c r="BK91" s="18"/>
    </row>
    <row r="92" spans="1:63" s="20" customFormat="1" ht="24" customHeight="1" x14ac:dyDescent="0.2">
      <c r="A92" s="7"/>
      <c r="B92" s="8"/>
      <c r="C92" s="8"/>
      <c r="D92" s="8"/>
      <c r="E92" s="9"/>
      <c r="F92" s="8"/>
      <c r="G92" s="8"/>
      <c r="H92" s="8" t="s">
        <v>41</v>
      </c>
      <c r="I92" s="8"/>
      <c r="J92" s="8"/>
      <c r="K92" s="32" t="s">
        <v>213</v>
      </c>
      <c r="L92" s="8" t="s">
        <v>124</v>
      </c>
      <c r="M92" s="9">
        <f t="shared" si="1"/>
        <v>6.6</v>
      </c>
      <c r="N92" s="48" cm="1">
        <f t="array" ref="N92">INDEX('TARIF G'!$B$2:$W$95,MATCH($N$3,'TARIF G'!$A$2:$A$95,0),MATCH(TRUE,'TARIF G'!$B$1:$W$1&gt;=M92,0))</f>
        <v>12.37</v>
      </c>
      <c r="O92" s="9"/>
      <c r="P92" s="9"/>
      <c r="Q92" s="9"/>
      <c r="R92" s="48" cm="1">
        <f t="array" ref="R92">INDEX('TARIF D'!$B$2:$W$95,MATCH($N$3,'TARIF D'!$A$2:$A$95,0),MATCH(TRUE,'TARIF D'!$B$1:$W$1&gt;=M92,0))</f>
        <v>20.07</v>
      </c>
      <c r="S92" s="8"/>
      <c r="T92" s="10"/>
      <c r="U92" s="11"/>
      <c r="V92" s="12"/>
      <c r="W92" s="13"/>
      <c r="X92" s="8"/>
      <c r="Y92" s="8"/>
      <c r="Z92" s="8"/>
      <c r="AA92" s="7"/>
      <c r="AB92" s="7"/>
      <c r="AC92" s="7"/>
      <c r="AD92" s="14"/>
      <c r="AE92" s="7"/>
      <c r="AF92" s="14"/>
      <c r="AG92" s="7"/>
      <c r="AH92" s="14"/>
      <c r="AI92" s="8"/>
      <c r="AJ92" s="8"/>
      <c r="AK92" s="8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6"/>
      <c r="AY92" s="17"/>
      <c r="AZ92" s="17"/>
      <c r="BA92" s="17"/>
      <c r="BB92" s="17"/>
      <c r="BC92" s="17"/>
      <c r="BD92" s="17"/>
      <c r="BE92" s="17"/>
      <c r="BF92" s="18"/>
      <c r="BG92" s="17"/>
      <c r="BH92" s="19"/>
      <c r="BI92" s="17"/>
      <c r="BJ92" s="18"/>
      <c r="BK92" s="18"/>
    </row>
    <row r="93" spans="1:63" s="20" customFormat="1" ht="24" customHeight="1" x14ac:dyDescent="0.2">
      <c r="A93" s="7"/>
      <c r="B93" s="8"/>
      <c r="C93" s="8"/>
      <c r="D93" s="8"/>
      <c r="E93" s="9"/>
      <c r="F93" s="8"/>
      <c r="G93" s="8"/>
      <c r="H93" s="8">
        <f>+Y93</f>
        <v>0</v>
      </c>
      <c r="I93" s="8"/>
      <c r="J93" s="8"/>
      <c r="K93" s="32" t="s">
        <v>213</v>
      </c>
      <c r="L93" s="8" t="s">
        <v>125</v>
      </c>
      <c r="M93" s="9">
        <f t="shared" si="1"/>
        <v>0</v>
      </c>
      <c r="N93" s="48" cm="1">
        <f t="array" ref="N93">INDEX('TARIF G'!$B$2:$W$95,MATCH($N$3,'TARIF G'!$A$2:$A$95,0),MATCH(TRUE,'TARIF G'!$B$1:$W$1&gt;=M93,0))</f>
        <v>10.98</v>
      </c>
      <c r="O93" s="9"/>
      <c r="P93" s="9"/>
      <c r="Q93" s="9"/>
      <c r="R93" s="48" cm="1">
        <f t="array" ref="R93">INDEX('TARIF D'!$B$2:$W$95,MATCH($N$3,'TARIF D'!$A$2:$A$95,0),MATCH(TRUE,'TARIF D'!$B$1:$W$1&gt;=M93,0))</f>
        <v>20.07</v>
      </c>
      <c r="S93" s="8"/>
      <c r="T93" s="10"/>
      <c r="U93" s="11"/>
      <c r="V93" s="12"/>
      <c r="W93" s="13"/>
      <c r="X93" s="8"/>
      <c r="Y93" s="8"/>
      <c r="Z93" s="8"/>
      <c r="AA93" s="7"/>
      <c r="AB93" s="7"/>
      <c r="AC93" s="7"/>
      <c r="AD93" s="14"/>
      <c r="AE93" s="7"/>
      <c r="AF93" s="14"/>
      <c r="AG93" s="7"/>
      <c r="AH93" s="14"/>
      <c r="AI93" s="8"/>
      <c r="AJ93" s="8"/>
      <c r="AK93" s="8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6"/>
      <c r="AY93" s="17"/>
      <c r="AZ93" s="17"/>
      <c r="BA93" s="17"/>
      <c r="BB93" s="17"/>
      <c r="BC93" s="17"/>
      <c r="BD93" s="17"/>
      <c r="BE93" s="17"/>
      <c r="BF93" s="18"/>
      <c r="BG93" s="17"/>
      <c r="BH93" s="19"/>
      <c r="BI93" s="17"/>
      <c r="BJ93" s="18"/>
      <c r="BK93" s="18"/>
    </row>
    <row r="94" spans="1:63" s="20" customFormat="1" ht="24" customHeight="1" x14ac:dyDescent="0.2">
      <c r="A94" s="7"/>
      <c r="B94" s="8"/>
      <c r="C94" s="8"/>
      <c r="D94" s="8"/>
      <c r="E94" s="9"/>
      <c r="F94" s="8"/>
      <c r="G94" s="8"/>
      <c r="H94" s="8">
        <f>+Y94</f>
        <v>0</v>
      </c>
      <c r="I94" s="8"/>
      <c r="J94" s="8"/>
      <c r="K94" s="32" t="s">
        <v>213</v>
      </c>
      <c r="L94" s="8" t="s">
        <v>126</v>
      </c>
      <c r="M94" s="9">
        <f t="shared" si="1"/>
        <v>0</v>
      </c>
      <c r="N94" s="48" cm="1">
        <f t="array" ref="N94">INDEX('TARIF G'!$B$2:$W$95,MATCH($N$3,'TARIF G'!$A$2:$A$95,0),MATCH(TRUE,'TARIF G'!$B$1:$W$1&gt;=M94,0))</f>
        <v>10.98</v>
      </c>
      <c r="O94" s="9"/>
      <c r="P94" s="9"/>
      <c r="Q94" s="9"/>
      <c r="R94" s="48" cm="1">
        <f t="array" ref="R94">INDEX('TARIF D'!$B$2:$W$95,MATCH($N$3,'TARIF D'!$A$2:$A$95,0),MATCH(TRUE,'TARIF D'!$B$1:$W$1&gt;=M94,0))</f>
        <v>20.07</v>
      </c>
      <c r="S94" s="8"/>
      <c r="T94" s="10"/>
      <c r="U94" s="11"/>
      <c r="V94" s="12"/>
      <c r="W94" s="13"/>
      <c r="X94" s="8"/>
      <c r="Y94" s="8"/>
      <c r="Z94" s="8"/>
      <c r="AA94" s="7"/>
      <c r="AB94" s="7"/>
      <c r="AC94" s="7"/>
      <c r="AD94" s="14"/>
      <c r="AE94" s="7"/>
      <c r="AF94" s="14"/>
      <c r="AG94" s="7"/>
      <c r="AH94" s="14"/>
      <c r="AI94" s="8"/>
      <c r="AJ94" s="8"/>
      <c r="AK94" s="8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6"/>
      <c r="AY94" s="17"/>
      <c r="AZ94" s="17"/>
      <c r="BA94" s="17"/>
      <c r="BB94" s="17"/>
      <c r="BC94" s="17"/>
      <c r="BD94" s="17"/>
      <c r="BE94" s="17"/>
      <c r="BF94" s="18"/>
      <c r="BG94" s="17"/>
      <c r="BH94" s="19"/>
      <c r="BI94" s="17"/>
      <c r="BJ94" s="18"/>
      <c r="BK94" s="18"/>
    </row>
    <row r="95" spans="1:63" s="20" customFormat="1" ht="24" customHeight="1" x14ac:dyDescent="0.2">
      <c r="A95" s="7"/>
      <c r="B95" s="8"/>
      <c r="C95" s="8"/>
      <c r="D95" s="8"/>
      <c r="E95" s="9"/>
      <c r="F95" s="8"/>
      <c r="G95" s="8"/>
      <c r="H95" s="8">
        <f>+Y95</f>
        <v>0</v>
      </c>
      <c r="I95" s="8"/>
      <c r="J95" s="8"/>
      <c r="K95" s="32" t="s">
        <v>213</v>
      </c>
      <c r="L95" s="8" t="s">
        <v>127</v>
      </c>
      <c r="M95" s="9">
        <f t="shared" si="1"/>
        <v>0</v>
      </c>
      <c r="N95" s="48" cm="1">
        <f t="array" ref="N95">INDEX('TARIF G'!$B$2:$W$95,MATCH($N$3,'TARIF G'!$A$2:$A$95,0),MATCH(TRUE,'TARIF G'!$B$1:$W$1&gt;=M95,0))</f>
        <v>10.98</v>
      </c>
      <c r="O95" s="9"/>
      <c r="P95" s="9"/>
      <c r="Q95" s="9"/>
      <c r="R95" s="48" cm="1">
        <f t="array" ref="R95">INDEX('TARIF D'!$B$2:$W$95,MATCH($N$3,'TARIF D'!$A$2:$A$95,0),MATCH(TRUE,'TARIF D'!$B$1:$W$1&gt;=M95,0))</f>
        <v>20.07</v>
      </c>
      <c r="S95" s="8"/>
      <c r="T95" s="10"/>
      <c r="U95" s="11"/>
      <c r="V95" s="12"/>
      <c r="W95" s="13"/>
      <c r="X95" s="8"/>
      <c r="Y95" s="8"/>
      <c r="Z95" s="8"/>
      <c r="AA95" s="7"/>
      <c r="AB95" s="7"/>
      <c r="AC95" s="7"/>
      <c r="AD95" s="14"/>
      <c r="AE95" s="7"/>
      <c r="AF95" s="14"/>
      <c r="AG95" s="7"/>
      <c r="AH95" s="14"/>
      <c r="AI95" s="8"/>
      <c r="AJ95" s="8"/>
      <c r="AK95" s="8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6"/>
      <c r="AY95" s="17"/>
      <c r="AZ95" s="17"/>
      <c r="BA95" s="17"/>
      <c r="BB95" s="17"/>
      <c r="BC95" s="17"/>
      <c r="BD95" s="17"/>
      <c r="BE95" s="17"/>
      <c r="BF95" s="18"/>
      <c r="BG95" s="17"/>
      <c r="BH95" s="19"/>
      <c r="BI95" s="17"/>
      <c r="BJ95" s="18"/>
      <c r="BK95" s="18"/>
    </row>
    <row r="96" spans="1:63" s="20" customFormat="1" ht="24" customHeight="1" x14ac:dyDescent="0.2">
      <c r="A96" s="7"/>
      <c r="B96" s="8"/>
      <c r="C96" s="8"/>
      <c r="D96" s="8"/>
      <c r="E96" s="9"/>
      <c r="F96" s="8"/>
      <c r="G96" s="8"/>
      <c r="H96" s="8" t="s">
        <v>41</v>
      </c>
      <c r="I96" s="8"/>
      <c r="J96" s="8"/>
      <c r="K96" s="32" t="s">
        <v>213</v>
      </c>
      <c r="L96" s="8" t="s">
        <v>202</v>
      </c>
      <c r="M96" s="9">
        <f t="shared" si="1"/>
        <v>2.8</v>
      </c>
      <c r="N96" s="48" cm="1">
        <f t="array" ref="N96">INDEX('TARIF G'!$B$2:$W$95,MATCH($N$3,'TARIF G'!$A$2:$A$95,0),MATCH(TRUE,'TARIF G'!$B$1:$W$1&gt;=M96,0))</f>
        <v>10.98</v>
      </c>
      <c r="O96" s="9"/>
      <c r="P96" s="9"/>
      <c r="Q96" s="9"/>
      <c r="R96" s="48" cm="1">
        <f t="array" ref="R96">INDEX('TARIF D'!$B$2:$W$95,MATCH($N$3,'TARIF D'!$A$2:$A$95,0),MATCH(TRUE,'TARIF D'!$B$1:$W$1&gt;=M96,0))</f>
        <v>20.07</v>
      </c>
      <c r="S96" s="8"/>
      <c r="T96" s="10"/>
      <c r="U96" s="11"/>
      <c r="V96" s="12"/>
      <c r="W96" s="13"/>
      <c r="X96" s="8"/>
      <c r="Y96" s="8"/>
      <c r="Z96" s="8"/>
      <c r="AA96" s="7"/>
      <c r="AB96" s="7"/>
      <c r="AC96" s="7"/>
      <c r="AD96" s="14"/>
      <c r="AE96" s="7"/>
      <c r="AF96" s="14"/>
      <c r="AG96" s="7"/>
      <c r="AH96" s="14"/>
      <c r="AI96" s="8"/>
      <c r="AJ96" s="8"/>
      <c r="AK96" s="8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6"/>
      <c r="AY96" s="17"/>
      <c r="AZ96" s="17"/>
      <c r="BA96" s="17"/>
      <c r="BB96" s="17"/>
      <c r="BC96" s="17"/>
      <c r="BD96" s="17"/>
      <c r="BE96" s="17"/>
      <c r="BF96" s="18"/>
      <c r="BG96" s="17"/>
      <c r="BH96" s="19"/>
      <c r="BI96" s="17"/>
      <c r="BJ96" s="18"/>
      <c r="BK96" s="18"/>
    </row>
    <row r="97" spans="1:63" s="20" customFormat="1" ht="24" customHeight="1" x14ac:dyDescent="0.2">
      <c r="A97" s="7"/>
      <c r="B97" s="8"/>
      <c r="C97" s="8"/>
      <c r="D97" s="8"/>
      <c r="E97" s="9"/>
      <c r="F97" s="8"/>
      <c r="G97" s="8"/>
      <c r="H97" s="8">
        <f t="shared" ref="H97:H103" si="2">+Y97</f>
        <v>0</v>
      </c>
      <c r="I97" s="8"/>
      <c r="J97" s="8"/>
      <c r="K97" s="32" t="s">
        <v>213</v>
      </c>
      <c r="L97" s="8" t="s">
        <v>129</v>
      </c>
      <c r="M97" s="9">
        <f t="shared" si="1"/>
        <v>0</v>
      </c>
      <c r="N97" s="48" cm="1">
        <f t="array" ref="N97">INDEX('TARIF G'!$B$2:$W$95,MATCH($N$3,'TARIF G'!$A$2:$A$95,0),MATCH(TRUE,'TARIF G'!$B$1:$W$1&gt;=M97,0))</f>
        <v>10.98</v>
      </c>
      <c r="O97" s="9"/>
      <c r="P97" s="9"/>
      <c r="Q97" s="9"/>
      <c r="R97" s="48" cm="1">
        <f t="array" ref="R97">INDEX('TARIF D'!$B$2:$W$95,MATCH($N$3,'TARIF D'!$A$2:$A$95,0),MATCH(TRUE,'TARIF D'!$B$1:$W$1&gt;=M97,0))</f>
        <v>20.07</v>
      </c>
      <c r="S97" s="8"/>
      <c r="T97" s="10"/>
      <c r="U97" s="11"/>
      <c r="V97" s="12"/>
      <c r="W97" s="13"/>
      <c r="X97" s="8"/>
      <c r="Y97" s="8"/>
      <c r="Z97" s="8"/>
      <c r="AA97" s="7"/>
      <c r="AB97" s="7"/>
      <c r="AC97" s="7"/>
      <c r="AD97" s="14"/>
      <c r="AE97" s="7"/>
      <c r="AF97" s="14"/>
      <c r="AG97" s="7"/>
      <c r="AH97" s="14"/>
      <c r="AI97" s="8"/>
      <c r="AJ97" s="8"/>
      <c r="AK97" s="8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6"/>
      <c r="AY97" s="17"/>
      <c r="AZ97" s="17"/>
      <c r="BA97" s="17"/>
      <c r="BB97" s="17"/>
      <c r="BC97" s="17"/>
      <c r="BD97" s="17"/>
      <c r="BE97" s="17"/>
      <c r="BF97" s="18"/>
      <c r="BG97" s="17"/>
      <c r="BH97" s="19"/>
      <c r="BI97" s="17"/>
      <c r="BJ97" s="18"/>
      <c r="BK97" s="18"/>
    </row>
    <row r="98" spans="1:63" s="20" customFormat="1" ht="24" customHeight="1" x14ac:dyDescent="0.2">
      <c r="A98" s="7"/>
      <c r="B98" s="8"/>
      <c r="C98" s="8"/>
      <c r="D98" s="8"/>
      <c r="E98" s="9"/>
      <c r="F98" s="8"/>
      <c r="G98" s="8"/>
      <c r="H98" s="8">
        <f t="shared" si="2"/>
        <v>0</v>
      </c>
      <c r="I98" s="8"/>
      <c r="J98" s="8"/>
      <c r="K98" s="32" t="s">
        <v>213</v>
      </c>
      <c r="L98" s="8" t="s">
        <v>130</v>
      </c>
      <c r="M98" s="9">
        <f t="shared" si="1"/>
        <v>0</v>
      </c>
      <c r="N98" s="48" cm="1">
        <f t="array" ref="N98">INDEX('TARIF G'!$B$2:$W$95,MATCH($N$3,'TARIF G'!$A$2:$A$95,0),MATCH(TRUE,'TARIF G'!$B$1:$W$1&gt;=M98,0))</f>
        <v>10.98</v>
      </c>
      <c r="O98" s="9"/>
      <c r="P98" s="9"/>
      <c r="Q98" s="9"/>
      <c r="R98" s="48" cm="1">
        <f t="array" ref="R98">INDEX('TARIF D'!$B$2:$W$95,MATCH($N$3,'TARIF D'!$A$2:$A$95,0),MATCH(TRUE,'TARIF D'!$B$1:$W$1&gt;=M98,0))</f>
        <v>20.07</v>
      </c>
      <c r="S98" s="8"/>
      <c r="T98" s="10"/>
      <c r="U98" s="11"/>
      <c r="V98" s="12"/>
      <c r="W98" s="13"/>
      <c r="X98" s="8"/>
      <c r="Y98" s="8"/>
      <c r="Z98" s="8"/>
      <c r="AA98" s="7"/>
      <c r="AB98" s="7"/>
      <c r="AC98" s="7"/>
      <c r="AD98" s="14"/>
      <c r="AE98" s="7"/>
      <c r="AF98" s="14"/>
      <c r="AG98" s="7"/>
      <c r="AH98" s="14"/>
      <c r="AI98" s="8"/>
      <c r="AJ98" s="8"/>
      <c r="AK98" s="8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6"/>
      <c r="AY98" s="17"/>
      <c r="AZ98" s="17"/>
      <c r="BA98" s="17"/>
      <c r="BB98" s="17"/>
      <c r="BC98" s="17"/>
      <c r="BD98" s="17"/>
      <c r="BE98" s="17"/>
      <c r="BF98" s="18"/>
      <c r="BG98" s="17"/>
      <c r="BH98" s="19"/>
      <c r="BI98" s="17"/>
      <c r="BJ98" s="18"/>
      <c r="BK98" s="18"/>
    </row>
    <row r="99" spans="1:63" s="20" customFormat="1" ht="24" customHeight="1" x14ac:dyDescent="0.2">
      <c r="A99" s="7"/>
      <c r="B99" s="8"/>
      <c r="C99" s="8"/>
      <c r="D99" s="8"/>
      <c r="E99" s="9"/>
      <c r="F99" s="8"/>
      <c r="G99" s="8"/>
      <c r="H99" s="8">
        <f t="shared" si="2"/>
        <v>0</v>
      </c>
      <c r="I99" s="8"/>
      <c r="J99" s="8"/>
      <c r="K99" s="32" t="s">
        <v>213</v>
      </c>
      <c r="L99" s="8" t="s">
        <v>131</v>
      </c>
      <c r="M99" s="9">
        <f t="shared" si="1"/>
        <v>0</v>
      </c>
      <c r="N99" s="48" cm="1">
        <f t="array" ref="N99">INDEX('TARIF G'!$B$2:$W$95,MATCH($N$3,'TARIF G'!$A$2:$A$95,0),MATCH(TRUE,'TARIF G'!$B$1:$W$1&gt;=M99,0))</f>
        <v>10.98</v>
      </c>
      <c r="O99" s="9"/>
      <c r="P99" s="9"/>
      <c r="Q99" s="9"/>
      <c r="R99" s="48" cm="1">
        <f t="array" ref="R99">INDEX('TARIF D'!$B$2:$W$95,MATCH($N$3,'TARIF D'!$A$2:$A$95,0),MATCH(TRUE,'TARIF D'!$B$1:$W$1&gt;=M99,0))</f>
        <v>20.07</v>
      </c>
      <c r="S99" s="8"/>
      <c r="T99" s="10"/>
      <c r="U99" s="11"/>
      <c r="V99" s="12"/>
      <c r="W99" s="13"/>
      <c r="X99" s="8"/>
      <c r="Y99" s="8"/>
      <c r="Z99" s="8"/>
      <c r="AA99" s="7"/>
      <c r="AB99" s="7"/>
      <c r="AC99" s="7"/>
      <c r="AD99" s="14"/>
      <c r="AE99" s="7"/>
      <c r="AF99" s="14"/>
      <c r="AG99" s="7"/>
      <c r="AH99" s="14"/>
      <c r="AI99" s="8"/>
      <c r="AJ99" s="8"/>
      <c r="AK99" s="8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6"/>
      <c r="AY99" s="17"/>
      <c r="AZ99" s="17"/>
      <c r="BA99" s="17"/>
      <c r="BB99" s="17"/>
      <c r="BC99" s="17"/>
      <c r="BD99" s="17"/>
      <c r="BE99" s="17"/>
      <c r="BF99" s="18"/>
      <c r="BG99" s="17"/>
      <c r="BH99" s="19"/>
      <c r="BI99" s="17"/>
      <c r="BJ99" s="18"/>
      <c r="BK99" s="18"/>
    </row>
    <row r="100" spans="1:63" s="20" customFormat="1" ht="24" customHeight="1" x14ac:dyDescent="0.2">
      <c r="A100" s="7"/>
      <c r="B100" s="8"/>
      <c r="C100" s="8"/>
      <c r="D100" s="8"/>
      <c r="E100" s="9"/>
      <c r="F100" s="8"/>
      <c r="G100" s="8"/>
      <c r="H100" s="8">
        <f t="shared" si="2"/>
        <v>0</v>
      </c>
      <c r="I100" s="8"/>
      <c r="J100" s="8"/>
      <c r="K100" s="32" t="s">
        <v>213</v>
      </c>
      <c r="L100" s="8" t="s">
        <v>132</v>
      </c>
      <c r="M100" s="9">
        <f t="shared" si="1"/>
        <v>0</v>
      </c>
      <c r="N100" s="48" cm="1">
        <f t="array" ref="N100">INDEX('TARIF G'!$B$2:$W$95,MATCH($N$3,'TARIF G'!$A$2:$A$95,0),MATCH(TRUE,'TARIF G'!$B$1:$W$1&gt;=M100,0))</f>
        <v>10.98</v>
      </c>
      <c r="O100" s="9"/>
      <c r="P100" s="9"/>
      <c r="Q100" s="9"/>
      <c r="R100" s="48" cm="1">
        <f t="array" ref="R100">INDEX('TARIF D'!$B$2:$W$95,MATCH($N$3,'TARIF D'!$A$2:$A$95,0),MATCH(TRUE,'TARIF D'!$B$1:$W$1&gt;=M100,0))</f>
        <v>20.07</v>
      </c>
      <c r="S100" s="8"/>
      <c r="T100" s="10"/>
      <c r="U100" s="11"/>
      <c r="V100" s="12"/>
      <c r="W100" s="13"/>
      <c r="X100" s="8"/>
      <c r="Y100" s="8"/>
      <c r="Z100" s="8"/>
      <c r="AA100" s="7"/>
      <c r="AB100" s="7"/>
      <c r="AC100" s="7"/>
      <c r="AD100" s="14"/>
      <c r="AE100" s="7"/>
      <c r="AF100" s="14"/>
      <c r="AG100" s="7"/>
      <c r="AH100" s="14"/>
      <c r="AI100" s="8"/>
      <c r="AJ100" s="8"/>
      <c r="AK100" s="8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6"/>
      <c r="AY100" s="17"/>
      <c r="AZ100" s="17"/>
      <c r="BA100" s="17"/>
      <c r="BB100" s="17"/>
      <c r="BC100" s="17"/>
      <c r="BD100" s="17"/>
      <c r="BE100" s="17"/>
      <c r="BF100" s="18"/>
      <c r="BG100" s="17"/>
      <c r="BH100" s="19"/>
      <c r="BI100" s="17"/>
      <c r="BJ100" s="18"/>
      <c r="BK100" s="18"/>
    </row>
    <row r="101" spans="1:63" s="20" customFormat="1" ht="24" customHeight="1" x14ac:dyDescent="0.2">
      <c r="A101" s="7"/>
      <c r="B101" s="8"/>
      <c r="C101" s="8"/>
      <c r="D101" s="8"/>
      <c r="E101" s="9"/>
      <c r="F101" s="8"/>
      <c r="G101" s="8"/>
      <c r="H101" s="8">
        <f t="shared" si="2"/>
        <v>0</v>
      </c>
      <c r="I101" s="8"/>
      <c r="J101" s="8"/>
      <c r="K101" s="32" t="s">
        <v>213</v>
      </c>
      <c r="L101" s="8" t="s">
        <v>211</v>
      </c>
      <c r="M101" s="9">
        <f t="shared" si="1"/>
        <v>0</v>
      </c>
      <c r="N101" s="48" cm="1">
        <f t="array" ref="N101">INDEX('TARIF G'!$B$2:$W$95,MATCH($N$3,'TARIF G'!$A$2:$A$95,0),MATCH(TRUE,'TARIF G'!$B$1:$W$1&gt;=M101,0))</f>
        <v>10.98</v>
      </c>
      <c r="O101" s="9"/>
      <c r="P101" s="9"/>
      <c r="Q101" s="9"/>
      <c r="R101" s="48" cm="1">
        <f t="array" ref="R101">INDEX('TARIF D'!$B$2:$W$95,MATCH($N$3,'TARIF D'!$A$2:$A$95,0),MATCH(TRUE,'TARIF D'!$B$1:$W$1&gt;=M101,0))</f>
        <v>20.07</v>
      </c>
      <c r="S101" s="8"/>
      <c r="T101" s="10"/>
      <c r="U101" s="11"/>
      <c r="V101" s="12"/>
      <c r="W101" s="13"/>
      <c r="X101" s="8"/>
      <c r="Y101" s="8"/>
      <c r="Z101" s="8"/>
      <c r="AA101" s="7"/>
      <c r="AB101" s="7"/>
      <c r="AC101" s="7"/>
      <c r="AD101" s="14"/>
      <c r="AE101" s="7"/>
      <c r="AF101" s="14"/>
      <c r="AG101" s="7"/>
      <c r="AH101" s="14"/>
      <c r="AI101" s="8"/>
      <c r="AJ101" s="8"/>
      <c r="AK101" s="8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6"/>
      <c r="AY101" s="17"/>
      <c r="AZ101" s="17"/>
      <c r="BA101" s="17"/>
      <c r="BB101" s="17"/>
      <c r="BC101" s="17"/>
      <c r="BD101" s="17"/>
      <c r="BE101" s="17"/>
      <c r="BF101" s="18"/>
      <c r="BG101" s="17"/>
      <c r="BH101" s="19"/>
      <c r="BI101" s="17"/>
      <c r="BJ101" s="18"/>
      <c r="BK101" s="18"/>
    </row>
    <row r="102" spans="1:63" s="20" customFormat="1" ht="24" customHeight="1" x14ac:dyDescent="0.2">
      <c r="A102" s="7"/>
      <c r="B102" s="8"/>
      <c r="C102" s="8"/>
      <c r="D102" s="8"/>
      <c r="E102" s="9"/>
      <c r="F102" s="8"/>
      <c r="G102" s="8"/>
      <c r="H102" s="8">
        <f t="shared" si="2"/>
        <v>0</v>
      </c>
      <c r="I102" s="8"/>
      <c r="J102" s="8"/>
      <c r="K102" s="32" t="s">
        <v>213</v>
      </c>
      <c r="L102" s="8" t="s">
        <v>133</v>
      </c>
      <c r="M102" s="9">
        <f t="shared" si="1"/>
        <v>0</v>
      </c>
      <c r="N102" s="48" cm="1">
        <f t="array" ref="N102">INDEX('TARIF G'!$B$2:$W$95,MATCH($N$3,'TARIF G'!$A$2:$A$95,0),MATCH(TRUE,'TARIF G'!$B$1:$W$1&gt;=M102,0))</f>
        <v>10.98</v>
      </c>
      <c r="O102" s="9"/>
      <c r="P102" s="9"/>
      <c r="Q102" s="9"/>
      <c r="R102" s="48" cm="1">
        <f t="array" ref="R102">INDEX('TARIF D'!$B$2:$W$95,MATCH($N$3,'TARIF D'!$A$2:$A$95,0),MATCH(TRUE,'TARIF D'!$B$1:$W$1&gt;=M102,0))</f>
        <v>20.07</v>
      </c>
      <c r="S102" s="8"/>
      <c r="T102" s="10"/>
      <c r="U102" s="11"/>
      <c r="V102" s="12"/>
      <c r="W102" s="13"/>
      <c r="X102" s="8"/>
      <c r="Y102" s="8"/>
      <c r="Z102" s="8"/>
      <c r="AA102" s="7"/>
      <c r="AB102" s="7"/>
      <c r="AC102" s="7"/>
      <c r="AD102" s="14"/>
      <c r="AE102" s="7"/>
      <c r="AF102" s="14"/>
      <c r="AG102" s="7"/>
      <c r="AH102" s="14"/>
      <c r="AI102" s="8"/>
      <c r="AJ102" s="8"/>
      <c r="AK102" s="8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6"/>
      <c r="AY102" s="17"/>
      <c r="AZ102" s="17"/>
      <c r="BA102" s="17"/>
      <c r="BB102" s="17"/>
      <c r="BC102" s="17"/>
      <c r="BD102" s="17"/>
      <c r="BE102" s="17"/>
      <c r="BF102" s="18"/>
      <c r="BG102" s="17"/>
      <c r="BH102" s="19"/>
      <c r="BI102" s="17"/>
      <c r="BJ102" s="18"/>
      <c r="BK102" s="18"/>
    </row>
    <row r="103" spans="1:63" s="20" customFormat="1" ht="24" customHeight="1" x14ac:dyDescent="0.2">
      <c r="A103" s="7"/>
      <c r="B103" s="8"/>
      <c r="C103" s="8"/>
      <c r="D103" s="8"/>
      <c r="E103" s="9"/>
      <c r="F103" s="8"/>
      <c r="G103" s="8"/>
      <c r="H103" s="8">
        <f t="shared" si="2"/>
        <v>0</v>
      </c>
      <c r="I103" s="8"/>
      <c r="J103" s="8"/>
      <c r="K103" s="32" t="s">
        <v>213</v>
      </c>
      <c r="L103" s="8" t="s">
        <v>134</v>
      </c>
      <c r="M103" s="9">
        <f t="shared" si="1"/>
        <v>0</v>
      </c>
      <c r="N103" s="48" cm="1">
        <f t="array" ref="N103">INDEX('TARIF G'!$B$2:$W$95,MATCH($N$3,'TARIF G'!$A$2:$A$95,0),MATCH(TRUE,'TARIF G'!$B$1:$W$1&gt;=M103,0))</f>
        <v>10.98</v>
      </c>
      <c r="O103" s="9"/>
      <c r="P103" s="9"/>
      <c r="Q103" s="9"/>
      <c r="R103" s="48" cm="1">
        <f t="array" ref="R103">INDEX('TARIF D'!$B$2:$W$95,MATCH($N$3,'TARIF D'!$A$2:$A$95,0),MATCH(TRUE,'TARIF D'!$B$1:$W$1&gt;=M103,0))</f>
        <v>20.07</v>
      </c>
      <c r="S103" s="8"/>
      <c r="T103" s="10"/>
      <c r="U103" s="11"/>
      <c r="V103" s="12"/>
      <c r="W103" s="13"/>
      <c r="X103" s="8"/>
      <c r="Y103" s="8"/>
      <c r="Z103" s="8"/>
      <c r="AA103" s="7"/>
      <c r="AB103" s="7"/>
      <c r="AC103" s="7"/>
      <c r="AD103" s="14"/>
      <c r="AE103" s="7"/>
      <c r="AF103" s="14"/>
      <c r="AG103" s="7"/>
      <c r="AH103" s="14"/>
      <c r="AI103" s="8"/>
      <c r="AJ103" s="8"/>
      <c r="AK103" s="8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6"/>
      <c r="AY103" s="17"/>
      <c r="AZ103" s="17"/>
      <c r="BA103" s="17"/>
      <c r="BB103" s="17"/>
      <c r="BC103" s="17"/>
      <c r="BD103" s="17"/>
      <c r="BE103" s="17"/>
      <c r="BF103" s="18"/>
      <c r="BG103" s="17"/>
      <c r="BH103" s="19"/>
      <c r="BI103" s="17"/>
      <c r="BJ103" s="18"/>
      <c r="BK103" s="18"/>
    </row>
    <row r="104" spans="1:63" s="20" customFormat="1" ht="24" customHeight="1" x14ac:dyDescent="0.2">
      <c r="A104" s="7"/>
      <c r="B104" s="8"/>
      <c r="C104" s="8"/>
      <c r="D104" s="8"/>
      <c r="E104" s="9"/>
      <c r="F104" s="8"/>
      <c r="G104" s="8"/>
      <c r="H104" s="8" t="s">
        <v>43</v>
      </c>
      <c r="I104" s="8"/>
      <c r="J104" s="8"/>
      <c r="K104" s="32" t="s">
        <v>213</v>
      </c>
      <c r="L104" s="8" t="s">
        <v>135</v>
      </c>
      <c r="M104" s="9">
        <f t="shared" si="1"/>
        <v>11.175000000000001</v>
      </c>
      <c r="N104" s="48" cm="1">
        <f t="array" ref="N104">INDEX('TARIF G'!$B$2:$W$95,MATCH($N$3,'TARIF G'!$A$2:$A$95,0),MATCH(TRUE,'TARIF G'!$B$1:$W$1&gt;=M104,0))</f>
        <v>13.77</v>
      </c>
      <c r="O104" s="9"/>
      <c r="P104" s="9"/>
      <c r="Q104" s="9"/>
      <c r="R104" s="48" cm="1">
        <f t="array" ref="R104">INDEX('TARIF D'!$B$2:$W$95,MATCH($N$3,'TARIF D'!$A$2:$A$95,0),MATCH(TRUE,'TARIF D'!$B$1:$W$1&gt;=M104,0))</f>
        <v>23.6</v>
      </c>
      <c r="S104" s="8"/>
      <c r="T104" s="10"/>
      <c r="U104" s="11"/>
      <c r="V104" s="12"/>
      <c r="W104" s="13"/>
      <c r="X104" s="8"/>
      <c r="Y104" s="8"/>
      <c r="Z104" s="8"/>
      <c r="AA104" s="7"/>
      <c r="AB104" s="7"/>
      <c r="AC104" s="7"/>
      <c r="AD104" s="14"/>
      <c r="AE104" s="7"/>
      <c r="AF104" s="14"/>
      <c r="AG104" s="7"/>
      <c r="AH104" s="14"/>
      <c r="AI104" s="8"/>
      <c r="AJ104" s="8"/>
      <c r="AK104" s="8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6"/>
      <c r="AY104" s="17"/>
      <c r="AZ104" s="17"/>
      <c r="BA104" s="17"/>
      <c r="BB104" s="17"/>
      <c r="BC104" s="17"/>
      <c r="BD104" s="17"/>
      <c r="BE104" s="17"/>
      <c r="BF104" s="18"/>
      <c r="BG104" s="17"/>
      <c r="BH104" s="19"/>
      <c r="BI104" s="17"/>
      <c r="BJ104" s="18"/>
      <c r="BK104" s="18"/>
    </row>
    <row r="105" spans="1:63" s="20" customFormat="1" ht="24" customHeight="1" x14ac:dyDescent="0.2">
      <c r="A105" s="7"/>
      <c r="B105" s="8"/>
      <c r="C105" s="8"/>
      <c r="D105" s="8"/>
      <c r="E105" s="9"/>
      <c r="F105" s="8"/>
      <c r="G105" s="8"/>
      <c r="H105" s="8">
        <f>+Y105</f>
        <v>0</v>
      </c>
      <c r="I105" s="8"/>
      <c r="J105" s="8"/>
      <c r="K105" s="32" t="s">
        <v>213</v>
      </c>
      <c r="L105" s="8" t="s">
        <v>136</v>
      </c>
      <c r="M105" s="9">
        <f t="shared" si="1"/>
        <v>0</v>
      </c>
      <c r="N105" s="48" cm="1">
        <f t="array" ref="N105">INDEX('TARIF G'!$B$2:$W$95,MATCH($N$3,'TARIF G'!$A$2:$A$95,0),MATCH(TRUE,'TARIF G'!$B$1:$W$1&gt;=M105,0))</f>
        <v>10.98</v>
      </c>
      <c r="O105" s="9"/>
      <c r="P105" s="9"/>
      <c r="Q105" s="9"/>
      <c r="R105" s="48" cm="1">
        <f t="array" ref="R105">INDEX('TARIF D'!$B$2:$W$95,MATCH($N$3,'TARIF D'!$A$2:$A$95,0),MATCH(TRUE,'TARIF D'!$B$1:$W$1&gt;=M105,0))</f>
        <v>20.07</v>
      </c>
      <c r="S105" s="8"/>
      <c r="T105" s="10"/>
      <c r="U105" s="11"/>
      <c r="V105" s="12"/>
      <c r="W105" s="13"/>
      <c r="X105" s="8"/>
      <c r="Y105" s="8"/>
      <c r="Z105" s="8"/>
      <c r="AA105" s="7"/>
      <c r="AB105" s="7"/>
      <c r="AC105" s="7"/>
      <c r="AD105" s="14"/>
      <c r="AE105" s="7"/>
      <c r="AF105" s="14"/>
      <c r="AG105" s="7"/>
      <c r="AH105" s="14"/>
      <c r="AI105" s="8"/>
      <c r="AJ105" s="8"/>
      <c r="AK105" s="8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6"/>
      <c r="AY105" s="17"/>
      <c r="AZ105" s="17"/>
      <c r="BA105" s="17"/>
      <c r="BB105" s="17"/>
      <c r="BC105" s="17"/>
      <c r="BD105" s="17"/>
      <c r="BE105" s="17"/>
      <c r="BF105" s="18"/>
      <c r="BG105" s="17"/>
      <c r="BH105" s="19"/>
      <c r="BI105" s="17"/>
      <c r="BJ105" s="18"/>
      <c r="BK105" s="18"/>
    </row>
    <row r="106" spans="1:63" s="20" customFormat="1" ht="24" customHeight="1" x14ac:dyDescent="0.2">
      <c r="A106" s="7"/>
      <c r="B106" s="8"/>
      <c r="C106" s="8"/>
      <c r="D106" s="8"/>
      <c r="E106" s="9"/>
      <c r="F106" s="8"/>
      <c r="G106" s="8"/>
      <c r="H106" s="8">
        <f>+Y106</f>
        <v>0</v>
      </c>
      <c r="I106" s="8"/>
      <c r="J106" s="8"/>
      <c r="K106" s="32" t="s">
        <v>213</v>
      </c>
      <c r="L106" s="8" t="s">
        <v>137</v>
      </c>
      <c r="M106" s="9">
        <f t="shared" si="1"/>
        <v>0</v>
      </c>
      <c r="N106" s="48" cm="1">
        <f t="array" ref="N106">INDEX('TARIF G'!$B$2:$W$95,MATCH($N$3,'TARIF G'!$A$2:$A$95,0),MATCH(TRUE,'TARIF G'!$B$1:$W$1&gt;=M106,0))</f>
        <v>10.98</v>
      </c>
      <c r="O106" s="9"/>
      <c r="P106" s="9"/>
      <c r="Q106" s="9"/>
      <c r="R106" s="48" cm="1">
        <f t="array" ref="R106">INDEX('TARIF D'!$B$2:$W$95,MATCH($N$3,'TARIF D'!$A$2:$A$95,0),MATCH(TRUE,'TARIF D'!$B$1:$W$1&gt;=M106,0))</f>
        <v>20.07</v>
      </c>
      <c r="S106" s="8"/>
      <c r="T106" s="10"/>
      <c r="U106" s="11"/>
      <c r="V106" s="12"/>
      <c r="W106" s="13"/>
      <c r="X106" s="8"/>
      <c r="Y106" s="8"/>
      <c r="Z106" s="8"/>
      <c r="AA106" s="7"/>
      <c r="AB106" s="7"/>
      <c r="AC106" s="7"/>
      <c r="AD106" s="14"/>
      <c r="AE106" s="7"/>
      <c r="AF106" s="14"/>
      <c r="AG106" s="7"/>
      <c r="AH106" s="14"/>
      <c r="AI106" s="8"/>
      <c r="AJ106" s="8"/>
      <c r="AK106" s="8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6"/>
      <c r="AY106" s="17"/>
      <c r="AZ106" s="17"/>
      <c r="BA106" s="17"/>
      <c r="BB106" s="17"/>
      <c r="BC106" s="17"/>
      <c r="BD106" s="17"/>
      <c r="BE106" s="17"/>
      <c r="BF106" s="18"/>
      <c r="BG106" s="17"/>
      <c r="BH106" s="19"/>
      <c r="BI106" s="17"/>
      <c r="BJ106" s="18"/>
      <c r="BK106" s="18"/>
    </row>
    <row r="107" spans="1:63" s="20" customFormat="1" ht="24" customHeight="1" x14ac:dyDescent="0.2">
      <c r="A107" s="7"/>
      <c r="B107" s="8"/>
      <c r="C107" s="8"/>
      <c r="D107" s="8"/>
      <c r="E107" s="9"/>
      <c r="F107" s="8"/>
      <c r="G107" s="8"/>
      <c r="H107" s="8">
        <f>+Y107</f>
        <v>0</v>
      </c>
      <c r="I107" s="8"/>
      <c r="J107" s="8"/>
      <c r="K107" s="32" t="s">
        <v>213</v>
      </c>
      <c r="L107" s="8" t="s">
        <v>138</v>
      </c>
      <c r="M107" s="9">
        <f t="shared" si="1"/>
        <v>0</v>
      </c>
      <c r="N107" s="48" cm="1">
        <f t="array" ref="N107">INDEX('TARIF G'!$B$2:$W$95,MATCH($N$3,'TARIF G'!$A$2:$A$95,0),MATCH(TRUE,'TARIF G'!$B$1:$W$1&gt;=M107,0))</f>
        <v>10.98</v>
      </c>
      <c r="O107" s="9"/>
      <c r="P107" s="9"/>
      <c r="Q107" s="9"/>
      <c r="R107" s="48" cm="1">
        <f t="array" ref="R107">INDEX('TARIF D'!$B$2:$W$95,MATCH($N$3,'TARIF D'!$A$2:$A$95,0),MATCH(TRUE,'TARIF D'!$B$1:$W$1&gt;=M107,0))</f>
        <v>20.07</v>
      </c>
      <c r="S107" s="8"/>
      <c r="T107" s="10"/>
      <c r="U107" s="11"/>
      <c r="V107" s="12"/>
      <c r="W107" s="13"/>
      <c r="X107" s="8"/>
      <c r="Y107" s="8"/>
      <c r="Z107" s="8"/>
      <c r="AA107" s="7"/>
      <c r="AB107" s="7"/>
      <c r="AC107" s="7"/>
      <c r="AD107" s="14"/>
      <c r="AE107" s="7"/>
      <c r="AF107" s="14"/>
      <c r="AG107" s="7"/>
      <c r="AH107" s="14"/>
      <c r="AI107" s="8"/>
      <c r="AJ107" s="8"/>
      <c r="AK107" s="8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6"/>
      <c r="AY107" s="17"/>
      <c r="AZ107" s="17"/>
      <c r="BA107" s="17"/>
      <c r="BB107" s="17"/>
      <c r="BC107" s="17"/>
      <c r="BD107" s="17"/>
      <c r="BE107" s="17"/>
      <c r="BF107" s="18"/>
      <c r="BG107" s="17"/>
      <c r="BH107" s="19"/>
      <c r="BI107" s="17"/>
      <c r="BJ107" s="18"/>
      <c r="BK107" s="18"/>
    </row>
    <row r="108" spans="1:63" s="20" customFormat="1" ht="24" customHeight="1" x14ac:dyDescent="0.2">
      <c r="A108" s="7"/>
      <c r="B108" s="8"/>
      <c r="C108" s="8"/>
      <c r="D108" s="8"/>
      <c r="E108" s="9"/>
      <c r="F108" s="8"/>
      <c r="G108" s="8"/>
      <c r="H108" s="8" t="s">
        <v>43</v>
      </c>
      <c r="I108" s="8"/>
      <c r="J108" s="8"/>
      <c r="K108" s="32" t="s">
        <v>213</v>
      </c>
      <c r="L108" s="8" t="s">
        <v>139</v>
      </c>
      <c r="M108" s="9">
        <f t="shared" si="1"/>
        <v>11.303999999999998</v>
      </c>
      <c r="N108" s="48" cm="1">
        <f t="array" ref="N108">INDEX('TARIF G'!$B$2:$W$95,MATCH($N$3,'TARIF G'!$A$2:$A$95,0),MATCH(TRUE,'TARIF G'!$B$1:$W$1&gt;=M108,0))</f>
        <v>13.77</v>
      </c>
      <c r="O108" s="9"/>
      <c r="P108" s="9"/>
      <c r="Q108" s="9"/>
      <c r="R108" s="48" cm="1">
        <f t="array" ref="R108">INDEX('TARIF D'!$B$2:$W$95,MATCH($N$3,'TARIF D'!$A$2:$A$95,0),MATCH(TRUE,'TARIF D'!$B$1:$W$1&gt;=M108,0))</f>
        <v>23.6</v>
      </c>
      <c r="S108" s="8"/>
      <c r="T108" s="10"/>
      <c r="U108" s="11"/>
      <c r="V108" s="12"/>
      <c r="W108" s="13"/>
      <c r="X108" s="8"/>
      <c r="Y108" s="8"/>
      <c r="Z108" s="8"/>
      <c r="AA108" s="7"/>
      <c r="AB108" s="7"/>
      <c r="AC108" s="7"/>
      <c r="AD108" s="14"/>
      <c r="AE108" s="7"/>
      <c r="AF108" s="14"/>
      <c r="AG108" s="7"/>
      <c r="AH108" s="14"/>
      <c r="AI108" s="8"/>
      <c r="AJ108" s="8"/>
      <c r="AK108" s="8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6"/>
      <c r="AY108" s="17"/>
      <c r="AZ108" s="17"/>
      <c r="BA108" s="17"/>
      <c r="BB108" s="17"/>
      <c r="BC108" s="17"/>
      <c r="BD108" s="17"/>
      <c r="BE108" s="17"/>
      <c r="BF108" s="18"/>
      <c r="BG108" s="17"/>
      <c r="BH108" s="19"/>
      <c r="BI108" s="17"/>
      <c r="BJ108" s="18"/>
      <c r="BK108" s="18"/>
    </row>
    <row r="109" spans="1:63" s="20" customFormat="1" ht="24" customHeight="1" x14ac:dyDescent="0.2">
      <c r="A109" s="7"/>
      <c r="B109" s="8"/>
      <c r="C109" s="8"/>
      <c r="D109" s="8"/>
      <c r="E109" s="9"/>
      <c r="F109" s="8"/>
      <c r="G109" s="8"/>
      <c r="H109" s="8">
        <f t="shared" ref="H109:H116" si="3">+Y109</f>
        <v>0</v>
      </c>
      <c r="I109" s="8"/>
      <c r="J109" s="8"/>
      <c r="K109" s="32" t="s">
        <v>213</v>
      </c>
      <c r="L109" s="8"/>
      <c r="M109" s="9">
        <f t="shared" si="1"/>
        <v>0</v>
      </c>
      <c r="N109" s="48" cm="1">
        <f t="array" ref="N109">INDEX('TARIF G'!$B$2:$W$95,MATCH($N$3,'TARIF G'!$A$2:$A$95,0),MATCH(TRUE,'TARIF G'!$B$1:$W$1&gt;=M109,0))</f>
        <v>10.98</v>
      </c>
      <c r="O109" s="9"/>
      <c r="P109" s="9"/>
      <c r="Q109" s="9"/>
      <c r="R109" s="48" cm="1">
        <f t="array" ref="R109">INDEX('TARIF D'!$B$2:$W$95,MATCH($N$3,'TARIF D'!$A$2:$A$95,0),MATCH(TRUE,'TARIF D'!$B$1:$W$1&gt;=M109,0))</f>
        <v>20.07</v>
      </c>
      <c r="S109" s="8"/>
      <c r="T109" s="10"/>
      <c r="U109" s="11"/>
      <c r="V109" s="12"/>
      <c r="W109" s="13"/>
      <c r="X109" s="8"/>
      <c r="Y109" s="8"/>
      <c r="Z109" s="8"/>
      <c r="AA109" s="7"/>
      <c r="AB109" s="7"/>
      <c r="AC109" s="7"/>
      <c r="AD109" s="14"/>
      <c r="AE109" s="7"/>
      <c r="AF109" s="14"/>
      <c r="AG109" s="7"/>
      <c r="AH109" s="14"/>
      <c r="AI109" s="8"/>
      <c r="AJ109" s="8"/>
      <c r="AK109" s="8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6"/>
      <c r="AY109" s="17"/>
      <c r="AZ109" s="17"/>
      <c r="BA109" s="17"/>
      <c r="BB109" s="17"/>
      <c r="BC109" s="17"/>
      <c r="BD109" s="17"/>
      <c r="BE109" s="17"/>
      <c r="BF109" s="18"/>
      <c r="BG109" s="17"/>
      <c r="BH109" s="19"/>
      <c r="BI109" s="17"/>
      <c r="BJ109" s="18"/>
      <c r="BK109" s="18"/>
    </row>
    <row r="110" spans="1:63" s="20" customFormat="1" ht="24" customHeight="1" x14ac:dyDescent="0.2">
      <c r="A110" s="7"/>
      <c r="B110" s="8"/>
      <c r="C110" s="8"/>
      <c r="D110" s="8"/>
      <c r="E110" s="9"/>
      <c r="F110" s="8"/>
      <c r="G110" s="8"/>
      <c r="H110" s="8">
        <f t="shared" si="3"/>
        <v>0</v>
      </c>
      <c r="I110" s="8"/>
      <c r="J110" s="8"/>
      <c r="K110" s="32" t="s">
        <v>213</v>
      </c>
      <c r="L110" s="8" t="s">
        <v>140</v>
      </c>
      <c r="M110" s="9">
        <f t="shared" si="1"/>
        <v>0</v>
      </c>
      <c r="N110" s="48" cm="1">
        <f t="array" ref="N110">INDEX('TARIF G'!$B$2:$W$95,MATCH($N$3,'TARIF G'!$A$2:$A$95,0),MATCH(TRUE,'TARIF G'!$B$1:$W$1&gt;=M110,0))</f>
        <v>10.98</v>
      </c>
      <c r="O110" s="9"/>
      <c r="P110" s="9"/>
      <c r="Q110" s="9"/>
      <c r="R110" s="48" cm="1">
        <f t="array" ref="R110">INDEX('TARIF D'!$B$2:$W$95,MATCH($N$3,'TARIF D'!$A$2:$A$95,0),MATCH(TRUE,'TARIF D'!$B$1:$W$1&gt;=M110,0))</f>
        <v>20.07</v>
      </c>
      <c r="S110" s="8"/>
      <c r="T110" s="10"/>
      <c r="U110" s="11"/>
      <c r="V110" s="12"/>
      <c r="W110" s="13"/>
      <c r="X110" s="8"/>
      <c r="Y110" s="8"/>
      <c r="Z110" s="8"/>
      <c r="AA110" s="7"/>
      <c r="AB110" s="7"/>
      <c r="AC110" s="7"/>
      <c r="AD110" s="14"/>
      <c r="AE110" s="7"/>
      <c r="AF110" s="14"/>
      <c r="AG110" s="7"/>
      <c r="AH110" s="14"/>
      <c r="AI110" s="8"/>
      <c r="AJ110" s="8"/>
      <c r="AK110" s="8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6"/>
      <c r="AY110" s="17"/>
      <c r="AZ110" s="17"/>
      <c r="BA110" s="17"/>
      <c r="BB110" s="17"/>
      <c r="BC110" s="17"/>
      <c r="BD110" s="17"/>
      <c r="BE110" s="17"/>
      <c r="BF110" s="18"/>
      <c r="BG110" s="17"/>
      <c r="BH110" s="19"/>
      <c r="BI110" s="17"/>
      <c r="BJ110" s="18"/>
      <c r="BK110" s="18"/>
    </row>
    <row r="111" spans="1:63" s="20" customFormat="1" ht="24" customHeight="1" x14ac:dyDescent="0.2">
      <c r="A111" s="7"/>
      <c r="B111" s="8"/>
      <c r="C111" s="8"/>
      <c r="D111" s="8"/>
      <c r="E111" s="9"/>
      <c r="F111" s="8"/>
      <c r="G111" s="8"/>
      <c r="H111" s="8">
        <f t="shared" si="3"/>
        <v>0</v>
      </c>
      <c r="I111" s="8"/>
      <c r="J111" s="8"/>
      <c r="K111" s="32" t="s">
        <v>213</v>
      </c>
      <c r="L111" s="8" t="s">
        <v>141</v>
      </c>
      <c r="M111" s="9">
        <f t="shared" si="1"/>
        <v>0</v>
      </c>
      <c r="N111" s="48" cm="1">
        <f t="array" ref="N111">INDEX('TARIF G'!$B$2:$W$95,MATCH($N$3,'TARIF G'!$A$2:$A$95,0),MATCH(TRUE,'TARIF G'!$B$1:$W$1&gt;=M111,0))</f>
        <v>10.98</v>
      </c>
      <c r="O111" s="9"/>
      <c r="P111" s="9"/>
      <c r="Q111" s="9"/>
      <c r="R111" s="48" cm="1">
        <f t="array" ref="R111">INDEX('TARIF D'!$B$2:$W$95,MATCH($N$3,'TARIF D'!$A$2:$A$95,0),MATCH(TRUE,'TARIF D'!$B$1:$W$1&gt;=M111,0))</f>
        <v>20.07</v>
      </c>
      <c r="S111" s="8"/>
      <c r="T111" s="10"/>
      <c r="U111" s="11"/>
      <c r="V111" s="12"/>
      <c r="W111" s="13"/>
      <c r="X111" s="8"/>
      <c r="Y111" s="8"/>
      <c r="Z111" s="8"/>
      <c r="AA111" s="7"/>
      <c r="AB111" s="7"/>
      <c r="AC111" s="7"/>
      <c r="AD111" s="14"/>
      <c r="AE111" s="7"/>
      <c r="AF111" s="14"/>
      <c r="AG111" s="7"/>
      <c r="AH111" s="14"/>
      <c r="AI111" s="8"/>
      <c r="AJ111" s="8"/>
      <c r="AK111" s="8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6"/>
      <c r="AY111" s="17"/>
      <c r="AZ111" s="17"/>
      <c r="BA111" s="17"/>
      <c r="BB111" s="17"/>
      <c r="BC111" s="17"/>
      <c r="BD111" s="17"/>
      <c r="BE111" s="17"/>
      <c r="BF111" s="18"/>
      <c r="BG111" s="17"/>
      <c r="BH111" s="19"/>
      <c r="BI111" s="17"/>
      <c r="BJ111" s="18"/>
      <c r="BK111" s="18"/>
    </row>
    <row r="112" spans="1:63" s="20" customFormat="1" ht="24" customHeight="1" x14ac:dyDescent="0.2">
      <c r="A112" s="7"/>
      <c r="B112" s="8"/>
      <c r="C112" s="8"/>
      <c r="D112" s="8"/>
      <c r="E112" s="9"/>
      <c r="F112" s="8"/>
      <c r="G112" s="8"/>
      <c r="H112" s="8">
        <f t="shared" si="3"/>
        <v>0</v>
      </c>
      <c r="I112" s="8"/>
      <c r="J112" s="8"/>
      <c r="K112" s="32" t="s">
        <v>213</v>
      </c>
      <c r="L112" s="8" t="s">
        <v>142</v>
      </c>
      <c r="M112" s="9">
        <f t="shared" si="1"/>
        <v>0</v>
      </c>
      <c r="N112" s="48" cm="1">
        <f t="array" ref="N112">INDEX('TARIF G'!$B$2:$W$95,MATCH($N$3,'TARIF G'!$A$2:$A$95,0),MATCH(TRUE,'TARIF G'!$B$1:$W$1&gt;=M112,0))</f>
        <v>10.98</v>
      </c>
      <c r="O112" s="9"/>
      <c r="P112" s="9"/>
      <c r="Q112" s="9"/>
      <c r="R112" s="48" cm="1">
        <f t="array" ref="R112">INDEX('TARIF D'!$B$2:$W$95,MATCH($N$3,'TARIF D'!$A$2:$A$95,0),MATCH(TRUE,'TARIF D'!$B$1:$W$1&gt;=M112,0))</f>
        <v>20.07</v>
      </c>
      <c r="S112" s="8"/>
      <c r="T112" s="10"/>
      <c r="U112" s="11"/>
      <c r="V112" s="12"/>
      <c r="W112" s="13"/>
      <c r="X112" s="8"/>
      <c r="Y112" s="8"/>
      <c r="Z112" s="8"/>
      <c r="AA112" s="7"/>
      <c r="AB112" s="7"/>
      <c r="AC112" s="7"/>
      <c r="AD112" s="14"/>
      <c r="AE112" s="7"/>
      <c r="AF112" s="14"/>
      <c r="AG112" s="7"/>
      <c r="AH112" s="14"/>
      <c r="AI112" s="8"/>
      <c r="AJ112" s="8"/>
      <c r="AK112" s="8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6"/>
      <c r="AY112" s="17"/>
      <c r="AZ112" s="17"/>
      <c r="BA112" s="17"/>
      <c r="BB112" s="17"/>
      <c r="BC112" s="17"/>
      <c r="BD112" s="17"/>
      <c r="BE112" s="17"/>
      <c r="BF112" s="18"/>
      <c r="BG112" s="17"/>
      <c r="BH112" s="19"/>
      <c r="BI112" s="17"/>
      <c r="BJ112" s="18"/>
      <c r="BK112" s="18"/>
    </row>
    <row r="113" spans="1:63" s="20" customFormat="1" ht="24" customHeight="1" x14ac:dyDescent="0.2">
      <c r="A113" s="7"/>
      <c r="B113" s="8"/>
      <c r="C113" s="8"/>
      <c r="D113" s="8"/>
      <c r="E113" s="9"/>
      <c r="F113" s="8"/>
      <c r="G113" s="8"/>
      <c r="H113" s="8">
        <f t="shared" si="3"/>
        <v>0</v>
      </c>
      <c r="I113" s="8"/>
      <c r="J113" s="8"/>
      <c r="K113" s="32" t="s">
        <v>213</v>
      </c>
      <c r="L113" s="8" t="s">
        <v>143</v>
      </c>
      <c r="M113" s="9">
        <f t="shared" si="1"/>
        <v>0</v>
      </c>
      <c r="N113" s="48" cm="1">
        <f t="array" ref="N113">INDEX('TARIF G'!$B$2:$W$95,MATCH($N$3,'TARIF G'!$A$2:$A$95,0),MATCH(TRUE,'TARIF G'!$B$1:$W$1&gt;=M113,0))</f>
        <v>10.98</v>
      </c>
      <c r="O113" s="9"/>
      <c r="P113" s="9"/>
      <c r="Q113" s="9"/>
      <c r="R113" s="48" cm="1">
        <f t="array" ref="R113">INDEX('TARIF D'!$B$2:$W$95,MATCH($N$3,'TARIF D'!$A$2:$A$95,0),MATCH(TRUE,'TARIF D'!$B$1:$W$1&gt;=M113,0))</f>
        <v>20.07</v>
      </c>
      <c r="S113" s="8"/>
      <c r="T113" s="10"/>
      <c r="U113" s="11"/>
      <c r="V113" s="12"/>
      <c r="W113" s="13"/>
      <c r="X113" s="8"/>
      <c r="Y113" s="8"/>
      <c r="Z113" s="8"/>
      <c r="AA113" s="7"/>
      <c r="AB113" s="7"/>
      <c r="AC113" s="7"/>
      <c r="AD113" s="14"/>
      <c r="AE113" s="7"/>
      <c r="AF113" s="14"/>
      <c r="AG113" s="7"/>
      <c r="AH113" s="14"/>
      <c r="AI113" s="8"/>
      <c r="AJ113" s="8"/>
      <c r="AK113" s="8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6"/>
      <c r="AY113" s="17"/>
      <c r="AZ113" s="17"/>
      <c r="BA113" s="17"/>
      <c r="BB113" s="17"/>
      <c r="BC113" s="17"/>
      <c r="BD113" s="17"/>
      <c r="BE113" s="17"/>
      <c r="BF113" s="18"/>
      <c r="BG113" s="17"/>
      <c r="BH113" s="19"/>
      <c r="BI113" s="17"/>
      <c r="BJ113" s="18"/>
      <c r="BK113" s="18"/>
    </row>
    <row r="114" spans="1:63" s="20" customFormat="1" ht="24" customHeight="1" x14ac:dyDescent="0.2">
      <c r="A114" s="7"/>
      <c r="B114" s="8"/>
      <c r="C114" s="8"/>
      <c r="D114" s="8"/>
      <c r="E114" s="9"/>
      <c r="F114" s="8"/>
      <c r="G114" s="8"/>
      <c r="H114" s="8">
        <f t="shared" si="3"/>
        <v>0</v>
      </c>
      <c r="I114" s="8"/>
      <c r="J114" s="8"/>
      <c r="K114" s="32" t="s">
        <v>213</v>
      </c>
      <c r="L114" s="8" t="s">
        <v>144</v>
      </c>
      <c r="M114" s="9">
        <f t="shared" si="1"/>
        <v>0</v>
      </c>
      <c r="N114" s="48" cm="1">
        <f t="array" ref="N114">INDEX('TARIF G'!$B$2:$W$95,MATCH($N$3,'TARIF G'!$A$2:$A$95,0),MATCH(TRUE,'TARIF G'!$B$1:$W$1&gt;=M114,0))</f>
        <v>10.98</v>
      </c>
      <c r="O114" s="9"/>
      <c r="P114" s="9"/>
      <c r="Q114" s="9"/>
      <c r="R114" s="48" cm="1">
        <f t="array" ref="R114">INDEX('TARIF D'!$B$2:$W$95,MATCH($N$3,'TARIF D'!$A$2:$A$95,0),MATCH(TRUE,'TARIF D'!$B$1:$W$1&gt;=M114,0))</f>
        <v>20.07</v>
      </c>
      <c r="S114" s="8"/>
      <c r="T114" s="10"/>
      <c r="U114" s="11"/>
      <c r="V114" s="12"/>
      <c r="W114" s="13"/>
      <c r="X114" s="8"/>
      <c r="Y114" s="8"/>
      <c r="Z114" s="8"/>
      <c r="AA114" s="7"/>
      <c r="AB114" s="7"/>
      <c r="AC114" s="7"/>
      <c r="AD114" s="21"/>
      <c r="AE114" s="7"/>
      <c r="AF114" s="14"/>
      <c r="AG114" s="7"/>
      <c r="AH114" s="14"/>
      <c r="AI114" s="8"/>
      <c r="AJ114" s="8"/>
      <c r="AK114" s="8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6"/>
      <c r="AY114" s="17"/>
      <c r="AZ114" s="17"/>
      <c r="BA114" s="17"/>
      <c r="BB114" s="17"/>
      <c r="BC114" s="17"/>
      <c r="BD114" s="17"/>
      <c r="BE114" s="17"/>
      <c r="BF114" s="18"/>
      <c r="BG114" s="17"/>
      <c r="BH114" s="19"/>
      <c r="BI114" s="17"/>
      <c r="BJ114" s="18"/>
      <c r="BK114" s="18"/>
    </row>
    <row r="115" spans="1:63" s="20" customFormat="1" ht="24" customHeight="1" x14ac:dyDescent="0.2">
      <c r="A115" s="7"/>
      <c r="B115" s="8"/>
      <c r="C115" s="8"/>
      <c r="D115" s="8"/>
      <c r="E115" s="9"/>
      <c r="F115" s="8"/>
      <c r="G115" s="8"/>
      <c r="H115" s="8">
        <f t="shared" si="3"/>
        <v>0</v>
      </c>
      <c r="I115" s="8"/>
      <c r="J115" s="8"/>
      <c r="K115" s="32" t="s">
        <v>213</v>
      </c>
      <c r="L115" s="8" t="s">
        <v>205</v>
      </c>
      <c r="M115" s="9">
        <f t="shared" si="1"/>
        <v>0</v>
      </c>
      <c r="N115" s="48" cm="1">
        <f t="array" ref="N115">INDEX('TARIF G'!$B$2:$W$95,MATCH($N$3,'TARIF G'!$A$2:$A$95,0),MATCH(TRUE,'TARIF G'!$B$1:$W$1&gt;=M115,0))</f>
        <v>10.98</v>
      </c>
      <c r="O115" s="9"/>
      <c r="P115" s="9"/>
      <c r="Q115" s="9"/>
      <c r="R115" s="48" cm="1">
        <f t="array" ref="R115">INDEX('TARIF D'!$B$2:$W$95,MATCH($N$3,'TARIF D'!$A$2:$A$95,0),MATCH(TRUE,'TARIF D'!$B$1:$W$1&gt;=M115,0))</f>
        <v>20.07</v>
      </c>
      <c r="S115" s="8"/>
      <c r="T115" s="10"/>
      <c r="U115" s="11"/>
      <c r="V115" s="12"/>
      <c r="W115" s="13"/>
      <c r="X115" s="8"/>
      <c r="Y115" s="8"/>
      <c r="Z115" s="8"/>
      <c r="AA115" s="7"/>
      <c r="AB115" s="7"/>
      <c r="AC115" s="7"/>
      <c r="AD115" s="14"/>
      <c r="AE115" s="7"/>
      <c r="AF115" s="14"/>
      <c r="AG115" s="7"/>
      <c r="AH115" s="14"/>
      <c r="AI115" s="8"/>
      <c r="AJ115" s="8"/>
      <c r="AK115" s="8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6"/>
      <c r="AY115" s="17"/>
      <c r="AZ115" s="17"/>
      <c r="BA115" s="17"/>
      <c r="BB115" s="17"/>
      <c r="BC115" s="17"/>
      <c r="BD115" s="17"/>
      <c r="BE115" s="17"/>
      <c r="BF115" s="18"/>
      <c r="BG115" s="17"/>
      <c r="BH115" s="19"/>
      <c r="BI115" s="17"/>
      <c r="BJ115" s="18"/>
      <c r="BK115" s="18"/>
    </row>
    <row r="116" spans="1:63" s="20" customFormat="1" ht="24" customHeight="1" x14ac:dyDescent="0.2">
      <c r="A116" s="7"/>
      <c r="B116" s="8"/>
      <c r="C116" s="8"/>
      <c r="D116" s="8"/>
      <c r="E116" s="9"/>
      <c r="F116" s="8"/>
      <c r="G116" s="8"/>
      <c r="H116" s="8">
        <f t="shared" si="3"/>
        <v>0</v>
      </c>
      <c r="I116" s="8"/>
      <c r="J116" s="8"/>
      <c r="K116" s="32" t="s">
        <v>213</v>
      </c>
      <c r="L116" s="8" t="s">
        <v>145</v>
      </c>
      <c r="M116" s="9">
        <f t="shared" si="1"/>
        <v>0</v>
      </c>
      <c r="N116" s="48" cm="1">
        <f t="array" ref="N116">INDEX('TARIF G'!$B$2:$W$95,MATCH($N$3,'TARIF G'!$A$2:$A$95,0),MATCH(TRUE,'TARIF G'!$B$1:$W$1&gt;=M116,0))</f>
        <v>10.98</v>
      </c>
      <c r="O116" s="9"/>
      <c r="P116" s="9"/>
      <c r="Q116" s="9"/>
      <c r="R116" s="48" cm="1">
        <f t="array" ref="R116">INDEX('TARIF D'!$B$2:$W$95,MATCH($N$3,'TARIF D'!$A$2:$A$95,0),MATCH(TRUE,'TARIF D'!$B$1:$W$1&gt;=M116,0))</f>
        <v>20.07</v>
      </c>
      <c r="S116" s="8"/>
      <c r="T116" s="10"/>
      <c r="U116" s="11"/>
      <c r="V116" s="12"/>
      <c r="W116" s="13"/>
      <c r="X116" s="8"/>
      <c r="Y116" s="8"/>
      <c r="Z116" s="8"/>
      <c r="AA116" s="7"/>
      <c r="AB116" s="7"/>
      <c r="AC116" s="7"/>
      <c r="AD116" s="14"/>
      <c r="AE116" s="7"/>
      <c r="AF116" s="14"/>
      <c r="AG116" s="7"/>
      <c r="AH116" s="14"/>
      <c r="AI116" s="8"/>
      <c r="AJ116" s="8"/>
      <c r="AK116" s="8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6"/>
      <c r="AY116" s="17"/>
      <c r="AZ116" s="17"/>
      <c r="BA116" s="17"/>
      <c r="BB116" s="17"/>
      <c r="BC116" s="17"/>
      <c r="BD116" s="17"/>
      <c r="BE116" s="17"/>
      <c r="BF116" s="18"/>
      <c r="BG116" s="17"/>
      <c r="BH116" s="19"/>
      <c r="BI116" s="17"/>
      <c r="BJ116" s="18"/>
      <c r="BK116" s="18"/>
    </row>
    <row r="117" spans="1:63" s="20" customFormat="1" ht="24" customHeight="1" x14ac:dyDescent="0.2">
      <c r="A117" s="7"/>
      <c r="B117" s="8"/>
      <c r="C117" s="8"/>
      <c r="D117" s="8"/>
      <c r="E117" s="9"/>
      <c r="F117" s="8"/>
      <c r="G117" s="8"/>
      <c r="H117" s="8" t="s">
        <v>41</v>
      </c>
      <c r="I117" s="8"/>
      <c r="J117" s="8"/>
      <c r="K117" s="32" t="s">
        <v>213</v>
      </c>
      <c r="L117" s="8" t="s">
        <v>146</v>
      </c>
      <c r="M117" s="9">
        <f t="shared" si="1"/>
        <v>10.5</v>
      </c>
      <c r="N117" s="48" cm="1">
        <f t="array" ref="N117">INDEX('TARIF G'!$B$2:$W$95,MATCH($N$3,'TARIF G'!$A$2:$A$95,0),MATCH(TRUE,'TARIF G'!$B$1:$W$1&gt;=M117,0))</f>
        <v>13.77</v>
      </c>
      <c r="O117" s="9"/>
      <c r="P117" s="9"/>
      <c r="Q117" s="9"/>
      <c r="R117" s="48" cm="1">
        <f t="array" ref="R117">INDEX('TARIF D'!$B$2:$W$95,MATCH($N$3,'TARIF D'!$A$2:$A$95,0),MATCH(TRUE,'TARIF D'!$B$1:$W$1&gt;=M117,0))</f>
        <v>23.6</v>
      </c>
      <c r="S117" s="8"/>
      <c r="T117" s="10"/>
      <c r="U117" s="11"/>
      <c r="V117" s="12"/>
      <c r="W117" s="13"/>
      <c r="X117" s="8"/>
      <c r="Y117" s="8"/>
      <c r="Z117" s="8"/>
      <c r="AA117" s="7"/>
      <c r="AB117" s="7"/>
      <c r="AC117" s="7"/>
      <c r="AD117" s="14"/>
      <c r="AE117" s="7"/>
      <c r="AF117" s="14"/>
      <c r="AG117" s="7"/>
      <c r="AH117" s="14"/>
      <c r="AI117" s="8"/>
      <c r="AJ117" s="8"/>
      <c r="AK117" s="8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6"/>
      <c r="AY117" s="17"/>
      <c r="AZ117" s="17"/>
      <c r="BA117" s="17"/>
      <c r="BB117" s="17"/>
      <c r="BC117" s="17"/>
      <c r="BD117" s="17"/>
      <c r="BE117" s="17"/>
      <c r="BF117" s="18"/>
      <c r="BG117" s="17"/>
      <c r="BH117" s="19"/>
      <c r="BI117" s="17"/>
      <c r="BJ117" s="18"/>
      <c r="BK117" s="18"/>
    </row>
    <row r="118" spans="1:63" s="20" customFormat="1" ht="24" customHeight="1" x14ac:dyDescent="0.2">
      <c r="A118" s="7"/>
      <c r="B118" s="8"/>
      <c r="C118" s="8"/>
      <c r="D118" s="8"/>
      <c r="E118" s="9"/>
      <c r="F118" s="8"/>
      <c r="G118" s="8"/>
      <c r="H118" s="8" t="s">
        <v>42</v>
      </c>
      <c r="I118" s="8"/>
      <c r="J118" s="8"/>
      <c r="K118" s="32" t="s">
        <v>213</v>
      </c>
      <c r="L118" s="8" t="s">
        <v>141</v>
      </c>
      <c r="M118" s="9">
        <f t="shared" si="1"/>
        <v>8.64</v>
      </c>
      <c r="N118" s="48" cm="1">
        <f t="array" ref="N118">INDEX('TARIF G'!$B$2:$W$95,MATCH($N$3,'TARIF G'!$A$2:$A$95,0),MATCH(TRUE,'TARIF G'!$B$1:$W$1&gt;=M118,0))</f>
        <v>12.37</v>
      </c>
      <c r="O118" s="9"/>
      <c r="P118" s="9"/>
      <c r="Q118" s="9"/>
      <c r="R118" s="48" cm="1">
        <f t="array" ref="R118">INDEX('TARIF D'!$B$2:$W$95,MATCH($N$3,'TARIF D'!$A$2:$A$95,0),MATCH(TRUE,'TARIF D'!$B$1:$W$1&gt;=M118,0))</f>
        <v>20.07</v>
      </c>
      <c r="S118" s="8"/>
      <c r="T118" s="10"/>
      <c r="U118" s="11"/>
      <c r="V118" s="12"/>
      <c r="W118" s="13"/>
      <c r="X118" s="8"/>
      <c r="Y118" s="8"/>
      <c r="Z118" s="8"/>
      <c r="AA118" s="7"/>
      <c r="AB118" s="7"/>
      <c r="AC118" s="7"/>
      <c r="AD118" s="14"/>
      <c r="AE118" s="7"/>
      <c r="AF118" s="14"/>
      <c r="AG118" s="7"/>
      <c r="AH118" s="14"/>
      <c r="AI118" s="8"/>
      <c r="AJ118" s="8"/>
      <c r="AK118" s="8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6"/>
      <c r="AY118" s="17"/>
      <c r="AZ118" s="17"/>
      <c r="BA118" s="17"/>
      <c r="BB118" s="17"/>
      <c r="BC118" s="17"/>
      <c r="BD118" s="17"/>
      <c r="BE118" s="17"/>
      <c r="BF118" s="18"/>
      <c r="BG118" s="17"/>
      <c r="BH118" s="19"/>
      <c r="BI118" s="17"/>
      <c r="BJ118" s="18"/>
      <c r="BK118" s="18"/>
    </row>
    <row r="119" spans="1:63" s="20" customFormat="1" ht="24" customHeight="1" x14ac:dyDescent="0.2">
      <c r="A119" s="7"/>
      <c r="B119" s="8"/>
      <c r="C119" s="8"/>
      <c r="D119" s="8"/>
      <c r="E119" s="9"/>
      <c r="F119" s="8"/>
      <c r="G119" s="8"/>
      <c r="H119" s="8">
        <v>3</v>
      </c>
      <c r="I119" s="8"/>
      <c r="J119" s="8"/>
      <c r="K119" s="32" t="s">
        <v>213</v>
      </c>
      <c r="L119" s="8" t="s">
        <v>147</v>
      </c>
      <c r="M119" s="9">
        <f t="shared" si="1"/>
        <v>9.8339999999999996</v>
      </c>
      <c r="N119" s="48" cm="1">
        <f t="array" ref="N119">INDEX('TARIF G'!$B$2:$W$95,MATCH($N$3,'TARIF G'!$A$2:$A$95,0),MATCH(TRUE,'TARIF G'!$B$1:$W$1&gt;=M119,0))</f>
        <v>13.77</v>
      </c>
      <c r="O119" s="9"/>
      <c r="P119" s="9"/>
      <c r="Q119" s="9"/>
      <c r="R119" s="48" cm="1">
        <f t="array" ref="R119">INDEX('TARIF D'!$B$2:$W$95,MATCH($N$3,'TARIF D'!$A$2:$A$95,0),MATCH(TRUE,'TARIF D'!$B$1:$W$1&gt;=M119,0))</f>
        <v>23.6</v>
      </c>
      <c r="S119" s="8"/>
      <c r="T119" s="10"/>
      <c r="U119" s="11"/>
      <c r="V119" s="12"/>
      <c r="W119" s="13"/>
      <c r="X119" s="8"/>
      <c r="Y119" s="8"/>
      <c r="Z119" s="8"/>
      <c r="AA119" s="7"/>
      <c r="AB119" s="7"/>
      <c r="AC119" s="7"/>
      <c r="AD119" s="14"/>
      <c r="AE119" s="7"/>
      <c r="AF119" s="14"/>
      <c r="AG119" s="7"/>
      <c r="AH119" s="14"/>
      <c r="AI119" s="8"/>
      <c r="AJ119" s="8"/>
      <c r="AK119" s="8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6"/>
      <c r="AY119" s="17"/>
      <c r="AZ119" s="17"/>
      <c r="BA119" s="17"/>
      <c r="BB119" s="17"/>
      <c r="BC119" s="17"/>
      <c r="BD119" s="17"/>
      <c r="BE119" s="17"/>
      <c r="BF119" s="18"/>
      <c r="BG119" s="17"/>
      <c r="BH119" s="19"/>
      <c r="BI119" s="17"/>
      <c r="BJ119" s="18"/>
      <c r="BK119" s="18"/>
    </row>
    <row r="120" spans="1:63" s="20" customFormat="1" ht="24" customHeight="1" x14ac:dyDescent="0.2">
      <c r="A120" s="7"/>
      <c r="B120" s="8"/>
      <c r="C120" s="8"/>
      <c r="D120" s="8"/>
      <c r="E120" s="9"/>
      <c r="F120" s="8"/>
      <c r="G120" s="8"/>
      <c r="H120" s="8" t="s">
        <v>53</v>
      </c>
      <c r="I120" s="8"/>
      <c r="J120" s="8"/>
      <c r="K120" s="32" t="s">
        <v>213</v>
      </c>
      <c r="L120" s="8" t="s">
        <v>148</v>
      </c>
      <c r="M120" s="9">
        <f t="shared" si="1"/>
        <v>6.258</v>
      </c>
      <c r="N120" s="48" cm="1">
        <f t="array" ref="N120">INDEX('TARIF G'!$B$2:$W$95,MATCH($N$3,'TARIF G'!$A$2:$A$95,0),MATCH(TRUE,'TARIF G'!$B$1:$W$1&gt;=M120,0))</f>
        <v>12.37</v>
      </c>
      <c r="O120" s="9"/>
      <c r="P120" s="9"/>
      <c r="Q120" s="9"/>
      <c r="R120" s="48" cm="1">
        <f t="array" ref="R120">INDEX('TARIF D'!$B$2:$W$95,MATCH($N$3,'TARIF D'!$A$2:$A$95,0),MATCH(TRUE,'TARIF D'!$B$1:$W$1&gt;=M120,0))</f>
        <v>20.07</v>
      </c>
      <c r="S120" s="8"/>
      <c r="T120" s="10"/>
      <c r="U120" s="11"/>
      <c r="V120" s="12"/>
      <c r="W120" s="13"/>
      <c r="X120" s="8"/>
      <c r="Y120" s="8"/>
      <c r="Z120" s="8"/>
      <c r="AA120" s="7"/>
      <c r="AB120" s="7"/>
      <c r="AC120" s="7"/>
      <c r="AD120" s="14"/>
      <c r="AE120" s="7"/>
      <c r="AF120" s="14"/>
      <c r="AG120" s="7"/>
      <c r="AH120" s="14"/>
      <c r="AI120" s="8"/>
      <c r="AJ120" s="8"/>
      <c r="AK120" s="8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6"/>
      <c r="AY120" s="17"/>
      <c r="AZ120" s="17"/>
      <c r="BA120" s="17"/>
      <c r="BB120" s="17"/>
      <c r="BC120" s="17"/>
      <c r="BD120" s="17"/>
      <c r="BE120" s="17"/>
      <c r="BF120" s="18"/>
      <c r="BG120" s="17"/>
      <c r="BH120" s="19"/>
      <c r="BI120" s="17"/>
      <c r="BJ120" s="18"/>
      <c r="BK120" s="18"/>
    </row>
    <row r="121" spans="1:63" s="20" customFormat="1" ht="24" customHeight="1" x14ac:dyDescent="0.2">
      <c r="A121" s="7"/>
      <c r="B121" s="8"/>
      <c r="C121" s="8"/>
      <c r="D121" s="8"/>
      <c r="E121" s="9"/>
      <c r="F121" s="8"/>
      <c r="G121" s="8"/>
      <c r="H121" s="8" t="s">
        <v>41</v>
      </c>
      <c r="I121" s="8"/>
      <c r="J121" s="8"/>
      <c r="K121" s="32" t="s">
        <v>213</v>
      </c>
      <c r="L121" s="8" t="s">
        <v>149</v>
      </c>
      <c r="M121" s="9">
        <f t="shared" si="1"/>
        <v>11.516</v>
      </c>
      <c r="N121" s="48" cm="1">
        <f t="array" ref="N121">INDEX('TARIF G'!$B$2:$W$95,MATCH($N$3,'TARIF G'!$A$2:$A$95,0),MATCH(TRUE,'TARIF G'!$B$1:$W$1&gt;=M121,0))</f>
        <v>13.77</v>
      </c>
      <c r="O121" s="9"/>
      <c r="P121" s="9"/>
      <c r="Q121" s="9"/>
      <c r="R121" s="48" cm="1">
        <f t="array" ref="R121">INDEX('TARIF D'!$B$2:$W$95,MATCH($N$3,'TARIF D'!$A$2:$A$95,0),MATCH(TRUE,'TARIF D'!$B$1:$W$1&gt;=M121,0))</f>
        <v>23.6</v>
      </c>
      <c r="S121" s="8"/>
      <c r="T121" s="10"/>
      <c r="U121" s="11"/>
      <c r="V121" s="12"/>
      <c r="W121" s="13"/>
      <c r="X121" s="8"/>
      <c r="Y121" s="8"/>
      <c r="Z121" s="8"/>
      <c r="AA121" s="7"/>
      <c r="AB121" s="7"/>
      <c r="AC121" s="7"/>
      <c r="AD121" s="14"/>
      <c r="AE121" s="7"/>
      <c r="AF121" s="14"/>
      <c r="AG121" s="7"/>
      <c r="AH121" s="14"/>
      <c r="AI121" s="8"/>
      <c r="AJ121" s="8"/>
      <c r="AK121" s="8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6"/>
      <c r="AY121" s="17"/>
      <c r="AZ121" s="17"/>
      <c r="BA121" s="17"/>
      <c r="BB121" s="17"/>
      <c r="BC121" s="17"/>
      <c r="BD121" s="17"/>
      <c r="BE121" s="17"/>
      <c r="BF121" s="18"/>
      <c r="BG121" s="17"/>
      <c r="BH121" s="19"/>
      <c r="BI121" s="17"/>
      <c r="BJ121" s="18"/>
      <c r="BK121" s="18"/>
    </row>
    <row r="122" spans="1:63" s="20" customFormat="1" ht="24" customHeight="1" x14ac:dyDescent="0.2">
      <c r="A122" s="7"/>
      <c r="B122" s="8"/>
      <c r="C122" s="8"/>
      <c r="D122" s="8"/>
      <c r="E122" s="9"/>
      <c r="F122" s="8"/>
      <c r="G122" s="8"/>
      <c r="H122" s="8">
        <v>3</v>
      </c>
      <c r="I122" s="8"/>
      <c r="J122" s="8"/>
      <c r="K122" s="32" t="s">
        <v>213</v>
      </c>
      <c r="L122" s="8" t="s">
        <v>150</v>
      </c>
      <c r="M122" s="9">
        <f t="shared" si="1"/>
        <v>10.236000000000001</v>
      </c>
      <c r="N122" s="48" cm="1">
        <f t="array" ref="N122">INDEX('TARIF G'!$B$2:$W$95,MATCH($N$3,'TARIF G'!$A$2:$A$95,0),MATCH(TRUE,'TARIF G'!$B$1:$W$1&gt;=M122,0))</f>
        <v>13.77</v>
      </c>
      <c r="O122" s="9"/>
      <c r="P122" s="9"/>
      <c r="Q122" s="9"/>
      <c r="R122" s="48" cm="1">
        <f t="array" ref="R122">INDEX('TARIF D'!$B$2:$W$95,MATCH($N$3,'TARIF D'!$A$2:$A$95,0),MATCH(TRUE,'TARIF D'!$B$1:$W$1&gt;=M122,0))</f>
        <v>23.6</v>
      </c>
      <c r="S122" s="8"/>
      <c r="T122" s="10"/>
      <c r="U122" s="11"/>
      <c r="V122" s="12"/>
      <c r="W122" s="13"/>
      <c r="X122" s="8"/>
      <c r="Y122" s="8"/>
      <c r="Z122" s="8"/>
      <c r="AA122" s="7"/>
      <c r="AB122" s="7"/>
      <c r="AC122" s="7"/>
      <c r="AD122" s="14"/>
      <c r="AE122" s="7"/>
      <c r="AF122" s="14"/>
      <c r="AG122" s="7"/>
      <c r="AH122" s="14"/>
      <c r="AI122" s="8"/>
      <c r="AJ122" s="8"/>
      <c r="AK122" s="8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6"/>
      <c r="AY122" s="17"/>
      <c r="AZ122" s="17"/>
      <c r="BA122" s="17"/>
      <c r="BB122" s="17"/>
      <c r="BC122" s="17"/>
      <c r="BD122" s="17"/>
      <c r="BE122" s="17"/>
      <c r="BF122" s="18"/>
      <c r="BG122" s="17"/>
      <c r="BH122" s="19"/>
      <c r="BI122" s="17"/>
      <c r="BJ122" s="18"/>
      <c r="BK122" s="18"/>
    </row>
    <row r="123" spans="1:63" s="20" customFormat="1" ht="24" customHeight="1" x14ac:dyDescent="0.2">
      <c r="A123" s="7"/>
      <c r="B123" s="8"/>
      <c r="C123" s="8"/>
      <c r="D123" s="8"/>
      <c r="E123" s="9"/>
      <c r="F123" s="8"/>
      <c r="G123" s="8"/>
      <c r="H123" s="8" t="s">
        <v>41</v>
      </c>
      <c r="I123" s="8"/>
      <c r="J123" s="8"/>
      <c r="K123" s="32" t="s">
        <v>213</v>
      </c>
      <c r="L123" s="8" t="s">
        <v>151</v>
      </c>
      <c r="M123" s="9">
        <f t="shared" si="1"/>
        <v>8.36</v>
      </c>
      <c r="N123" s="48" cm="1">
        <f t="array" ref="N123">INDEX('TARIF G'!$B$2:$W$95,MATCH($N$3,'TARIF G'!$A$2:$A$95,0),MATCH(TRUE,'TARIF G'!$B$1:$W$1&gt;=M123,0))</f>
        <v>12.37</v>
      </c>
      <c r="O123" s="9"/>
      <c r="P123" s="9"/>
      <c r="Q123" s="9"/>
      <c r="R123" s="48" cm="1">
        <f t="array" ref="R123">INDEX('TARIF D'!$B$2:$W$95,MATCH($N$3,'TARIF D'!$A$2:$A$95,0),MATCH(TRUE,'TARIF D'!$B$1:$W$1&gt;=M123,0))</f>
        <v>20.07</v>
      </c>
      <c r="S123" s="8"/>
      <c r="T123" s="10"/>
      <c r="U123" s="11"/>
      <c r="V123" s="12"/>
      <c r="W123" s="13"/>
      <c r="X123" s="8"/>
      <c r="Y123" s="8"/>
      <c r="Z123" s="8"/>
      <c r="AA123" s="7"/>
      <c r="AB123" s="7"/>
      <c r="AC123" s="7"/>
      <c r="AD123" s="14"/>
      <c r="AE123" s="7"/>
      <c r="AF123" s="14"/>
      <c r="AG123" s="7"/>
      <c r="AH123" s="14"/>
      <c r="AI123" s="8"/>
      <c r="AJ123" s="8"/>
      <c r="AK123" s="8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6"/>
      <c r="AY123" s="17"/>
      <c r="AZ123" s="17"/>
      <c r="BA123" s="17"/>
      <c r="BB123" s="17"/>
      <c r="BC123" s="17"/>
      <c r="BD123" s="17"/>
      <c r="BE123" s="17"/>
      <c r="BF123" s="18"/>
      <c r="BG123" s="17"/>
      <c r="BH123" s="19"/>
      <c r="BI123" s="17"/>
      <c r="BJ123" s="18"/>
      <c r="BK123" s="18"/>
    </row>
    <row r="124" spans="1:63" s="20" customFormat="1" ht="24" customHeight="1" x14ac:dyDescent="0.2">
      <c r="A124" s="7"/>
      <c r="B124" s="8"/>
      <c r="C124" s="8"/>
      <c r="D124" s="8"/>
      <c r="E124" s="9"/>
      <c r="F124" s="8"/>
      <c r="G124" s="8"/>
      <c r="H124" s="8" t="s">
        <v>45</v>
      </c>
      <c r="I124" s="8"/>
      <c r="J124" s="8"/>
      <c r="K124" s="32" t="s">
        <v>213</v>
      </c>
      <c r="L124" s="8" t="s">
        <v>152</v>
      </c>
      <c r="M124" s="9">
        <f t="shared" si="1"/>
        <v>3.4470000000000001</v>
      </c>
      <c r="N124" s="48" cm="1">
        <f t="array" ref="N124">INDEX('TARIF G'!$B$2:$W$95,MATCH($N$3,'TARIF G'!$A$2:$A$95,0),MATCH(TRUE,'TARIF G'!$B$1:$W$1&gt;=M124,0))</f>
        <v>10.98</v>
      </c>
      <c r="O124" s="9"/>
      <c r="P124" s="9"/>
      <c r="Q124" s="9"/>
      <c r="R124" s="48" cm="1">
        <f t="array" ref="R124">INDEX('TARIF D'!$B$2:$W$95,MATCH($N$3,'TARIF D'!$A$2:$A$95,0),MATCH(TRUE,'TARIF D'!$B$1:$W$1&gt;=M124,0))</f>
        <v>20.07</v>
      </c>
      <c r="S124" s="8"/>
      <c r="T124" s="10"/>
      <c r="U124" s="11"/>
      <c r="V124" s="12"/>
      <c r="W124" s="13"/>
      <c r="X124" s="8"/>
      <c r="Y124" s="8"/>
      <c r="Z124" s="8"/>
      <c r="AA124" s="7"/>
      <c r="AB124" s="7"/>
      <c r="AC124" s="7"/>
      <c r="AD124" s="14"/>
      <c r="AE124" s="7"/>
      <c r="AF124" s="14"/>
      <c r="AG124" s="7"/>
      <c r="AH124" s="14"/>
      <c r="AI124" s="8"/>
      <c r="AJ124" s="8"/>
      <c r="AK124" s="8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6"/>
      <c r="AY124" s="17"/>
      <c r="AZ124" s="17"/>
      <c r="BA124" s="17"/>
      <c r="BB124" s="17"/>
      <c r="BC124" s="17"/>
      <c r="BD124" s="17"/>
      <c r="BE124" s="17"/>
      <c r="BF124" s="18"/>
      <c r="BG124" s="17"/>
      <c r="BH124" s="19"/>
      <c r="BI124" s="17"/>
      <c r="BJ124" s="18"/>
      <c r="BK124" s="18"/>
    </row>
    <row r="125" spans="1:63" s="20" customFormat="1" ht="24" customHeight="1" x14ac:dyDescent="0.2">
      <c r="A125" s="7"/>
      <c r="B125" s="8"/>
      <c r="C125" s="8"/>
      <c r="D125" s="8"/>
      <c r="E125" s="9"/>
      <c r="F125" s="8"/>
      <c r="G125" s="8"/>
      <c r="H125" s="8" t="s">
        <v>45</v>
      </c>
      <c r="I125" s="8"/>
      <c r="J125" s="8"/>
      <c r="K125" s="32" t="s">
        <v>213</v>
      </c>
      <c r="L125" s="8" t="s">
        <v>153</v>
      </c>
      <c r="M125" s="9">
        <f t="shared" si="1"/>
        <v>3.335</v>
      </c>
      <c r="N125" s="48" cm="1">
        <f t="array" ref="N125">INDEX('TARIF G'!$B$2:$W$95,MATCH($N$3,'TARIF G'!$A$2:$A$95,0),MATCH(TRUE,'TARIF G'!$B$1:$W$1&gt;=M125,0))</f>
        <v>10.98</v>
      </c>
      <c r="O125" s="9"/>
      <c r="P125" s="9"/>
      <c r="Q125" s="9"/>
      <c r="R125" s="48" cm="1">
        <f t="array" ref="R125">INDEX('TARIF D'!$B$2:$W$95,MATCH($N$3,'TARIF D'!$A$2:$A$95,0),MATCH(TRUE,'TARIF D'!$B$1:$W$1&gt;=M125,0))</f>
        <v>20.07</v>
      </c>
      <c r="S125" s="8"/>
      <c r="T125" s="10"/>
      <c r="U125" s="11"/>
      <c r="V125" s="12"/>
      <c r="W125" s="13"/>
      <c r="X125" s="8"/>
      <c r="Y125" s="8"/>
      <c r="Z125" s="8"/>
      <c r="AA125" s="7"/>
      <c r="AB125" s="7"/>
      <c r="AC125" s="7"/>
      <c r="AD125" s="14"/>
      <c r="AE125" s="7"/>
      <c r="AF125" s="14"/>
      <c r="AG125" s="7"/>
      <c r="AH125" s="14"/>
      <c r="AI125" s="8"/>
      <c r="AJ125" s="8"/>
      <c r="AK125" s="8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6"/>
      <c r="AY125" s="17"/>
      <c r="AZ125" s="17"/>
      <c r="BA125" s="17"/>
      <c r="BB125" s="17"/>
      <c r="BC125" s="17"/>
      <c r="BD125" s="17"/>
      <c r="BE125" s="17"/>
      <c r="BF125" s="18"/>
      <c r="BG125" s="17"/>
      <c r="BH125" s="19"/>
      <c r="BI125" s="17"/>
      <c r="BJ125" s="18"/>
      <c r="BK125" s="18"/>
    </row>
    <row r="126" spans="1:63" s="20" customFormat="1" ht="24" customHeight="1" x14ac:dyDescent="0.2">
      <c r="A126" s="7"/>
      <c r="B126" s="8"/>
      <c r="C126" s="8"/>
      <c r="D126" s="8"/>
      <c r="E126" s="9"/>
      <c r="F126" s="8"/>
      <c r="G126" s="8"/>
      <c r="H126" s="8" t="s">
        <v>45</v>
      </c>
      <c r="I126" s="8"/>
      <c r="J126" s="8"/>
      <c r="K126" s="32" t="s">
        <v>213</v>
      </c>
      <c r="L126" s="8" t="s">
        <v>154</v>
      </c>
      <c r="M126" s="9">
        <f t="shared" si="1"/>
        <v>3.3730000000000002</v>
      </c>
      <c r="N126" s="48" cm="1">
        <f t="array" ref="N126">INDEX('TARIF G'!$B$2:$W$95,MATCH($N$3,'TARIF G'!$A$2:$A$95,0),MATCH(TRUE,'TARIF G'!$B$1:$W$1&gt;=M126,0))</f>
        <v>10.98</v>
      </c>
      <c r="O126" s="9"/>
      <c r="P126" s="9"/>
      <c r="Q126" s="9"/>
      <c r="R126" s="48" cm="1">
        <f t="array" ref="R126">INDEX('TARIF D'!$B$2:$W$95,MATCH($N$3,'TARIF D'!$A$2:$A$95,0),MATCH(TRUE,'TARIF D'!$B$1:$W$1&gt;=M126,0))</f>
        <v>20.07</v>
      </c>
      <c r="S126" s="8"/>
      <c r="T126" s="10"/>
      <c r="U126" s="11"/>
      <c r="V126" s="12"/>
      <c r="W126" s="13"/>
      <c r="X126" s="8"/>
      <c r="Y126" s="8"/>
      <c r="Z126" s="8"/>
      <c r="AA126" s="7"/>
      <c r="AB126" s="7"/>
      <c r="AC126" s="7"/>
      <c r="AD126" s="14"/>
      <c r="AE126" s="7"/>
      <c r="AF126" s="14"/>
      <c r="AG126" s="7"/>
      <c r="AH126" s="14"/>
      <c r="AI126" s="8"/>
      <c r="AJ126" s="8"/>
      <c r="AK126" s="8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6"/>
      <c r="AY126" s="17"/>
      <c r="AZ126" s="17"/>
      <c r="BA126" s="17"/>
      <c r="BB126" s="17"/>
      <c r="BC126" s="17"/>
      <c r="BD126" s="17"/>
      <c r="BE126" s="17"/>
      <c r="BF126" s="18"/>
      <c r="BG126" s="17"/>
      <c r="BH126" s="19"/>
      <c r="BI126" s="17"/>
      <c r="BJ126" s="18"/>
      <c r="BK126" s="18"/>
    </row>
    <row r="127" spans="1:63" s="20" customFormat="1" ht="24" customHeight="1" x14ac:dyDescent="0.2">
      <c r="A127" s="7"/>
      <c r="B127" s="8"/>
      <c r="C127" s="8"/>
      <c r="D127" s="8"/>
      <c r="E127" s="9"/>
      <c r="F127" s="8"/>
      <c r="G127" s="8"/>
      <c r="H127" s="8" t="s">
        <v>45</v>
      </c>
      <c r="I127" s="8"/>
      <c r="J127" s="8"/>
      <c r="K127" s="32" t="s">
        <v>213</v>
      </c>
      <c r="L127" s="8" t="s">
        <v>155</v>
      </c>
      <c r="M127" s="9">
        <f t="shared" si="1"/>
        <v>3.3359999999999999</v>
      </c>
      <c r="N127" s="48" cm="1">
        <f t="array" ref="N127">INDEX('TARIF G'!$B$2:$W$95,MATCH($N$3,'TARIF G'!$A$2:$A$95,0),MATCH(TRUE,'TARIF G'!$B$1:$W$1&gt;=M127,0))</f>
        <v>10.98</v>
      </c>
      <c r="O127" s="9"/>
      <c r="P127" s="9"/>
      <c r="Q127" s="9"/>
      <c r="R127" s="48" cm="1">
        <f t="array" ref="R127">INDEX('TARIF D'!$B$2:$W$95,MATCH($N$3,'TARIF D'!$A$2:$A$95,0),MATCH(TRUE,'TARIF D'!$B$1:$W$1&gt;=M127,0))</f>
        <v>20.07</v>
      </c>
      <c r="S127" s="8"/>
      <c r="T127" s="10"/>
      <c r="U127" s="11"/>
      <c r="V127" s="12"/>
      <c r="W127" s="13"/>
      <c r="X127" s="8"/>
      <c r="Y127" s="8"/>
      <c r="Z127" s="8"/>
      <c r="AA127" s="7"/>
      <c r="AB127" s="7"/>
      <c r="AC127" s="7"/>
      <c r="AD127" s="14"/>
      <c r="AE127" s="7"/>
      <c r="AF127" s="14"/>
      <c r="AG127" s="7"/>
      <c r="AH127" s="14"/>
      <c r="AI127" s="8"/>
      <c r="AJ127" s="8"/>
      <c r="AK127" s="8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6"/>
      <c r="AY127" s="17"/>
      <c r="AZ127" s="17"/>
      <c r="BA127" s="17"/>
      <c r="BB127" s="17"/>
      <c r="BC127" s="17"/>
      <c r="BD127" s="17"/>
      <c r="BE127" s="17"/>
      <c r="BF127" s="18"/>
      <c r="BG127" s="17"/>
      <c r="BH127" s="19"/>
      <c r="BI127" s="17"/>
      <c r="BJ127" s="18"/>
      <c r="BK127" s="18"/>
    </row>
    <row r="128" spans="1:63" s="20" customFormat="1" ht="24" customHeight="1" x14ac:dyDescent="0.2">
      <c r="A128" s="7"/>
      <c r="B128" s="8"/>
      <c r="C128" s="8"/>
      <c r="D128" s="8"/>
      <c r="E128" s="9"/>
      <c r="F128" s="8"/>
      <c r="G128" s="8"/>
      <c r="H128" s="8" t="s">
        <v>46</v>
      </c>
      <c r="I128" s="8"/>
      <c r="J128" s="8"/>
      <c r="K128" s="32" t="s">
        <v>213</v>
      </c>
      <c r="L128" s="8" t="s">
        <v>63</v>
      </c>
      <c r="M128" s="9">
        <f t="shared" si="1"/>
        <v>5.82</v>
      </c>
      <c r="N128" s="48" cm="1">
        <f t="array" ref="N128">INDEX('TARIF G'!$B$2:$W$95,MATCH($N$3,'TARIF G'!$A$2:$A$95,0),MATCH(TRUE,'TARIF G'!$B$1:$W$1&gt;=M128,0))</f>
        <v>12.37</v>
      </c>
      <c r="O128" s="9"/>
      <c r="P128" s="9"/>
      <c r="Q128" s="9"/>
      <c r="R128" s="48" cm="1">
        <f t="array" ref="R128">INDEX('TARIF D'!$B$2:$W$95,MATCH($N$3,'TARIF D'!$A$2:$A$95,0),MATCH(TRUE,'TARIF D'!$B$1:$W$1&gt;=M128,0))</f>
        <v>20.07</v>
      </c>
      <c r="S128" s="8"/>
      <c r="T128" s="10"/>
      <c r="U128" s="11"/>
      <c r="V128" s="12"/>
      <c r="W128" s="13"/>
      <c r="X128" s="8"/>
      <c r="Y128" s="8"/>
      <c r="Z128" s="8"/>
      <c r="AA128" s="7"/>
      <c r="AB128" s="7"/>
      <c r="AC128" s="7"/>
      <c r="AD128" s="14"/>
      <c r="AE128" s="7"/>
      <c r="AF128" s="14"/>
      <c r="AG128" s="7"/>
      <c r="AH128" s="14"/>
      <c r="AI128" s="8"/>
      <c r="AJ128" s="8"/>
      <c r="AK128" s="8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6"/>
      <c r="AY128" s="17"/>
      <c r="AZ128" s="17"/>
      <c r="BA128" s="17"/>
      <c r="BB128" s="17"/>
      <c r="BC128" s="17"/>
      <c r="BD128" s="17"/>
      <c r="BE128" s="17"/>
      <c r="BF128" s="18"/>
      <c r="BG128" s="17"/>
      <c r="BH128" s="19"/>
      <c r="BI128" s="17"/>
      <c r="BJ128" s="18"/>
      <c r="BK128" s="18"/>
    </row>
    <row r="129" spans="1:63" s="20" customFormat="1" ht="24" customHeight="1" x14ac:dyDescent="0.2">
      <c r="A129" s="7"/>
      <c r="B129" s="8"/>
      <c r="C129" s="8"/>
      <c r="D129" s="8"/>
      <c r="E129" s="9"/>
      <c r="F129" s="8"/>
      <c r="G129" s="8"/>
      <c r="H129" s="8">
        <v>5</v>
      </c>
      <c r="I129" s="8" t="s">
        <v>47</v>
      </c>
      <c r="J129" s="8" t="s">
        <v>197</v>
      </c>
      <c r="K129" s="32" t="s">
        <v>213</v>
      </c>
      <c r="L129" s="8" t="s">
        <v>66</v>
      </c>
      <c r="M129" s="9">
        <f t="shared" si="1"/>
        <v>1.35</v>
      </c>
      <c r="N129" s="48" cm="1">
        <f t="array" ref="N129">INDEX('TARIF G'!$B$2:$W$95,MATCH($N$3,'TARIF G'!$A$2:$A$95,0),MATCH(TRUE,'TARIF G'!$B$1:$W$1&gt;=M129,0))</f>
        <v>10.98</v>
      </c>
      <c r="O129" s="9"/>
      <c r="P129" s="9"/>
      <c r="Q129" s="9"/>
      <c r="R129" s="48" cm="1">
        <f t="array" ref="R129">INDEX('TARIF D'!$B$2:$W$95,MATCH($N$3,'TARIF D'!$A$2:$A$95,0),MATCH(TRUE,'TARIF D'!$B$1:$W$1&gt;=M129,0))</f>
        <v>20.07</v>
      </c>
      <c r="S129" s="8"/>
      <c r="T129" s="10"/>
      <c r="U129" s="11"/>
      <c r="V129" s="12"/>
      <c r="W129" s="13"/>
      <c r="X129" s="8"/>
      <c r="Y129" s="8"/>
      <c r="Z129" s="8"/>
      <c r="AA129" s="7"/>
      <c r="AB129" s="7"/>
      <c r="AC129" s="7"/>
      <c r="AD129" s="14"/>
      <c r="AE129" s="7"/>
      <c r="AF129" s="14"/>
      <c r="AG129" s="7"/>
      <c r="AH129" s="14"/>
      <c r="AI129" s="8"/>
      <c r="AJ129" s="8"/>
      <c r="AK129" s="8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6"/>
      <c r="AY129" s="17"/>
      <c r="AZ129" s="17"/>
      <c r="BA129" s="17"/>
      <c r="BB129" s="17"/>
      <c r="BC129" s="17"/>
      <c r="BD129" s="17"/>
      <c r="BE129" s="17"/>
      <c r="BF129" s="18"/>
      <c r="BG129" s="17"/>
      <c r="BH129" s="19"/>
      <c r="BI129" s="17"/>
      <c r="BJ129" s="18"/>
      <c r="BK129" s="18"/>
    </row>
    <row r="130" spans="1:63" s="20" customFormat="1" ht="24" customHeight="1" x14ac:dyDescent="0.2">
      <c r="A130" s="7"/>
      <c r="B130" s="8"/>
      <c r="C130" s="8"/>
      <c r="D130" s="8"/>
      <c r="E130" s="9"/>
      <c r="F130" s="8"/>
      <c r="G130" s="8"/>
      <c r="H130" s="8">
        <v>10</v>
      </c>
      <c r="I130" s="8"/>
      <c r="J130" s="8"/>
      <c r="K130" s="32" t="s">
        <v>213</v>
      </c>
      <c r="L130" s="8" t="s">
        <v>61</v>
      </c>
      <c r="M130" s="9">
        <f t="shared" si="1"/>
        <v>0.5</v>
      </c>
      <c r="N130" s="48" cm="1">
        <f t="array" ref="N130">INDEX('TARIF G'!$B$2:$W$95,MATCH($N$3,'TARIF G'!$A$2:$A$95,0),MATCH(TRUE,'TARIF G'!$B$1:$W$1&gt;=M130,0))</f>
        <v>10.98</v>
      </c>
      <c r="O130" s="9"/>
      <c r="P130" s="9"/>
      <c r="Q130" s="9"/>
      <c r="R130" s="48" cm="1">
        <f t="array" ref="R130">INDEX('TARIF D'!$B$2:$W$95,MATCH($N$3,'TARIF D'!$A$2:$A$95,0),MATCH(TRUE,'TARIF D'!$B$1:$W$1&gt;=M130,0))</f>
        <v>20.07</v>
      </c>
      <c r="S130" s="8"/>
      <c r="T130" s="10"/>
      <c r="U130" s="11"/>
      <c r="V130" s="12"/>
      <c r="W130" s="13"/>
      <c r="X130" s="8"/>
      <c r="Y130" s="8"/>
      <c r="Z130" s="8"/>
      <c r="AA130" s="7"/>
      <c r="AB130" s="7"/>
      <c r="AC130" s="7"/>
      <c r="AD130" s="14"/>
      <c r="AE130" s="7"/>
      <c r="AF130" s="14"/>
      <c r="AG130" s="7"/>
      <c r="AH130" s="14"/>
      <c r="AI130" s="8"/>
      <c r="AJ130" s="8"/>
      <c r="AK130" s="8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6"/>
      <c r="AY130" s="17"/>
      <c r="AZ130" s="17"/>
      <c r="BA130" s="17"/>
      <c r="BB130" s="17"/>
      <c r="BC130" s="17"/>
      <c r="BD130" s="17"/>
      <c r="BE130" s="17"/>
      <c r="BF130" s="18"/>
      <c r="BG130" s="17"/>
      <c r="BH130" s="19"/>
      <c r="BI130" s="17"/>
      <c r="BJ130" s="18"/>
      <c r="BK130" s="18"/>
    </row>
    <row r="131" spans="1:63" s="20" customFormat="1" ht="24" customHeight="1" x14ac:dyDescent="0.2">
      <c r="A131" s="7"/>
      <c r="B131" s="8"/>
      <c r="C131" s="8"/>
      <c r="D131" s="8"/>
      <c r="E131" s="9"/>
      <c r="F131" s="8"/>
      <c r="G131" s="8"/>
      <c r="H131" s="8">
        <v>2</v>
      </c>
      <c r="I131" s="8"/>
      <c r="J131" s="8"/>
      <c r="K131" s="32" t="s">
        <v>213</v>
      </c>
      <c r="L131" s="8" t="s">
        <v>156</v>
      </c>
      <c r="M131" s="9">
        <f t="shared" si="1"/>
        <v>0.16</v>
      </c>
      <c r="N131" s="48" cm="1">
        <f t="array" ref="N131">INDEX('TARIF G'!$B$2:$W$95,MATCH($N$3,'TARIF G'!$A$2:$A$95,0),MATCH(TRUE,'TARIF G'!$B$1:$W$1&gt;=M131,0))</f>
        <v>10.98</v>
      </c>
      <c r="O131" s="9"/>
      <c r="P131" s="9"/>
      <c r="Q131" s="9"/>
      <c r="R131" s="48" cm="1">
        <f t="array" ref="R131">INDEX('TARIF D'!$B$2:$W$95,MATCH($N$3,'TARIF D'!$A$2:$A$95,0),MATCH(TRUE,'TARIF D'!$B$1:$W$1&gt;=M131,0))</f>
        <v>20.07</v>
      </c>
      <c r="S131" s="8"/>
      <c r="T131" s="10"/>
      <c r="U131" s="11"/>
      <c r="V131" s="12"/>
      <c r="W131" s="13"/>
      <c r="X131" s="8"/>
      <c r="Y131" s="8"/>
      <c r="Z131" s="8"/>
      <c r="AA131" s="7"/>
      <c r="AB131" s="7"/>
      <c r="AC131" s="7"/>
      <c r="AD131" s="14"/>
      <c r="AE131" s="7"/>
      <c r="AF131" s="14"/>
      <c r="AG131" s="7"/>
      <c r="AH131" s="14"/>
      <c r="AI131" s="8"/>
      <c r="AJ131" s="8"/>
      <c r="AK131" s="8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6"/>
      <c r="AY131" s="17"/>
      <c r="AZ131" s="17"/>
      <c r="BA131" s="17"/>
      <c r="BB131" s="17"/>
      <c r="BC131" s="17"/>
      <c r="BD131" s="17"/>
      <c r="BE131" s="17"/>
      <c r="BF131" s="18"/>
      <c r="BG131" s="17"/>
      <c r="BH131" s="19"/>
      <c r="BI131" s="17"/>
      <c r="BJ131" s="18"/>
      <c r="BK131" s="18"/>
    </row>
    <row r="132" spans="1:63" s="20" customFormat="1" ht="24" customHeight="1" x14ac:dyDescent="0.2">
      <c r="A132" s="7"/>
      <c r="B132" s="8"/>
      <c r="C132" s="8"/>
      <c r="D132" s="8"/>
      <c r="E132" s="9"/>
      <c r="F132" s="8"/>
      <c r="G132" s="8"/>
      <c r="H132" s="8">
        <v>5</v>
      </c>
      <c r="I132" s="8"/>
      <c r="J132" s="8"/>
      <c r="K132" s="32" t="s">
        <v>213</v>
      </c>
      <c r="L132" s="8" t="s">
        <v>157</v>
      </c>
      <c r="M132" s="9">
        <f t="shared" si="1"/>
        <v>0.21000000000000002</v>
      </c>
      <c r="N132" s="48" cm="1">
        <f t="array" ref="N132">INDEX('TARIF G'!$B$2:$W$95,MATCH($N$3,'TARIF G'!$A$2:$A$95,0),MATCH(TRUE,'TARIF G'!$B$1:$W$1&gt;=M132,0))</f>
        <v>10.98</v>
      </c>
      <c r="O132" s="9"/>
      <c r="P132" s="9"/>
      <c r="Q132" s="9"/>
      <c r="R132" s="48" cm="1">
        <f t="array" ref="R132">INDEX('TARIF D'!$B$2:$W$95,MATCH($N$3,'TARIF D'!$A$2:$A$95,0),MATCH(TRUE,'TARIF D'!$B$1:$W$1&gt;=M132,0))</f>
        <v>20.07</v>
      </c>
      <c r="S132" s="8"/>
      <c r="T132" s="10"/>
      <c r="U132" s="11"/>
      <c r="V132" s="12"/>
      <c r="W132" s="13"/>
      <c r="X132" s="8"/>
      <c r="Y132" s="8"/>
      <c r="Z132" s="8"/>
      <c r="AA132" s="7"/>
      <c r="AB132" s="7"/>
      <c r="AC132" s="7"/>
      <c r="AD132" s="14"/>
      <c r="AE132" s="7"/>
      <c r="AF132" s="14"/>
      <c r="AG132" s="7"/>
      <c r="AH132" s="14"/>
      <c r="AI132" s="8"/>
      <c r="AJ132" s="8"/>
      <c r="AK132" s="8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6"/>
      <c r="AY132" s="17"/>
      <c r="AZ132" s="17"/>
      <c r="BA132" s="17"/>
      <c r="BB132" s="17"/>
      <c r="BC132" s="17"/>
      <c r="BD132" s="17"/>
      <c r="BE132" s="17"/>
      <c r="BF132" s="18"/>
      <c r="BG132" s="17"/>
      <c r="BH132" s="19"/>
      <c r="BI132" s="17"/>
      <c r="BJ132" s="18"/>
      <c r="BK132" s="18"/>
    </row>
    <row r="133" spans="1:63" s="20" customFormat="1" ht="24" customHeight="1" x14ac:dyDescent="0.2">
      <c r="A133" s="7"/>
      <c r="B133" s="8"/>
      <c r="C133" s="8"/>
      <c r="D133" s="8"/>
      <c r="E133" s="9"/>
      <c r="F133" s="8"/>
      <c r="G133" s="8"/>
      <c r="H133" s="8">
        <v>4</v>
      </c>
      <c r="I133" s="8" t="s">
        <v>54</v>
      </c>
      <c r="J133" s="8" t="s">
        <v>198</v>
      </c>
      <c r="K133" s="32"/>
      <c r="L133" s="8" t="s">
        <v>128</v>
      </c>
      <c r="M133" s="9">
        <f t="shared" si="1"/>
        <v>5.44</v>
      </c>
      <c r="N133" s="48" cm="1">
        <f t="array" ref="N133">INDEX('TARIF G'!$B$2:$W$95,MATCH($N$3,'TARIF G'!$A$2:$A$95,0),MATCH(TRUE,'TARIF G'!$B$1:$W$1&gt;=M133,0))</f>
        <v>12.37</v>
      </c>
      <c r="O133" s="9"/>
      <c r="P133" s="9"/>
      <c r="Q133" s="9"/>
      <c r="R133" s="48" cm="1">
        <f t="array" ref="R133">INDEX('TARIF D'!$B$2:$W$95,MATCH($N$3,'TARIF D'!$A$2:$A$95,0),MATCH(TRUE,'TARIF D'!$B$1:$W$1&gt;=M133,0))</f>
        <v>20.07</v>
      </c>
      <c r="S133" s="8"/>
      <c r="T133" s="10"/>
      <c r="U133" s="11"/>
      <c r="V133" s="12"/>
      <c r="W133" s="13"/>
      <c r="X133" s="8"/>
      <c r="Y133" s="8"/>
      <c r="Z133" s="8"/>
      <c r="AA133" s="7"/>
      <c r="AB133" s="7"/>
      <c r="AC133" s="7"/>
      <c r="AD133" s="14"/>
      <c r="AE133" s="7"/>
      <c r="AF133" s="14"/>
      <c r="AG133" s="7"/>
      <c r="AH133" s="14"/>
      <c r="AI133" s="8"/>
      <c r="AJ133" s="8"/>
      <c r="AK133" s="8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6"/>
      <c r="AY133" s="17"/>
      <c r="AZ133" s="17"/>
      <c r="BA133" s="17"/>
      <c r="BB133" s="17"/>
      <c r="BC133" s="17"/>
      <c r="BD133" s="17"/>
      <c r="BE133" s="17"/>
      <c r="BF133" s="18"/>
      <c r="BG133" s="17"/>
      <c r="BH133" s="19"/>
      <c r="BI133" s="17"/>
      <c r="BJ133" s="18"/>
      <c r="BK133" s="18"/>
    </row>
    <row r="134" spans="1:63" s="20" customFormat="1" ht="24" customHeight="1" x14ac:dyDescent="0.2">
      <c r="A134" s="7"/>
      <c r="B134" s="8"/>
      <c r="C134" s="8"/>
      <c r="D134" s="8"/>
      <c r="E134" s="9"/>
      <c r="F134" s="8"/>
      <c r="G134" s="8"/>
      <c r="H134" s="8">
        <v>3</v>
      </c>
      <c r="I134" s="8" t="s">
        <v>46</v>
      </c>
      <c r="J134" s="8" t="s">
        <v>192</v>
      </c>
      <c r="K134" s="32"/>
      <c r="L134" s="8" t="s">
        <v>158</v>
      </c>
      <c r="M134" s="9">
        <f t="shared" si="1"/>
        <v>4.29</v>
      </c>
      <c r="N134" s="48" cm="1">
        <f t="array" ref="N134">INDEX('TARIF G'!$B$2:$W$95,MATCH($N$3,'TARIF G'!$A$2:$A$95,0),MATCH(TRUE,'TARIF G'!$B$1:$W$1&gt;=M134,0))</f>
        <v>12.37</v>
      </c>
      <c r="O134" s="9"/>
      <c r="P134" s="9"/>
      <c r="Q134" s="9"/>
      <c r="R134" s="48" cm="1">
        <f t="array" ref="R134">INDEX('TARIF D'!$B$2:$W$95,MATCH($N$3,'TARIF D'!$A$2:$A$95,0),MATCH(TRUE,'TARIF D'!$B$1:$W$1&gt;=M134,0))</f>
        <v>20.07</v>
      </c>
      <c r="S134" s="8"/>
      <c r="T134" s="10"/>
      <c r="U134" s="11"/>
      <c r="V134" s="12"/>
      <c r="W134" s="13"/>
      <c r="X134" s="8"/>
      <c r="Y134" s="8"/>
      <c r="Z134" s="8"/>
      <c r="AA134" s="7"/>
      <c r="AB134" s="7"/>
      <c r="AC134" s="7"/>
      <c r="AD134" s="14"/>
      <c r="AE134" s="7"/>
      <c r="AF134" s="14"/>
      <c r="AG134" s="7"/>
      <c r="AH134" s="14"/>
      <c r="AI134" s="8"/>
      <c r="AJ134" s="8"/>
      <c r="AK134" s="8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6"/>
      <c r="AY134" s="17"/>
      <c r="AZ134" s="17"/>
      <c r="BA134" s="17"/>
      <c r="BB134" s="17"/>
      <c r="BC134" s="17"/>
      <c r="BD134" s="17"/>
      <c r="BE134" s="17"/>
      <c r="BF134" s="18"/>
      <c r="BG134" s="17"/>
      <c r="BH134" s="19"/>
      <c r="BI134" s="17"/>
      <c r="BJ134" s="18"/>
      <c r="BK134" s="18"/>
    </row>
    <row r="135" spans="1:63" s="20" customFormat="1" ht="24" customHeight="1" x14ac:dyDescent="0.2">
      <c r="A135" s="7"/>
      <c r="B135" s="8"/>
      <c r="C135" s="8"/>
      <c r="D135" s="8"/>
      <c r="E135" s="9"/>
      <c r="F135" s="8"/>
      <c r="G135" s="8"/>
      <c r="H135" s="8">
        <v>3</v>
      </c>
      <c r="I135" s="8" t="s">
        <v>46</v>
      </c>
      <c r="J135" s="8" t="s">
        <v>192</v>
      </c>
      <c r="K135" s="32"/>
      <c r="L135" s="8" t="s">
        <v>159</v>
      </c>
      <c r="M135" s="9">
        <f t="shared" si="1"/>
        <v>8.73</v>
      </c>
      <c r="N135" s="48" cm="1">
        <f t="array" ref="N135">INDEX('TARIF G'!$B$2:$W$95,MATCH($N$3,'TARIF G'!$A$2:$A$95,0),MATCH(TRUE,'TARIF G'!$B$1:$W$1&gt;=M135,0))</f>
        <v>12.37</v>
      </c>
      <c r="O135" s="9"/>
      <c r="P135" s="9"/>
      <c r="Q135" s="9"/>
      <c r="R135" s="48" cm="1">
        <f t="array" ref="R135">INDEX('TARIF D'!$B$2:$W$95,MATCH($N$3,'TARIF D'!$A$2:$A$95,0),MATCH(TRUE,'TARIF D'!$B$1:$W$1&gt;=M135,0))</f>
        <v>20.07</v>
      </c>
      <c r="S135" s="8"/>
      <c r="T135" s="10"/>
      <c r="U135" s="11"/>
      <c r="V135" s="12"/>
      <c r="W135" s="13"/>
      <c r="X135" s="8"/>
      <c r="Y135" s="8"/>
      <c r="Z135" s="8"/>
      <c r="AA135" s="7"/>
      <c r="AB135" s="7"/>
      <c r="AC135" s="7"/>
      <c r="AD135" s="14"/>
      <c r="AE135" s="7"/>
      <c r="AF135" s="14"/>
      <c r="AG135" s="7"/>
      <c r="AH135" s="14"/>
      <c r="AI135" s="8"/>
      <c r="AJ135" s="8"/>
      <c r="AK135" s="8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6"/>
      <c r="AY135" s="17"/>
      <c r="AZ135" s="17"/>
      <c r="BA135" s="17"/>
      <c r="BB135" s="17"/>
      <c r="BC135" s="17"/>
      <c r="BD135" s="17"/>
      <c r="BE135" s="17"/>
      <c r="BF135" s="18"/>
      <c r="BG135" s="17"/>
      <c r="BH135" s="19"/>
      <c r="BI135" s="17"/>
      <c r="BJ135" s="18"/>
      <c r="BK135" s="18"/>
    </row>
    <row r="136" spans="1:63" s="20" customFormat="1" ht="24" customHeight="1" x14ac:dyDescent="0.2">
      <c r="A136" s="7"/>
      <c r="B136" s="8"/>
      <c r="C136" s="8"/>
      <c r="D136" s="8"/>
      <c r="E136" s="9"/>
      <c r="F136" s="8"/>
      <c r="G136" s="8"/>
      <c r="H136" s="8">
        <v>3</v>
      </c>
      <c r="I136" s="8" t="s">
        <v>46</v>
      </c>
      <c r="J136" s="8" t="s">
        <v>192</v>
      </c>
      <c r="K136" s="32"/>
      <c r="L136" s="8" t="s">
        <v>158</v>
      </c>
      <c r="M136" s="9">
        <f t="shared" si="1"/>
        <v>4.29</v>
      </c>
      <c r="N136" s="48" cm="1">
        <f t="array" ref="N136">INDEX('TARIF G'!$B$2:$W$95,MATCH($N$3,'TARIF G'!$A$2:$A$95,0),MATCH(TRUE,'TARIF G'!$B$1:$W$1&gt;=M136,0))</f>
        <v>12.37</v>
      </c>
      <c r="O136" s="9"/>
      <c r="P136" s="9"/>
      <c r="Q136" s="9"/>
      <c r="R136" s="48" cm="1">
        <f t="array" ref="R136">INDEX('TARIF D'!$B$2:$W$95,MATCH($N$3,'TARIF D'!$A$2:$A$95,0),MATCH(TRUE,'TARIF D'!$B$1:$W$1&gt;=M136,0))</f>
        <v>20.07</v>
      </c>
      <c r="S136" s="8"/>
      <c r="T136" s="10"/>
      <c r="U136" s="11"/>
      <c r="V136" s="12"/>
      <c r="W136" s="13"/>
      <c r="X136" s="8"/>
      <c r="Y136" s="8"/>
      <c r="Z136" s="8"/>
      <c r="AA136" s="7"/>
      <c r="AB136" s="7"/>
      <c r="AC136" s="7"/>
      <c r="AD136" s="14"/>
      <c r="AE136" s="7"/>
      <c r="AF136" s="14"/>
      <c r="AG136" s="7"/>
      <c r="AH136" s="14"/>
      <c r="AI136" s="8"/>
      <c r="AJ136" s="8"/>
      <c r="AK136" s="8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6"/>
      <c r="AY136" s="17"/>
      <c r="AZ136" s="17"/>
      <c r="BA136" s="17"/>
      <c r="BB136" s="17"/>
      <c r="BC136" s="17"/>
      <c r="BD136" s="17"/>
      <c r="BE136" s="17"/>
      <c r="BF136" s="18"/>
      <c r="BG136" s="17"/>
      <c r="BH136" s="19"/>
      <c r="BI136" s="17"/>
      <c r="BJ136" s="18"/>
      <c r="BK136" s="18"/>
    </row>
    <row r="137" spans="1:63" s="20" customFormat="1" ht="24" customHeight="1" x14ac:dyDescent="0.2">
      <c r="A137" s="7"/>
      <c r="B137" s="8"/>
      <c r="C137" s="8"/>
      <c r="D137" s="8"/>
      <c r="E137" s="9"/>
      <c r="F137" s="8"/>
      <c r="G137" s="8"/>
      <c r="H137" s="8">
        <v>3</v>
      </c>
      <c r="I137" s="8"/>
      <c r="J137" s="8"/>
      <c r="K137" s="32"/>
      <c r="L137" s="8" t="s">
        <v>160</v>
      </c>
      <c r="M137" s="9">
        <f t="shared" ref="M137:M172" si="4">L137*H137</f>
        <v>30</v>
      </c>
      <c r="N137" s="48" cm="1">
        <f t="array" ref="N137">INDEX('TARIF G'!$B$2:$W$95,MATCH($N$3,'TARIF G'!$A$2:$A$95,0),MATCH(TRUE,'TARIF G'!$B$1:$W$1&gt;=M137,0))</f>
        <v>18.41</v>
      </c>
      <c r="O137" s="9"/>
      <c r="P137" s="9"/>
      <c r="Q137" s="9"/>
      <c r="R137" s="48" cm="1">
        <f t="array" ref="R137">INDEX('TARIF D'!$B$2:$W$95,MATCH($N$3,'TARIF D'!$A$2:$A$95,0),MATCH(TRUE,'TARIF D'!$B$1:$W$1&gt;=M137,0))</f>
        <v>28.71</v>
      </c>
      <c r="S137" s="8"/>
      <c r="T137" s="10"/>
      <c r="U137" s="11"/>
      <c r="V137" s="12"/>
      <c r="W137" s="13"/>
      <c r="X137" s="8"/>
      <c r="Y137" s="8"/>
      <c r="Z137" s="8"/>
      <c r="AA137" s="7"/>
      <c r="AB137" s="7"/>
      <c r="AC137" s="7"/>
      <c r="AD137" s="14"/>
      <c r="AE137" s="7"/>
      <c r="AF137" s="14"/>
      <c r="AG137" s="7"/>
      <c r="AH137" s="14"/>
      <c r="AI137" s="8"/>
      <c r="AJ137" s="8"/>
      <c r="AK137" s="8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6"/>
      <c r="AY137" s="17"/>
      <c r="AZ137" s="17"/>
      <c r="BA137" s="17"/>
      <c r="BB137" s="17"/>
      <c r="BC137" s="17"/>
      <c r="BD137" s="17"/>
      <c r="BE137" s="17"/>
      <c r="BF137" s="18"/>
      <c r="BG137" s="17"/>
      <c r="BH137" s="19"/>
      <c r="BI137" s="17"/>
      <c r="BJ137" s="18"/>
      <c r="BK137" s="18"/>
    </row>
    <row r="138" spans="1:63" s="20" customFormat="1" ht="24" customHeight="1" x14ac:dyDescent="0.2">
      <c r="A138" s="7"/>
      <c r="B138" s="8"/>
      <c r="C138" s="8"/>
      <c r="D138" s="8"/>
      <c r="E138" s="9"/>
      <c r="F138" s="8"/>
      <c r="G138" s="8"/>
      <c r="H138" s="8">
        <v>3</v>
      </c>
      <c r="I138" s="8"/>
      <c r="J138" s="8"/>
      <c r="K138" s="32" t="s">
        <v>213</v>
      </c>
      <c r="L138" s="8" t="s">
        <v>161</v>
      </c>
      <c r="M138" s="9">
        <f t="shared" si="4"/>
        <v>1.02</v>
      </c>
      <c r="N138" s="48" cm="1">
        <f t="array" ref="N138">INDEX('TARIF G'!$B$2:$W$95,MATCH($N$3,'TARIF G'!$A$2:$A$95,0),MATCH(TRUE,'TARIF G'!$B$1:$W$1&gt;=M138,0))</f>
        <v>10.98</v>
      </c>
      <c r="O138" s="9"/>
      <c r="P138" s="9"/>
      <c r="Q138" s="9"/>
      <c r="R138" s="48" cm="1">
        <f t="array" ref="R138">INDEX('TARIF D'!$B$2:$W$95,MATCH($N$3,'TARIF D'!$A$2:$A$95,0),MATCH(TRUE,'TARIF D'!$B$1:$W$1&gt;=M138,0))</f>
        <v>20.07</v>
      </c>
      <c r="S138" s="8"/>
      <c r="T138" s="10"/>
      <c r="U138" s="11"/>
      <c r="V138" s="12"/>
      <c r="W138" s="13"/>
      <c r="X138" s="8"/>
      <c r="Y138" s="8"/>
      <c r="Z138" s="8"/>
      <c r="AA138" s="7"/>
      <c r="AB138" s="7"/>
      <c r="AC138" s="7"/>
      <c r="AD138" s="14"/>
      <c r="AE138" s="7"/>
      <c r="AF138" s="14"/>
      <c r="AG138" s="7"/>
      <c r="AH138" s="14"/>
      <c r="AI138" s="8"/>
      <c r="AJ138" s="8"/>
      <c r="AK138" s="8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6"/>
      <c r="AY138" s="17"/>
      <c r="AZ138" s="17"/>
      <c r="BA138" s="17"/>
      <c r="BB138" s="17"/>
      <c r="BC138" s="17"/>
      <c r="BD138" s="17"/>
      <c r="BE138" s="17"/>
      <c r="BF138" s="18"/>
      <c r="BG138" s="17"/>
      <c r="BH138" s="19"/>
      <c r="BI138" s="17"/>
      <c r="BJ138" s="18"/>
      <c r="BK138" s="18"/>
    </row>
    <row r="139" spans="1:63" s="20" customFormat="1" ht="24" customHeight="1" x14ac:dyDescent="0.2">
      <c r="A139" s="7"/>
      <c r="B139" s="8"/>
      <c r="C139" s="8"/>
      <c r="D139" s="8"/>
      <c r="E139" s="9"/>
      <c r="F139" s="8"/>
      <c r="G139" s="8"/>
      <c r="H139" s="8">
        <v>5</v>
      </c>
      <c r="I139" s="8"/>
      <c r="J139" s="8"/>
      <c r="K139" s="32" t="s">
        <v>213</v>
      </c>
      <c r="L139" s="8" t="s">
        <v>91</v>
      </c>
      <c r="M139" s="9">
        <f t="shared" si="4"/>
        <v>4.5</v>
      </c>
      <c r="N139" s="48" cm="1">
        <f t="array" ref="N139">INDEX('TARIF G'!$B$2:$W$95,MATCH($N$3,'TARIF G'!$A$2:$A$95,0),MATCH(TRUE,'TARIF G'!$B$1:$W$1&gt;=M139,0))</f>
        <v>12.37</v>
      </c>
      <c r="O139" s="9"/>
      <c r="P139" s="9"/>
      <c r="Q139" s="9"/>
      <c r="R139" s="48" cm="1">
        <f t="array" ref="R139">INDEX('TARIF D'!$B$2:$W$95,MATCH($N$3,'TARIF D'!$A$2:$A$95,0),MATCH(TRUE,'TARIF D'!$B$1:$W$1&gt;=M139,0))</f>
        <v>20.07</v>
      </c>
      <c r="S139" s="8"/>
      <c r="T139" s="10"/>
      <c r="U139" s="11"/>
      <c r="V139" s="12"/>
      <c r="W139" s="13"/>
      <c r="X139" s="8"/>
      <c r="Y139" s="8"/>
      <c r="Z139" s="8"/>
      <c r="AA139" s="7"/>
      <c r="AB139" s="7"/>
      <c r="AC139" s="7"/>
      <c r="AD139" s="14"/>
      <c r="AE139" s="7"/>
      <c r="AF139" s="14"/>
      <c r="AG139" s="7"/>
      <c r="AH139" s="14"/>
      <c r="AI139" s="8"/>
      <c r="AJ139" s="8"/>
      <c r="AK139" s="8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6"/>
      <c r="AY139" s="17"/>
      <c r="AZ139" s="17"/>
      <c r="BA139" s="17"/>
      <c r="BB139" s="17"/>
      <c r="BC139" s="17"/>
      <c r="BD139" s="17"/>
      <c r="BE139" s="17"/>
      <c r="BF139" s="18"/>
      <c r="BG139" s="17"/>
      <c r="BH139" s="19"/>
      <c r="BI139" s="17"/>
      <c r="BJ139" s="18"/>
      <c r="BK139" s="18"/>
    </row>
    <row r="140" spans="1:63" s="20" customFormat="1" ht="24" customHeight="1" x14ac:dyDescent="0.2">
      <c r="A140" s="7"/>
      <c r="B140" s="8"/>
      <c r="C140" s="8"/>
      <c r="D140" s="8"/>
      <c r="E140" s="9"/>
      <c r="F140" s="8"/>
      <c r="G140" s="8"/>
      <c r="H140" s="8">
        <v>3</v>
      </c>
      <c r="I140" s="8" t="s">
        <v>41</v>
      </c>
      <c r="J140" s="8" t="s">
        <v>196</v>
      </c>
      <c r="K140" s="32"/>
      <c r="L140" s="8" t="s">
        <v>162</v>
      </c>
      <c r="M140" s="9">
        <f t="shared" si="4"/>
        <v>3.5999999999999996</v>
      </c>
      <c r="N140" s="48" cm="1">
        <f t="array" ref="N140">INDEX('TARIF G'!$B$2:$W$95,MATCH($N$3,'TARIF G'!$A$2:$A$95,0),MATCH(TRUE,'TARIF G'!$B$1:$W$1&gt;=M140,0))</f>
        <v>10.98</v>
      </c>
      <c r="O140" s="9"/>
      <c r="P140" s="9"/>
      <c r="Q140" s="9"/>
      <c r="R140" s="48" cm="1">
        <f t="array" ref="R140">INDEX('TARIF D'!$B$2:$W$95,MATCH($N$3,'TARIF D'!$A$2:$A$95,0),MATCH(TRUE,'TARIF D'!$B$1:$W$1&gt;=M140,0))</f>
        <v>20.07</v>
      </c>
      <c r="S140" s="8"/>
      <c r="T140" s="10"/>
      <c r="U140" s="11"/>
      <c r="V140" s="12"/>
      <c r="W140" s="13"/>
      <c r="X140" s="8"/>
      <c r="Y140" s="8"/>
      <c r="Z140" s="8"/>
      <c r="AA140" s="7"/>
      <c r="AB140" s="7"/>
      <c r="AC140" s="7"/>
      <c r="AD140" s="14"/>
      <c r="AE140" s="7"/>
      <c r="AF140" s="14"/>
      <c r="AG140" s="7"/>
      <c r="AH140" s="14"/>
      <c r="AI140" s="8"/>
      <c r="AJ140" s="8"/>
      <c r="AK140" s="8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6"/>
      <c r="AY140" s="17"/>
      <c r="AZ140" s="17"/>
      <c r="BA140" s="17"/>
      <c r="BB140" s="17"/>
      <c r="BC140" s="17"/>
      <c r="BD140" s="17"/>
      <c r="BE140" s="17"/>
      <c r="BF140" s="18"/>
      <c r="BG140" s="17"/>
      <c r="BH140" s="19"/>
      <c r="BI140" s="17"/>
      <c r="BJ140" s="18"/>
      <c r="BK140" s="18"/>
    </row>
    <row r="141" spans="1:63" s="20" customFormat="1" ht="24" customHeight="1" x14ac:dyDescent="0.2">
      <c r="A141" s="7"/>
      <c r="B141" s="8"/>
      <c r="C141" s="8"/>
      <c r="D141" s="8"/>
      <c r="E141" s="9"/>
      <c r="F141" s="8"/>
      <c r="G141" s="8"/>
      <c r="H141" s="8">
        <v>3</v>
      </c>
      <c r="I141" s="8"/>
      <c r="J141" s="8"/>
      <c r="K141" s="32" t="s">
        <v>213</v>
      </c>
      <c r="L141" s="8" t="s">
        <v>163</v>
      </c>
      <c r="M141" s="9">
        <f t="shared" si="4"/>
        <v>1.56</v>
      </c>
      <c r="N141" s="48" cm="1">
        <f t="array" ref="N141">INDEX('TARIF G'!$B$2:$W$95,MATCH($N$3,'TARIF G'!$A$2:$A$95,0),MATCH(TRUE,'TARIF G'!$B$1:$W$1&gt;=M141,0))</f>
        <v>10.98</v>
      </c>
      <c r="O141" s="9"/>
      <c r="P141" s="9"/>
      <c r="Q141" s="9"/>
      <c r="R141" s="48" cm="1">
        <f t="array" ref="R141">INDEX('TARIF D'!$B$2:$W$95,MATCH($N$3,'TARIF D'!$A$2:$A$95,0),MATCH(TRUE,'TARIF D'!$B$1:$W$1&gt;=M141,0))</f>
        <v>20.07</v>
      </c>
      <c r="S141" s="8"/>
      <c r="T141" s="10"/>
      <c r="U141" s="11"/>
      <c r="V141" s="12"/>
      <c r="W141" s="13"/>
      <c r="X141" s="8"/>
      <c r="Y141" s="8"/>
      <c r="Z141" s="8"/>
      <c r="AA141" s="7"/>
      <c r="AB141" s="7"/>
      <c r="AC141" s="7"/>
      <c r="AD141" s="14"/>
      <c r="AE141" s="7"/>
      <c r="AF141" s="14"/>
      <c r="AG141" s="7"/>
      <c r="AH141" s="14"/>
      <c r="AI141" s="8"/>
      <c r="AJ141" s="8"/>
      <c r="AK141" s="8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6"/>
      <c r="AY141" s="17"/>
      <c r="AZ141" s="17"/>
      <c r="BA141" s="17"/>
      <c r="BB141" s="17"/>
      <c r="BC141" s="17"/>
      <c r="BD141" s="17"/>
      <c r="BE141" s="17"/>
      <c r="BF141" s="18"/>
      <c r="BG141" s="17"/>
      <c r="BH141" s="19"/>
      <c r="BI141" s="17"/>
      <c r="BJ141" s="18"/>
      <c r="BK141" s="18"/>
    </row>
    <row r="142" spans="1:63" s="20" customFormat="1" ht="24" customHeight="1" x14ac:dyDescent="0.2">
      <c r="A142" s="7"/>
      <c r="B142" s="8"/>
      <c r="C142" s="8"/>
      <c r="D142" s="8"/>
      <c r="E142" s="9"/>
      <c r="F142" s="8"/>
      <c r="G142" s="8"/>
      <c r="H142" s="8">
        <v>5</v>
      </c>
      <c r="I142" s="8"/>
      <c r="J142" s="8"/>
      <c r="K142" s="32" t="s">
        <v>213</v>
      </c>
      <c r="L142" s="8" t="s">
        <v>164</v>
      </c>
      <c r="M142" s="9">
        <f t="shared" si="4"/>
        <v>3.25</v>
      </c>
      <c r="N142" s="48" cm="1">
        <f t="array" ref="N142">INDEX('TARIF G'!$B$2:$W$95,MATCH($N$3,'TARIF G'!$A$2:$A$95,0),MATCH(TRUE,'TARIF G'!$B$1:$W$1&gt;=M142,0))</f>
        <v>10.98</v>
      </c>
      <c r="O142" s="9"/>
      <c r="P142" s="9"/>
      <c r="Q142" s="9"/>
      <c r="R142" s="48" cm="1">
        <f t="array" ref="R142">INDEX('TARIF D'!$B$2:$W$95,MATCH($N$3,'TARIF D'!$A$2:$A$95,0),MATCH(TRUE,'TARIF D'!$B$1:$W$1&gt;=M142,0))</f>
        <v>20.07</v>
      </c>
      <c r="S142" s="8"/>
      <c r="T142" s="10"/>
      <c r="U142" s="11"/>
      <c r="V142" s="12"/>
      <c r="W142" s="13"/>
      <c r="X142" s="8"/>
      <c r="Y142" s="8"/>
      <c r="Z142" s="8"/>
      <c r="AA142" s="7"/>
      <c r="AB142" s="7"/>
      <c r="AC142" s="7"/>
      <c r="AD142" s="14"/>
      <c r="AE142" s="7"/>
      <c r="AF142" s="14"/>
      <c r="AG142" s="7"/>
      <c r="AH142" s="14"/>
      <c r="AI142" s="8"/>
      <c r="AJ142" s="8"/>
      <c r="AK142" s="8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6"/>
      <c r="AY142" s="17"/>
      <c r="AZ142" s="17"/>
      <c r="BA142" s="17"/>
      <c r="BB142" s="17"/>
      <c r="BC142" s="17"/>
      <c r="BD142" s="17"/>
      <c r="BE142" s="17"/>
      <c r="BF142" s="18"/>
      <c r="BG142" s="17"/>
      <c r="BH142" s="19"/>
      <c r="BI142" s="17"/>
      <c r="BJ142" s="18"/>
      <c r="BK142" s="18"/>
    </row>
    <row r="143" spans="1:63" s="20" customFormat="1" ht="24" customHeight="1" x14ac:dyDescent="0.2">
      <c r="A143" s="7"/>
      <c r="B143" s="8"/>
      <c r="C143" s="8"/>
      <c r="D143" s="8"/>
      <c r="E143" s="9"/>
      <c r="F143" s="8"/>
      <c r="G143" s="8"/>
      <c r="H143" s="8">
        <v>2</v>
      </c>
      <c r="I143" s="8" t="s">
        <v>46</v>
      </c>
      <c r="J143" s="8" t="s">
        <v>192</v>
      </c>
      <c r="K143" s="32"/>
      <c r="L143" s="8" t="s">
        <v>165</v>
      </c>
      <c r="M143" s="9">
        <f t="shared" si="4"/>
        <v>1.6</v>
      </c>
      <c r="N143" s="48" cm="1">
        <f t="array" ref="N143">INDEX('TARIF G'!$B$2:$W$95,MATCH($N$3,'TARIF G'!$A$2:$A$95,0),MATCH(TRUE,'TARIF G'!$B$1:$W$1&gt;=M143,0))</f>
        <v>10.98</v>
      </c>
      <c r="O143" s="9"/>
      <c r="P143" s="9"/>
      <c r="Q143" s="9"/>
      <c r="R143" s="48" cm="1">
        <f t="array" ref="R143">INDEX('TARIF D'!$B$2:$W$95,MATCH($N$3,'TARIF D'!$A$2:$A$95,0),MATCH(TRUE,'TARIF D'!$B$1:$W$1&gt;=M143,0))</f>
        <v>20.07</v>
      </c>
      <c r="S143" s="8"/>
      <c r="T143" s="10"/>
      <c r="U143" s="11"/>
      <c r="V143" s="12"/>
      <c r="W143" s="13"/>
      <c r="X143" s="8"/>
      <c r="Y143" s="8"/>
      <c r="Z143" s="8"/>
      <c r="AA143" s="7"/>
      <c r="AB143" s="7"/>
      <c r="AC143" s="7"/>
      <c r="AD143" s="14"/>
      <c r="AE143" s="7"/>
      <c r="AF143" s="14"/>
      <c r="AG143" s="7"/>
      <c r="AH143" s="14"/>
      <c r="AI143" s="8"/>
      <c r="AJ143" s="8"/>
      <c r="AK143" s="8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6"/>
      <c r="AY143" s="17"/>
      <c r="AZ143" s="17"/>
      <c r="BA143" s="17"/>
      <c r="BB143" s="17"/>
      <c r="BC143" s="17"/>
      <c r="BD143" s="17"/>
      <c r="BE143" s="17"/>
      <c r="BF143" s="18"/>
      <c r="BG143" s="17"/>
      <c r="BH143" s="19"/>
      <c r="BI143" s="17"/>
      <c r="BJ143" s="18"/>
      <c r="BK143" s="18"/>
    </row>
    <row r="144" spans="1:63" s="20" customFormat="1" ht="24" customHeight="1" x14ac:dyDescent="0.2">
      <c r="A144" s="7"/>
      <c r="B144" s="8"/>
      <c r="C144" s="8"/>
      <c r="D144" s="8"/>
      <c r="E144" s="9"/>
      <c r="F144" s="8"/>
      <c r="G144" s="8"/>
      <c r="H144" s="8">
        <v>2</v>
      </c>
      <c r="I144" s="8"/>
      <c r="J144" s="8"/>
      <c r="K144" s="32" t="s">
        <v>213</v>
      </c>
      <c r="L144" s="8" t="s">
        <v>166</v>
      </c>
      <c r="M144" s="9">
        <f t="shared" si="4"/>
        <v>3.06</v>
      </c>
      <c r="N144" s="48" cm="1">
        <f t="array" ref="N144">INDEX('TARIF G'!$B$2:$W$95,MATCH($N$3,'TARIF G'!$A$2:$A$95,0),MATCH(TRUE,'TARIF G'!$B$1:$W$1&gt;=M144,0))</f>
        <v>10.98</v>
      </c>
      <c r="O144" s="9"/>
      <c r="P144" s="9"/>
      <c r="Q144" s="9"/>
      <c r="R144" s="48" cm="1">
        <f t="array" ref="R144">INDEX('TARIF D'!$B$2:$W$95,MATCH($N$3,'TARIF D'!$A$2:$A$95,0),MATCH(TRUE,'TARIF D'!$B$1:$W$1&gt;=M144,0))</f>
        <v>20.07</v>
      </c>
      <c r="S144" s="8"/>
      <c r="T144" s="10"/>
      <c r="U144" s="11"/>
      <c r="V144" s="12"/>
      <c r="W144" s="13"/>
      <c r="X144" s="8"/>
      <c r="Y144" s="8"/>
      <c r="Z144" s="8"/>
      <c r="AA144" s="7"/>
      <c r="AB144" s="7"/>
      <c r="AC144" s="7"/>
      <c r="AD144" s="14"/>
      <c r="AE144" s="7"/>
      <c r="AF144" s="14"/>
      <c r="AG144" s="7"/>
      <c r="AH144" s="14"/>
      <c r="AI144" s="8"/>
      <c r="AJ144" s="8"/>
      <c r="AK144" s="8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6"/>
      <c r="AY144" s="17"/>
      <c r="AZ144" s="17"/>
      <c r="BA144" s="17"/>
      <c r="BB144" s="17"/>
      <c r="BC144" s="17"/>
      <c r="BD144" s="17"/>
      <c r="BE144" s="17"/>
      <c r="BF144" s="18"/>
      <c r="BG144" s="17"/>
      <c r="BH144" s="19"/>
      <c r="BI144" s="17"/>
      <c r="BJ144" s="18"/>
      <c r="BK144" s="18"/>
    </row>
    <row r="145" spans="1:63" s="20" customFormat="1" ht="24" customHeight="1" x14ac:dyDescent="0.2">
      <c r="A145" s="7"/>
      <c r="B145" s="8"/>
      <c r="C145" s="8"/>
      <c r="D145" s="8"/>
      <c r="E145" s="9"/>
      <c r="F145" s="8"/>
      <c r="G145" s="8"/>
      <c r="H145" s="8">
        <v>1</v>
      </c>
      <c r="I145" s="8"/>
      <c r="J145" s="8"/>
      <c r="K145" s="32"/>
      <c r="L145" s="8" t="s">
        <v>101</v>
      </c>
      <c r="M145" s="9">
        <f t="shared" si="4"/>
        <v>15</v>
      </c>
      <c r="N145" s="48" cm="1">
        <f t="array" ref="N145">INDEX('TARIF G'!$B$2:$W$95,MATCH($N$3,'TARIF G'!$A$2:$A$95,0),MATCH(TRUE,'TARIF G'!$B$1:$W$1&gt;=M145,0))</f>
        <v>15.15</v>
      </c>
      <c r="O145" s="9"/>
      <c r="P145" s="9"/>
      <c r="Q145" s="9"/>
      <c r="R145" s="48" cm="1">
        <f t="array" ref="R145">INDEX('TARIF D'!$B$2:$W$95,MATCH($N$3,'TARIF D'!$A$2:$A$95,0),MATCH(TRUE,'TARIF D'!$B$1:$W$1&gt;=M145,0))</f>
        <v>23.6</v>
      </c>
      <c r="S145" s="8"/>
      <c r="T145" s="10"/>
      <c r="U145" s="11"/>
      <c r="V145" s="12"/>
      <c r="W145" s="13"/>
      <c r="X145" s="8"/>
      <c r="Y145" s="8"/>
      <c r="Z145" s="8"/>
      <c r="AA145" s="7"/>
      <c r="AB145" s="24"/>
      <c r="AC145" s="7"/>
      <c r="AD145" s="14"/>
      <c r="AE145" s="7"/>
      <c r="AF145" s="14"/>
      <c r="AG145" s="7"/>
      <c r="AH145" s="14"/>
      <c r="AI145" s="8"/>
      <c r="AJ145" s="8"/>
      <c r="AK145" s="8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6"/>
      <c r="AY145" s="17"/>
      <c r="AZ145" s="17"/>
      <c r="BA145" s="17"/>
      <c r="BB145" s="17"/>
      <c r="BC145" s="17"/>
      <c r="BD145" s="17"/>
      <c r="BE145" s="17"/>
      <c r="BF145" s="18"/>
      <c r="BG145" s="17"/>
      <c r="BH145" s="19"/>
      <c r="BI145" s="17"/>
      <c r="BJ145" s="18"/>
      <c r="BK145" s="18"/>
    </row>
    <row r="146" spans="1:63" s="20" customFormat="1" ht="24" customHeight="1" x14ac:dyDescent="0.2">
      <c r="A146" s="7"/>
      <c r="B146" s="8"/>
      <c r="C146" s="8"/>
      <c r="D146" s="8"/>
      <c r="E146" s="9"/>
      <c r="F146" s="8"/>
      <c r="G146" s="8"/>
      <c r="H146" s="8">
        <v>3</v>
      </c>
      <c r="I146" s="8"/>
      <c r="J146" s="8"/>
      <c r="K146" s="32" t="s">
        <v>213</v>
      </c>
      <c r="L146" s="8" t="s">
        <v>167</v>
      </c>
      <c r="M146" s="9">
        <f t="shared" si="4"/>
        <v>23.16</v>
      </c>
      <c r="N146" s="48" cm="1">
        <f t="array" ref="N146">INDEX('TARIF G'!$B$2:$W$95,MATCH($N$3,'TARIF G'!$A$2:$A$95,0),MATCH(TRUE,'TARIF G'!$B$1:$W$1&gt;=M146,0))</f>
        <v>16.55</v>
      </c>
      <c r="O146" s="9"/>
      <c r="P146" s="9"/>
      <c r="Q146" s="9"/>
      <c r="R146" s="48" cm="1">
        <f t="array" ref="R146">INDEX('TARIF D'!$B$2:$W$95,MATCH($N$3,'TARIF D'!$A$2:$A$95,0),MATCH(TRUE,'TARIF D'!$B$1:$W$1&gt;=M146,0))</f>
        <v>25.83</v>
      </c>
      <c r="S146" s="8"/>
      <c r="T146" s="10"/>
      <c r="U146" s="11"/>
      <c r="V146" s="12"/>
      <c r="W146" s="13"/>
      <c r="X146" s="8"/>
      <c r="Y146" s="8"/>
      <c r="Z146" s="8"/>
      <c r="AA146" s="7"/>
      <c r="AB146" s="7"/>
      <c r="AC146" s="7"/>
      <c r="AD146" s="14"/>
      <c r="AE146" s="7"/>
      <c r="AF146" s="14"/>
      <c r="AG146" s="7"/>
      <c r="AH146" s="14"/>
      <c r="AI146" s="8"/>
      <c r="AJ146" s="8"/>
      <c r="AK146" s="8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6"/>
      <c r="AY146" s="17"/>
      <c r="AZ146" s="17"/>
      <c r="BA146" s="17"/>
      <c r="BB146" s="17"/>
      <c r="BC146" s="17"/>
      <c r="BD146" s="17"/>
      <c r="BE146" s="17"/>
      <c r="BF146" s="18"/>
      <c r="BG146" s="17"/>
      <c r="BH146" s="19"/>
      <c r="BI146" s="17"/>
      <c r="BJ146" s="18"/>
      <c r="BK146" s="18"/>
    </row>
    <row r="147" spans="1:63" s="20" customFormat="1" ht="24" customHeight="1" x14ac:dyDescent="0.2">
      <c r="A147" s="7"/>
      <c r="B147" s="8"/>
      <c r="C147" s="8"/>
      <c r="D147" s="8"/>
      <c r="E147" s="9"/>
      <c r="F147" s="8"/>
      <c r="G147" s="8"/>
      <c r="H147" s="8" t="s">
        <v>43</v>
      </c>
      <c r="I147" s="8" t="s">
        <v>41</v>
      </c>
      <c r="J147" s="8" t="s">
        <v>199</v>
      </c>
      <c r="K147" s="32" t="s">
        <v>213</v>
      </c>
      <c r="L147" s="8" t="s">
        <v>168</v>
      </c>
      <c r="M147" s="9">
        <f t="shared" si="4"/>
        <v>5.1899999999999995</v>
      </c>
      <c r="N147" s="48" cm="1">
        <f t="array" ref="N147">INDEX('TARIF G'!$B$2:$W$95,MATCH($N$3,'TARIF G'!$A$2:$A$95,0),MATCH(TRUE,'TARIF G'!$B$1:$W$1&gt;=M147,0))</f>
        <v>12.37</v>
      </c>
      <c r="O147" s="9"/>
      <c r="P147" s="9"/>
      <c r="Q147" s="9"/>
      <c r="R147" s="48" cm="1">
        <f t="array" ref="R147">INDEX('TARIF D'!$B$2:$W$95,MATCH($N$3,'TARIF D'!$A$2:$A$95,0),MATCH(TRUE,'TARIF D'!$B$1:$W$1&gt;=M147,0))</f>
        <v>20.07</v>
      </c>
      <c r="S147" s="8"/>
      <c r="T147" s="10"/>
      <c r="U147" s="11"/>
      <c r="V147" s="12"/>
      <c r="W147" s="13"/>
      <c r="X147" s="8"/>
      <c r="Y147" s="8"/>
      <c r="Z147" s="8"/>
      <c r="AA147" s="7"/>
      <c r="AB147" s="7"/>
      <c r="AC147" s="7"/>
      <c r="AD147" s="14"/>
      <c r="AE147" s="7"/>
      <c r="AF147" s="14"/>
      <c r="AG147" s="7"/>
      <c r="AH147" s="14"/>
      <c r="AI147" s="8"/>
      <c r="AJ147" s="8"/>
      <c r="AK147" s="8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6"/>
      <c r="AY147" s="17"/>
      <c r="AZ147" s="17"/>
      <c r="BA147" s="17"/>
      <c r="BB147" s="17"/>
      <c r="BC147" s="17"/>
      <c r="BD147" s="17"/>
      <c r="BE147" s="17"/>
      <c r="BF147" s="18"/>
      <c r="BG147" s="17"/>
      <c r="BH147" s="19"/>
      <c r="BI147" s="17"/>
      <c r="BJ147" s="18"/>
      <c r="BK147" s="18"/>
    </row>
    <row r="148" spans="1:63" s="20" customFormat="1" ht="24" customHeight="1" x14ac:dyDescent="0.2">
      <c r="A148" s="7"/>
      <c r="B148" s="8"/>
      <c r="C148" s="8"/>
      <c r="D148" s="8"/>
      <c r="E148" s="9"/>
      <c r="F148" s="8"/>
      <c r="G148" s="8"/>
      <c r="H148" s="8">
        <v>3</v>
      </c>
      <c r="I148" s="8"/>
      <c r="J148" s="8"/>
      <c r="K148" s="32"/>
      <c r="L148" s="8" t="s">
        <v>169</v>
      </c>
      <c r="M148" s="9">
        <f t="shared" si="4"/>
        <v>16.5</v>
      </c>
      <c r="N148" s="48" cm="1">
        <f t="array" ref="N148">INDEX('TARIF G'!$B$2:$W$95,MATCH($N$3,'TARIF G'!$A$2:$A$95,0),MATCH(TRUE,'TARIF G'!$B$1:$W$1&gt;=M148,0))</f>
        <v>15.15</v>
      </c>
      <c r="O148" s="9"/>
      <c r="P148" s="9"/>
      <c r="Q148" s="9"/>
      <c r="R148" s="48" cm="1">
        <f t="array" ref="R148">INDEX('TARIF D'!$B$2:$W$95,MATCH($N$3,'TARIF D'!$A$2:$A$95,0),MATCH(TRUE,'TARIF D'!$B$1:$W$1&gt;=M148,0))</f>
        <v>23.6</v>
      </c>
      <c r="S148" s="8"/>
      <c r="T148" s="10"/>
      <c r="U148" s="11"/>
      <c r="V148" s="12"/>
      <c r="W148" s="13"/>
      <c r="X148" s="8"/>
      <c r="Y148" s="8"/>
      <c r="Z148" s="8"/>
      <c r="AA148" s="7"/>
      <c r="AB148" s="7"/>
      <c r="AC148" s="7"/>
      <c r="AD148" s="14"/>
      <c r="AE148" s="7"/>
      <c r="AF148" s="14"/>
      <c r="AG148" s="7"/>
      <c r="AH148" s="14"/>
      <c r="AI148" s="8"/>
      <c r="AJ148" s="8"/>
      <c r="AK148" s="8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6"/>
      <c r="AY148" s="17"/>
      <c r="AZ148" s="17"/>
      <c r="BA148" s="17"/>
      <c r="BB148" s="17"/>
      <c r="BC148" s="17"/>
      <c r="BD148" s="17"/>
      <c r="BE148" s="17"/>
      <c r="BF148" s="18"/>
      <c r="BG148" s="17"/>
      <c r="BH148" s="19"/>
      <c r="BI148" s="17"/>
      <c r="BJ148" s="18"/>
      <c r="BK148" s="18"/>
    </row>
    <row r="149" spans="1:63" s="20" customFormat="1" ht="24" customHeight="1" x14ac:dyDescent="0.2">
      <c r="A149" s="7"/>
      <c r="B149" s="8"/>
      <c r="C149" s="8"/>
      <c r="D149" s="8"/>
      <c r="E149" s="9"/>
      <c r="F149" s="8"/>
      <c r="G149" s="8"/>
      <c r="H149" s="8" t="s">
        <v>43</v>
      </c>
      <c r="I149" s="8"/>
      <c r="J149" s="8"/>
      <c r="K149" s="32"/>
      <c r="L149" s="8" t="s">
        <v>170</v>
      </c>
      <c r="M149" s="9">
        <f t="shared" si="4"/>
        <v>3</v>
      </c>
      <c r="N149" s="48" cm="1">
        <f t="array" ref="N149">INDEX('TARIF G'!$B$2:$W$95,MATCH($N$3,'TARIF G'!$A$2:$A$95,0),MATCH(TRUE,'TARIF G'!$B$1:$W$1&gt;=M149,0))</f>
        <v>10.98</v>
      </c>
      <c r="O149" s="9"/>
      <c r="P149" s="9"/>
      <c r="Q149" s="9"/>
      <c r="R149" s="48" cm="1">
        <f t="array" ref="R149">INDEX('TARIF D'!$B$2:$W$95,MATCH($N$3,'TARIF D'!$A$2:$A$95,0),MATCH(TRUE,'TARIF D'!$B$1:$W$1&gt;=M149,0))</f>
        <v>20.07</v>
      </c>
      <c r="S149" s="8"/>
      <c r="T149" s="10"/>
      <c r="U149" s="11"/>
      <c r="V149" s="12"/>
      <c r="W149" s="13"/>
      <c r="X149" s="8"/>
      <c r="Y149" s="8"/>
      <c r="Z149" s="8"/>
      <c r="AA149" s="7"/>
      <c r="AB149" s="7"/>
      <c r="AC149" s="7"/>
      <c r="AD149" s="14"/>
      <c r="AE149" s="7"/>
      <c r="AF149" s="14"/>
      <c r="AG149" s="7"/>
      <c r="AH149" s="14"/>
      <c r="AI149" s="8"/>
      <c r="AJ149" s="8"/>
      <c r="AK149" s="8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6"/>
      <c r="AY149" s="17"/>
      <c r="AZ149" s="17"/>
      <c r="BA149" s="17"/>
      <c r="BB149" s="17"/>
      <c r="BC149" s="17"/>
      <c r="BD149" s="17"/>
      <c r="BE149" s="17"/>
      <c r="BF149" s="18"/>
      <c r="BG149" s="17"/>
      <c r="BH149" s="19"/>
      <c r="BI149" s="17"/>
      <c r="BJ149" s="18"/>
      <c r="BK149" s="18"/>
    </row>
    <row r="150" spans="1:63" s="20" customFormat="1" ht="24" customHeight="1" x14ac:dyDescent="0.2">
      <c r="A150" s="7"/>
      <c r="B150" s="8"/>
      <c r="C150" s="8"/>
      <c r="D150" s="8"/>
      <c r="E150" s="9"/>
      <c r="F150" s="8"/>
      <c r="G150" s="8"/>
      <c r="H150" s="8" t="s">
        <v>41</v>
      </c>
      <c r="I150" s="8"/>
      <c r="J150" s="8"/>
      <c r="K150" s="32"/>
      <c r="L150" s="8" t="s">
        <v>117</v>
      </c>
      <c r="M150" s="9">
        <f t="shared" si="4"/>
        <v>2.4</v>
      </c>
      <c r="N150" s="48" cm="1">
        <f t="array" ref="N150">INDEX('TARIF G'!$B$2:$W$95,MATCH($N$3,'TARIF G'!$A$2:$A$95,0),MATCH(TRUE,'TARIF G'!$B$1:$W$1&gt;=M150,0))</f>
        <v>10.98</v>
      </c>
      <c r="O150" s="9"/>
      <c r="P150" s="9"/>
      <c r="Q150" s="9"/>
      <c r="R150" s="48" cm="1">
        <f t="array" ref="R150">INDEX('TARIF D'!$B$2:$W$95,MATCH($N$3,'TARIF D'!$A$2:$A$95,0),MATCH(TRUE,'TARIF D'!$B$1:$W$1&gt;=M150,0))</f>
        <v>20.07</v>
      </c>
      <c r="S150" s="8"/>
      <c r="T150" s="10"/>
      <c r="U150" s="11"/>
      <c r="V150" s="12"/>
      <c r="W150" s="13"/>
      <c r="X150" s="8"/>
      <c r="Y150" s="8"/>
      <c r="Z150" s="8"/>
      <c r="AA150" s="7"/>
      <c r="AB150" s="7"/>
      <c r="AC150" s="7"/>
      <c r="AD150" s="14"/>
      <c r="AE150" s="7"/>
      <c r="AF150" s="14"/>
      <c r="AG150" s="7"/>
      <c r="AH150" s="14"/>
      <c r="AI150" s="8"/>
      <c r="AJ150" s="8"/>
      <c r="AK150" s="8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6"/>
      <c r="AY150" s="17"/>
      <c r="AZ150" s="17"/>
      <c r="BA150" s="17"/>
      <c r="BB150" s="17"/>
      <c r="BC150" s="17"/>
      <c r="BD150" s="17"/>
      <c r="BE150" s="17"/>
      <c r="BF150" s="18"/>
      <c r="BG150" s="17"/>
      <c r="BH150" s="19"/>
      <c r="BI150" s="17"/>
      <c r="BJ150" s="18"/>
      <c r="BK150" s="18"/>
    </row>
    <row r="151" spans="1:63" s="20" customFormat="1" ht="24" customHeight="1" x14ac:dyDescent="0.2">
      <c r="A151" s="7"/>
      <c r="B151" s="8"/>
      <c r="C151" s="8"/>
      <c r="D151" s="8"/>
      <c r="E151" s="9"/>
      <c r="F151" s="8"/>
      <c r="G151" s="8"/>
      <c r="H151" s="8" t="s">
        <v>44</v>
      </c>
      <c r="I151" s="8"/>
      <c r="J151" s="8"/>
      <c r="K151" s="32"/>
      <c r="L151" s="8" t="s">
        <v>171</v>
      </c>
      <c r="M151" s="9">
        <f t="shared" si="4"/>
        <v>17</v>
      </c>
      <c r="N151" s="48" cm="1">
        <f t="array" ref="N151">INDEX('TARIF G'!$B$2:$W$95,MATCH($N$3,'TARIF G'!$A$2:$A$95,0),MATCH(TRUE,'TARIF G'!$B$1:$W$1&gt;=M151,0))</f>
        <v>15.15</v>
      </c>
      <c r="O151" s="9"/>
      <c r="P151" s="9"/>
      <c r="Q151" s="9"/>
      <c r="R151" s="48" cm="1">
        <f t="array" ref="R151">INDEX('TARIF D'!$B$2:$W$95,MATCH($N$3,'TARIF D'!$A$2:$A$95,0),MATCH(TRUE,'TARIF D'!$B$1:$W$1&gt;=M151,0))</f>
        <v>23.6</v>
      </c>
      <c r="S151" s="8"/>
      <c r="T151" s="10"/>
      <c r="U151" s="11"/>
      <c r="V151" s="12"/>
      <c r="W151" s="13"/>
      <c r="X151" s="8"/>
      <c r="Y151" s="8"/>
      <c r="Z151" s="8"/>
      <c r="AA151" s="7"/>
      <c r="AB151" s="7"/>
      <c r="AC151" s="7"/>
      <c r="AD151" s="14"/>
      <c r="AE151" s="7"/>
      <c r="AF151" s="14"/>
      <c r="AG151" s="7"/>
      <c r="AH151" s="14"/>
      <c r="AI151" s="8"/>
      <c r="AJ151" s="8"/>
      <c r="AK151" s="8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6"/>
      <c r="AY151" s="17"/>
      <c r="AZ151" s="17"/>
      <c r="BA151" s="17"/>
      <c r="BB151" s="17"/>
      <c r="BC151" s="17"/>
      <c r="BD151" s="17"/>
      <c r="BE151" s="17"/>
      <c r="BF151" s="18"/>
      <c r="BG151" s="17"/>
      <c r="BH151" s="19"/>
      <c r="BI151" s="17"/>
      <c r="BJ151" s="18"/>
      <c r="BK151" s="18"/>
    </row>
    <row r="152" spans="1:63" s="20" customFormat="1" ht="24" customHeight="1" x14ac:dyDescent="0.2">
      <c r="A152" s="7"/>
      <c r="B152" s="8"/>
      <c r="C152" s="8"/>
      <c r="D152" s="8"/>
      <c r="E152" s="9"/>
      <c r="F152" s="8"/>
      <c r="G152" s="8"/>
      <c r="H152" s="8" t="s">
        <v>44</v>
      </c>
      <c r="I152" s="8"/>
      <c r="J152" s="8"/>
      <c r="K152" s="32"/>
      <c r="L152" s="8" t="s">
        <v>172</v>
      </c>
      <c r="M152" s="9">
        <f t="shared" si="4"/>
        <v>140</v>
      </c>
      <c r="N152" s="48" cm="1">
        <f t="array" ref="N152">INDEX('TARIF G'!$B$2:$W$95,MATCH($N$3,'TARIF G'!$A$2:$A$95,0),MATCH(TRUE,'TARIF G'!$B$1:$W$1&gt;=M152,0))</f>
        <v>44.31</v>
      </c>
      <c r="O152" s="9"/>
      <c r="P152" s="9"/>
      <c r="Q152" s="9"/>
      <c r="R152" s="48" cm="1">
        <f t="array" ref="R152">INDEX('TARIF D'!$B$2:$W$95,MATCH($N$3,'TARIF D'!$A$2:$A$95,0),MATCH(TRUE,'TARIF D'!$B$1:$W$1&gt;=M152,0))</f>
        <v>60.09</v>
      </c>
      <c r="S152" s="8"/>
      <c r="T152" s="10"/>
      <c r="U152" s="11"/>
      <c r="V152" s="12"/>
      <c r="W152" s="13"/>
      <c r="X152" s="8"/>
      <c r="Y152" s="8"/>
      <c r="Z152" s="8"/>
      <c r="AA152" s="7"/>
      <c r="AB152" s="7"/>
      <c r="AC152" s="7"/>
      <c r="AD152" s="14"/>
      <c r="AE152" s="7"/>
      <c r="AF152" s="14"/>
      <c r="AG152" s="7"/>
      <c r="AH152" s="14"/>
      <c r="AI152" s="8"/>
      <c r="AJ152" s="8"/>
      <c r="AK152" s="8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6"/>
      <c r="AY152" s="17"/>
      <c r="AZ152" s="17"/>
      <c r="BA152" s="17"/>
      <c r="BB152" s="17"/>
      <c r="BC152" s="17"/>
      <c r="BD152" s="17"/>
      <c r="BE152" s="17"/>
      <c r="BF152" s="18"/>
      <c r="BG152" s="17"/>
      <c r="BH152" s="19"/>
      <c r="BI152" s="17"/>
      <c r="BJ152" s="18"/>
      <c r="BK152" s="18"/>
    </row>
    <row r="153" spans="1:63" s="20" customFormat="1" ht="24" customHeight="1" x14ac:dyDescent="0.2">
      <c r="A153" s="7"/>
      <c r="B153" s="8"/>
      <c r="C153" s="8"/>
      <c r="D153" s="8"/>
      <c r="E153" s="9"/>
      <c r="F153" s="8"/>
      <c r="G153" s="8"/>
      <c r="H153" s="8" t="s">
        <v>44</v>
      </c>
      <c r="I153" s="8"/>
      <c r="J153" s="8"/>
      <c r="K153" s="32"/>
      <c r="L153" s="8" t="s">
        <v>172</v>
      </c>
      <c r="M153" s="9">
        <f t="shared" si="4"/>
        <v>140</v>
      </c>
      <c r="N153" s="48" cm="1">
        <f t="array" ref="N153">INDEX('TARIF G'!$B$2:$W$95,MATCH($N$3,'TARIF G'!$A$2:$A$95,0),MATCH(TRUE,'TARIF G'!$B$1:$W$1&gt;=M153,0))</f>
        <v>44.31</v>
      </c>
      <c r="O153" s="9"/>
      <c r="P153" s="9"/>
      <c r="Q153" s="9"/>
      <c r="R153" s="48" cm="1">
        <f t="array" ref="R153">INDEX('TARIF D'!$B$2:$W$95,MATCH($N$3,'TARIF D'!$A$2:$A$95,0),MATCH(TRUE,'TARIF D'!$B$1:$W$1&gt;=M153,0))</f>
        <v>60.09</v>
      </c>
      <c r="S153" s="8"/>
      <c r="T153" s="10"/>
      <c r="U153" s="11"/>
      <c r="V153" s="12"/>
      <c r="W153" s="13"/>
      <c r="X153" s="8"/>
      <c r="Y153" s="8"/>
      <c r="Z153" s="8"/>
      <c r="AA153" s="7"/>
      <c r="AB153" s="7"/>
      <c r="AC153" s="7"/>
      <c r="AD153" s="14"/>
      <c r="AE153" s="7"/>
      <c r="AF153" s="14"/>
      <c r="AG153" s="7"/>
      <c r="AH153" s="14"/>
      <c r="AI153" s="8"/>
      <c r="AJ153" s="8"/>
      <c r="AK153" s="8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6"/>
      <c r="AY153" s="17"/>
      <c r="AZ153" s="17"/>
      <c r="BA153" s="17"/>
      <c r="BB153" s="17"/>
      <c r="BC153" s="17"/>
      <c r="BD153" s="17"/>
      <c r="BE153" s="17"/>
      <c r="BF153" s="18"/>
      <c r="BG153" s="17"/>
      <c r="BH153" s="19"/>
      <c r="BI153" s="17"/>
      <c r="BJ153" s="18"/>
      <c r="BK153" s="18"/>
    </row>
    <row r="154" spans="1:63" s="20" customFormat="1" ht="24" customHeight="1" x14ac:dyDescent="0.2">
      <c r="A154" s="7"/>
      <c r="B154" s="8"/>
      <c r="C154" s="8"/>
      <c r="D154" s="8"/>
      <c r="E154" s="9"/>
      <c r="F154" s="8"/>
      <c r="G154" s="8"/>
      <c r="H154" s="8" t="s">
        <v>44</v>
      </c>
      <c r="I154" s="8"/>
      <c r="J154" s="8"/>
      <c r="K154" s="32"/>
      <c r="L154" s="8" t="s">
        <v>212</v>
      </c>
      <c r="M154" s="9">
        <f t="shared" si="4"/>
        <v>23.8</v>
      </c>
      <c r="N154" s="48" cm="1">
        <f t="array" ref="N154">INDEX('TARIF G'!$B$2:$W$95,MATCH($N$3,'TARIF G'!$A$2:$A$95,0),MATCH(TRUE,'TARIF G'!$B$1:$W$1&gt;=M154,0))</f>
        <v>16.55</v>
      </c>
      <c r="O154" s="9"/>
      <c r="P154" s="9"/>
      <c r="Q154" s="9"/>
      <c r="R154" s="48" cm="1">
        <f t="array" ref="R154">INDEX('TARIF D'!$B$2:$W$95,MATCH($N$3,'TARIF D'!$A$2:$A$95,0),MATCH(TRUE,'TARIF D'!$B$1:$W$1&gt;=M154,0))</f>
        <v>25.83</v>
      </c>
      <c r="S154" s="8"/>
      <c r="T154" s="10"/>
      <c r="U154" s="11"/>
      <c r="V154" s="12"/>
      <c r="W154" s="13"/>
      <c r="X154" s="8"/>
      <c r="Y154" s="8"/>
      <c r="Z154" s="8"/>
      <c r="AA154" s="7"/>
      <c r="AB154" s="7"/>
      <c r="AC154" s="7"/>
      <c r="AD154" s="22"/>
      <c r="AE154" s="7"/>
      <c r="AF154" s="14"/>
      <c r="AG154" s="7"/>
      <c r="AH154" s="14"/>
      <c r="AI154" s="8"/>
      <c r="AJ154" s="8"/>
      <c r="AK154" s="8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6"/>
      <c r="AY154" s="17"/>
      <c r="AZ154" s="17"/>
      <c r="BA154" s="17"/>
      <c r="BB154" s="17"/>
      <c r="BC154" s="17"/>
      <c r="BD154" s="17"/>
      <c r="BE154" s="17"/>
      <c r="BF154" s="18"/>
      <c r="BG154" s="17"/>
      <c r="BH154" s="19"/>
      <c r="BI154" s="17"/>
      <c r="BJ154" s="18"/>
      <c r="BK154" s="18"/>
    </row>
    <row r="155" spans="1:63" s="20" customFormat="1" ht="24" customHeight="1" x14ac:dyDescent="0.2">
      <c r="A155" s="7"/>
      <c r="B155" s="8"/>
      <c r="C155" s="8"/>
      <c r="D155" s="8"/>
      <c r="E155" s="9"/>
      <c r="F155" s="8"/>
      <c r="G155" s="8"/>
      <c r="H155" s="8" t="s">
        <v>44</v>
      </c>
      <c r="I155" s="8"/>
      <c r="J155" s="8"/>
      <c r="K155" s="32" t="s">
        <v>213</v>
      </c>
      <c r="L155" s="8"/>
      <c r="M155" s="9">
        <f t="shared" si="4"/>
        <v>0</v>
      </c>
      <c r="N155" s="48" cm="1">
        <f t="array" ref="N155">INDEX('TARIF G'!$B$2:$W$95,MATCH($N$3,'TARIF G'!$A$2:$A$95,0),MATCH(TRUE,'TARIF G'!$B$1:$W$1&gt;=M155,0))</f>
        <v>10.98</v>
      </c>
      <c r="O155" s="9"/>
      <c r="P155" s="9"/>
      <c r="Q155" s="9"/>
      <c r="R155" s="48" cm="1">
        <f t="array" ref="R155">INDEX('TARIF D'!$B$2:$W$95,MATCH($N$3,'TARIF D'!$A$2:$A$95,0),MATCH(TRUE,'TARIF D'!$B$1:$W$1&gt;=M155,0))</f>
        <v>20.07</v>
      </c>
      <c r="S155" s="8"/>
      <c r="T155" s="10"/>
      <c r="U155" s="11"/>
      <c r="V155" s="12"/>
      <c r="W155" s="13"/>
      <c r="X155" s="8"/>
      <c r="Y155" s="8"/>
      <c r="Z155" s="8"/>
      <c r="AA155" s="7"/>
      <c r="AB155" s="7"/>
      <c r="AC155" s="7"/>
      <c r="AD155" s="14"/>
      <c r="AE155" s="7"/>
      <c r="AF155" s="14"/>
      <c r="AG155" s="7"/>
      <c r="AH155" s="14"/>
      <c r="AI155" s="8"/>
      <c r="AJ155" s="8"/>
      <c r="AK155" s="8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6"/>
      <c r="AY155" s="17"/>
      <c r="AZ155" s="17"/>
      <c r="BA155" s="17"/>
      <c r="BB155" s="17"/>
      <c r="BC155" s="17"/>
      <c r="BD155" s="17"/>
      <c r="BE155" s="17"/>
      <c r="BF155" s="18"/>
      <c r="BG155" s="17"/>
      <c r="BH155" s="19"/>
      <c r="BI155" s="17"/>
      <c r="BJ155" s="18"/>
      <c r="BK155" s="18"/>
    </row>
    <row r="156" spans="1:63" s="20" customFormat="1" ht="24" customHeight="1" x14ac:dyDescent="0.2">
      <c r="A156" s="7"/>
      <c r="B156" s="8"/>
      <c r="C156" s="8"/>
      <c r="D156" s="8"/>
      <c r="E156" s="9"/>
      <c r="F156" s="8"/>
      <c r="G156" s="8"/>
      <c r="H156" s="8" t="s">
        <v>44</v>
      </c>
      <c r="I156" s="8"/>
      <c r="J156" s="8"/>
      <c r="K156" s="32"/>
      <c r="L156" s="8" t="s">
        <v>118</v>
      </c>
      <c r="M156" s="9">
        <f t="shared" si="4"/>
        <v>98</v>
      </c>
      <c r="N156" s="48" cm="1">
        <f t="array" ref="N156">INDEX('TARIF G'!$B$2:$W$95,MATCH($N$3,'TARIF G'!$A$2:$A$95,0),MATCH(TRUE,'TARIF G'!$B$1:$W$1&gt;=M156,0))</f>
        <v>29.54</v>
      </c>
      <c r="O156" s="9"/>
      <c r="P156" s="9"/>
      <c r="Q156" s="9"/>
      <c r="R156" s="48" cm="1">
        <f t="array" ref="R156">INDEX('TARIF D'!$B$2:$W$95,MATCH($N$3,'TARIF D'!$A$2:$A$95,0),MATCH(TRUE,'TARIF D'!$B$1:$W$1&gt;=M156,0))</f>
        <v>42.2</v>
      </c>
      <c r="S156" s="8"/>
      <c r="T156" s="10"/>
      <c r="U156" s="11"/>
      <c r="V156" s="12"/>
      <c r="W156" s="13"/>
      <c r="X156" s="8"/>
      <c r="Y156" s="8"/>
      <c r="Z156" s="8"/>
      <c r="AA156" s="7"/>
      <c r="AB156" s="7"/>
      <c r="AC156" s="7"/>
      <c r="AD156" s="14"/>
      <c r="AE156" s="7"/>
      <c r="AF156" s="14"/>
      <c r="AG156" s="7"/>
      <c r="AH156" s="14"/>
      <c r="AI156" s="8"/>
      <c r="AJ156" s="8"/>
      <c r="AK156" s="8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6"/>
      <c r="AY156" s="17"/>
      <c r="AZ156" s="17"/>
      <c r="BA156" s="17"/>
      <c r="BB156" s="17"/>
      <c r="BC156" s="17"/>
      <c r="BD156" s="17"/>
      <c r="BE156" s="17"/>
      <c r="BF156" s="18"/>
      <c r="BG156" s="17"/>
      <c r="BH156" s="19"/>
      <c r="BI156" s="17"/>
      <c r="BJ156" s="18"/>
      <c r="BK156" s="18"/>
    </row>
    <row r="157" spans="1:63" s="20" customFormat="1" ht="24" customHeight="1" x14ac:dyDescent="0.2">
      <c r="A157" s="7"/>
      <c r="B157" s="8"/>
      <c r="C157" s="8"/>
      <c r="D157" s="8"/>
      <c r="E157" s="9"/>
      <c r="F157" s="8"/>
      <c r="G157" s="8"/>
      <c r="H157" s="8" t="s">
        <v>44</v>
      </c>
      <c r="I157" s="8"/>
      <c r="J157" s="8"/>
      <c r="K157" s="32"/>
      <c r="L157" s="8" t="s">
        <v>173</v>
      </c>
      <c r="M157" s="9">
        <f t="shared" si="4"/>
        <v>110</v>
      </c>
      <c r="N157" s="48" cm="1">
        <f t="array" ref="N157">INDEX('TARIF G'!$B$2:$W$95,MATCH($N$3,'TARIF G'!$A$2:$A$95,0),MATCH(TRUE,'TARIF G'!$B$1:$W$1&gt;=M157,0))</f>
        <v>35.448</v>
      </c>
      <c r="O157" s="9"/>
      <c r="P157" s="9"/>
      <c r="Q157" s="9"/>
      <c r="R157" s="48" cm="1">
        <f t="array" ref="R157">INDEX('TARIF D'!$B$2:$W$95,MATCH($N$3,'TARIF D'!$A$2:$A$95,0),MATCH(TRUE,'TARIF D'!$B$1:$W$1&gt;=M157,0))</f>
        <v>48.072000000000003</v>
      </c>
      <c r="S157" s="8"/>
      <c r="T157" s="10"/>
      <c r="U157" s="11"/>
      <c r="V157" s="12"/>
      <c r="W157" s="13"/>
      <c r="X157" s="8"/>
      <c r="Y157" s="8"/>
      <c r="Z157" s="8"/>
      <c r="AA157" s="7"/>
      <c r="AB157" s="7"/>
      <c r="AC157" s="7"/>
      <c r="AD157" s="14"/>
      <c r="AE157" s="7"/>
      <c r="AF157" s="14"/>
      <c r="AG157" s="7"/>
      <c r="AH157" s="14"/>
      <c r="AI157" s="8"/>
      <c r="AJ157" s="8"/>
      <c r="AK157" s="8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6"/>
      <c r="AY157" s="17"/>
      <c r="AZ157" s="17"/>
      <c r="BA157" s="17"/>
      <c r="BB157" s="17"/>
      <c r="BC157" s="17"/>
      <c r="BD157" s="17"/>
      <c r="BE157" s="17"/>
      <c r="BF157" s="18"/>
      <c r="BG157" s="17"/>
      <c r="BH157" s="19"/>
      <c r="BI157" s="17"/>
      <c r="BJ157" s="18"/>
      <c r="BK157" s="18"/>
    </row>
    <row r="158" spans="1:63" s="20" customFormat="1" ht="24" customHeight="1" x14ac:dyDescent="0.2">
      <c r="A158" s="7"/>
      <c r="B158" s="8"/>
      <c r="C158" s="8"/>
      <c r="D158" s="8"/>
      <c r="E158" s="9"/>
      <c r="F158" s="8"/>
      <c r="G158" s="8"/>
      <c r="H158" s="8" t="s">
        <v>44</v>
      </c>
      <c r="I158" s="8"/>
      <c r="J158" s="8"/>
      <c r="K158" s="32"/>
      <c r="L158" s="8" t="s">
        <v>118</v>
      </c>
      <c r="M158" s="9">
        <f t="shared" si="4"/>
        <v>98</v>
      </c>
      <c r="N158" s="48" cm="1">
        <f t="array" ref="N158">INDEX('TARIF G'!$B$2:$W$95,MATCH($N$3,'TARIF G'!$A$2:$A$95,0),MATCH(TRUE,'TARIF G'!$B$1:$W$1&gt;=M158,0))</f>
        <v>29.54</v>
      </c>
      <c r="O158" s="9"/>
      <c r="P158" s="9"/>
      <c r="Q158" s="9"/>
      <c r="R158" s="48" cm="1">
        <f t="array" ref="R158">INDEX('TARIF D'!$B$2:$W$95,MATCH($N$3,'TARIF D'!$A$2:$A$95,0),MATCH(TRUE,'TARIF D'!$B$1:$W$1&gt;=M158,0))</f>
        <v>42.2</v>
      </c>
      <c r="S158" s="8"/>
      <c r="T158" s="10"/>
      <c r="U158" s="11"/>
      <c r="V158" s="12"/>
      <c r="W158" s="13"/>
      <c r="X158" s="8"/>
      <c r="Y158" s="8"/>
      <c r="Z158" s="8"/>
      <c r="AA158" s="7"/>
      <c r="AB158" s="7"/>
      <c r="AC158" s="7"/>
      <c r="AD158" s="14"/>
      <c r="AE158" s="7"/>
      <c r="AF158" s="14"/>
      <c r="AG158" s="7"/>
      <c r="AH158" s="14"/>
      <c r="AI158" s="8"/>
      <c r="AJ158" s="8"/>
      <c r="AK158" s="8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6"/>
      <c r="AY158" s="17"/>
      <c r="AZ158" s="17"/>
      <c r="BA158" s="17"/>
      <c r="BB158" s="17"/>
      <c r="BC158" s="17"/>
      <c r="BD158" s="17"/>
      <c r="BE158" s="17"/>
      <c r="BF158" s="18"/>
      <c r="BG158" s="17"/>
      <c r="BH158" s="19"/>
      <c r="BI158" s="17"/>
      <c r="BJ158" s="18"/>
      <c r="BK158" s="18"/>
    </row>
    <row r="159" spans="1:63" s="20" customFormat="1" ht="24" customHeight="1" x14ac:dyDescent="0.2">
      <c r="A159" s="7"/>
      <c r="B159" s="8"/>
      <c r="C159" s="8"/>
      <c r="D159" s="8"/>
      <c r="E159" s="9"/>
      <c r="F159" s="8"/>
      <c r="G159" s="8"/>
      <c r="H159" s="8" t="s">
        <v>44</v>
      </c>
      <c r="I159" s="8"/>
      <c r="J159" s="8"/>
      <c r="K159" s="32"/>
      <c r="L159" s="8" t="s">
        <v>118</v>
      </c>
      <c r="M159" s="9">
        <f t="shared" si="4"/>
        <v>98</v>
      </c>
      <c r="N159" s="48" cm="1">
        <f t="array" ref="N159">INDEX('TARIF G'!$B$2:$W$95,MATCH($N$3,'TARIF G'!$A$2:$A$95,0),MATCH(TRUE,'TARIF G'!$B$1:$W$1&gt;=M159,0))</f>
        <v>29.54</v>
      </c>
      <c r="O159" s="9"/>
      <c r="P159" s="9"/>
      <c r="Q159" s="9"/>
      <c r="R159" s="48" cm="1">
        <f t="array" ref="R159">INDEX('TARIF D'!$B$2:$W$95,MATCH($N$3,'TARIF D'!$A$2:$A$95,0),MATCH(TRUE,'TARIF D'!$B$1:$W$1&gt;=M159,0))</f>
        <v>42.2</v>
      </c>
      <c r="S159" s="8"/>
      <c r="T159" s="10"/>
      <c r="U159" s="11"/>
      <c r="V159" s="12"/>
      <c r="W159" s="13"/>
      <c r="X159" s="8"/>
      <c r="Y159" s="8"/>
      <c r="Z159" s="8"/>
      <c r="AA159" s="7"/>
      <c r="AB159" s="7"/>
      <c r="AC159" s="7"/>
      <c r="AD159" s="14"/>
      <c r="AE159" s="7"/>
      <c r="AF159" s="14"/>
      <c r="AG159" s="7"/>
      <c r="AH159" s="14"/>
      <c r="AI159" s="8"/>
      <c r="AJ159" s="8"/>
      <c r="AK159" s="8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6"/>
      <c r="AY159" s="17"/>
      <c r="AZ159" s="17"/>
      <c r="BA159" s="17"/>
      <c r="BB159" s="17"/>
      <c r="BC159" s="17"/>
      <c r="BD159" s="17"/>
      <c r="BE159" s="17"/>
      <c r="BF159" s="18"/>
      <c r="BG159" s="17"/>
      <c r="BH159" s="19"/>
      <c r="BI159" s="17"/>
      <c r="BJ159" s="18"/>
      <c r="BK159" s="18"/>
    </row>
    <row r="160" spans="1:63" s="20" customFormat="1" ht="24" customHeight="1" x14ac:dyDescent="0.2">
      <c r="A160" s="7"/>
      <c r="B160" s="8"/>
      <c r="C160" s="8"/>
      <c r="D160" s="8"/>
      <c r="E160" s="9"/>
      <c r="F160" s="8"/>
      <c r="G160" s="8"/>
      <c r="H160" s="8" t="s">
        <v>44</v>
      </c>
      <c r="I160" s="8"/>
      <c r="J160" s="8"/>
      <c r="K160" s="32"/>
      <c r="L160" s="8" t="s">
        <v>118</v>
      </c>
      <c r="M160" s="9">
        <f t="shared" si="4"/>
        <v>98</v>
      </c>
      <c r="N160" s="48" cm="1">
        <f t="array" ref="N160">INDEX('TARIF G'!$B$2:$W$95,MATCH($N$3,'TARIF G'!$A$2:$A$95,0),MATCH(TRUE,'TARIF G'!$B$1:$W$1&gt;=M160,0))</f>
        <v>29.54</v>
      </c>
      <c r="O160" s="9"/>
      <c r="P160" s="9"/>
      <c r="Q160" s="9"/>
      <c r="R160" s="48" cm="1">
        <f t="array" ref="R160">INDEX('TARIF D'!$B$2:$W$95,MATCH($N$3,'TARIF D'!$A$2:$A$95,0),MATCH(TRUE,'TARIF D'!$B$1:$W$1&gt;=M160,0))</f>
        <v>42.2</v>
      </c>
      <c r="S160" s="8"/>
      <c r="T160" s="10"/>
      <c r="U160" s="11"/>
      <c r="V160" s="12"/>
      <c r="W160" s="13"/>
      <c r="X160" s="8"/>
      <c r="Y160" s="8"/>
      <c r="Z160" s="8"/>
      <c r="AA160" s="7"/>
      <c r="AB160" s="7"/>
      <c r="AC160" s="7"/>
      <c r="AD160" s="14"/>
      <c r="AE160" s="7"/>
      <c r="AF160" s="14"/>
      <c r="AG160" s="7"/>
      <c r="AH160" s="14"/>
      <c r="AI160" s="8"/>
      <c r="AJ160" s="8"/>
      <c r="AK160" s="8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6"/>
      <c r="AY160" s="17"/>
      <c r="AZ160" s="17"/>
      <c r="BA160" s="17"/>
      <c r="BB160" s="17"/>
      <c r="BC160" s="17"/>
      <c r="BD160" s="17"/>
      <c r="BE160" s="17"/>
      <c r="BF160" s="18"/>
      <c r="BG160" s="17"/>
      <c r="BH160" s="19"/>
      <c r="BI160" s="17"/>
      <c r="BJ160" s="18"/>
      <c r="BK160" s="18"/>
    </row>
    <row r="161" spans="1:63" s="20" customFormat="1" ht="24" customHeight="1" x14ac:dyDescent="0.2">
      <c r="A161" s="7"/>
      <c r="B161" s="8"/>
      <c r="C161" s="8"/>
      <c r="D161" s="8"/>
      <c r="E161" s="9"/>
      <c r="F161" s="8"/>
      <c r="G161" s="8"/>
      <c r="H161" s="8" t="s">
        <v>44</v>
      </c>
      <c r="I161" s="8"/>
      <c r="J161" s="8"/>
      <c r="K161" s="32"/>
      <c r="L161" s="8" t="s">
        <v>173</v>
      </c>
      <c r="M161" s="9">
        <f t="shared" si="4"/>
        <v>110</v>
      </c>
      <c r="N161" s="48" cm="1">
        <f t="array" ref="N161">INDEX('TARIF G'!$B$2:$W$95,MATCH($N$3,'TARIF G'!$A$2:$A$95,0),MATCH(TRUE,'TARIF G'!$B$1:$W$1&gt;=M161,0))</f>
        <v>35.448</v>
      </c>
      <c r="O161" s="9"/>
      <c r="P161" s="9"/>
      <c r="Q161" s="9"/>
      <c r="R161" s="48" cm="1">
        <f t="array" ref="R161">INDEX('TARIF D'!$B$2:$W$95,MATCH($N$3,'TARIF D'!$A$2:$A$95,0),MATCH(TRUE,'TARIF D'!$B$1:$W$1&gt;=M161,0))</f>
        <v>48.072000000000003</v>
      </c>
      <c r="S161" s="8"/>
      <c r="T161" s="10"/>
      <c r="U161" s="11"/>
      <c r="V161" s="12"/>
      <c r="W161" s="13"/>
      <c r="X161" s="8"/>
      <c r="Y161" s="8"/>
      <c r="Z161" s="8"/>
      <c r="AA161" s="7"/>
      <c r="AB161" s="7"/>
      <c r="AC161" s="7"/>
      <c r="AD161" s="14"/>
      <c r="AE161" s="7"/>
      <c r="AF161" s="14"/>
      <c r="AG161" s="7"/>
      <c r="AH161" s="14"/>
      <c r="AI161" s="8"/>
      <c r="AJ161" s="8"/>
      <c r="AK161" s="8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6"/>
      <c r="AY161" s="17"/>
      <c r="AZ161" s="17"/>
      <c r="BA161" s="17"/>
      <c r="BB161" s="17"/>
      <c r="BC161" s="17"/>
      <c r="BD161" s="17"/>
      <c r="BE161" s="17"/>
      <c r="BF161" s="18"/>
      <c r="BG161" s="17"/>
      <c r="BH161" s="19"/>
      <c r="BI161" s="17"/>
      <c r="BJ161" s="18"/>
      <c r="BK161" s="18"/>
    </row>
    <row r="162" spans="1:63" s="20" customFormat="1" ht="24" customHeight="1" x14ac:dyDescent="0.2">
      <c r="A162" s="7"/>
      <c r="B162" s="8"/>
      <c r="C162" s="8"/>
      <c r="D162" s="8"/>
      <c r="E162" s="9"/>
      <c r="F162" s="8"/>
      <c r="G162" s="8"/>
      <c r="H162" s="8">
        <v>5</v>
      </c>
      <c r="I162" s="8" t="s">
        <v>200</v>
      </c>
      <c r="J162" s="8"/>
      <c r="K162" s="32" t="s">
        <v>213</v>
      </c>
      <c r="L162" s="8" t="s">
        <v>174</v>
      </c>
      <c r="M162" s="9">
        <f t="shared" si="4"/>
        <v>9</v>
      </c>
      <c r="N162" s="48" cm="1">
        <f t="array" ref="N162">INDEX('TARIF G'!$B$2:$W$95,MATCH($N$3,'TARIF G'!$A$2:$A$95,0),MATCH(TRUE,'TARIF G'!$B$1:$W$1&gt;=M162,0))</f>
        <v>12.37</v>
      </c>
      <c r="O162" s="9"/>
      <c r="P162" s="9"/>
      <c r="Q162" s="9"/>
      <c r="R162" s="48" cm="1">
        <f t="array" ref="R162">INDEX('TARIF D'!$B$2:$W$95,MATCH($N$3,'TARIF D'!$A$2:$A$95,0),MATCH(TRUE,'TARIF D'!$B$1:$W$1&gt;=M162,0))</f>
        <v>20.07</v>
      </c>
      <c r="S162" s="8"/>
      <c r="T162" s="10"/>
      <c r="U162" s="11"/>
      <c r="V162" s="12"/>
      <c r="W162" s="13"/>
      <c r="X162" s="8"/>
      <c r="Y162" s="8"/>
      <c r="Z162" s="8"/>
      <c r="AA162" s="7"/>
      <c r="AB162" s="7"/>
      <c r="AC162" s="7"/>
      <c r="AD162" s="14"/>
      <c r="AE162" s="7"/>
      <c r="AF162" s="14"/>
      <c r="AG162" s="7"/>
      <c r="AH162" s="14"/>
      <c r="AI162" s="8"/>
      <c r="AJ162" s="8"/>
      <c r="AK162" s="8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6"/>
      <c r="AY162" s="17"/>
      <c r="AZ162" s="17"/>
      <c r="BA162" s="17"/>
      <c r="BB162" s="17"/>
      <c r="BC162" s="17"/>
      <c r="BD162" s="17"/>
      <c r="BE162" s="17"/>
      <c r="BF162" s="18"/>
      <c r="BG162" s="17"/>
      <c r="BH162" s="19"/>
      <c r="BI162" s="17"/>
      <c r="BJ162" s="18"/>
      <c r="BK162" s="18"/>
    </row>
    <row r="163" spans="1:63" s="20" customFormat="1" ht="24" customHeight="1" x14ac:dyDescent="0.2">
      <c r="A163" s="7"/>
      <c r="B163" s="8"/>
      <c r="C163" s="8"/>
      <c r="D163" s="8"/>
      <c r="E163" s="9"/>
      <c r="F163" s="8"/>
      <c r="G163" s="8"/>
      <c r="H163" s="8">
        <v>5</v>
      </c>
      <c r="I163" s="8" t="s">
        <v>200</v>
      </c>
      <c r="J163" s="8"/>
      <c r="K163" s="32" t="s">
        <v>213</v>
      </c>
      <c r="L163" s="8" t="s">
        <v>175</v>
      </c>
      <c r="M163" s="9">
        <f t="shared" si="4"/>
        <v>7.8000000000000007</v>
      </c>
      <c r="N163" s="48" cm="1">
        <f t="array" ref="N163">INDEX('TARIF G'!$B$2:$W$95,MATCH($N$3,'TARIF G'!$A$2:$A$95,0),MATCH(TRUE,'TARIF G'!$B$1:$W$1&gt;=M163,0))</f>
        <v>12.37</v>
      </c>
      <c r="O163" s="9"/>
      <c r="P163" s="9"/>
      <c r="Q163" s="9"/>
      <c r="R163" s="48" cm="1">
        <f t="array" ref="R163">INDEX('TARIF D'!$B$2:$W$95,MATCH($N$3,'TARIF D'!$A$2:$A$95,0),MATCH(TRUE,'TARIF D'!$B$1:$W$1&gt;=M163,0))</f>
        <v>20.07</v>
      </c>
      <c r="S163" s="8"/>
      <c r="T163" s="10"/>
      <c r="U163" s="11"/>
      <c r="V163" s="12"/>
      <c r="W163" s="13"/>
      <c r="X163" s="8"/>
      <c r="Y163" s="8"/>
      <c r="Z163" s="8"/>
      <c r="AA163" s="7"/>
      <c r="AB163" s="7"/>
      <c r="AC163" s="7"/>
      <c r="AD163" s="14"/>
      <c r="AE163" s="7"/>
      <c r="AF163" s="14"/>
      <c r="AG163" s="7"/>
      <c r="AH163" s="14"/>
      <c r="AI163" s="8"/>
      <c r="AJ163" s="8"/>
      <c r="AK163" s="8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6"/>
      <c r="AY163" s="17"/>
      <c r="AZ163" s="17"/>
      <c r="BA163" s="17"/>
      <c r="BB163" s="17"/>
      <c r="BC163" s="17"/>
      <c r="BD163" s="17"/>
      <c r="BE163" s="17"/>
      <c r="BF163" s="18"/>
      <c r="BG163" s="17"/>
      <c r="BH163" s="19"/>
      <c r="BI163" s="17"/>
      <c r="BJ163" s="18"/>
      <c r="BK163" s="18"/>
    </row>
    <row r="164" spans="1:63" s="20" customFormat="1" ht="24" customHeight="1" x14ac:dyDescent="0.2">
      <c r="A164" s="7"/>
      <c r="B164" s="8"/>
      <c r="C164" s="8"/>
      <c r="D164" s="8"/>
      <c r="E164" s="9"/>
      <c r="F164" s="8"/>
      <c r="G164" s="8"/>
      <c r="H164" s="8" t="s">
        <v>43</v>
      </c>
      <c r="I164" s="8"/>
      <c r="J164" s="8"/>
      <c r="K164" s="32"/>
      <c r="L164" s="8" t="s">
        <v>176</v>
      </c>
      <c r="M164" s="9">
        <f t="shared" si="4"/>
        <v>37.5</v>
      </c>
      <c r="N164" s="48" cm="1">
        <f t="array" ref="N164">INDEX('TARIF G'!$B$2:$W$95,MATCH($N$3,'TARIF G'!$A$2:$A$95,0),MATCH(TRUE,'TARIF G'!$B$1:$W$1&gt;=M164,0))</f>
        <v>18.41</v>
      </c>
      <c r="O164" s="9"/>
      <c r="P164" s="9"/>
      <c r="Q164" s="9"/>
      <c r="R164" s="48" cm="1">
        <f t="array" ref="R164">INDEX('TARIF D'!$B$2:$W$95,MATCH($N$3,'TARIF D'!$A$2:$A$95,0),MATCH(TRUE,'TARIF D'!$B$1:$W$1&gt;=M164,0))</f>
        <v>28.71</v>
      </c>
      <c r="S164" s="8"/>
      <c r="T164" s="10"/>
      <c r="U164" s="11"/>
      <c r="V164" s="12"/>
      <c r="W164" s="13"/>
      <c r="X164" s="8"/>
      <c r="Y164" s="8"/>
      <c r="Z164" s="8"/>
      <c r="AA164" s="7"/>
      <c r="AB164" s="7"/>
      <c r="AC164" s="7"/>
      <c r="AD164" s="21"/>
      <c r="AE164" s="7"/>
      <c r="AF164" s="21"/>
      <c r="AG164" s="7"/>
      <c r="AH164" s="14"/>
      <c r="AI164" s="8"/>
      <c r="AJ164" s="8"/>
      <c r="AK164" s="8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6"/>
      <c r="AY164" s="17"/>
      <c r="AZ164" s="17"/>
      <c r="BA164" s="17"/>
      <c r="BB164" s="17"/>
      <c r="BC164" s="17"/>
      <c r="BD164" s="17"/>
      <c r="BE164" s="17"/>
      <c r="BF164" s="18"/>
      <c r="BG164" s="17"/>
      <c r="BH164" s="19"/>
      <c r="BI164" s="17"/>
      <c r="BJ164" s="18"/>
      <c r="BK164" s="18"/>
    </row>
    <row r="165" spans="1:63" s="20" customFormat="1" ht="24" customHeight="1" x14ac:dyDescent="0.2">
      <c r="A165" s="7"/>
      <c r="B165" s="8"/>
      <c r="C165" s="8"/>
      <c r="D165" s="8"/>
      <c r="E165" s="9"/>
      <c r="F165" s="8"/>
      <c r="G165" s="8"/>
      <c r="H165" s="8" t="s">
        <v>43</v>
      </c>
      <c r="I165" s="8"/>
      <c r="J165" s="8"/>
      <c r="K165" s="32"/>
      <c r="L165" s="8" t="s">
        <v>177</v>
      </c>
      <c r="M165" s="9">
        <f t="shared" si="4"/>
        <v>25.410000000000004</v>
      </c>
      <c r="N165" s="48" cm="1">
        <f t="array" ref="N165">INDEX('TARIF G'!$B$2:$W$95,MATCH($N$3,'TARIF G'!$A$2:$A$95,0),MATCH(TRUE,'TARIF G'!$B$1:$W$1&gt;=M165,0))</f>
        <v>16.55</v>
      </c>
      <c r="O165" s="9"/>
      <c r="P165" s="9"/>
      <c r="Q165" s="9"/>
      <c r="R165" s="48" cm="1">
        <f t="array" ref="R165">INDEX('TARIF D'!$B$2:$W$95,MATCH($N$3,'TARIF D'!$A$2:$A$95,0),MATCH(TRUE,'TARIF D'!$B$1:$W$1&gt;=M165,0))</f>
        <v>25.83</v>
      </c>
      <c r="S165" s="23"/>
      <c r="T165" s="10"/>
      <c r="U165" s="11"/>
      <c r="V165" s="12"/>
      <c r="W165" s="13"/>
      <c r="X165" s="8"/>
      <c r="Y165" s="8"/>
      <c r="Z165" s="8"/>
      <c r="AA165" s="7"/>
      <c r="AB165" s="7"/>
      <c r="AC165" s="7"/>
      <c r="AD165" s="14"/>
      <c r="AE165" s="7"/>
      <c r="AF165" s="14"/>
      <c r="AG165" s="7"/>
      <c r="AH165" s="14"/>
      <c r="AI165" s="8"/>
      <c r="AJ165" s="8"/>
      <c r="AK165" s="8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6"/>
      <c r="AY165" s="17"/>
      <c r="AZ165" s="17"/>
      <c r="BA165" s="17"/>
      <c r="BB165" s="17"/>
      <c r="BC165" s="17"/>
      <c r="BD165" s="17"/>
      <c r="BE165" s="17"/>
      <c r="BF165" s="18"/>
      <c r="BG165" s="17"/>
      <c r="BH165" s="19"/>
      <c r="BI165" s="17"/>
      <c r="BJ165" s="18"/>
      <c r="BK165" s="18"/>
    </row>
    <row r="166" spans="1:63" s="20" customFormat="1" ht="24" customHeight="1" x14ac:dyDescent="0.2">
      <c r="A166" s="7"/>
      <c r="B166" s="8"/>
      <c r="C166" s="8"/>
      <c r="D166" s="8"/>
      <c r="E166" s="9"/>
      <c r="F166" s="8"/>
      <c r="G166" s="23"/>
      <c r="H166" s="8">
        <v>3</v>
      </c>
      <c r="I166" s="8"/>
      <c r="J166" s="8"/>
      <c r="K166" s="32"/>
      <c r="L166" s="8" t="s">
        <v>178</v>
      </c>
      <c r="M166" s="9">
        <f t="shared" si="4"/>
        <v>42.900000000000006</v>
      </c>
      <c r="N166" s="48" cm="1">
        <f t="array" ref="N166">INDEX('TARIF G'!$B$2:$W$95,MATCH($N$3,'TARIF G'!$A$2:$A$95,0),MATCH(TRUE,'TARIF G'!$B$1:$W$1&gt;=M166,0))</f>
        <v>20.25</v>
      </c>
      <c r="O166" s="9"/>
      <c r="P166" s="9"/>
      <c r="Q166" s="9"/>
      <c r="R166" s="48" cm="1">
        <f t="array" ref="R166">INDEX('TARIF D'!$B$2:$W$95,MATCH($N$3,'TARIF D'!$A$2:$A$95,0),MATCH(TRUE,'TARIF D'!$B$1:$W$1&gt;=M166,0))</f>
        <v>30.88</v>
      </c>
      <c r="S166" s="8"/>
      <c r="T166" s="10"/>
      <c r="U166" s="11"/>
      <c r="V166" s="12"/>
      <c r="W166" s="13"/>
      <c r="X166" s="8"/>
      <c r="Y166" s="8"/>
      <c r="Z166" s="8"/>
      <c r="AA166" s="7"/>
      <c r="AB166" s="7"/>
      <c r="AC166" s="7"/>
      <c r="AD166" s="21"/>
      <c r="AE166" s="7"/>
      <c r="AF166" s="21"/>
      <c r="AG166" s="7"/>
      <c r="AH166" s="14"/>
      <c r="AI166" s="8"/>
      <c r="AJ166" s="8"/>
      <c r="AK166" s="8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6"/>
      <c r="AY166" s="17"/>
      <c r="AZ166" s="17"/>
      <c r="BA166" s="17"/>
      <c r="BB166" s="17"/>
      <c r="BC166" s="17"/>
      <c r="BD166" s="17"/>
      <c r="BE166" s="17"/>
      <c r="BF166" s="18"/>
      <c r="BG166" s="17"/>
      <c r="BH166" s="19"/>
      <c r="BI166" s="17"/>
      <c r="BJ166" s="18"/>
      <c r="BK166" s="18"/>
    </row>
    <row r="167" spans="1:63" s="20" customFormat="1" ht="24" customHeight="1" x14ac:dyDescent="0.2">
      <c r="A167" s="7"/>
      <c r="B167" s="8"/>
      <c r="C167" s="8"/>
      <c r="D167" s="8"/>
      <c r="E167" s="9"/>
      <c r="F167" s="8"/>
      <c r="G167" s="8"/>
      <c r="H167" s="8" t="s">
        <v>44</v>
      </c>
      <c r="I167" s="8"/>
      <c r="J167" s="8"/>
      <c r="K167" s="32" t="s">
        <v>213</v>
      </c>
      <c r="L167" s="8" t="s">
        <v>179</v>
      </c>
      <c r="M167" s="9">
        <f t="shared" si="4"/>
        <v>5.5</v>
      </c>
      <c r="N167" s="48" cm="1">
        <f t="array" ref="N167">INDEX('TARIF G'!$B$2:$W$95,MATCH($N$3,'TARIF G'!$A$2:$A$95,0),MATCH(TRUE,'TARIF G'!$B$1:$W$1&gt;=M167,0))</f>
        <v>12.37</v>
      </c>
      <c r="O167" s="9"/>
      <c r="P167" s="9"/>
      <c r="Q167" s="9"/>
      <c r="R167" s="48" cm="1">
        <f t="array" ref="R167">INDEX('TARIF D'!$B$2:$W$95,MATCH($N$3,'TARIF D'!$A$2:$A$95,0),MATCH(TRUE,'TARIF D'!$B$1:$W$1&gt;=M167,0))</f>
        <v>20.07</v>
      </c>
      <c r="S167" s="8"/>
      <c r="T167" s="10"/>
      <c r="U167" s="11"/>
      <c r="V167" s="12"/>
      <c r="W167" s="13"/>
      <c r="X167" s="8"/>
      <c r="Y167" s="8"/>
      <c r="Z167" s="8"/>
      <c r="AA167" s="7"/>
      <c r="AB167" s="7"/>
      <c r="AC167" s="7"/>
      <c r="AD167" s="14"/>
      <c r="AE167" s="7"/>
      <c r="AF167" s="14"/>
      <c r="AG167" s="7"/>
      <c r="AH167" s="14"/>
      <c r="AI167" s="8"/>
      <c r="AJ167" s="8"/>
      <c r="AK167" s="8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6"/>
      <c r="AY167" s="17"/>
      <c r="AZ167" s="17"/>
      <c r="BA167" s="17"/>
      <c r="BB167" s="17"/>
      <c r="BC167" s="17"/>
      <c r="BD167" s="17"/>
      <c r="BE167" s="17"/>
      <c r="BF167" s="18"/>
      <c r="BG167" s="17"/>
      <c r="BH167" s="19"/>
      <c r="BI167" s="17"/>
      <c r="BJ167" s="18"/>
      <c r="BK167" s="18"/>
    </row>
    <row r="168" spans="1:63" s="20" customFormat="1" ht="24" customHeight="1" x14ac:dyDescent="0.2">
      <c r="A168" s="7"/>
      <c r="B168" s="8"/>
      <c r="C168" s="8"/>
      <c r="D168" s="8"/>
      <c r="E168" s="9"/>
      <c r="F168" s="8"/>
      <c r="G168" s="23"/>
      <c r="H168" s="8">
        <v>3</v>
      </c>
      <c r="I168" s="8"/>
      <c r="J168" s="8"/>
      <c r="K168" s="32"/>
      <c r="L168" s="8" t="s">
        <v>180</v>
      </c>
      <c r="M168" s="9">
        <f t="shared" si="4"/>
        <v>40.799999999999997</v>
      </c>
      <c r="N168" s="48" cm="1">
        <f t="array" ref="N168">INDEX('TARIF G'!$B$2:$W$95,MATCH($N$3,'TARIF G'!$A$2:$A$95,0),MATCH(TRUE,'TARIF G'!$B$1:$W$1&gt;=M168,0))</f>
        <v>20.25</v>
      </c>
      <c r="O168" s="9"/>
      <c r="P168" s="9"/>
      <c r="Q168" s="9"/>
      <c r="R168" s="48" cm="1">
        <f t="array" ref="R168">INDEX('TARIF D'!$B$2:$W$95,MATCH($N$3,'TARIF D'!$A$2:$A$95,0),MATCH(TRUE,'TARIF D'!$B$1:$W$1&gt;=M168,0))</f>
        <v>30.88</v>
      </c>
      <c r="S168" s="8"/>
      <c r="T168" s="10"/>
      <c r="U168" s="11"/>
      <c r="V168" s="12"/>
      <c r="W168" s="13"/>
      <c r="X168" s="8"/>
      <c r="Y168" s="8"/>
      <c r="Z168" s="8"/>
      <c r="AA168" s="7"/>
      <c r="AB168" s="7"/>
      <c r="AC168" s="7"/>
      <c r="AD168" s="21"/>
      <c r="AE168" s="7"/>
      <c r="AF168" s="22"/>
      <c r="AG168" s="7"/>
      <c r="AH168" s="14"/>
      <c r="AI168" s="8"/>
      <c r="AJ168" s="8"/>
      <c r="AK168" s="8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6"/>
      <c r="AY168" s="17"/>
      <c r="AZ168" s="17"/>
      <c r="BA168" s="17"/>
      <c r="BB168" s="17"/>
      <c r="BC168" s="17"/>
      <c r="BD168" s="17"/>
      <c r="BE168" s="17"/>
      <c r="BF168" s="18"/>
      <c r="BG168" s="17"/>
      <c r="BH168" s="19"/>
      <c r="BI168" s="17"/>
      <c r="BJ168" s="18"/>
      <c r="BK168" s="18"/>
    </row>
    <row r="169" spans="1:63" s="20" customFormat="1" ht="24" customHeight="1" x14ac:dyDescent="0.2">
      <c r="A169" s="7"/>
      <c r="B169" s="8"/>
      <c r="C169" s="8"/>
      <c r="D169" s="8"/>
      <c r="E169" s="9"/>
      <c r="F169" s="8"/>
      <c r="G169" s="8"/>
      <c r="H169" s="8">
        <v>2</v>
      </c>
      <c r="I169" s="8"/>
      <c r="J169" s="8"/>
      <c r="K169" s="32" t="s">
        <v>213</v>
      </c>
      <c r="L169" s="8" t="s">
        <v>60</v>
      </c>
      <c r="M169" s="9">
        <f t="shared" si="4"/>
        <v>0.42</v>
      </c>
      <c r="N169" s="48" cm="1">
        <f t="array" ref="N169">INDEX('TARIF G'!$B$2:$W$95,MATCH($N$3,'TARIF G'!$A$2:$A$95,0),MATCH(TRUE,'TARIF G'!$B$1:$W$1&gt;=M169,0))</f>
        <v>10.98</v>
      </c>
      <c r="O169" s="9"/>
      <c r="P169" s="9"/>
      <c r="Q169" s="9"/>
      <c r="R169" s="48" cm="1">
        <f t="array" ref="R169">INDEX('TARIF D'!$B$2:$W$95,MATCH($N$3,'TARIF D'!$A$2:$A$95,0),MATCH(TRUE,'TARIF D'!$B$1:$W$1&gt;=M169,0))</f>
        <v>20.07</v>
      </c>
      <c r="S169" s="8"/>
      <c r="T169" s="10"/>
      <c r="U169" s="11"/>
      <c r="V169" s="12"/>
      <c r="W169" s="13"/>
      <c r="X169" s="8"/>
      <c r="Y169" s="8"/>
      <c r="Z169" s="8"/>
      <c r="AA169" s="7"/>
      <c r="AB169" s="7"/>
      <c r="AC169" s="7"/>
      <c r="AD169" s="22"/>
      <c r="AE169" s="7"/>
      <c r="AF169" s="14"/>
      <c r="AG169" s="7"/>
      <c r="AH169" s="14"/>
      <c r="AI169" s="8"/>
      <c r="AJ169" s="8"/>
      <c r="AK169" s="8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6"/>
      <c r="AY169" s="17"/>
      <c r="AZ169" s="17"/>
      <c r="BA169" s="17"/>
      <c r="BB169" s="17"/>
      <c r="BC169" s="17"/>
      <c r="BD169" s="17"/>
      <c r="BE169" s="17"/>
      <c r="BF169" s="18"/>
      <c r="BG169" s="17"/>
      <c r="BH169" s="19"/>
      <c r="BI169" s="17"/>
      <c r="BJ169" s="18"/>
      <c r="BK169" s="18"/>
    </row>
    <row r="170" spans="1:63" s="20" customFormat="1" ht="24" customHeight="1" x14ac:dyDescent="0.2">
      <c r="A170" s="7"/>
      <c r="B170" s="8"/>
      <c r="C170" s="8"/>
      <c r="D170" s="8"/>
      <c r="E170" s="9"/>
      <c r="F170" s="8"/>
      <c r="G170" s="8"/>
      <c r="H170" s="8" t="s">
        <v>43</v>
      </c>
      <c r="I170" s="8"/>
      <c r="J170" s="8"/>
      <c r="K170" s="32"/>
      <c r="L170" s="8" t="s">
        <v>181</v>
      </c>
      <c r="M170" s="9">
        <f t="shared" si="4"/>
        <v>31.799999999999997</v>
      </c>
      <c r="N170" s="48" cm="1">
        <f t="array" ref="N170">INDEX('TARIF G'!$B$2:$W$95,MATCH($N$3,'TARIF G'!$A$2:$A$95,0),MATCH(TRUE,'TARIF G'!$B$1:$W$1&gt;=M170,0))</f>
        <v>18.41</v>
      </c>
      <c r="O170" s="9"/>
      <c r="P170" s="9"/>
      <c r="Q170" s="9"/>
      <c r="R170" s="48" cm="1">
        <f t="array" ref="R170">INDEX('TARIF D'!$B$2:$W$95,MATCH($N$3,'TARIF D'!$A$2:$A$95,0),MATCH(TRUE,'TARIF D'!$B$1:$W$1&gt;=M170,0))</f>
        <v>28.71</v>
      </c>
      <c r="S170" s="23"/>
      <c r="T170" s="10"/>
      <c r="U170" s="11"/>
      <c r="V170" s="12"/>
      <c r="W170" s="13"/>
      <c r="X170" s="8"/>
      <c r="Y170" s="8"/>
      <c r="Z170" s="8"/>
      <c r="AA170" s="7"/>
      <c r="AB170" s="7"/>
      <c r="AC170" s="7"/>
      <c r="AD170" s="14"/>
      <c r="AE170" s="7"/>
      <c r="AF170" s="14"/>
      <c r="AG170" s="7"/>
      <c r="AH170" s="14"/>
      <c r="AI170" s="8"/>
      <c r="AJ170" s="8"/>
      <c r="AK170" s="8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6"/>
      <c r="AY170" s="17"/>
      <c r="AZ170" s="17"/>
      <c r="BA170" s="17"/>
      <c r="BB170" s="17"/>
      <c r="BC170" s="17"/>
      <c r="BD170" s="17"/>
      <c r="BE170" s="17"/>
      <c r="BF170" s="18"/>
      <c r="BG170" s="17"/>
      <c r="BH170" s="19"/>
      <c r="BI170" s="17"/>
      <c r="BJ170" s="18"/>
      <c r="BK170" s="18"/>
    </row>
    <row r="171" spans="1:63" s="20" customFormat="1" ht="24" customHeight="1" x14ac:dyDescent="0.2">
      <c r="A171" s="7"/>
      <c r="B171" s="8"/>
      <c r="C171" s="8"/>
      <c r="D171" s="8"/>
      <c r="E171" s="9"/>
      <c r="F171" s="8"/>
      <c r="G171" s="8"/>
      <c r="H171" s="8" t="s">
        <v>43</v>
      </c>
      <c r="I171" s="8"/>
      <c r="J171" s="8"/>
      <c r="K171" s="32"/>
      <c r="L171" s="8" t="s">
        <v>182</v>
      </c>
      <c r="M171" s="9">
        <f t="shared" si="4"/>
        <v>27.69</v>
      </c>
      <c r="N171" s="48" cm="1">
        <f t="array" ref="N171">INDEX('TARIF G'!$B$2:$W$95,MATCH($N$3,'TARIF G'!$A$2:$A$95,0),MATCH(TRUE,'TARIF G'!$B$1:$W$1&gt;=M171,0))</f>
        <v>16.55</v>
      </c>
      <c r="O171" s="9"/>
      <c r="P171" s="9"/>
      <c r="Q171" s="9"/>
      <c r="R171" s="48" cm="1">
        <f t="array" ref="R171">INDEX('TARIF D'!$B$2:$W$95,MATCH($N$3,'TARIF D'!$A$2:$A$95,0),MATCH(TRUE,'TARIF D'!$B$1:$W$1&gt;=M171,0))</f>
        <v>25.83</v>
      </c>
      <c r="S171" s="23"/>
      <c r="T171" s="10"/>
      <c r="U171" s="11"/>
      <c r="V171" s="12"/>
      <c r="W171" s="13"/>
      <c r="X171" s="8"/>
      <c r="Y171" s="8"/>
      <c r="Z171" s="8"/>
      <c r="AA171" s="7"/>
      <c r="AB171" s="7"/>
      <c r="AC171" s="7"/>
      <c r="AD171" s="14"/>
      <c r="AE171" s="7"/>
      <c r="AF171" s="14"/>
      <c r="AG171" s="7"/>
      <c r="AH171" s="14"/>
      <c r="AI171" s="8"/>
      <c r="AJ171" s="8"/>
      <c r="AK171" s="8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6"/>
      <c r="AY171" s="17"/>
      <c r="AZ171" s="17"/>
      <c r="BA171" s="17"/>
      <c r="BB171" s="17"/>
      <c r="BC171" s="17"/>
      <c r="BD171" s="17"/>
      <c r="BE171" s="17"/>
      <c r="BF171" s="18"/>
      <c r="BG171" s="17"/>
      <c r="BH171" s="19"/>
      <c r="BI171" s="17"/>
      <c r="BJ171" s="18"/>
      <c r="BK171" s="18"/>
    </row>
    <row r="172" spans="1:63" s="20" customFormat="1" ht="24" customHeight="1" x14ac:dyDescent="0.2">
      <c r="A172" s="7"/>
      <c r="B172" s="8"/>
      <c r="C172" s="8"/>
      <c r="D172" s="8"/>
      <c r="E172" s="9"/>
      <c r="F172" s="8"/>
      <c r="G172" s="23"/>
      <c r="H172" s="8">
        <v>3</v>
      </c>
      <c r="I172" s="8"/>
      <c r="J172" s="8"/>
      <c r="K172" s="32"/>
      <c r="L172" s="8" t="s">
        <v>178</v>
      </c>
      <c r="M172" s="9">
        <f t="shared" si="4"/>
        <v>42.900000000000006</v>
      </c>
      <c r="N172" s="48" cm="1">
        <f t="array" ref="N172">INDEX('TARIF G'!$B$2:$W$95,MATCH($N$3,'TARIF G'!$A$2:$A$95,0),MATCH(TRUE,'TARIF G'!$B$1:$W$1&gt;=M172,0))</f>
        <v>20.25</v>
      </c>
      <c r="O172" s="9"/>
      <c r="P172" s="9"/>
      <c r="Q172" s="9"/>
      <c r="R172" s="48" cm="1">
        <f t="array" ref="R172">INDEX('TARIF D'!$B$2:$W$95,MATCH($N$3,'TARIF D'!$A$2:$A$95,0),MATCH(TRUE,'TARIF D'!$B$1:$W$1&gt;=M172,0))</f>
        <v>30.88</v>
      </c>
      <c r="S172" s="8"/>
      <c r="T172" s="10"/>
      <c r="U172" s="11"/>
      <c r="V172" s="12"/>
      <c r="W172" s="13"/>
      <c r="X172" s="8"/>
      <c r="Y172" s="8"/>
      <c r="Z172" s="8"/>
      <c r="AA172" s="7"/>
      <c r="AB172" s="7"/>
      <c r="AC172" s="7"/>
      <c r="AD172" s="21"/>
      <c r="AE172" s="7"/>
      <c r="AF172" s="14"/>
      <c r="AG172" s="7"/>
      <c r="AH172" s="14"/>
      <c r="AI172" s="8"/>
      <c r="AJ172" s="8"/>
      <c r="AK172" s="8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6"/>
      <c r="AY172" s="17"/>
      <c r="AZ172" s="17"/>
      <c r="BA172" s="17"/>
      <c r="BB172" s="17"/>
      <c r="BC172" s="17"/>
      <c r="BD172" s="17"/>
      <c r="BE172" s="17"/>
      <c r="BF172" s="18"/>
      <c r="BG172" s="17"/>
      <c r="BH172" s="19"/>
      <c r="BI172" s="17"/>
      <c r="BJ172" s="18"/>
      <c r="BK172" s="18"/>
    </row>
    <row r="173" spans="1:63" s="6" customFormat="1" ht="29.1" customHeight="1" x14ac:dyDescent="0.15">
      <c r="T173" s="25"/>
      <c r="V173" s="26"/>
      <c r="W173" s="27"/>
    </row>
  </sheetData>
  <autoFilter ref="A7:BK172" xr:uid="{00000000-0009-0000-0000-000000000000}"/>
  <dataValidations count="1">
    <dataValidation type="list" allowBlank="1" showInputMessage="1" showErrorMessage="1" sqref="N3:Q3" xr:uid="{00000000-0002-0000-0000-000000000000}">
      <formula1>departs</formula1>
    </dataValidation>
  </dataValidations>
  <pageMargins left="0.7" right="0.7" top="0.75" bottom="0.75" header="0.3" footer="0.3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W95"/>
  <sheetViews>
    <sheetView workbookViewId="0">
      <selection activeCell="C90" sqref="C90"/>
    </sheetView>
  </sheetViews>
  <sheetFormatPr baseColWidth="10" defaultRowHeight="12.75" x14ac:dyDescent="0.2"/>
  <cols>
    <col min="1" max="1" width="11.85546875" bestFit="1" customWidth="1"/>
    <col min="257" max="257" width="11.85546875" bestFit="1" customWidth="1"/>
    <col min="513" max="513" width="11.85546875" bestFit="1" customWidth="1"/>
    <col min="769" max="769" width="11.85546875" bestFit="1" customWidth="1"/>
    <col min="1025" max="1025" width="11.85546875" bestFit="1" customWidth="1"/>
    <col min="1281" max="1281" width="11.85546875" bestFit="1" customWidth="1"/>
    <col min="1537" max="1537" width="11.85546875" bestFit="1" customWidth="1"/>
    <col min="1793" max="1793" width="11.85546875" bestFit="1" customWidth="1"/>
    <col min="2049" max="2049" width="11.85546875" bestFit="1" customWidth="1"/>
    <col min="2305" max="2305" width="11.85546875" bestFit="1" customWidth="1"/>
    <col min="2561" max="2561" width="11.85546875" bestFit="1" customWidth="1"/>
    <col min="2817" max="2817" width="11.85546875" bestFit="1" customWidth="1"/>
    <col min="3073" max="3073" width="11.85546875" bestFit="1" customWidth="1"/>
    <col min="3329" max="3329" width="11.85546875" bestFit="1" customWidth="1"/>
    <col min="3585" max="3585" width="11.85546875" bestFit="1" customWidth="1"/>
    <col min="3841" max="3841" width="11.85546875" bestFit="1" customWidth="1"/>
    <col min="4097" max="4097" width="11.85546875" bestFit="1" customWidth="1"/>
    <col min="4353" max="4353" width="11.85546875" bestFit="1" customWidth="1"/>
    <col min="4609" max="4609" width="11.85546875" bestFit="1" customWidth="1"/>
    <col min="4865" max="4865" width="11.85546875" bestFit="1" customWidth="1"/>
    <col min="5121" max="5121" width="11.85546875" bestFit="1" customWidth="1"/>
    <col min="5377" max="5377" width="11.85546875" bestFit="1" customWidth="1"/>
    <col min="5633" max="5633" width="11.85546875" bestFit="1" customWidth="1"/>
    <col min="5889" max="5889" width="11.85546875" bestFit="1" customWidth="1"/>
    <col min="6145" max="6145" width="11.85546875" bestFit="1" customWidth="1"/>
    <col min="6401" max="6401" width="11.85546875" bestFit="1" customWidth="1"/>
    <col min="6657" max="6657" width="11.85546875" bestFit="1" customWidth="1"/>
    <col min="6913" max="6913" width="11.85546875" bestFit="1" customWidth="1"/>
    <col min="7169" max="7169" width="11.85546875" bestFit="1" customWidth="1"/>
    <col min="7425" max="7425" width="11.85546875" bestFit="1" customWidth="1"/>
    <col min="7681" max="7681" width="11.85546875" bestFit="1" customWidth="1"/>
    <col min="7937" max="7937" width="11.85546875" bestFit="1" customWidth="1"/>
    <col min="8193" max="8193" width="11.85546875" bestFit="1" customWidth="1"/>
    <col min="8449" max="8449" width="11.85546875" bestFit="1" customWidth="1"/>
    <col min="8705" max="8705" width="11.85546875" bestFit="1" customWidth="1"/>
    <col min="8961" max="8961" width="11.85546875" bestFit="1" customWidth="1"/>
    <col min="9217" max="9217" width="11.85546875" bestFit="1" customWidth="1"/>
    <col min="9473" max="9473" width="11.85546875" bestFit="1" customWidth="1"/>
    <col min="9729" max="9729" width="11.85546875" bestFit="1" customWidth="1"/>
    <col min="9985" max="9985" width="11.85546875" bestFit="1" customWidth="1"/>
    <col min="10241" max="10241" width="11.85546875" bestFit="1" customWidth="1"/>
    <col min="10497" max="10497" width="11.85546875" bestFit="1" customWidth="1"/>
    <col min="10753" max="10753" width="11.85546875" bestFit="1" customWidth="1"/>
    <col min="11009" max="11009" width="11.85546875" bestFit="1" customWidth="1"/>
    <col min="11265" max="11265" width="11.85546875" bestFit="1" customWidth="1"/>
    <col min="11521" max="11521" width="11.85546875" bestFit="1" customWidth="1"/>
    <col min="11777" max="11777" width="11.85546875" bestFit="1" customWidth="1"/>
    <col min="12033" max="12033" width="11.85546875" bestFit="1" customWidth="1"/>
    <col min="12289" max="12289" width="11.85546875" bestFit="1" customWidth="1"/>
    <col min="12545" max="12545" width="11.85546875" bestFit="1" customWidth="1"/>
    <col min="12801" max="12801" width="11.85546875" bestFit="1" customWidth="1"/>
    <col min="13057" max="13057" width="11.85546875" bestFit="1" customWidth="1"/>
    <col min="13313" max="13313" width="11.85546875" bestFit="1" customWidth="1"/>
    <col min="13569" max="13569" width="11.85546875" bestFit="1" customWidth="1"/>
    <col min="13825" max="13825" width="11.85546875" bestFit="1" customWidth="1"/>
    <col min="14081" max="14081" width="11.85546875" bestFit="1" customWidth="1"/>
    <col min="14337" max="14337" width="11.85546875" bestFit="1" customWidth="1"/>
    <col min="14593" max="14593" width="11.85546875" bestFit="1" customWidth="1"/>
    <col min="14849" max="14849" width="11.85546875" bestFit="1" customWidth="1"/>
    <col min="15105" max="15105" width="11.85546875" bestFit="1" customWidth="1"/>
    <col min="15361" max="15361" width="11.85546875" bestFit="1" customWidth="1"/>
    <col min="15617" max="15617" width="11.85546875" bestFit="1" customWidth="1"/>
    <col min="15873" max="15873" width="11.85546875" bestFit="1" customWidth="1"/>
    <col min="16129" max="16129" width="11.85546875" bestFit="1" customWidth="1"/>
  </cols>
  <sheetData>
    <row r="1" spans="1:23" ht="15" x14ac:dyDescent="0.3">
      <c r="A1" t="s">
        <v>215</v>
      </c>
      <c r="B1" s="33">
        <v>4</v>
      </c>
      <c r="C1" s="33">
        <v>9</v>
      </c>
      <c r="D1" s="33">
        <v>14</v>
      </c>
      <c r="E1" s="33">
        <v>19</v>
      </c>
      <c r="F1" s="33">
        <f>E1+10</f>
        <v>29</v>
      </c>
      <c r="G1" s="33">
        <f t="shared" ref="G1:W1" si="0">F1+10</f>
        <v>39</v>
      </c>
      <c r="H1" s="33">
        <f t="shared" si="0"/>
        <v>49</v>
      </c>
      <c r="I1" s="33">
        <f t="shared" si="0"/>
        <v>59</v>
      </c>
      <c r="J1" s="33">
        <f t="shared" si="0"/>
        <v>69</v>
      </c>
      <c r="K1" s="33">
        <f t="shared" si="0"/>
        <v>79</v>
      </c>
      <c r="L1" s="33">
        <f t="shared" si="0"/>
        <v>89</v>
      </c>
      <c r="M1" s="33">
        <f t="shared" si="0"/>
        <v>99</v>
      </c>
      <c r="N1" s="33">
        <f t="shared" si="0"/>
        <v>109</v>
      </c>
      <c r="O1" s="33">
        <f t="shared" si="0"/>
        <v>119</v>
      </c>
      <c r="P1" s="33">
        <f t="shared" si="0"/>
        <v>129</v>
      </c>
      <c r="Q1" s="33">
        <f t="shared" si="0"/>
        <v>139</v>
      </c>
      <c r="R1" s="33">
        <f t="shared" si="0"/>
        <v>149</v>
      </c>
      <c r="S1" s="33">
        <f t="shared" si="0"/>
        <v>159</v>
      </c>
      <c r="T1" s="33">
        <f t="shared" si="0"/>
        <v>169</v>
      </c>
      <c r="U1" s="33">
        <f t="shared" si="0"/>
        <v>179</v>
      </c>
      <c r="V1" s="33">
        <f t="shared" si="0"/>
        <v>189</v>
      </c>
      <c r="W1" s="33">
        <f t="shared" si="0"/>
        <v>199</v>
      </c>
    </row>
    <row r="2" spans="1:23" ht="18" x14ac:dyDescent="0.2">
      <c r="A2">
        <v>1</v>
      </c>
      <c r="B2" s="34">
        <v>14.59</v>
      </c>
      <c r="C2" s="35">
        <v>17.260000000000002</v>
      </c>
      <c r="D2" s="35">
        <v>19.920000000000002</v>
      </c>
      <c r="E2" s="35">
        <v>22.59</v>
      </c>
      <c r="F2" s="35">
        <v>25.25</v>
      </c>
      <c r="G2" s="35">
        <v>28.48</v>
      </c>
      <c r="H2" s="35">
        <v>31.68</v>
      </c>
      <c r="I2" s="35">
        <v>34.89</v>
      </c>
      <c r="J2" s="35">
        <v>38.1</v>
      </c>
      <c r="K2" s="35">
        <v>41.32</v>
      </c>
      <c r="L2" s="36">
        <v>44.53</v>
      </c>
      <c r="M2" s="37">
        <v>47.74</v>
      </c>
      <c r="N2" s="38">
        <f>M2*1.1</f>
        <v>52.514000000000003</v>
      </c>
      <c r="O2" s="38">
        <f>M2*1.2</f>
        <v>57.288000000000004</v>
      </c>
      <c r="P2" s="38">
        <f>M2*1.3</f>
        <v>62.062000000000005</v>
      </c>
      <c r="Q2" s="38">
        <f>M2*1.4</f>
        <v>66.835999999999999</v>
      </c>
      <c r="R2" s="38">
        <f>M2*1.5</f>
        <v>71.61</v>
      </c>
      <c r="S2" s="38">
        <f>M2*1.6</f>
        <v>76.384</v>
      </c>
      <c r="T2" s="38">
        <f>M2*1.7</f>
        <v>81.158000000000001</v>
      </c>
      <c r="U2" s="38">
        <f>M2*1.8</f>
        <v>85.932000000000002</v>
      </c>
      <c r="V2" s="38">
        <f>M2*1.9</f>
        <v>90.706000000000003</v>
      </c>
      <c r="W2" s="38">
        <f>M2*2</f>
        <v>95.48</v>
      </c>
    </row>
    <row r="3" spans="1:23" ht="18" x14ac:dyDescent="0.2">
      <c r="A3">
        <v>2</v>
      </c>
      <c r="B3" s="39">
        <v>15.24</v>
      </c>
      <c r="C3" s="40">
        <v>18.260000000000002</v>
      </c>
      <c r="D3" s="40">
        <v>21.26</v>
      </c>
      <c r="E3" s="40">
        <v>24.27</v>
      </c>
      <c r="F3" s="40">
        <v>27.28</v>
      </c>
      <c r="G3" s="40">
        <v>30.62</v>
      </c>
      <c r="H3" s="40">
        <v>33.950000000000003</v>
      </c>
      <c r="I3" s="40">
        <v>37.28</v>
      </c>
      <c r="J3" s="40">
        <v>40.61</v>
      </c>
      <c r="K3" s="40">
        <v>43.94</v>
      </c>
      <c r="L3" s="41">
        <v>47.27</v>
      </c>
      <c r="M3" s="42">
        <v>50.61</v>
      </c>
      <c r="N3" s="38">
        <f t="shared" ref="N3:N66" si="1">M3*1.1</f>
        <v>55.671000000000006</v>
      </c>
      <c r="O3" s="38">
        <f t="shared" ref="O3:O66" si="2">M3*1.2</f>
        <v>60.731999999999999</v>
      </c>
      <c r="P3" s="38">
        <f t="shared" ref="P3:P66" si="3">M3*1.3</f>
        <v>65.793000000000006</v>
      </c>
      <c r="Q3" s="38">
        <f t="shared" ref="Q3:Q66" si="4">M3*1.4</f>
        <v>70.853999999999999</v>
      </c>
      <c r="R3" s="38">
        <f t="shared" ref="R3:R66" si="5">M3*1.5</f>
        <v>75.914999999999992</v>
      </c>
      <c r="S3" s="38">
        <f t="shared" ref="S3:S66" si="6">M3*1.6</f>
        <v>80.975999999999999</v>
      </c>
      <c r="T3" s="38">
        <f t="shared" ref="T3:T66" si="7">M3*1.7</f>
        <v>86.036999999999992</v>
      </c>
      <c r="U3" s="38">
        <f t="shared" ref="U3:U66" si="8">M3*1.8</f>
        <v>91.097999999999999</v>
      </c>
      <c r="V3" s="38">
        <f t="shared" ref="V3:V66" si="9">M3*1.9</f>
        <v>96.158999999999992</v>
      </c>
      <c r="W3" s="38">
        <f t="shared" ref="W3:W66" si="10">M3*2</f>
        <v>101.22</v>
      </c>
    </row>
    <row r="4" spans="1:23" ht="18" x14ac:dyDescent="0.2">
      <c r="A4">
        <v>3</v>
      </c>
      <c r="B4" s="39">
        <v>13.76</v>
      </c>
      <c r="C4" s="40">
        <v>16.16</v>
      </c>
      <c r="D4" s="40">
        <v>18.57</v>
      </c>
      <c r="E4" s="40">
        <v>20.98</v>
      </c>
      <c r="F4" s="40">
        <v>23.38</v>
      </c>
      <c r="G4" s="40">
        <v>26.42</v>
      </c>
      <c r="H4" s="40">
        <v>29.45</v>
      </c>
      <c r="I4" s="40">
        <v>32.479999999999997</v>
      </c>
      <c r="J4" s="40">
        <v>35.51</v>
      </c>
      <c r="K4" s="40">
        <v>38.549999999999997</v>
      </c>
      <c r="L4" s="41">
        <v>41.58</v>
      </c>
      <c r="M4" s="42">
        <v>44.62</v>
      </c>
      <c r="N4" s="38">
        <f t="shared" si="1"/>
        <v>49.082000000000001</v>
      </c>
      <c r="O4" s="38">
        <f t="shared" si="2"/>
        <v>53.543999999999997</v>
      </c>
      <c r="P4" s="38">
        <f t="shared" si="3"/>
        <v>58.006</v>
      </c>
      <c r="Q4" s="38">
        <f t="shared" si="4"/>
        <v>62.467999999999989</v>
      </c>
      <c r="R4" s="38">
        <f t="shared" si="5"/>
        <v>66.929999999999993</v>
      </c>
      <c r="S4" s="38">
        <f t="shared" si="6"/>
        <v>71.391999999999996</v>
      </c>
      <c r="T4" s="38">
        <f t="shared" si="7"/>
        <v>75.853999999999999</v>
      </c>
      <c r="U4" s="38">
        <f t="shared" si="8"/>
        <v>80.316000000000003</v>
      </c>
      <c r="V4" s="38">
        <f t="shared" si="9"/>
        <v>84.777999999999992</v>
      </c>
      <c r="W4" s="38">
        <f t="shared" si="10"/>
        <v>89.24</v>
      </c>
    </row>
    <row r="5" spans="1:23" ht="18" x14ac:dyDescent="0.2">
      <c r="A5">
        <v>4</v>
      </c>
      <c r="B5" s="43">
        <v>15.43</v>
      </c>
      <c r="C5" s="44">
        <v>19.38</v>
      </c>
      <c r="D5" s="44">
        <v>23.34</v>
      </c>
      <c r="E5" s="44">
        <v>27.28</v>
      </c>
      <c r="F5" s="44">
        <v>31.23</v>
      </c>
      <c r="G5" s="44">
        <v>34.74</v>
      </c>
      <c r="H5" s="44">
        <v>38.25</v>
      </c>
      <c r="I5" s="44">
        <v>41.76</v>
      </c>
      <c r="J5" s="44">
        <v>45.27</v>
      </c>
      <c r="K5" s="44">
        <v>48.78</v>
      </c>
      <c r="L5" s="44">
        <v>52.28</v>
      </c>
      <c r="M5" s="45">
        <v>55.79</v>
      </c>
      <c r="N5" s="38">
        <f t="shared" si="1"/>
        <v>61.369000000000007</v>
      </c>
      <c r="O5" s="38">
        <f t="shared" si="2"/>
        <v>66.947999999999993</v>
      </c>
      <c r="P5" s="38">
        <f t="shared" si="3"/>
        <v>72.527000000000001</v>
      </c>
      <c r="Q5" s="38">
        <f t="shared" si="4"/>
        <v>78.105999999999995</v>
      </c>
      <c r="R5" s="38">
        <f t="shared" si="5"/>
        <v>83.685000000000002</v>
      </c>
      <c r="S5" s="38">
        <f t="shared" si="6"/>
        <v>89.26400000000001</v>
      </c>
      <c r="T5" s="38">
        <f t="shared" si="7"/>
        <v>94.842999999999989</v>
      </c>
      <c r="U5" s="38">
        <f t="shared" si="8"/>
        <v>100.422</v>
      </c>
      <c r="V5" s="38">
        <f t="shared" si="9"/>
        <v>106.00099999999999</v>
      </c>
      <c r="W5" s="38">
        <f t="shared" si="10"/>
        <v>111.58</v>
      </c>
    </row>
    <row r="6" spans="1:23" ht="18" x14ac:dyDescent="0.2">
      <c r="A6">
        <v>5</v>
      </c>
      <c r="B6" s="43">
        <v>15.43</v>
      </c>
      <c r="C6" s="44">
        <v>19.38</v>
      </c>
      <c r="D6" s="44">
        <v>23.34</v>
      </c>
      <c r="E6" s="44">
        <v>27.28</v>
      </c>
      <c r="F6" s="44">
        <v>31.23</v>
      </c>
      <c r="G6" s="44">
        <v>34.74</v>
      </c>
      <c r="H6" s="44">
        <v>38.25</v>
      </c>
      <c r="I6" s="44">
        <v>41.76</v>
      </c>
      <c r="J6" s="44">
        <v>45.27</v>
      </c>
      <c r="K6" s="44">
        <v>48.78</v>
      </c>
      <c r="L6" s="44">
        <v>52.28</v>
      </c>
      <c r="M6" s="45">
        <v>55.79</v>
      </c>
      <c r="N6" s="38">
        <f t="shared" si="1"/>
        <v>61.369000000000007</v>
      </c>
      <c r="O6" s="38">
        <f t="shared" si="2"/>
        <v>66.947999999999993</v>
      </c>
      <c r="P6" s="38">
        <f t="shared" si="3"/>
        <v>72.527000000000001</v>
      </c>
      <c r="Q6" s="38">
        <f t="shared" si="4"/>
        <v>78.105999999999995</v>
      </c>
      <c r="R6" s="38">
        <f t="shared" si="5"/>
        <v>83.685000000000002</v>
      </c>
      <c r="S6" s="38">
        <f t="shared" si="6"/>
        <v>89.26400000000001</v>
      </c>
      <c r="T6" s="38">
        <f t="shared" si="7"/>
        <v>94.842999999999989</v>
      </c>
      <c r="U6" s="38">
        <f t="shared" si="8"/>
        <v>100.422</v>
      </c>
      <c r="V6" s="38">
        <f t="shared" si="9"/>
        <v>106.00099999999999</v>
      </c>
      <c r="W6" s="38">
        <f t="shared" si="10"/>
        <v>111.58</v>
      </c>
    </row>
    <row r="7" spans="1:23" ht="18" x14ac:dyDescent="0.2">
      <c r="A7">
        <v>6</v>
      </c>
      <c r="B7" s="43">
        <v>15.43</v>
      </c>
      <c r="C7" s="44">
        <v>19.38</v>
      </c>
      <c r="D7" s="44">
        <v>23.34</v>
      </c>
      <c r="E7" s="44">
        <v>27.28</v>
      </c>
      <c r="F7" s="44">
        <v>31.23</v>
      </c>
      <c r="G7" s="44">
        <v>34.74</v>
      </c>
      <c r="H7" s="44">
        <v>38.25</v>
      </c>
      <c r="I7" s="44">
        <v>41.76</v>
      </c>
      <c r="J7" s="44">
        <v>45.27</v>
      </c>
      <c r="K7" s="44">
        <v>48.78</v>
      </c>
      <c r="L7" s="44">
        <v>52.28</v>
      </c>
      <c r="M7" s="45">
        <v>55.79</v>
      </c>
      <c r="N7" s="38">
        <f t="shared" si="1"/>
        <v>61.369000000000007</v>
      </c>
      <c r="O7" s="38">
        <f t="shared" si="2"/>
        <v>66.947999999999993</v>
      </c>
      <c r="P7" s="38">
        <f t="shared" si="3"/>
        <v>72.527000000000001</v>
      </c>
      <c r="Q7" s="38">
        <f t="shared" si="4"/>
        <v>78.105999999999995</v>
      </c>
      <c r="R7" s="38">
        <f t="shared" si="5"/>
        <v>83.685000000000002</v>
      </c>
      <c r="S7" s="38">
        <f t="shared" si="6"/>
        <v>89.26400000000001</v>
      </c>
      <c r="T7" s="38">
        <f t="shared" si="7"/>
        <v>94.842999999999989</v>
      </c>
      <c r="U7" s="38">
        <f t="shared" si="8"/>
        <v>100.422</v>
      </c>
      <c r="V7" s="38">
        <f t="shared" si="9"/>
        <v>106.00099999999999</v>
      </c>
      <c r="W7" s="38">
        <f t="shared" si="10"/>
        <v>111.58</v>
      </c>
    </row>
    <row r="8" spans="1:23" ht="18" x14ac:dyDescent="0.2">
      <c r="A8">
        <v>7</v>
      </c>
      <c r="B8" s="39">
        <v>15.24</v>
      </c>
      <c r="C8" s="40">
        <v>18.260000000000002</v>
      </c>
      <c r="D8" s="40">
        <v>21.26</v>
      </c>
      <c r="E8" s="40">
        <v>24.27</v>
      </c>
      <c r="F8" s="40">
        <v>27.28</v>
      </c>
      <c r="G8" s="40">
        <v>30.62</v>
      </c>
      <c r="H8" s="40">
        <v>33.950000000000003</v>
      </c>
      <c r="I8" s="40">
        <v>37.28</v>
      </c>
      <c r="J8" s="40">
        <v>40.61</v>
      </c>
      <c r="K8" s="40">
        <v>43.94</v>
      </c>
      <c r="L8" s="41">
        <v>47.27</v>
      </c>
      <c r="M8" s="42">
        <v>50.61</v>
      </c>
      <c r="N8" s="38">
        <f t="shared" si="1"/>
        <v>55.671000000000006</v>
      </c>
      <c r="O8" s="38">
        <f t="shared" si="2"/>
        <v>60.731999999999999</v>
      </c>
      <c r="P8" s="38">
        <f t="shared" si="3"/>
        <v>65.793000000000006</v>
      </c>
      <c r="Q8" s="38">
        <f t="shared" si="4"/>
        <v>70.853999999999999</v>
      </c>
      <c r="R8" s="38">
        <f t="shared" si="5"/>
        <v>75.914999999999992</v>
      </c>
      <c r="S8" s="38">
        <f t="shared" si="6"/>
        <v>80.975999999999999</v>
      </c>
      <c r="T8" s="38">
        <f t="shared" si="7"/>
        <v>86.036999999999992</v>
      </c>
      <c r="U8" s="38">
        <f t="shared" si="8"/>
        <v>91.097999999999999</v>
      </c>
      <c r="V8" s="38">
        <f t="shared" si="9"/>
        <v>96.158999999999992</v>
      </c>
      <c r="W8" s="38">
        <f t="shared" si="10"/>
        <v>101.22</v>
      </c>
    </row>
    <row r="9" spans="1:23" ht="18" x14ac:dyDescent="0.2">
      <c r="A9">
        <v>8</v>
      </c>
      <c r="B9" s="34">
        <v>15.34</v>
      </c>
      <c r="C9" s="35">
        <v>18.8</v>
      </c>
      <c r="D9" s="35">
        <v>22.26</v>
      </c>
      <c r="E9" s="35">
        <v>25.72</v>
      </c>
      <c r="F9" s="35">
        <v>29.19</v>
      </c>
      <c r="G9" s="35">
        <v>32.6</v>
      </c>
      <c r="H9" s="35">
        <v>36.03</v>
      </c>
      <c r="I9" s="35">
        <v>39.46</v>
      </c>
      <c r="J9" s="35">
        <v>42.88</v>
      </c>
      <c r="K9" s="35">
        <v>46.3</v>
      </c>
      <c r="L9" s="36">
        <v>49.71</v>
      </c>
      <c r="M9" s="37">
        <v>53.14</v>
      </c>
      <c r="N9" s="38">
        <f t="shared" si="1"/>
        <v>58.454000000000008</v>
      </c>
      <c r="O9" s="38">
        <f t="shared" si="2"/>
        <v>63.768000000000001</v>
      </c>
      <c r="P9" s="38">
        <f t="shared" si="3"/>
        <v>69.082000000000008</v>
      </c>
      <c r="Q9" s="38">
        <f t="shared" si="4"/>
        <v>74.396000000000001</v>
      </c>
      <c r="R9" s="38">
        <f t="shared" si="5"/>
        <v>79.710000000000008</v>
      </c>
      <c r="S9" s="38">
        <f t="shared" si="6"/>
        <v>85.024000000000001</v>
      </c>
      <c r="T9" s="38">
        <f t="shared" si="7"/>
        <v>90.337999999999994</v>
      </c>
      <c r="U9" s="38">
        <f t="shared" si="8"/>
        <v>95.652000000000001</v>
      </c>
      <c r="V9" s="38">
        <f t="shared" si="9"/>
        <v>100.96599999999999</v>
      </c>
      <c r="W9" s="38">
        <f t="shared" si="10"/>
        <v>106.28</v>
      </c>
    </row>
    <row r="10" spans="1:23" ht="18" x14ac:dyDescent="0.2">
      <c r="A10">
        <v>9</v>
      </c>
      <c r="B10" s="34">
        <v>14.59</v>
      </c>
      <c r="C10" s="35">
        <v>17.260000000000002</v>
      </c>
      <c r="D10" s="35">
        <v>19.920000000000002</v>
      </c>
      <c r="E10" s="35">
        <v>22.59</v>
      </c>
      <c r="F10" s="35">
        <v>25.25</v>
      </c>
      <c r="G10" s="35">
        <v>28.48</v>
      </c>
      <c r="H10" s="35">
        <v>31.68</v>
      </c>
      <c r="I10" s="35">
        <v>34.89</v>
      </c>
      <c r="J10" s="35">
        <v>38.1</v>
      </c>
      <c r="K10" s="35">
        <v>41.32</v>
      </c>
      <c r="L10" s="36">
        <v>44.53</v>
      </c>
      <c r="M10" s="37">
        <v>47.74</v>
      </c>
      <c r="N10" s="38">
        <f t="shared" si="1"/>
        <v>52.514000000000003</v>
      </c>
      <c r="O10" s="38">
        <f t="shared" si="2"/>
        <v>57.288000000000004</v>
      </c>
      <c r="P10" s="38">
        <f t="shared" si="3"/>
        <v>62.062000000000005</v>
      </c>
      <c r="Q10" s="38">
        <f t="shared" si="4"/>
        <v>66.835999999999999</v>
      </c>
      <c r="R10" s="38">
        <f t="shared" si="5"/>
        <v>71.61</v>
      </c>
      <c r="S10" s="38">
        <f t="shared" si="6"/>
        <v>76.384</v>
      </c>
      <c r="T10" s="38">
        <f t="shared" si="7"/>
        <v>81.158000000000001</v>
      </c>
      <c r="U10" s="38">
        <f t="shared" si="8"/>
        <v>85.932000000000002</v>
      </c>
      <c r="V10" s="38">
        <f t="shared" si="9"/>
        <v>90.706000000000003</v>
      </c>
      <c r="W10" s="38">
        <f t="shared" si="10"/>
        <v>95.48</v>
      </c>
    </row>
    <row r="11" spans="1:23" ht="18" x14ac:dyDescent="0.2">
      <c r="A11">
        <v>10</v>
      </c>
      <c r="B11" s="34">
        <v>14.59</v>
      </c>
      <c r="C11" s="35">
        <v>17.260000000000002</v>
      </c>
      <c r="D11" s="35">
        <v>19.920000000000002</v>
      </c>
      <c r="E11" s="35">
        <v>22.59</v>
      </c>
      <c r="F11" s="35">
        <v>25.25</v>
      </c>
      <c r="G11" s="35">
        <v>28.48</v>
      </c>
      <c r="H11" s="35">
        <v>31.68</v>
      </c>
      <c r="I11" s="35">
        <v>34.89</v>
      </c>
      <c r="J11" s="35">
        <v>38.1</v>
      </c>
      <c r="K11" s="35">
        <v>41.32</v>
      </c>
      <c r="L11" s="36">
        <v>44.53</v>
      </c>
      <c r="M11" s="37">
        <v>47.74</v>
      </c>
      <c r="N11" s="38">
        <f t="shared" si="1"/>
        <v>52.514000000000003</v>
      </c>
      <c r="O11" s="38">
        <f t="shared" si="2"/>
        <v>57.288000000000004</v>
      </c>
      <c r="P11" s="38">
        <f t="shared" si="3"/>
        <v>62.062000000000005</v>
      </c>
      <c r="Q11" s="38">
        <f t="shared" si="4"/>
        <v>66.835999999999999</v>
      </c>
      <c r="R11" s="38">
        <f t="shared" si="5"/>
        <v>71.61</v>
      </c>
      <c r="S11" s="38">
        <f t="shared" si="6"/>
        <v>76.384</v>
      </c>
      <c r="T11" s="38">
        <f t="shared" si="7"/>
        <v>81.158000000000001</v>
      </c>
      <c r="U11" s="38">
        <f t="shared" si="8"/>
        <v>85.932000000000002</v>
      </c>
      <c r="V11" s="38">
        <f t="shared" si="9"/>
        <v>90.706000000000003</v>
      </c>
      <c r="W11" s="38">
        <f t="shared" si="10"/>
        <v>95.48</v>
      </c>
    </row>
    <row r="12" spans="1:23" ht="18" x14ac:dyDescent="0.2">
      <c r="A12">
        <v>11</v>
      </c>
      <c r="B12" s="34">
        <v>14.59</v>
      </c>
      <c r="C12" s="35">
        <v>17.260000000000002</v>
      </c>
      <c r="D12" s="35">
        <v>19.920000000000002</v>
      </c>
      <c r="E12" s="35">
        <v>22.59</v>
      </c>
      <c r="F12" s="35">
        <v>25.25</v>
      </c>
      <c r="G12" s="35">
        <v>28.48</v>
      </c>
      <c r="H12" s="35">
        <v>31.68</v>
      </c>
      <c r="I12" s="35">
        <v>34.89</v>
      </c>
      <c r="J12" s="35">
        <v>38.1</v>
      </c>
      <c r="K12" s="35">
        <v>41.32</v>
      </c>
      <c r="L12" s="36">
        <v>44.53</v>
      </c>
      <c r="M12" s="37">
        <v>47.74</v>
      </c>
      <c r="N12" s="38">
        <f t="shared" si="1"/>
        <v>52.514000000000003</v>
      </c>
      <c r="O12" s="38">
        <f t="shared" si="2"/>
        <v>57.288000000000004</v>
      </c>
      <c r="P12" s="38">
        <f t="shared" si="3"/>
        <v>62.062000000000005</v>
      </c>
      <c r="Q12" s="38">
        <f t="shared" si="4"/>
        <v>66.835999999999999</v>
      </c>
      <c r="R12" s="38">
        <f t="shared" si="5"/>
        <v>71.61</v>
      </c>
      <c r="S12" s="38">
        <f t="shared" si="6"/>
        <v>76.384</v>
      </c>
      <c r="T12" s="38">
        <f t="shared" si="7"/>
        <v>81.158000000000001</v>
      </c>
      <c r="U12" s="38">
        <f t="shared" si="8"/>
        <v>85.932000000000002</v>
      </c>
      <c r="V12" s="38">
        <f t="shared" si="9"/>
        <v>90.706000000000003</v>
      </c>
      <c r="W12" s="38">
        <f t="shared" si="10"/>
        <v>95.48</v>
      </c>
    </row>
    <row r="13" spans="1:23" ht="18" x14ac:dyDescent="0.2">
      <c r="A13">
        <v>12</v>
      </c>
      <c r="B13" s="39">
        <v>13.76</v>
      </c>
      <c r="C13" s="40">
        <v>16.16</v>
      </c>
      <c r="D13" s="40">
        <v>18.57</v>
      </c>
      <c r="E13" s="40">
        <v>20.98</v>
      </c>
      <c r="F13" s="40">
        <v>23.38</v>
      </c>
      <c r="G13" s="40">
        <v>26.42</v>
      </c>
      <c r="H13" s="40">
        <v>29.45</v>
      </c>
      <c r="I13" s="40">
        <v>32.479999999999997</v>
      </c>
      <c r="J13" s="40">
        <v>35.51</v>
      </c>
      <c r="K13" s="40">
        <v>38.549999999999997</v>
      </c>
      <c r="L13" s="41">
        <v>41.58</v>
      </c>
      <c r="M13" s="42">
        <v>44.62</v>
      </c>
      <c r="N13" s="38">
        <f t="shared" si="1"/>
        <v>49.082000000000001</v>
      </c>
      <c r="O13" s="38">
        <f t="shared" si="2"/>
        <v>53.543999999999997</v>
      </c>
      <c r="P13" s="38">
        <f t="shared" si="3"/>
        <v>58.006</v>
      </c>
      <c r="Q13" s="38">
        <f t="shared" si="4"/>
        <v>62.467999999999989</v>
      </c>
      <c r="R13" s="38">
        <f t="shared" si="5"/>
        <v>66.929999999999993</v>
      </c>
      <c r="S13" s="38">
        <f t="shared" si="6"/>
        <v>71.391999999999996</v>
      </c>
      <c r="T13" s="38">
        <f t="shared" si="7"/>
        <v>75.853999999999999</v>
      </c>
      <c r="U13" s="38">
        <f t="shared" si="8"/>
        <v>80.316000000000003</v>
      </c>
      <c r="V13" s="38">
        <f t="shared" si="9"/>
        <v>84.777999999999992</v>
      </c>
      <c r="W13" s="38">
        <f t="shared" si="10"/>
        <v>89.24</v>
      </c>
    </row>
    <row r="14" spans="1:23" ht="18" x14ac:dyDescent="0.2">
      <c r="A14">
        <v>13</v>
      </c>
      <c r="B14" s="34">
        <v>15.34</v>
      </c>
      <c r="C14" s="35">
        <v>18.8</v>
      </c>
      <c r="D14" s="35">
        <v>22.26</v>
      </c>
      <c r="E14" s="35">
        <v>25.72</v>
      </c>
      <c r="F14" s="35">
        <v>29.19</v>
      </c>
      <c r="G14" s="35">
        <v>32.6</v>
      </c>
      <c r="H14" s="35">
        <v>36.03</v>
      </c>
      <c r="I14" s="35">
        <v>39.46</v>
      </c>
      <c r="J14" s="35">
        <v>42.88</v>
      </c>
      <c r="K14" s="35">
        <v>46.3</v>
      </c>
      <c r="L14" s="36">
        <v>49.71</v>
      </c>
      <c r="M14" s="37">
        <v>53.14</v>
      </c>
      <c r="N14" s="38">
        <f t="shared" si="1"/>
        <v>58.454000000000008</v>
      </c>
      <c r="O14" s="38">
        <f t="shared" si="2"/>
        <v>63.768000000000001</v>
      </c>
      <c r="P14" s="38">
        <f t="shared" si="3"/>
        <v>69.082000000000008</v>
      </c>
      <c r="Q14" s="38">
        <f t="shared" si="4"/>
        <v>74.396000000000001</v>
      </c>
      <c r="R14" s="38">
        <f t="shared" si="5"/>
        <v>79.710000000000008</v>
      </c>
      <c r="S14" s="38">
        <f t="shared" si="6"/>
        <v>85.024000000000001</v>
      </c>
      <c r="T14" s="38">
        <f t="shared" si="7"/>
        <v>90.337999999999994</v>
      </c>
      <c r="U14" s="38">
        <f t="shared" si="8"/>
        <v>95.652000000000001</v>
      </c>
      <c r="V14" s="38">
        <f t="shared" si="9"/>
        <v>100.96599999999999</v>
      </c>
      <c r="W14" s="38">
        <f t="shared" si="10"/>
        <v>106.28</v>
      </c>
    </row>
    <row r="15" spans="1:23" ht="18" x14ac:dyDescent="0.2">
      <c r="A15">
        <v>14</v>
      </c>
      <c r="B15" s="34">
        <v>14.59</v>
      </c>
      <c r="C15" s="35">
        <v>17.260000000000002</v>
      </c>
      <c r="D15" s="35">
        <v>19.920000000000002</v>
      </c>
      <c r="E15" s="35">
        <v>22.59</v>
      </c>
      <c r="F15" s="35">
        <v>25.25</v>
      </c>
      <c r="G15" s="35">
        <v>28.48</v>
      </c>
      <c r="H15" s="35">
        <v>31.68</v>
      </c>
      <c r="I15" s="35">
        <v>34.89</v>
      </c>
      <c r="J15" s="35">
        <v>38.1</v>
      </c>
      <c r="K15" s="35">
        <v>41.32</v>
      </c>
      <c r="L15" s="36">
        <v>44.53</v>
      </c>
      <c r="M15" s="37">
        <v>47.74</v>
      </c>
      <c r="N15" s="38">
        <f t="shared" si="1"/>
        <v>52.514000000000003</v>
      </c>
      <c r="O15" s="38">
        <f t="shared" si="2"/>
        <v>57.288000000000004</v>
      </c>
      <c r="P15" s="38">
        <f t="shared" si="3"/>
        <v>62.062000000000005</v>
      </c>
      <c r="Q15" s="38">
        <f t="shared" si="4"/>
        <v>66.835999999999999</v>
      </c>
      <c r="R15" s="38">
        <f t="shared" si="5"/>
        <v>71.61</v>
      </c>
      <c r="S15" s="38">
        <f t="shared" si="6"/>
        <v>76.384</v>
      </c>
      <c r="T15" s="38">
        <f t="shared" si="7"/>
        <v>81.158000000000001</v>
      </c>
      <c r="U15" s="38">
        <f t="shared" si="8"/>
        <v>85.932000000000002</v>
      </c>
      <c r="V15" s="38">
        <f t="shared" si="9"/>
        <v>90.706000000000003</v>
      </c>
      <c r="W15" s="38">
        <f t="shared" si="10"/>
        <v>95.48</v>
      </c>
    </row>
    <row r="16" spans="1:23" ht="18" x14ac:dyDescent="0.2">
      <c r="A16">
        <v>15</v>
      </c>
      <c r="B16" s="34">
        <v>12.92</v>
      </c>
      <c r="C16" s="35">
        <v>15.13</v>
      </c>
      <c r="D16" s="35">
        <v>17.329999999999998</v>
      </c>
      <c r="E16" s="35">
        <v>19.52</v>
      </c>
      <c r="F16" s="35">
        <v>21.74</v>
      </c>
      <c r="G16" s="35">
        <v>24.59</v>
      </c>
      <c r="H16" s="35">
        <v>27.44</v>
      </c>
      <c r="I16" s="35">
        <v>30.3</v>
      </c>
      <c r="J16" s="35">
        <v>33.15</v>
      </c>
      <c r="K16" s="35">
        <v>36</v>
      </c>
      <c r="L16" s="36">
        <v>38.85</v>
      </c>
      <c r="M16" s="37">
        <v>41.7</v>
      </c>
      <c r="N16" s="38">
        <f t="shared" si="1"/>
        <v>45.870000000000005</v>
      </c>
      <c r="O16" s="38">
        <f t="shared" si="2"/>
        <v>50.04</v>
      </c>
      <c r="P16" s="38">
        <f t="shared" si="3"/>
        <v>54.210000000000008</v>
      </c>
      <c r="Q16" s="38">
        <f t="shared" si="4"/>
        <v>58.38</v>
      </c>
      <c r="R16" s="38">
        <f t="shared" si="5"/>
        <v>62.550000000000004</v>
      </c>
      <c r="S16" s="38">
        <f t="shared" si="6"/>
        <v>66.720000000000013</v>
      </c>
      <c r="T16" s="38">
        <f t="shared" si="7"/>
        <v>70.89</v>
      </c>
      <c r="U16" s="38">
        <f t="shared" si="8"/>
        <v>75.06</v>
      </c>
      <c r="V16" s="38">
        <f t="shared" si="9"/>
        <v>79.23</v>
      </c>
      <c r="W16" s="38">
        <f t="shared" si="10"/>
        <v>83.4</v>
      </c>
    </row>
    <row r="17" spans="1:23" ht="18" x14ac:dyDescent="0.2">
      <c r="A17">
        <v>16</v>
      </c>
      <c r="B17" s="39">
        <v>6.56</v>
      </c>
      <c r="C17" s="40">
        <v>7.18</v>
      </c>
      <c r="D17" s="40">
        <v>7.79</v>
      </c>
      <c r="E17" s="40">
        <v>8.4</v>
      </c>
      <c r="F17" s="40">
        <v>9.02</v>
      </c>
      <c r="G17" s="40">
        <v>10.85</v>
      </c>
      <c r="H17" s="40">
        <v>12.67</v>
      </c>
      <c r="I17" s="40">
        <v>13.78</v>
      </c>
      <c r="J17" s="40">
        <v>14.9</v>
      </c>
      <c r="K17" s="40">
        <v>16</v>
      </c>
      <c r="L17" s="41">
        <v>17.100000000000001</v>
      </c>
      <c r="M17" s="42">
        <v>18.22</v>
      </c>
      <c r="N17" s="38">
        <f t="shared" si="1"/>
        <v>20.042000000000002</v>
      </c>
      <c r="O17" s="38">
        <f t="shared" si="2"/>
        <v>21.863999999999997</v>
      </c>
      <c r="P17" s="38">
        <f t="shared" si="3"/>
        <v>23.686</v>
      </c>
      <c r="Q17" s="38">
        <f t="shared" si="4"/>
        <v>25.507999999999996</v>
      </c>
      <c r="R17" s="38">
        <f t="shared" si="5"/>
        <v>27.33</v>
      </c>
      <c r="S17" s="38">
        <f t="shared" si="6"/>
        <v>29.152000000000001</v>
      </c>
      <c r="T17" s="38">
        <f t="shared" si="7"/>
        <v>30.973999999999997</v>
      </c>
      <c r="U17" s="38">
        <f t="shared" si="8"/>
        <v>32.795999999999999</v>
      </c>
      <c r="V17" s="38">
        <f t="shared" si="9"/>
        <v>34.617999999999995</v>
      </c>
      <c r="W17" s="38">
        <f t="shared" si="10"/>
        <v>36.44</v>
      </c>
    </row>
    <row r="18" spans="1:23" ht="18" x14ac:dyDescent="0.2">
      <c r="A18">
        <v>17</v>
      </c>
      <c r="B18" s="34">
        <v>10.98</v>
      </c>
      <c r="C18" s="35">
        <v>12.37</v>
      </c>
      <c r="D18" s="35">
        <v>13.77</v>
      </c>
      <c r="E18" s="35">
        <v>15.15</v>
      </c>
      <c r="F18" s="35">
        <v>16.55</v>
      </c>
      <c r="G18" s="35">
        <v>18.41</v>
      </c>
      <c r="H18" s="35">
        <v>20.25</v>
      </c>
      <c r="I18" s="35">
        <v>22.12</v>
      </c>
      <c r="J18" s="35">
        <v>23.97</v>
      </c>
      <c r="K18" s="35">
        <v>25.82</v>
      </c>
      <c r="L18" s="36">
        <v>27.68</v>
      </c>
      <c r="M18" s="37">
        <v>29.54</v>
      </c>
      <c r="N18" s="38">
        <f t="shared" si="1"/>
        <v>32.494</v>
      </c>
      <c r="O18" s="38">
        <f t="shared" si="2"/>
        <v>35.448</v>
      </c>
      <c r="P18" s="38">
        <f t="shared" si="3"/>
        <v>38.402000000000001</v>
      </c>
      <c r="Q18" s="38">
        <f t="shared" si="4"/>
        <v>41.355999999999995</v>
      </c>
      <c r="R18" s="38">
        <f t="shared" si="5"/>
        <v>44.31</v>
      </c>
      <c r="S18" s="38">
        <f t="shared" si="6"/>
        <v>47.264000000000003</v>
      </c>
      <c r="T18" s="38">
        <f t="shared" si="7"/>
        <v>50.217999999999996</v>
      </c>
      <c r="U18" s="38">
        <f t="shared" si="8"/>
        <v>53.171999999999997</v>
      </c>
      <c r="V18" s="38">
        <f t="shared" si="9"/>
        <v>56.125999999999998</v>
      </c>
      <c r="W18" s="38">
        <f t="shared" si="10"/>
        <v>59.08</v>
      </c>
    </row>
    <row r="19" spans="1:23" ht="18" x14ac:dyDescent="0.2">
      <c r="A19">
        <v>18</v>
      </c>
      <c r="B19" s="34">
        <v>12.92</v>
      </c>
      <c r="C19" s="35">
        <v>15.13</v>
      </c>
      <c r="D19" s="35">
        <v>17.329999999999998</v>
      </c>
      <c r="E19" s="35">
        <v>19.52</v>
      </c>
      <c r="F19" s="35">
        <v>21.74</v>
      </c>
      <c r="G19" s="35">
        <v>24.59</v>
      </c>
      <c r="H19" s="35">
        <v>27.44</v>
      </c>
      <c r="I19" s="35">
        <v>30.3</v>
      </c>
      <c r="J19" s="35">
        <v>33.15</v>
      </c>
      <c r="K19" s="35">
        <v>36</v>
      </c>
      <c r="L19" s="36">
        <v>38.85</v>
      </c>
      <c r="M19" s="37">
        <v>41.7</v>
      </c>
      <c r="N19" s="38">
        <f t="shared" si="1"/>
        <v>45.870000000000005</v>
      </c>
      <c r="O19" s="38">
        <f t="shared" si="2"/>
        <v>50.04</v>
      </c>
      <c r="P19" s="38">
        <f t="shared" si="3"/>
        <v>54.210000000000008</v>
      </c>
      <c r="Q19" s="38">
        <f t="shared" si="4"/>
        <v>58.38</v>
      </c>
      <c r="R19" s="38">
        <f t="shared" si="5"/>
        <v>62.550000000000004</v>
      </c>
      <c r="S19" s="38">
        <f t="shared" si="6"/>
        <v>66.720000000000013</v>
      </c>
      <c r="T19" s="38">
        <f t="shared" si="7"/>
        <v>70.89</v>
      </c>
      <c r="U19" s="38">
        <f t="shared" si="8"/>
        <v>75.06</v>
      </c>
      <c r="V19" s="38">
        <f t="shared" si="9"/>
        <v>79.23</v>
      </c>
      <c r="W19" s="38">
        <f t="shared" si="10"/>
        <v>83.4</v>
      </c>
    </row>
    <row r="20" spans="1:23" ht="18" x14ac:dyDescent="0.2">
      <c r="A20">
        <v>19</v>
      </c>
      <c r="B20" s="39">
        <v>12.07</v>
      </c>
      <c r="C20" s="40">
        <v>14.04</v>
      </c>
      <c r="D20" s="40">
        <v>15.99</v>
      </c>
      <c r="E20" s="40">
        <v>17.93</v>
      </c>
      <c r="F20" s="40">
        <v>19.88</v>
      </c>
      <c r="G20" s="40">
        <v>22.45</v>
      </c>
      <c r="H20" s="40">
        <v>25.01</v>
      </c>
      <c r="I20" s="40">
        <v>27.57</v>
      </c>
      <c r="J20" s="40">
        <v>30.13</v>
      </c>
      <c r="K20" s="40">
        <v>32.700000000000003</v>
      </c>
      <c r="L20" s="41">
        <v>35.24</v>
      </c>
      <c r="M20" s="42">
        <v>37.799999999999997</v>
      </c>
      <c r="N20" s="38">
        <f t="shared" si="1"/>
        <v>41.58</v>
      </c>
      <c r="O20" s="38">
        <f t="shared" si="2"/>
        <v>45.359999999999992</v>
      </c>
      <c r="P20" s="38">
        <f t="shared" si="3"/>
        <v>49.14</v>
      </c>
      <c r="Q20" s="38">
        <f t="shared" si="4"/>
        <v>52.919999999999995</v>
      </c>
      <c r="R20" s="38">
        <f t="shared" si="5"/>
        <v>56.699999999999996</v>
      </c>
      <c r="S20" s="38">
        <f t="shared" si="6"/>
        <v>60.48</v>
      </c>
      <c r="T20" s="38">
        <f t="shared" si="7"/>
        <v>64.259999999999991</v>
      </c>
      <c r="U20" s="38">
        <f t="shared" si="8"/>
        <v>68.039999999999992</v>
      </c>
      <c r="V20" s="38">
        <f t="shared" si="9"/>
        <v>71.819999999999993</v>
      </c>
      <c r="W20" s="38">
        <f t="shared" si="10"/>
        <v>75.599999999999994</v>
      </c>
    </row>
    <row r="21" spans="1:23" ht="18" x14ac:dyDescent="0.2">
      <c r="A21">
        <v>21</v>
      </c>
      <c r="B21" s="34">
        <v>14.59</v>
      </c>
      <c r="C21" s="35">
        <v>17.260000000000002</v>
      </c>
      <c r="D21" s="35">
        <v>19.920000000000002</v>
      </c>
      <c r="E21" s="35">
        <v>22.59</v>
      </c>
      <c r="F21" s="35">
        <v>25.25</v>
      </c>
      <c r="G21" s="35">
        <v>28.48</v>
      </c>
      <c r="H21" s="35">
        <v>31.68</v>
      </c>
      <c r="I21" s="35">
        <v>34.89</v>
      </c>
      <c r="J21" s="35">
        <v>38.1</v>
      </c>
      <c r="K21" s="35">
        <v>41.32</v>
      </c>
      <c r="L21" s="36">
        <v>44.53</v>
      </c>
      <c r="M21" s="37">
        <v>47.74</v>
      </c>
      <c r="N21" s="38">
        <f t="shared" si="1"/>
        <v>52.514000000000003</v>
      </c>
      <c r="O21" s="38">
        <f t="shared" si="2"/>
        <v>57.288000000000004</v>
      </c>
      <c r="P21" s="38">
        <f t="shared" si="3"/>
        <v>62.062000000000005</v>
      </c>
      <c r="Q21" s="38">
        <f t="shared" si="4"/>
        <v>66.835999999999999</v>
      </c>
      <c r="R21" s="38">
        <f t="shared" si="5"/>
        <v>71.61</v>
      </c>
      <c r="S21" s="38">
        <f t="shared" si="6"/>
        <v>76.384</v>
      </c>
      <c r="T21" s="38">
        <f t="shared" si="7"/>
        <v>81.158000000000001</v>
      </c>
      <c r="U21" s="38">
        <f t="shared" si="8"/>
        <v>85.932000000000002</v>
      </c>
      <c r="V21" s="38">
        <f t="shared" si="9"/>
        <v>90.706000000000003</v>
      </c>
      <c r="W21" s="38">
        <f t="shared" si="10"/>
        <v>95.48</v>
      </c>
    </row>
    <row r="22" spans="1:23" ht="18" x14ac:dyDescent="0.2">
      <c r="A22">
        <v>22</v>
      </c>
      <c r="B22" s="34">
        <v>14.59</v>
      </c>
      <c r="C22" s="35">
        <v>17.260000000000002</v>
      </c>
      <c r="D22" s="35">
        <v>19.920000000000002</v>
      </c>
      <c r="E22" s="35">
        <v>22.59</v>
      </c>
      <c r="F22" s="35">
        <v>25.25</v>
      </c>
      <c r="G22" s="35">
        <v>28.48</v>
      </c>
      <c r="H22" s="35">
        <v>31.68</v>
      </c>
      <c r="I22" s="35">
        <v>34.89</v>
      </c>
      <c r="J22" s="35">
        <v>38.1</v>
      </c>
      <c r="K22" s="35">
        <v>41.32</v>
      </c>
      <c r="L22" s="36">
        <v>44.53</v>
      </c>
      <c r="M22" s="37">
        <v>47.74</v>
      </c>
      <c r="N22" s="38">
        <f t="shared" si="1"/>
        <v>52.514000000000003</v>
      </c>
      <c r="O22" s="38">
        <f t="shared" si="2"/>
        <v>57.288000000000004</v>
      </c>
      <c r="P22" s="38">
        <f t="shared" si="3"/>
        <v>62.062000000000005</v>
      </c>
      <c r="Q22" s="38">
        <f t="shared" si="4"/>
        <v>66.835999999999999</v>
      </c>
      <c r="R22" s="38">
        <f t="shared" si="5"/>
        <v>71.61</v>
      </c>
      <c r="S22" s="38">
        <f t="shared" si="6"/>
        <v>76.384</v>
      </c>
      <c r="T22" s="38">
        <f t="shared" si="7"/>
        <v>81.158000000000001</v>
      </c>
      <c r="U22" s="38">
        <f t="shared" si="8"/>
        <v>85.932000000000002</v>
      </c>
      <c r="V22" s="38">
        <f t="shared" si="9"/>
        <v>90.706000000000003</v>
      </c>
      <c r="W22" s="38">
        <f t="shared" si="10"/>
        <v>95.48</v>
      </c>
    </row>
    <row r="23" spans="1:23" ht="18" x14ac:dyDescent="0.2">
      <c r="A23">
        <v>23</v>
      </c>
      <c r="B23" s="39">
        <v>12.07</v>
      </c>
      <c r="C23" s="40">
        <v>14.04</v>
      </c>
      <c r="D23" s="40">
        <v>15.99</v>
      </c>
      <c r="E23" s="40">
        <v>17.93</v>
      </c>
      <c r="F23" s="40">
        <v>19.88</v>
      </c>
      <c r="G23" s="40">
        <v>22.45</v>
      </c>
      <c r="H23" s="40">
        <v>25.01</v>
      </c>
      <c r="I23" s="40">
        <v>27.57</v>
      </c>
      <c r="J23" s="40">
        <v>30.13</v>
      </c>
      <c r="K23" s="40">
        <v>32.700000000000003</v>
      </c>
      <c r="L23" s="41">
        <v>35.24</v>
      </c>
      <c r="M23" s="42">
        <v>37.799999999999997</v>
      </c>
      <c r="N23" s="38">
        <f t="shared" si="1"/>
        <v>41.58</v>
      </c>
      <c r="O23" s="38">
        <f t="shared" si="2"/>
        <v>45.359999999999992</v>
      </c>
      <c r="P23" s="38">
        <f t="shared" si="3"/>
        <v>49.14</v>
      </c>
      <c r="Q23" s="38">
        <f t="shared" si="4"/>
        <v>52.919999999999995</v>
      </c>
      <c r="R23" s="38">
        <f t="shared" si="5"/>
        <v>56.699999999999996</v>
      </c>
      <c r="S23" s="38">
        <f t="shared" si="6"/>
        <v>60.48</v>
      </c>
      <c r="T23" s="38">
        <f t="shared" si="7"/>
        <v>64.259999999999991</v>
      </c>
      <c r="U23" s="38">
        <f t="shared" si="8"/>
        <v>68.039999999999992</v>
      </c>
      <c r="V23" s="38">
        <f t="shared" si="9"/>
        <v>71.819999999999993</v>
      </c>
      <c r="W23" s="38">
        <f t="shared" si="10"/>
        <v>75.599999999999994</v>
      </c>
    </row>
    <row r="24" spans="1:23" ht="18" x14ac:dyDescent="0.2">
      <c r="A24">
        <v>24</v>
      </c>
      <c r="B24" s="34">
        <v>10.98</v>
      </c>
      <c r="C24" s="35">
        <v>12.37</v>
      </c>
      <c r="D24" s="35">
        <v>13.77</v>
      </c>
      <c r="E24" s="35">
        <v>15.15</v>
      </c>
      <c r="F24" s="35">
        <v>16.55</v>
      </c>
      <c r="G24" s="35">
        <v>18.41</v>
      </c>
      <c r="H24" s="35">
        <v>20.25</v>
      </c>
      <c r="I24" s="35">
        <v>22.12</v>
      </c>
      <c r="J24" s="35">
        <v>23.97</v>
      </c>
      <c r="K24" s="35">
        <v>25.82</v>
      </c>
      <c r="L24" s="36">
        <v>27.68</v>
      </c>
      <c r="M24" s="37">
        <v>29.54</v>
      </c>
      <c r="N24" s="38">
        <f t="shared" si="1"/>
        <v>32.494</v>
      </c>
      <c r="O24" s="38">
        <f t="shared" si="2"/>
        <v>35.448</v>
      </c>
      <c r="P24" s="38">
        <f t="shared" si="3"/>
        <v>38.402000000000001</v>
      </c>
      <c r="Q24" s="38">
        <f t="shared" si="4"/>
        <v>41.355999999999995</v>
      </c>
      <c r="R24" s="38">
        <f t="shared" si="5"/>
        <v>44.31</v>
      </c>
      <c r="S24" s="38">
        <f t="shared" si="6"/>
        <v>47.264000000000003</v>
      </c>
      <c r="T24" s="38">
        <f t="shared" si="7"/>
        <v>50.217999999999996</v>
      </c>
      <c r="U24" s="38">
        <f t="shared" si="8"/>
        <v>53.171999999999997</v>
      </c>
      <c r="V24" s="38">
        <f t="shared" si="9"/>
        <v>56.125999999999998</v>
      </c>
      <c r="W24" s="38">
        <f t="shared" si="10"/>
        <v>59.08</v>
      </c>
    </row>
    <row r="25" spans="1:23" ht="18" x14ac:dyDescent="0.2">
      <c r="A25">
        <v>25</v>
      </c>
      <c r="B25" s="39">
        <v>15.24</v>
      </c>
      <c r="C25" s="40">
        <v>18.260000000000002</v>
      </c>
      <c r="D25" s="40">
        <v>21.26</v>
      </c>
      <c r="E25" s="40">
        <v>24.27</v>
      </c>
      <c r="F25" s="40">
        <v>27.28</v>
      </c>
      <c r="G25" s="40">
        <v>30.62</v>
      </c>
      <c r="H25" s="40">
        <v>33.950000000000003</v>
      </c>
      <c r="I25" s="40">
        <v>37.28</v>
      </c>
      <c r="J25" s="40">
        <v>40.61</v>
      </c>
      <c r="K25" s="40">
        <v>43.94</v>
      </c>
      <c r="L25" s="41">
        <v>47.27</v>
      </c>
      <c r="M25" s="42">
        <v>50.61</v>
      </c>
      <c r="N25" s="38">
        <f t="shared" si="1"/>
        <v>55.671000000000006</v>
      </c>
      <c r="O25" s="38">
        <f t="shared" si="2"/>
        <v>60.731999999999999</v>
      </c>
      <c r="P25" s="38">
        <f t="shared" si="3"/>
        <v>65.793000000000006</v>
      </c>
      <c r="Q25" s="38">
        <f t="shared" si="4"/>
        <v>70.853999999999999</v>
      </c>
      <c r="R25" s="38">
        <f t="shared" si="5"/>
        <v>75.914999999999992</v>
      </c>
      <c r="S25" s="38">
        <f t="shared" si="6"/>
        <v>80.975999999999999</v>
      </c>
      <c r="T25" s="38">
        <f t="shared" si="7"/>
        <v>86.036999999999992</v>
      </c>
      <c r="U25" s="38">
        <f t="shared" si="8"/>
        <v>91.097999999999999</v>
      </c>
      <c r="V25" s="38">
        <f t="shared" si="9"/>
        <v>96.158999999999992</v>
      </c>
      <c r="W25" s="38">
        <f t="shared" si="10"/>
        <v>101.22</v>
      </c>
    </row>
    <row r="26" spans="1:23" ht="18" x14ac:dyDescent="0.2">
      <c r="A26">
        <v>26</v>
      </c>
      <c r="B26" s="39">
        <v>15.24</v>
      </c>
      <c r="C26" s="40">
        <v>18.260000000000002</v>
      </c>
      <c r="D26" s="40">
        <v>21.26</v>
      </c>
      <c r="E26" s="40">
        <v>24.27</v>
      </c>
      <c r="F26" s="40">
        <v>27.28</v>
      </c>
      <c r="G26" s="40">
        <v>30.62</v>
      </c>
      <c r="H26" s="40">
        <v>33.950000000000003</v>
      </c>
      <c r="I26" s="40">
        <v>37.28</v>
      </c>
      <c r="J26" s="40">
        <v>40.61</v>
      </c>
      <c r="K26" s="40">
        <v>43.94</v>
      </c>
      <c r="L26" s="41">
        <v>47.27</v>
      </c>
      <c r="M26" s="42">
        <v>50.61</v>
      </c>
      <c r="N26" s="38">
        <f t="shared" si="1"/>
        <v>55.671000000000006</v>
      </c>
      <c r="O26" s="38">
        <f t="shared" si="2"/>
        <v>60.731999999999999</v>
      </c>
      <c r="P26" s="38">
        <f t="shared" si="3"/>
        <v>65.793000000000006</v>
      </c>
      <c r="Q26" s="38">
        <f t="shared" si="4"/>
        <v>70.853999999999999</v>
      </c>
      <c r="R26" s="38">
        <f t="shared" si="5"/>
        <v>75.914999999999992</v>
      </c>
      <c r="S26" s="38">
        <f t="shared" si="6"/>
        <v>80.975999999999999</v>
      </c>
      <c r="T26" s="38">
        <f t="shared" si="7"/>
        <v>86.036999999999992</v>
      </c>
      <c r="U26" s="38">
        <f t="shared" si="8"/>
        <v>91.097999999999999</v>
      </c>
      <c r="V26" s="38">
        <f t="shared" si="9"/>
        <v>96.158999999999992</v>
      </c>
      <c r="W26" s="38">
        <f t="shared" si="10"/>
        <v>101.22</v>
      </c>
    </row>
    <row r="27" spans="1:23" ht="18" x14ac:dyDescent="0.2">
      <c r="A27">
        <v>27</v>
      </c>
      <c r="B27" s="34">
        <v>14.59</v>
      </c>
      <c r="C27" s="35">
        <v>17.260000000000002</v>
      </c>
      <c r="D27" s="35">
        <v>19.920000000000002</v>
      </c>
      <c r="E27" s="35">
        <v>22.59</v>
      </c>
      <c r="F27" s="35">
        <v>25.25</v>
      </c>
      <c r="G27" s="35">
        <v>28.48</v>
      </c>
      <c r="H27" s="35">
        <v>31.68</v>
      </c>
      <c r="I27" s="35">
        <v>34.89</v>
      </c>
      <c r="J27" s="35">
        <v>38.1</v>
      </c>
      <c r="K27" s="35">
        <v>41.32</v>
      </c>
      <c r="L27" s="36">
        <v>44.53</v>
      </c>
      <c r="M27" s="37">
        <v>47.74</v>
      </c>
      <c r="N27" s="38">
        <f t="shared" si="1"/>
        <v>52.514000000000003</v>
      </c>
      <c r="O27" s="38">
        <f t="shared" si="2"/>
        <v>57.288000000000004</v>
      </c>
      <c r="P27" s="38">
        <f t="shared" si="3"/>
        <v>62.062000000000005</v>
      </c>
      <c r="Q27" s="38">
        <f t="shared" si="4"/>
        <v>66.835999999999999</v>
      </c>
      <c r="R27" s="38">
        <f t="shared" si="5"/>
        <v>71.61</v>
      </c>
      <c r="S27" s="38">
        <f t="shared" si="6"/>
        <v>76.384</v>
      </c>
      <c r="T27" s="38">
        <f t="shared" si="7"/>
        <v>81.158000000000001</v>
      </c>
      <c r="U27" s="38">
        <f t="shared" si="8"/>
        <v>85.932000000000002</v>
      </c>
      <c r="V27" s="38">
        <f t="shared" si="9"/>
        <v>90.706000000000003</v>
      </c>
      <c r="W27" s="38">
        <f t="shared" si="10"/>
        <v>95.48</v>
      </c>
    </row>
    <row r="28" spans="1:23" ht="18" x14ac:dyDescent="0.2">
      <c r="A28">
        <v>28</v>
      </c>
      <c r="B28" s="39">
        <v>13.76</v>
      </c>
      <c r="C28" s="40">
        <v>16.16</v>
      </c>
      <c r="D28" s="40">
        <v>18.57</v>
      </c>
      <c r="E28" s="40">
        <v>20.98</v>
      </c>
      <c r="F28" s="40">
        <v>23.38</v>
      </c>
      <c r="G28" s="40">
        <v>26.42</v>
      </c>
      <c r="H28" s="40">
        <v>29.45</v>
      </c>
      <c r="I28" s="40">
        <v>32.479999999999997</v>
      </c>
      <c r="J28" s="40">
        <v>35.51</v>
      </c>
      <c r="K28" s="40">
        <v>38.549999999999997</v>
      </c>
      <c r="L28" s="41">
        <v>41.58</v>
      </c>
      <c r="M28" s="42">
        <v>44.62</v>
      </c>
      <c r="N28" s="38">
        <f t="shared" si="1"/>
        <v>49.082000000000001</v>
      </c>
      <c r="O28" s="38">
        <f t="shared" si="2"/>
        <v>53.543999999999997</v>
      </c>
      <c r="P28" s="38">
        <f t="shared" si="3"/>
        <v>58.006</v>
      </c>
      <c r="Q28" s="38">
        <f t="shared" si="4"/>
        <v>62.467999999999989</v>
      </c>
      <c r="R28" s="38">
        <f t="shared" si="5"/>
        <v>66.929999999999993</v>
      </c>
      <c r="S28" s="38">
        <f t="shared" si="6"/>
        <v>71.391999999999996</v>
      </c>
      <c r="T28" s="38">
        <f t="shared" si="7"/>
        <v>75.853999999999999</v>
      </c>
      <c r="U28" s="38">
        <f t="shared" si="8"/>
        <v>80.316000000000003</v>
      </c>
      <c r="V28" s="38">
        <f t="shared" si="9"/>
        <v>84.777999999999992</v>
      </c>
      <c r="W28" s="38">
        <f t="shared" si="10"/>
        <v>89.24</v>
      </c>
    </row>
    <row r="29" spans="1:23" ht="18" x14ac:dyDescent="0.2">
      <c r="A29">
        <v>29</v>
      </c>
      <c r="B29" s="34">
        <v>14.59</v>
      </c>
      <c r="C29" s="35">
        <v>17.260000000000002</v>
      </c>
      <c r="D29" s="35">
        <v>19.920000000000002</v>
      </c>
      <c r="E29" s="35">
        <v>22.59</v>
      </c>
      <c r="F29" s="35">
        <v>25.25</v>
      </c>
      <c r="G29" s="35">
        <v>28.48</v>
      </c>
      <c r="H29" s="35">
        <v>31.68</v>
      </c>
      <c r="I29" s="35">
        <v>34.89</v>
      </c>
      <c r="J29" s="35">
        <v>38.1</v>
      </c>
      <c r="K29" s="35">
        <v>41.32</v>
      </c>
      <c r="L29" s="36">
        <v>44.53</v>
      </c>
      <c r="M29" s="37">
        <v>47.74</v>
      </c>
      <c r="N29" s="38">
        <f t="shared" si="1"/>
        <v>52.514000000000003</v>
      </c>
      <c r="O29" s="38">
        <f t="shared" si="2"/>
        <v>57.288000000000004</v>
      </c>
      <c r="P29" s="38">
        <f t="shared" si="3"/>
        <v>62.062000000000005</v>
      </c>
      <c r="Q29" s="38">
        <f t="shared" si="4"/>
        <v>66.835999999999999</v>
      </c>
      <c r="R29" s="38">
        <f t="shared" si="5"/>
        <v>71.61</v>
      </c>
      <c r="S29" s="38">
        <f t="shared" si="6"/>
        <v>76.384</v>
      </c>
      <c r="T29" s="38">
        <f t="shared" si="7"/>
        <v>81.158000000000001</v>
      </c>
      <c r="U29" s="38">
        <f t="shared" si="8"/>
        <v>85.932000000000002</v>
      </c>
      <c r="V29" s="38">
        <f t="shared" si="9"/>
        <v>90.706000000000003</v>
      </c>
      <c r="W29" s="38">
        <f t="shared" si="10"/>
        <v>95.48</v>
      </c>
    </row>
    <row r="30" spans="1:23" ht="18" x14ac:dyDescent="0.2">
      <c r="A30">
        <v>30</v>
      </c>
      <c r="B30" s="39">
        <v>15.24</v>
      </c>
      <c r="C30" s="40">
        <v>18.260000000000002</v>
      </c>
      <c r="D30" s="40">
        <v>21.26</v>
      </c>
      <c r="E30" s="40">
        <v>24.27</v>
      </c>
      <c r="F30" s="40">
        <v>27.28</v>
      </c>
      <c r="G30" s="40">
        <v>30.62</v>
      </c>
      <c r="H30" s="40">
        <v>33.950000000000003</v>
      </c>
      <c r="I30" s="40">
        <v>37.28</v>
      </c>
      <c r="J30" s="40">
        <v>40.61</v>
      </c>
      <c r="K30" s="40">
        <v>43.94</v>
      </c>
      <c r="L30" s="41">
        <v>47.27</v>
      </c>
      <c r="M30" s="42">
        <v>50.61</v>
      </c>
      <c r="N30" s="38">
        <f t="shared" si="1"/>
        <v>55.671000000000006</v>
      </c>
      <c r="O30" s="38">
        <f t="shared" si="2"/>
        <v>60.731999999999999</v>
      </c>
      <c r="P30" s="38">
        <f t="shared" si="3"/>
        <v>65.793000000000006</v>
      </c>
      <c r="Q30" s="38">
        <f t="shared" si="4"/>
        <v>70.853999999999999</v>
      </c>
      <c r="R30" s="38">
        <f t="shared" si="5"/>
        <v>75.914999999999992</v>
      </c>
      <c r="S30" s="38">
        <f t="shared" si="6"/>
        <v>80.975999999999999</v>
      </c>
      <c r="T30" s="38">
        <f t="shared" si="7"/>
        <v>86.036999999999992</v>
      </c>
      <c r="U30" s="38">
        <f t="shared" si="8"/>
        <v>91.097999999999999</v>
      </c>
      <c r="V30" s="38">
        <f t="shared" si="9"/>
        <v>96.158999999999992</v>
      </c>
      <c r="W30" s="38">
        <f t="shared" si="10"/>
        <v>101.22</v>
      </c>
    </row>
    <row r="31" spans="1:23" ht="18" x14ac:dyDescent="0.2">
      <c r="A31">
        <v>31</v>
      </c>
      <c r="B31" s="39">
        <v>13.76</v>
      </c>
      <c r="C31" s="40">
        <v>16.16</v>
      </c>
      <c r="D31" s="40">
        <v>18.57</v>
      </c>
      <c r="E31" s="40">
        <v>20.98</v>
      </c>
      <c r="F31" s="40">
        <v>23.38</v>
      </c>
      <c r="G31" s="40">
        <v>26.42</v>
      </c>
      <c r="H31" s="40">
        <v>29.45</v>
      </c>
      <c r="I31" s="40">
        <v>32.479999999999997</v>
      </c>
      <c r="J31" s="40">
        <v>35.51</v>
      </c>
      <c r="K31" s="40">
        <v>38.549999999999997</v>
      </c>
      <c r="L31" s="41">
        <v>41.58</v>
      </c>
      <c r="M31" s="42">
        <v>44.62</v>
      </c>
      <c r="N31" s="38">
        <f t="shared" si="1"/>
        <v>49.082000000000001</v>
      </c>
      <c r="O31" s="38">
        <f t="shared" si="2"/>
        <v>53.543999999999997</v>
      </c>
      <c r="P31" s="38">
        <f t="shared" si="3"/>
        <v>58.006</v>
      </c>
      <c r="Q31" s="38">
        <f t="shared" si="4"/>
        <v>62.467999999999989</v>
      </c>
      <c r="R31" s="38">
        <f t="shared" si="5"/>
        <v>66.929999999999993</v>
      </c>
      <c r="S31" s="38">
        <f t="shared" si="6"/>
        <v>71.391999999999996</v>
      </c>
      <c r="T31" s="38">
        <f t="shared" si="7"/>
        <v>75.853999999999999</v>
      </c>
      <c r="U31" s="38">
        <f t="shared" si="8"/>
        <v>80.316000000000003</v>
      </c>
      <c r="V31" s="38">
        <f t="shared" si="9"/>
        <v>84.777999999999992</v>
      </c>
      <c r="W31" s="38">
        <f t="shared" si="10"/>
        <v>89.24</v>
      </c>
    </row>
    <row r="32" spans="1:23" ht="18" x14ac:dyDescent="0.2">
      <c r="A32">
        <v>32</v>
      </c>
      <c r="B32" s="34">
        <v>12.92</v>
      </c>
      <c r="C32" s="35">
        <v>15.13</v>
      </c>
      <c r="D32" s="35">
        <v>17.329999999999998</v>
      </c>
      <c r="E32" s="35">
        <v>19.52</v>
      </c>
      <c r="F32" s="35">
        <v>21.74</v>
      </c>
      <c r="G32" s="35">
        <v>24.59</v>
      </c>
      <c r="H32" s="35">
        <v>27.44</v>
      </c>
      <c r="I32" s="35">
        <v>30.3</v>
      </c>
      <c r="J32" s="35">
        <v>33.15</v>
      </c>
      <c r="K32" s="35">
        <v>36</v>
      </c>
      <c r="L32" s="36">
        <v>38.85</v>
      </c>
      <c r="M32" s="37">
        <v>41.7</v>
      </c>
      <c r="N32" s="38">
        <f t="shared" si="1"/>
        <v>45.870000000000005</v>
      </c>
      <c r="O32" s="38">
        <f t="shared" si="2"/>
        <v>50.04</v>
      </c>
      <c r="P32" s="38">
        <f t="shared" si="3"/>
        <v>54.210000000000008</v>
      </c>
      <c r="Q32" s="38">
        <f t="shared" si="4"/>
        <v>58.38</v>
      </c>
      <c r="R32" s="38">
        <f t="shared" si="5"/>
        <v>62.550000000000004</v>
      </c>
      <c r="S32" s="38">
        <f t="shared" si="6"/>
        <v>66.720000000000013</v>
      </c>
      <c r="T32" s="38">
        <f t="shared" si="7"/>
        <v>70.89</v>
      </c>
      <c r="U32" s="38">
        <f t="shared" si="8"/>
        <v>75.06</v>
      </c>
      <c r="V32" s="38">
        <f t="shared" si="9"/>
        <v>79.23</v>
      </c>
      <c r="W32" s="38">
        <f t="shared" si="10"/>
        <v>83.4</v>
      </c>
    </row>
    <row r="33" spans="1:23" ht="18" x14ac:dyDescent="0.2">
      <c r="A33">
        <v>33</v>
      </c>
      <c r="B33" s="34">
        <v>10.98</v>
      </c>
      <c r="C33" s="35">
        <v>12.37</v>
      </c>
      <c r="D33" s="35">
        <v>13.77</v>
      </c>
      <c r="E33" s="35">
        <v>15.15</v>
      </c>
      <c r="F33" s="35">
        <v>16.55</v>
      </c>
      <c r="G33" s="35">
        <v>18.41</v>
      </c>
      <c r="H33" s="35">
        <v>20.25</v>
      </c>
      <c r="I33" s="35">
        <v>22.12</v>
      </c>
      <c r="J33" s="35">
        <v>23.97</v>
      </c>
      <c r="K33" s="35">
        <v>25.82</v>
      </c>
      <c r="L33" s="36">
        <v>27.68</v>
      </c>
      <c r="M33" s="37">
        <v>29.54</v>
      </c>
      <c r="N33" s="38">
        <f t="shared" si="1"/>
        <v>32.494</v>
      </c>
      <c r="O33" s="38">
        <f t="shared" si="2"/>
        <v>35.448</v>
      </c>
      <c r="P33" s="38">
        <f t="shared" si="3"/>
        <v>38.402000000000001</v>
      </c>
      <c r="Q33" s="38">
        <f t="shared" si="4"/>
        <v>41.355999999999995</v>
      </c>
      <c r="R33" s="38">
        <f t="shared" si="5"/>
        <v>44.31</v>
      </c>
      <c r="S33" s="38">
        <f t="shared" si="6"/>
        <v>47.264000000000003</v>
      </c>
      <c r="T33" s="38">
        <f t="shared" si="7"/>
        <v>50.217999999999996</v>
      </c>
      <c r="U33" s="38">
        <f t="shared" si="8"/>
        <v>53.171999999999997</v>
      </c>
      <c r="V33" s="38">
        <f t="shared" si="9"/>
        <v>56.125999999999998</v>
      </c>
      <c r="W33" s="38">
        <f t="shared" si="10"/>
        <v>59.08</v>
      </c>
    </row>
    <row r="34" spans="1:23" ht="18" x14ac:dyDescent="0.2">
      <c r="A34">
        <v>34</v>
      </c>
      <c r="B34" s="39">
        <v>15.24</v>
      </c>
      <c r="C34" s="40">
        <v>18.260000000000002</v>
      </c>
      <c r="D34" s="40">
        <v>21.26</v>
      </c>
      <c r="E34" s="40">
        <v>24.27</v>
      </c>
      <c r="F34" s="40">
        <v>27.28</v>
      </c>
      <c r="G34" s="40">
        <v>30.62</v>
      </c>
      <c r="H34" s="40">
        <v>33.950000000000003</v>
      </c>
      <c r="I34" s="40">
        <v>37.28</v>
      </c>
      <c r="J34" s="40">
        <v>40.61</v>
      </c>
      <c r="K34" s="40">
        <v>43.94</v>
      </c>
      <c r="L34" s="41">
        <v>47.27</v>
      </c>
      <c r="M34" s="42">
        <v>50.61</v>
      </c>
      <c r="N34" s="38">
        <f t="shared" si="1"/>
        <v>55.671000000000006</v>
      </c>
      <c r="O34" s="38">
        <f t="shared" si="2"/>
        <v>60.731999999999999</v>
      </c>
      <c r="P34" s="38">
        <f t="shared" si="3"/>
        <v>65.793000000000006</v>
      </c>
      <c r="Q34" s="38">
        <f t="shared" si="4"/>
        <v>70.853999999999999</v>
      </c>
      <c r="R34" s="38">
        <f t="shared" si="5"/>
        <v>75.914999999999992</v>
      </c>
      <c r="S34" s="38">
        <f t="shared" si="6"/>
        <v>80.975999999999999</v>
      </c>
      <c r="T34" s="38">
        <f t="shared" si="7"/>
        <v>86.036999999999992</v>
      </c>
      <c r="U34" s="38">
        <f t="shared" si="8"/>
        <v>91.097999999999999</v>
      </c>
      <c r="V34" s="38">
        <f t="shared" si="9"/>
        <v>96.158999999999992</v>
      </c>
      <c r="W34" s="38">
        <f t="shared" si="10"/>
        <v>101.22</v>
      </c>
    </row>
    <row r="35" spans="1:23" ht="18" x14ac:dyDescent="0.2">
      <c r="A35">
        <v>35</v>
      </c>
      <c r="B35" s="39">
        <v>13.76</v>
      </c>
      <c r="C35" s="40">
        <v>16.16</v>
      </c>
      <c r="D35" s="40">
        <v>18.57</v>
      </c>
      <c r="E35" s="40">
        <v>20.98</v>
      </c>
      <c r="F35" s="40">
        <v>23.38</v>
      </c>
      <c r="G35" s="40">
        <v>26.42</v>
      </c>
      <c r="H35" s="40">
        <v>29.45</v>
      </c>
      <c r="I35" s="40">
        <v>32.479999999999997</v>
      </c>
      <c r="J35" s="40">
        <v>35.51</v>
      </c>
      <c r="K35" s="40">
        <v>38.549999999999997</v>
      </c>
      <c r="L35" s="41">
        <v>41.58</v>
      </c>
      <c r="M35" s="42">
        <v>44.62</v>
      </c>
      <c r="N35" s="38">
        <f t="shared" si="1"/>
        <v>49.082000000000001</v>
      </c>
      <c r="O35" s="38">
        <f t="shared" si="2"/>
        <v>53.543999999999997</v>
      </c>
      <c r="P35" s="38">
        <f t="shared" si="3"/>
        <v>58.006</v>
      </c>
      <c r="Q35" s="38">
        <f t="shared" si="4"/>
        <v>62.467999999999989</v>
      </c>
      <c r="R35" s="38">
        <f t="shared" si="5"/>
        <v>66.929999999999993</v>
      </c>
      <c r="S35" s="38">
        <f t="shared" si="6"/>
        <v>71.391999999999996</v>
      </c>
      <c r="T35" s="38">
        <f t="shared" si="7"/>
        <v>75.853999999999999</v>
      </c>
      <c r="U35" s="38">
        <f t="shared" si="8"/>
        <v>80.316000000000003</v>
      </c>
      <c r="V35" s="38">
        <f t="shared" si="9"/>
        <v>84.777999999999992</v>
      </c>
      <c r="W35" s="38">
        <f t="shared" si="10"/>
        <v>89.24</v>
      </c>
    </row>
    <row r="36" spans="1:23" ht="18" x14ac:dyDescent="0.2">
      <c r="A36">
        <v>36</v>
      </c>
      <c r="B36" s="39">
        <v>12.07</v>
      </c>
      <c r="C36" s="40">
        <v>14.04</v>
      </c>
      <c r="D36" s="40">
        <v>15.99</v>
      </c>
      <c r="E36" s="40">
        <v>17.93</v>
      </c>
      <c r="F36" s="40">
        <v>19.88</v>
      </c>
      <c r="G36" s="40">
        <v>22.45</v>
      </c>
      <c r="H36" s="40">
        <v>25.01</v>
      </c>
      <c r="I36" s="40">
        <v>27.57</v>
      </c>
      <c r="J36" s="40">
        <v>30.13</v>
      </c>
      <c r="K36" s="40">
        <v>32.700000000000003</v>
      </c>
      <c r="L36" s="41">
        <v>35.24</v>
      </c>
      <c r="M36" s="42">
        <v>37.799999999999997</v>
      </c>
      <c r="N36" s="38">
        <f t="shared" si="1"/>
        <v>41.58</v>
      </c>
      <c r="O36" s="38">
        <f t="shared" si="2"/>
        <v>45.359999999999992</v>
      </c>
      <c r="P36" s="38">
        <f t="shared" si="3"/>
        <v>49.14</v>
      </c>
      <c r="Q36" s="38">
        <f t="shared" si="4"/>
        <v>52.919999999999995</v>
      </c>
      <c r="R36" s="38">
        <f t="shared" si="5"/>
        <v>56.699999999999996</v>
      </c>
      <c r="S36" s="38">
        <f t="shared" si="6"/>
        <v>60.48</v>
      </c>
      <c r="T36" s="38">
        <f t="shared" si="7"/>
        <v>64.259999999999991</v>
      </c>
      <c r="U36" s="38">
        <f t="shared" si="8"/>
        <v>68.039999999999992</v>
      </c>
      <c r="V36" s="38">
        <f t="shared" si="9"/>
        <v>71.819999999999993</v>
      </c>
      <c r="W36" s="38">
        <f t="shared" si="10"/>
        <v>75.599999999999994</v>
      </c>
    </row>
    <row r="37" spans="1:23" ht="18" x14ac:dyDescent="0.2">
      <c r="A37">
        <v>37</v>
      </c>
      <c r="B37" s="39">
        <v>12.07</v>
      </c>
      <c r="C37" s="40">
        <v>14.04</v>
      </c>
      <c r="D37" s="40">
        <v>15.99</v>
      </c>
      <c r="E37" s="40">
        <v>17.93</v>
      </c>
      <c r="F37" s="40">
        <v>19.88</v>
      </c>
      <c r="G37" s="40">
        <v>22.45</v>
      </c>
      <c r="H37" s="40">
        <v>25.01</v>
      </c>
      <c r="I37" s="40">
        <v>27.57</v>
      </c>
      <c r="J37" s="40">
        <v>30.13</v>
      </c>
      <c r="K37" s="40">
        <v>32.700000000000003</v>
      </c>
      <c r="L37" s="41">
        <v>35.24</v>
      </c>
      <c r="M37" s="42">
        <v>37.799999999999997</v>
      </c>
      <c r="N37" s="38">
        <f t="shared" si="1"/>
        <v>41.58</v>
      </c>
      <c r="O37" s="38">
        <f t="shared" si="2"/>
        <v>45.359999999999992</v>
      </c>
      <c r="P37" s="38">
        <f t="shared" si="3"/>
        <v>49.14</v>
      </c>
      <c r="Q37" s="38">
        <f t="shared" si="4"/>
        <v>52.919999999999995</v>
      </c>
      <c r="R37" s="38">
        <f t="shared" si="5"/>
        <v>56.699999999999996</v>
      </c>
      <c r="S37" s="38">
        <f t="shared" si="6"/>
        <v>60.48</v>
      </c>
      <c r="T37" s="38">
        <f t="shared" si="7"/>
        <v>64.259999999999991</v>
      </c>
      <c r="U37" s="38">
        <f t="shared" si="8"/>
        <v>68.039999999999992</v>
      </c>
      <c r="V37" s="38">
        <f t="shared" si="9"/>
        <v>71.819999999999993</v>
      </c>
      <c r="W37" s="38">
        <f t="shared" si="10"/>
        <v>75.599999999999994</v>
      </c>
    </row>
    <row r="38" spans="1:23" ht="18" x14ac:dyDescent="0.2">
      <c r="A38">
        <v>38</v>
      </c>
      <c r="B38" s="39">
        <v>15.24</v>
      </c>
      <c r="C38" s="40">
        <v>18.260000000000002</v>
      </c>
      <c r="D38" s="40">
        <v>21.26</v>
      </c>
      <c r="E38" s="40">
        <v>24.27</v>
      </c>
      <c r="F38" s="40">
        <v>27.28</v>
      </c>
      <c r="G38" s="40">
        <v>30.62</v>
      </c>
      <c r="H38" s="40">
        <v>33.950000000000003</v>
      </c>
      <c r="I38" s="40">
        <v>37.28</v>
      </c>
      <c r="J38" s="40">
        <v>40.61</v>
      </c>
      <c r="K38" s="40">
        <v>43.94</v>
      </c>
      <c r="L38" s="41">
        <v>47.27</v>
      </c>
      <c r="M38" s="42">
        <v>50.61</v>
      </c>
      <c r="N38" s="38">
        <f t="shared" si="1"/>
        <v>55.671000000000006</v>
      </c>
      <c r="O38" s="38">
        <f t="shared" si="2"/>
        <v>60.731999999999999</v>
      </c>
      <c r="P38" s="38">
        <f t="shared" si="3"/>
        <v>65.793000000000006</v>
      </c>
      <c r="Q38" s="38">
        <f t="shared" si="4"/>
        <v>70.853999999999999</v>
      </c>
      <c r="R38" s="38">
        <f t="shared" si="5"/>
        <v>75.914999999999992</v>
      </c>
      <c r="S38" s="38">
        <f t="shared" si="6"/>
        <v>80.975999999999999</v>
      </c>
      <c r="T38" s="38">
        <f t="shared" si="7"/>
        <v>86.036999999999992</v>
      </c>
      <c r="U38" s="38">
        <f t="shared" si="8"/>
        <v>91.097999999999999</v>
      </c>
      <c r="V38" s="38">
        <f t="shared" si="9"/>
        <v>96.158999999999992</v>
      </c>
      <c r="W38" s="38">
        <f t="shared" si="10"/>
        <v>101.22</v>
      </c>
    </row>
    <row r="39" spans="1:23" ht="18" x14ac:dyDescent="0.2">
      <c r="A39">
        <v>39</v>
      </c>
      <c r="B39" s="39">
        <v>15.24</v>
      </c>
      <c r="C39" s="40">
        <v>18.260000000000002</v>
      </c>
      <c r="D39" s="40">
        <v>21.26</v>
      </c>
      <c r="E39" s="40">
        <v>24.27</v>
      </c>
      <c r="F39" s="40">
        <v>27.28</v>
      </c>
      <c r="G39" s="40">
        <v>30.62</v>
      </c>
      <c r="H39" s="40">
        <v>33.950000000000003</v>
      </c>
      <c r="I39" s="40">
        <v>37.28</v>
      </c>
      <c r="J39" s="40">
        <v>40.61</v>
      </c>
      <c r="K39" s="40">
        <v>43.94</v>
      </c>
      <c r="L39" s="41">
        <v>47.27</v>
      </c>
      <c r="M39" s="42">
        <v>50.61</v>
      </c>
      <c r="N39" s="38">
        <f t="shared" si="1"/>
        <v>55.671000000000006</v>
      </c>
      <c r="O39" s="38">
        <f t="shared" si="2"/>
        <v>60.731999999999999</v>
      </c>
      <c r="P39" s="38">
        <f t="shared" si="3"/>
        <v>65.793000000000006</v>
      </c>
      <c r="Q39" s="38">
        <f t="shared" si="4"/>
        <v>70.853999999999999</v>
      </c>
      <c r="R39" s="38">
        <f t="shared" si="5"/>
        <v>75.914999999999992</v>
      </c>
      <c r="S39" s="38">
        <f t="shared" si="6"/>
        <v>80.975999999999999</v>
      </c>
      <c r="T39" s="38">
        <f t="shared" si="7"/>
        <v>86.036999999999992</v>
      </c>
      <c r="U39" s="38">
        <f t="shared" si="8"/>
        <v>91.097999999999999</v>
      </c>
      <c r="V39" s="38">
        <f t="shared" si="9"/>
        <v>96.158999999999992</v>
      </c>
      <c r="W39" s="38">
        <f t="shared" si="10"/>
        <v>101.22</v>
      </c>
    </row>
    <row r="40" spans="1:23" ht="18" x14ac:dyDescent="0.2">
      <c r="A40">
        <v>40</v>
      </c>
      <c r="B40" s="34">
        <v>12.92</v>
      </c>
      <c r="C40" s="35">
        <v>15.13</v>
      </c>
      <c r="D40" s="35">
        <v>17.329999999999998</v>
      </c>
      <c r="E40" s="35">
        <v>19.52</v>
      </c>
      <c r="F40" s="35">
        <v>21.74</v>
      </c>
      <c r="G40" s="35">
        <v>24.59</v>
      </c>
      <c r="H40" s="35">
        <v>27.44</v>
      </c>
      <c r="I40" s="35">
        <v>30.3</v>
      </c>
      <c r="J40" s="35">
        <v>33.15</v>
      </c>
      <c r="K40" s="35">
        <v>36</v>
      </c>
      <c r="L40" s="36">
        <v>38.85</v>
      </c>
      <c r="M40" s="37">
        <v>41.7</v>
      </c>
      <c r="N40" s="38">
        <f t="shared" si="1"/>
        <v>45.870000000000005</v>
      </c>
      <c r="O40" s="38">
        <f t="shared" si="2"/>
        <v>50.04</v>
      </c>
      <c r="P40" s="38">
        <f t="shared" si="3"/>
        <v>54.210000000000008</v>
      </c>
      <c r="Q40" s="38">
        <f t="shared" si="4"/>
        <v>58.38</v>
      </c>
      <c r="R40" s="38">
        <f t="shared" si="5"/>
        <v>62.550000000000004</v>
      </c>
      <c r="S40" s="38">
        <f t="shared" si="6"/>
        <v>66.720000000000013</v>
      </c>
      <c r="T40" s="38">
        <f t="shared" si="7"/>
        <v>70.89</v>
      </c>
      <c r="U40" s="38">
        <f t="shared" si="8"/>
        <v>75.06</v>
      </c>
      <c r="V40" s="38">
        <f t="shared" si="9"/>
        <v>79.23</v>
      </c>
      <c r="W40" s="38">
        <f t="shared" si="10"/>
        <v>83.4</v>
      </c>
    </row>
    <row r="41" spans="1:23" ht="18" x14ac:dyDescent="0.2">
      <c r="A41">
        <v>41</v>
      </c>
      <c r="B41" s="34">
        <v>12.92</v>
      </c>
      <c r="C41" s="35">
        <v>15.13</v>
      </c>
      <c r="D41" s="35">
        <v>17.329999999999998</v>
      </c>
      <c r="E41" s="35">
        <v>19.52</v>
      </c>
      <c r="F41" s="35">
        <v>21.74</v>
      </c>
      <c r="G41" s="35">
        <v>24.59</v>
      </c>
      <c r="H41" s="35">
        <v>27.44</v>
      </c>
      <c r="I41" s="35">
        <v>30.3</v>
      </c>
      <c r="J41" s="35">
        <v>33.15</v>
      </c>
      <c r="K41" s="35">
        <v>36</v>
      </c>
      <c r="L41" s="36">
        <v>38.85</v>
      </c>
      <c r="M41" s="37">
        <v>41.7</v>
      </c>
      <c r="N41" s="38">
        <f t="shared" si="1"/>
        <v>45.870000000000005</v>
      </c>
      <c r="O41" s="38">
        <f t="shared" si="2"/>
        <v>50.04</v>
      </c>
      <c r="P41" s="38">
        <f t="shared" si="3"/>
        <v>54.210000000000008</v>
      </c>
      <c r="Q41" s="38">
        <f t="shared" si="4"/>
        <v>58.38</v>
      </c>
      <c r="R41" s="38">
        <f t="shared" si="5"/>
        <v>62.550000000000004</v>
      </c>
      <c r="S41" s="38">
        <f t="shared" si="6"/>
        <v>66.720000000000013</v>
      </c>
      <c r="T41" s="38">
        <f t="shared" si="7"/>
        <v>70.89</v>
      </c>
      <c r="U41" s="38">
        <f t="shared" si="8"/>
        <v>75.06</v>
      </c>
      <c r="V41" s="38">
        <f t="shared" si="9"/>
        <v>79.23</v>
      </c>
      <c r="W41" s="38">
        <f t="shared" si="10"/>
        <v>83.4</v>
      </c>
    </row>
    <row r="42" spans="1:23" ht="18" x14ac:dyDescent="0.2">
      <c r="A42">
        <v>42</v>
      </c>
      <c r="B42" s="34">
        <v>14.59</v>
      </c>
      <c r="C42" s="35">
        <v>17.260000000000002</v>
      </c>
      <c r="D42" s="35">
        <v>19.920000000000002</v>
      </c>
      <c r="E42" s="35">
        <v>22.59</v>
      </c>
      <c r="F42" s="35">
        <v>25.25</v>
      </c>
      <c r="G42" s="35">
        <v>28.48</v>
      </c>
      <c r="H42" s="35">
        <v>31.68</v>
      </c>
      <c r="I42" s="35">
        <v>34.89</v>
      </c>
      <c r="J42" s="35">
        <v>38.1</v>
      </c>
      <c r="K42" s="35">
        <v>41.32</v>
      </c>
      <c r="L42" s="36">
        <v>44.53</v>
      </c>
      <c r="M42" s="37">
        <v>47.74</v>
      </c>
      <c r="N42" s="38">
        <f t="shared" si="1"/>
        <v>52.514000000000003</v>
      </c>
      <c r="O42" s="38">
        <f t="shared" si="2"/>
        <v>57.288000000000004</v>
      </c>
      <c r="P42" s="38">
        <f t="shared" si="3"/>
        <v>62.062000000000005</v>
      </c>
      <c r="Q42" s="38">
        <f t="shared" si="4"/>
        <v>66.835999999999999</v>
      </c>
      <c r="R42" s="38">
        <f t="shared" si="5"/>
        <v>71.61</v>
      </c>
      <c r="S42" s="38">
        <f t="shared" si="6"/>
        <v>76.384</v>
      </c>
      <c r="T42" s="38">
        <f t="shared" si="7"/>
        <v>81.158000000000001</v>
      </c>
      <c r="U42" s="38">
        <f t="shared" si="8"/>
        <v>85.932000000000002</v>
      </c>
      <c r="V42" s="38">
        <f t="shared" si="9"/>
        <v>90.706000000000003</v>
      </c>
      <c r="W42" s="38">
        <f t="shared" si="10"/>
        <v>95.48</v>
      </c>
    </row>
    <row r="43" spans="1:23" ht="18" x14ac:dyDescent="0.2">
      <c r="A43">
        <v>43</v>
      </c>
      <c r="B43" s="34">
        <v>14.59</v>
      </c>
      <c r="C43" s="35">
        <v>17.260000000000002</v>
      </c>
      <c r="D43" s="35">
        <v>19.920000000000002</v>
      </c>
      <c r="E43" s="35">
        <v>22.59</v>
      </c>
      <c r="F43" s="35">
        <v>25.25</v>
      </c>
      <c r="G43" s="35">
        <v>28.48</v>
      </c>
      <c r="H43" s="35">
        <v>31.68</v>
      </c>
      <c r="I43" s="35">
        <v>34.89</v>
      </c>
      <c r="J43" s="35">
        <v>38.1</v>
      </c>
      <c r="K43" s="35">
        <v>41.32</v>
      </c>
      <c r="L43" s="36">
        <v>44.53</v>
      </c>
      <c r="M43" s="37">
        <v>47.74</v>
      </c>
      <c r="N43" s="38">
        <f t="shared" si="1"/>
        <v>52.514000000000003</v>
      </c>
      <c r="O43" s="38">
        <f t="shared" si="2"/>
        <v>57.288000000000004</v>
      </c>
      <c r="P43" s="38">
        <f t="shared" si="3"/>
        <v>62.062000000000005</v>
      </c>
      <c r="Q43" s="38">
        <f t="shared" si="4"/>
        <v>66.835999999999999</v>
      </c>
      <c r="R43" s="38">
        <f t="shared" si="5"/>
        <v>71.61</v>
      </c>
      <c r="S43" s="38">
        <f t="shared" si="6"/>
        <v>76.384</v>
      </c>
      <c r="T43" s="38">
        <f t="shared" si="7"/>
        <v>81.158000000000001</v>
      </c>
      <c r="U43" s="38">
        <f t="shared" si="8"/>
        <v>85.932000000000002</v>
      </c>
      <c r="V43" s="38">
        <f t="shared" si="9"/>
        <v>90.706000000000003</v>
      </c>
      <c r="W43" s="38">
        <f t="shared" si="10"/>
        <v>95.48</v>
      </c>
    </row>
    <row r="44" spans="1:23" ht="18" x14ac:dyDescent="0.2">
      <c r="A44">
        <v>44</v>
      </c>
      <c r="B44" s="34">
        <v>12.92</v>
      </c>
      <c r="C44" s="35">
        <v>15.13</v>
      </c>
      <c r="D44" s="35">
        <v>17.329999999999998</v>
      </c>
      <c r="E44" s="35">
        <v>19.52</v>
      </c>
      <c r="F44" s="35">
        <v>21.74</v>
      </c>
      <c r="G44" s="35">
        <v>24.59</v>
      </c>
      <c r="H44" s="35">
        <v>27.44</v>
      </c>
      <c r="I44" s="35">
        <v>30.3</v>
      </c>
      <c r="J44" s="35">
        <v>33.15</v>
      </c>
      <c r="K44" s="35">
        <v>36</v>
      </c>
      <c r="L44" s="36">
        <v>38.85</v>
      </c>
      <c r="M44" s="37">
        <v>41.7</v>
      </c>
      <c r="N44" s="38">
        <f t="shared" si="1"/>
        <v>45.870000000000005</v>
      </c>
      <c r="O44" s="38">
        <f t="shared" si="2"/>
        <v>50.04</v>
      </c>
      <c r="P44" s="38">
        <f t="shared" si="3"/>
        <v>54.210000000000008</v>
      </c>
      <c r="Q44" s="38">
        <f t="shared" si="4"/>
        <v>58.38</v>
      </c>
      <c r="R44" s="38">
        <f t="shared" si="5"/>
        <v>62.550000000000004</v>
      </c>
      <c r="S44" s="38">
        <f t="shared" si="6"/>
        <v>66.720000000000013</v>
      </c>
      <c r="T44" s="38">
        <f t="shared" si="7"/>
        <v>70.89</v>
      </c>
      <c r="U44" s="38">
        <f t="shared" si="8"/>
        <v>75.06</v>
      </c>
      <c r="V44" s="38">
        <f t="shared" si="9"/>
        <v>79.23</v>
      </c>
      <c r="W44" s="38">
        <f t="shared" si="10"/>
        <v>83.4</v>
      </c>
    </row>
    <row r="45" spans="1:23" ht="18" x14ac:dyDescent="0.2">
      <c r="A45">
        <v>45</v>
      </c>
      <c r="B45" s="39">
        <v>13.76</v>
      </c>
      <c r="C45" s="40">
        <v>16.16</v>
      </c>
      <c r="D45" s="40">
        <v>18.57</v>
      </c>
      <c r="E45" s="40">
        <v>20.98</v>
      </c>
      <c r="F45" s="40">
        <v>23.38</v>
      </c>
      <c r="G45" s="40">
        <v>26.42</v>
      </c>
      <c r="H45" s="40">
        <v>29.45</v>
      </c>
      <c r="I45" s="40">
        <v>32.479999999999997</v>
      </c>
      <c r="J45" s="40">
        <v>35.51</v>
      </c>
      <c r="K45" s="40">
        <v>38.549999999999997</v>
      </c>
      <c r="L45" s="41">
        <v>41.58</v>
      </c>
      <c r="M45" s="42">
        <v>44.62</v>
      </c>
      <c r="N45" s="38">
        <f t="shared" si="1"/>
        <v>49.082000000000001</v>
      </c>
      <c r="O45" s="38">
        <f t="shared" si="2"/>
        <v>53.543999999999997</v>
      </c>
      <c r="P45" s="38">
        <f t="shared" si="3"/>
        <v>58.006</v>
      </c>
      <c r="Q45" s="38">
        <f t="shared" si="4"/>
        <v>62.467999999999989</v>
      </c>
      <c r="R45" s="38">
        <f t="shared" si="5"/>
        <v>66.929999999999993</v>
      </c>
      <c r="S45" s="38">
        <f t="shared" si="6"/>
        <v>71.391999999999996</v>
      </c>
      <c r="T45" s="38">
        <f t="shared" si="7"/>
        <v>75.853999999999999</v>
      </c>
      <c r="U45" s="38">
        <f t="shared" si="8"/>
        <v>80.316000000000003</v>
      </c>
      <c r="V45" s="38">
        <f t="shared" si="9"/>
        <v>84.777999999999992</v>
      </c>
      <c r="W45" s="38">
        <f t="shared" si="10"/>
        <v>89.24</v>
      </c>
    </row>
    <row r="46" spans="1:23" ht="18" x14ac:dyDescent="0.2">
      <c r="A46">
        <v>46</v>
      </c>
      <c r="B46" s="39">
        <v>12.07</v>
      </c>
      <c r="C46" s="40">
        <v>14.04</v>
      </c>
      <c r="D46" s="40">
        <v>15.99</v>
      </c>
      <c r="E46" s="40">
        <v>17.93</v>
      </c>
      <c r="F46" s="40">
        <v>19.88</v>
      </c>
      <c r="G46" s="40">
        <v>22.45</v>
      </c>
      <c r="H46" s="40">
        <v>25.01</v>
      </c>
      <c r="I46" s="40">
        <v>27.57</v>
      </c>
      <c r="J46" s="40">
        <v>30.13</v>
      </c>
      <c r="K46" s="40">
        <v>32.700000000000003</v>
      </c>
      <c r="L46" s="41">
        <v>35.24</v>
      </c>
      <c r="M46" s="42">
        <v>37.799999999999997</v>
      </c>
      <c r="N46" s="38">
        <f t="shared" si="1"/>
        <v>41.58</v>
      </c>
      <c r="O46" s="38">
        <f t="shared" si="2"/>
        <v>45.359999999999992</v>
      </c>
      <c r="P46" s="38">
        <f t="shared" si="3"/>
        <v>49.14</v>
      </c>
      <c r="Q46" s="38">
        <f t="shared" si="4"/>
        <v>52.919999999999995</v>
      </c>
      <c r="R46" s="38">
        <f t="shared" si="5"/>
        <v>56.699999999999996</v>
      </c>
      <c r="S46" s="38">
        <f t="shared" si="6"/>
        <v>60.48</v>
      </c>
      <c r="T46" s="38">
        <f t="shared" si="7"/>
        <v>64.259999999999991</v>
      </c>
      <c r="U46" s="38">
        <f t="shared" si="8"/>
        <v>68.039999999999992</v>
      </c>
      <c r="V46" s="38">
        <f t="shared" si="9"/>
        <v>71.819999999999993</v>
      </c>
      <c r="W46" s="38">
        <f t="shared" si="10"/>
        <v>75.599999999999994</v>
      </c>
    </row>
    <row r="47" spans="1:23" ht="18" x14ac:dyDescent="0.2">
      <c r="A47">
        <v>47</v>
      </c>
      <c r="B47" s="39">
        <v>12.07</v>
      </c>
      <c r="C47" s="40">
        <v>14.04</v>
      </c>
      <c r="D47" s="40">
        <v>15.99</v>
      </c>
      <c r="E47" s="40">
        <v>17.93</v>
      </c>
      <c r="F47" s="40">
        <v>19.88</v>
      </c>
      <c r="G47" s="40">
        <v>22.45</v>
      </c>
      <c r="H47" s="40">
        <v>25.01</v>
      </c>
      <c r="I47" s="40">
        <v>27.57</v>
      </c>
      <c r="J47" s="40">
        <v>30.13</v>
      </c>
      <c r="K47" s="40">
        <v>32.700000000000003</v>
      </c>
      <c r="L47" s="41">
        <v>35.24</v>
      </c>
      <c r="M47" s="42">
        <v>37.799999999999997</v>
      </c>
      <c r="N47" s="38">
        <f t="shared" si="1"/>
        <v>41.58</v>
      </c>
      <c r="O47" s="38">
        <f t="shared" si="2"/>
        <v>45.359999999999992</v>
      </c>
      <c r="P47" s="38">
        <f t="shared" si="3"/>
        <v>49.14</v>
      </c>
      <c r="Q47" s="38">
        <f t="shared" si="4"/>
        <v>52.919999999999995</v>
      </c>
      <c r="R47" s="38">
        <f t="shared" si="5"/>
        <v>56.699999999999996</v>
      </c>
      <c r="S47" s="38">
        <f t="shared" si="6"/>
        <v>60.48</v>
      </c>
      <c r="T47" s="38">
        <f t="shared" si="7"/>
        <v>64.259999999999991</v>
      </c>
      <c r="U47" s="38">
        <f t="shared" si="8"/>
        <v>68.039999999999992</v>
      </c>
      <c r="V47" s="38">
        <f t="shared" si="9"/>
        <v>71.819999999999993</v>
      </c>
      <c r="W47" s="38">
        <f t="shared" si="10"/>
        <v>75.599999999999994</v>
      </c>
    </row>
    <row r="48" spans="1:23" ht="18" x14ac:dyDescent="0.2">
      <c r="A48">
        <v>48</v>
      </c>
      <c r="B48" s="34">
        <v>14.59</v>
      </c>
      <c r="C48" s="35">
        <v>17.260000000000002</v>
      </c>
      <c r="D48" s="35">
        <v>19.920000000000002</v>
      </c>
      <c r="E48" s="35">
        <v>22.59</v>
      </c>
      <c r="F48" s="35">
        <v>25.25</v>
      </c>
      <c r="G48" s="35">
        <v>28.48</v>
      </c>
      <c r="H48" s="35">
        <v>31.68</v>
      </c>
      <c r="I48" s="35">
        <v>34.89</v>
      </c>
      <c r="J48" s="35">
        <v>38.1</v>
      </c>
      <c r="K48" s="35">
        <v>41.32</v>
      </c>
      <c r="L48" s="36">
        <v>44.53</v>
      </c>
      <c r="M48" s="37">
        <v>47.74</v>
      </c>
      <c r="N48" s="38">
        <f t="shared" si="1"/>
        <v>52.514000000000003</v>
      </c>
      <c r="O48" s="38">
        <f t="shared" si="2"/>
        <v>57.288000000000004</v>
      </c>
      <c r="P48" s="38">
        <f t="shared" si="3"/>
        <v>62.062000000000005</v>
      </c>
      <c r="Q48" s="38">
        <f t="shared" si="4"/>
        <v>66.835999999999999</v>
      </c>
      <c r="R48" s="38">
        <f t="shared" si="5"/>
        <v>71.61</v>
      </c>
      <c r="S48" s="38">
        <f t="shared" si="6"/>
        <v>76.384</v>
      </c>
      <c r="T48" s="38">
        <f t="shared" si="7"/>
        <v>81.158000000000001</v>
      </c>
      <c r="U48" s="38">
        <f t="shared" si="8"/>
        <v>85.932000000000002</v>
      </c>
      <c r="V48" s="38">
        <f t="shared" si="9"/>
        <v>90.706000000000003</v>
      </c>
      <c r="W48" s="38">
        <f t="shared" si="10"/>
        <v>95.48</v>
      </c>
    </row>
    <row r="49" spans="1:23" ht="18" x14ac:dyDescent="0.2">
      <c r="A49">
        <v>49</v>
      </c>
      <c r="B49" s="39">
        <v>12.07</v>
      </c>
      <c r="C49" s="40">
        <v>14.04</v>
      </c>
      <c r="D49" s="40">
        <v>15.99</v>
      </c>
      <c r="E49" s="40">
        <v>17.93</v>
      </c>
      <c r="F49" s="40">
        <v>19.88</v>
      </c>
      <c r="G49" s="40">
        <v>22.45</v>
      </c>
      <c r="H49" s="40">
        <v>25.01</v>
      </c>
      <c r="I49" s="40">
        <v>27.57</v>
      </c>
      <c r="J49" s="40">
        <v>30.13</v>
      </c>
      <c r="K49" s="40">
        <v>32.700000000000003</v>
      </c>
      <c r="L49" s="41">
        <v>35.24</v>
      </c>
      <c r="M49" s="42">
        <v>37.799999999999997</v>
      </c>
      <c r="N49" s="38">
        <f t="shared" si="1"/>
        <v>41.58</v>
      </c>
      <c r="O49" s="38">
        <f t="shared" si="2"/>
        <v>45.359999999999992</v>
      </c>
      <c r="P49" s="38">
        <f t="shared" si="3"/>
        <v>49.14</v>
      </c>
      <c r="Q49" s="38">
        <f t="shared" si="4"/>
        <v>52.919999999999995</v>
      </c>
      <c r="R49" s="38">
        <f t="shared" si="5"/>
        <v>56.699999999999996</v>
      </c>
      <c r="S49" s="38">
        <f t="shared" si="6"/>
        <v>60.48</v>
      </c>
      <c r="T49" s="38">
        <f t="shared" si="7"/>
        <v>64.259999999999991</v>
      </c>
      <c r="U49" s="38">
        <f t="shared" si="8"/>
        <v>68.039999999999992</v>
      </c>
      <c r="V49" s="38">
        <f t="shared" si="9"/>
        <v>71.819999999999993</v>
      </c>
      <c r="W49" s="38">
        <f t="shared" si="10"/>
        <v>75.599999999999994</v>
      </c>
    </row>
    <row r="50" spans="1:23" ht="18" x14ac:dyDescent="0.2">
      <c r="A50">
        <v>50</v>
      </c>
      <c r="B50" s="34">
        <v>14.59</v>
      </c>
      <c r="C50" s="35">
        <v>17.260000000000002</v>
      </c>
      <c r="D50" s="35">
        <v>19.920000000000002</v>
      </c>
      <c r="E50" s="35">
        <v>22.59</v>
      </c>
      <c r="F50" s="35">
        <v>25.25</v>
      </c>
      <c r="G50" s="35">
        <v>28.48</v>
      </c>
      <c r="H50" s="35">
        <v>31.68</v>
      </c>
      <c r="I50" s="35">
        <v>34.89</v>
      </c>
      <c r="J50" s="35">
        <v>38.1</v>
      </c>
      <c r="K50" s="35">
        <v>41.32</v>
      </c>
      <c r="L50" s="36">
        <v>44.53</v>
      </c>
      <c r="M50" s="37">
        <v>47.74</v>
      </c>
      <c r="N50" s="38">
        <f t="shared" si="1"/>
        <v>52.514000000000003</v>
      </c>
      <c r="O50" s="38">
        <f t="shared" si="2"/>
        <v>57.288000000000004</v>
      </c>
      <c r="P50" s="38">
        <f t="shared" si="3"/>
        <v>62.062000000000005</v>
      </c>
      <c r="Q50" s="38">
        <f t="shared" si="4"/>
        <v>66.835999999999999</v>
      </c>
      <c r="R50" s="38">
        <f t="shared" si="5"/>
        <v>71.61</v>
      </c>
      <c r="S50" s="38">
        <f t="shared" si="6"/>
        <v>76.384</v>
      </c>
      <c r="T50" s="38">
        <f t="shared" si="7"/>
        <v>81.158000000000001</v>
      </c>
      <c r="U50" s="38">
        <f t="shared" si="8"/>
        <v>85.932000000000002</v>
      </c>
      <c r="V50" s="38">
        <f t="shared" si="9"/>
        <v>90.706000000000003</v>
      </c>
      <c r="W50" s="38">
        <f t="shared" si="10"/>
        <v>95.48</v>
      </c>
    </row>
    <row r="51" spans="1:23" ht="18" x14ac:dyDescent="0.2">
      <c r="A51">
        <v>51</v>
      </c>
      <c r="B51" s="39">
        <v>15.24</v>
      </c>
      <c r="C51" s="40">
        <v>18.260000000000002</v>
      </c>
      <c r="D51" s="40">
        <v>21.26</v>
      </c>
      <c r="E51" s="40">
        <v>24.27</v>
      </c>
      <c r="F51" s="40">
        <v>27.28</v>
      </c>
      <c r="G51" s="40">
        <v>30.62</v>
      </c>
      <c r="H51" s="40">
        <v>33.950000000000003</v>
      </c>
      <c r="I51" s="40">
        <v>37.28</v>
      </c>
      <c r="J51" s="40">
        <v>40.61</v>
      </c>
      <c r="K51" s="40">
        <v>43.94</v>
      </c>
      <c r="L51" s="41">
        <v>47.27</v>
      </c>
      <c r="M51" s="42">
        <v>50.61</v>
      </c>
      <c r="N51" s="38">
        <f t="shared" si="1"/>
        <v>55.671000000000006</v>
      </c>
      <c r="O51" s="38">
        <f t="shared" si="2"/>
        <v>60.731999999999999</v>
      </c>
      <c r="P51" s="38">
        <f t="shared" si="3"/>
        <v>65.793000000000006</v>
      </c>
      <c r="Q51" s="38">
        <f t="shared" si="4"/>
        <v>70.853999999999999</v>
      </c>
      <c r="R51" s="38">
        <f t="shared" si="5"/>
        <v>75.914999999999992</v>
      </c>
      <c r="S51" s="38">
        <f t="shared" si="6"/>
        <v>80.975999999999999</v>
      </c>
      <c r="T51" s="38">
        <f t="shared" si="7"/>
        <v>86.036999999999992</v>
      </c>
      <c r="U51" s="38">
        <f t="shared" si="8"/>
        <v>91.097999999999999</v>
      </c>
      <c r="V51" s="38">
        <f t="shared" si="9"/>
        <v>96.158999999999992</v>
      </c>
      <c r="W51" s="38">
        <f t="shared" si="10"/>
        <v>101.22</v>
      </c>
    </row>
    <row r="52" spans="1:23" ht="18" x14ac:dyDescent="0.2">
      <c r="A52">
        <v>52</v>
      </c>
      <c r="B52" s="39">
        <v>15.24</v>
      </c>
      <c r="C52" s="40">
        <v>18.260000000000002</v>
      </c>
      <c r="D52" s="40">
        <v>21.26</v>
      </c>
      <c r="E52" s="40">
        <v>24.27</v>
      </c>
      <c r="F52" s="40">
        <v>27.28</v>
      </c>
      <c r="G52" s="40">
        <v>30.62</v>
      </c>
      <c r="H52" s="40">
        <v>33.950000000000003</v>
      </c>
      <c r="I52" s="40">
        <v>37.28</v>
      </c>
      <c r="J52" s="40">
        <v>40.61</v>
      </c>
      <c r="K52" s="40">
        <v>43.94</v>
      </c>
      <c r="L52" s="41">
        <v>47.27</v>
      </c>
      <c r="M52" s="42">
        <v>50.61</v>
      </c>
      <c r="N52" s="38">
        <f t="shared" si="1"/>
        <v>55.671000000000006</v>
      </c>
      <c r="O52" s="38">
        <f t="shared" si="2"/>
        <v>60.731999999999999</v>
      </c>
      <c r="P52" s="38">
        <f t="shared" si="3"/>
        <v>65.793000000000006</v>
      </c>
      <c r="Q52" s="38">
        <f t="shared" si="4"/>
        <v>70.853999999999999</v>
      </c>
      <c r="R52" s="38">
        <f t="shared" si="5"/>
        <v>75.914999999999992</v>
      </c>
      <c r="S52" s="38">
        <f t="shared" si="6"/>
        <v>80.975999999999999</v>
      </c>
      <c r="T52" s="38">
        <f t="shared" si="7"/>
        <v>86.036999999999992</v>
      </c>
      <c r="U52" s="38">
        <f t="shared" si="8"/>
        <v>91.097999999999999</v>
      </c>
      <c r="V52" s="38">
        <f t="shared" si="9"/>
        <v>96.158999999999992</v>
      </c>
      <c r="W52" s="38">
        <f t="shared" si="10"/>
        <v>101.22</v>
      </c>
    </row>
    <row r="53" spans="1:23" ht="18" x14ac:dyDescent="0.2">
      <c r="A53">
        <v>53</v>
      </c>
      <c r="B53" s="39">
        <v>13.76</v>
      </c>
      <c r="C53" s="40">
        <v>16.16</v>
      </c>
      <c r="D53" s="40">
        <v>18.57</v>
      </c>
      <c r="E53" s="40">
        <v>20.98</v>
      </c>
      <c r="F53" s="40">
        <v>23.38</v>
      </c>
      <c r="G53" s="40">
        <v>26.42</v>
      </c>
      <c r="H53" s="40">
        <v>29.45</v>
      </c>
      <c r="I53" s="40">
        <v>32.479999999999997</v>
      </c>
      <c r="J53" s="40">
        <v>35.51</v>
      </c>
      <c r="K53" s="40">
        <v>38.549999999999997</v>
      </c>
      <c r="L53" s="41">
        <v>41.58</v>
      </c>
      <c r="M53" s="42">
        <v>44.62</v>
      </c>
      <c r="N53" s="38">
        <f t="shared" si="1"/>
        <v>49.082000000000001</v>
      </c>
      <c r="O53" s="38">
        <f t="shared" si="2"/>
        <v>53.543999999999997</v>
      </c>
      <c r="P53" s="38">
        <f t="shared" si="3"/>
        <v>58.006</v>
      </c>
      <c r="Q53" s="38">
        <f t="shared" si="4"/>
        <v>62.467999999999989</v>
      </c>
      <c r="R53" s="38">
        <f t="shared" si="5"/>
        <v>66.929999999999993</v>
      </c>
      <c r="S53" s="38">
        <f t="shared" si="6"/>
        <v>71.391999999999996</v>
      </c>
      <c r="T53" s="38">
        <f t="shared" si="7"/>
        <v>75.853999999999999</v>
      </c>
      <c r="U53" s="38">
        <f t="shared" si="8"/>
        <v>80.316000000000003</v>
      </c>
      <c r="V53" s="38">
        <f t="shared" si="9"/>
        <v>84.777999999999992</v>
      </c>
      <c r="W53" s="38">
        <f t="shared" si="10"/>
        <v>89.24</v>
      </c>
    </row>
    <row r="54" spans="1:23" ht="18" x14ac:dyDescent="0.2">
      <c r="A54">
        <v>54</v>
      </c>
      <c r="B54" s="34">
        <v>15.34</v>
      </c>
      <c r="C54" s="35">
        <v>18.8</v>
      </c>
      <c r="D54" s="35">
        <v>22.26</v>
      </c>
      <c r="E54" s="35">
        <v>25.72</v>
      </c>
      <c r="F54" s="35">
        <v>29.19</v>
      </c>
      <c r="G54" s="35">
        <v>32.6</v>
      </c>
      <c r="H54" s="35">
        <v>36.03</v>
      </c>
      <c r="I54" s="35">
        <v>39.46</v>
      </c>
      <c r="J54" s="35">
        <v>42.88</v>
      </c>
      <c r="K54" s="35">
        <v>46.3</v>
      </c>
      <c r="L54" s="36">
        <v>49.71</v>
      </c>
      <c r="M54" s="37">
        <v>53.14</v>
      </c>
      <c r="N54" s="38">
        <f t="shared" si="1"/>
        <v>58.454000000000008</v>
      </c>
      <c r="O54" s="38">
        <f t="shared" si="2"/>
        <v>63.768000000000001</v>
      </c>
      <c r="P54" s="38">
        <f t="shared" si="3"/>
        <v>69.082000000000008</v>
      </c>
      <c r="Q54" s="38">
        <f t="shared" si="4"/>
        <v>74.396000000000001</v>
      </c>
      <c r="R54" s="38">
        <f t="shared" si="5"/>
        <v>79.710000000000008</v>
      </c>
      <c r="S54" s="38">
        <f t="shared" si="6"/>
        <v>85.024000000000001</v>
      </c>
      <c r="T54" s="38">
        <f t="shared" si="7"/>
        <v>90.337999999999994</v>
      </c>
      <c r="U54" s="38">
        <f t="shared" si="8"/>
        <v>95.652000000000001</v>
      </c>
      <c r="V54" s="38">
        <f t="shared" si="9"/>
        <v>100.96599999999999</v>
      </c>
      <c r="W54" s="38">
        <f t="shared" si="10"/>
        <v>106.28</v>
      </c>
    </row>
    <row r="55" spans="1:23" ht="18" x14ac:dyDescent="0.2">
      <c r="A55">
        <v>55</v>
      </c>
      <c r="B55" s="39">
        <v>15.24</v>
      </c>
      <c r="C55" s="40">
        <v>18.260000000000002</v>
      </c>
      <c r="D55" s="40">
        <v>21.26</v>
      </c>
      <c r="E55" s="40">
        <v>24.27</v>
      </c>
      <c r="F55" s="40">
        <v>27.28</v>
      </c>
      <c r="G55" s="40">
        <v>30.62</v>
      </c>
      <c r="H55" s="40">
        <v>33.950000000000003</v>
      </c>
      <c r="I55" s="40">
        <v>37.28</v>
      </c>
      <c r="J55" s="40">
        <v>40.61</v>
      </c>
      <c r="K55" s="40">
        <v>43.94</v>
      </c>
      <c r="L55" s="41">
        <v>47.27</v>
      </c>
      <c r="M55" s="42">
        <v>50.61</v>
      </c>
      <c r="N55" s="38">
        <f t="shared" si="1"/>
        <v>55.671000000000006</v>
      </c>
      <c r="O55" s="38">
        <f t="shared" si="2"/>
        <v>60.731999999999999</v>
      </c>
      <c r="P55" s="38">
        <f t="shared" si="3"/>
        <v>65.793000000000006</v>
      </c>
      <c r="Q55" s="38">
        <f t="shared" si="4"/>
        <v>70.853999999999999</v>
      </c>
      <c r="R55" s="38">
        <f t="shared" si="5"/>
        <v>75.914999999999992</v>
      </c>
      <c r="S55" s="38">
        <f t="shared" si="6"/>
        <v>80.975999999999999</v>
      </c>
      <c r="T55" s="38">
        <f t="shared" si="7"/>
        <v>86.036999999999992</v>
      </c>
      <c r="U55" s="38">
        <f t="shared" si="8"/>
        <v>91.097999999999999</v>
      </c>
      <c r="V55" s="38">
        <f t="shared" si="9"/>
        <v>96.158999999999992</v>
      </c>
      <c r="W55" s="38">
        <f t="shared" si="10"/>
        <v>101.22</v>
      </c>
    </row>
    <row r="56" spans="1:23" ht="18" x14ac:dyDescent="0.2">
      <c r="A56">
        <v>56</v>
      </c>
      <c r="B56" s="39">
        <v>13.76</v>
      </c>
      <c r="C56" s="40">
        <v>16.16</v>
      </c>
      <c r="D56" s="40">
        <v>18.57</v>
      </c>
      <c r="E56" s="40">
        <v>20.98</v>
      </c>
      <c r="F56" s="40">
        <v>23.38</v>
      </c>
      <c r="G56" s="40">
        <v>26.42</v>
      </c>
      <c r="H56" s="40">
        <v>29.45</v>
      </c>
      <c r="I56" s="40">
        <v>32.479999999999997</v>
      </c>
      <c r="J56" s="40">
        <v>35.51</v>
      </c>
      <c r="K56" s="40">
        <v>38.549999999999997</v>
      </c>
      <c r="L56" s="41">
        <v>41.58</v>
      </c>
      <c r="M56" s="42">
        <v>44.62</v>
      </c>
      <c r="N56" s="38">
        <f t="shared" si="1"/>
        <v>49.082000000000001</v>
      </c>
      <c r="O56" s="38">
        <f t="shared" si="2"/>
        <v>53.543999999999997</v>
      </c>
      <c r="P56" s="38">
        <f t="shared" si="3"/>
        <v>58.006</v>
      </c>
      <c r="Q56" s="38">
        <f t="shared" si="4"/>
        <v>62.467999999999989</v>
      </c>
      <c r="R56" s="38">
        <f t="shared" si="5"/>
        <v>66.929999999999993</v>
      </c>
      <c r="S56" s="38">
        <f t="shared" si="6"/>
        <v>71.391999999999996</v>
      </c>
      <c r="T56" s="38">
        <f t="shared" si="7"/>
        <v>75.853999999999999</v>
      </c>
      <c r="U56" s="38">
        <f t="shared" si="8"/>
        <v>80.316000000000003</v>
      </c>
      <c r="V56" s="38">
        <f t="shared" si="9"/>
        <v>84.777999999999992</v>
      </c>
      <c r="W56" s="38">
        <f t="shared" si="10"/>
        <v>89.24</v>
      </c>
    </row>
    <row r="57" spans="1:23" ht="18" x14ac:dyDescent="0.2">
      <c r="A57">
        <v>57</v>
      </c>
      <c r="B57" s="43">
        <v>15.43</v>
      </c>
      <c r="C57" s="44">
        <v>19.38</v>
      </c>
      <c r="D57" s="44">
        <v>23.34</v>
      </c>
      <c r="E57" s="44">
        <v>27.28</v>
      </c>
      <c r="F57" s="44">
        <v>31.23</v>
      </c>
      <c r="G57" s="44">
        <v>34.74</v>
      </c>
      <c r="H57" s="44">
        <v>38.25</v>
      </c>
      <c r="I57" s="44">
        <v>41.76</v>
      </c>
      <c r="J57" s="44">
        <v>45.27</v>
      </c>
      <c r="K57" s="44">
        <v>48.78</v>
      </c>
      <c r="L57" s="44">
        <v>52.28</v>
      </c>
      <c r="M57" s="45">
        <v>55.79</v>
      </c>
      <c r="N57" s="38">
        <f t="shared" si="1"/>
        <v>61.369000000000007</v>
      </c>
      <c r="O57" s="38">
        <f t="shared" si="2"/>
        <v>66.947999999999993</v>
      </c>
      <c r="P57" s="38">
        <f t="shared" si="3"/>
        <v>72.527000000000001</v>
      </c>
      <c r="Q57" s="38">
        <f t="shared" si="4"/>
        <v>78.105999999999995</v>
      </c>
      <c r="R57" s="38">
        <f t="shared" si="5"/>
        <v>83.685000000000002</v>
      </c>
      <c r="S57" s="38">
        <f t="shared" si="6"/>
        <v>89.26400000000001</v>
      </c>
      <c r="T57" s="38">
        <f t="shared" si="7"/>
        <v>94.842999999999989</v>
      </c>
      <c r="U57" s="38">
        <f t="shared" si="8"/>
        <v>100.422</v>
      </c>
      <c r="V57" s="38">
        <f t="shared" si="9"/>
        <v>106.00099999999999</v>
      </c>
      <c r="W57" s="38">
        <f t="shared" si="10"/>
        <v>111.58</v>
      </c>
    </row>
    <row r="58" spans="1:23" ht="18" x14ac:dyDescent="0.2">
      <c r="A58">
        <v>58</v>
      </c>
      <c r="B58" s="39">
        <v>13.76</v>
      </c>
      <c r="C58" s="40">
        <v>16.16</v>
      </c>
      <c r="D58" s="40">
        <v>18.57</v>
      </c>
      <c r="E58" s="40">
        <v>20.98</v>
      </c>
      <c r="F58" s="40">
        <v>23.38</v>
      </c>
      <c r="G58" s="40">
        <v>26.42</v>
      </c>
      <c r="H58" s="40">
        <v>29.45</v>
      </c>
      <c r="I58" s="40">
        <v>32.479999999999997</v>
      </c>
      <c r="J58" s="40">
        <v>35.51</v>
      </c>
      <c r="K58" s="40">
        <v>38.549999999999997</v>
      </c>
      <c r="L58" s="41">
        <v>41.58</v>
      </c>
      <c r="M58" s="42">
        <v>44.62</v>
      </c>
      <c r="N58" s="38">
        <f t="shared" si="1"/>
        <v>49.082000000000001</v>
      </c>
      <c r="O58" s="38">
        <f t="shared" si="2"/>
        <v>53.543999999999997</v>
      </c>
      <c r="P58" s="38">
        <f t="shared" si="3"/>
        <v>58.006</v>
      </c>
      <c r="Q58" s="38">
        <f t="shared" si="4"/>
        <v>62.467999999999989</v>
      </c>
      <c r="R58" s="38">
        <f t="shared" si="5"/>
        <v>66.929999999999993</v>
      </c>
      <c r="S58" s="38">
        <f t="shared" si="6"/>
        <v>71.391999999999996</v>
      </c>
      <c r="T58" s="38">
        <f t="shared" si="7"/>
        <v>75.853999999999999</v>
      </c>
      <c r="U58" s="38">
        <f t="shared" si="8"/>
        <v>80.316000000000003</v>
      </c>
      <c r="V58" s="38">
        <f t="shared" si="9"/>
        <v>84.777999999999992</v>
      </c>
      <c r="W58" s="38">
        <f t="shared" si="10"/>
        <v>89.24</v>
      </c>
    </row>
    <row r="59" spans="1:23" ht="18" x14ac:dyDescent="0.2">
      <c r="A59">
        <v>59</v>
      </c>
      <c r="B59" s="34">
        <v>15.34</v>
      </c>
      <c r="C59" s="35">
        <v>18.8</v>
      </c>
      <c r="D59" s="35">
        <v>22.26</v>
      </c>
      <c r="E59" s="35">
        <v>25.72</v>
      </c>
      <c r="F59" s="35">
        <v>29.19</v>
      </c>
      <c r="G59" s="35">
        <v>32.6</v>
      </c>
      <c r="H59" s="35">
        <v>36.03</v>
      </c>
      <c r="I59" s="35">
        <v>39.46</v>
      </c>
      <c r="J59" s="35">
        <v>42.88</v>
      </c>
      <c r="K59" s="35">
        <v>46.3</v>
      </c>
      <c r="L59" s="36">
        <v>49.71</v>
      </c>
      <c r="M59" s="37">
        <v>53.14</v>
      </c>
      <c r="N59" s="38">
        <f t="shared" si="1"/>
        <v>58.454000000000008</v>
      </c>
      <c r="O59" s="38">
        <f t="shared" si="2"/>
        <v>63.768000000000001</v>
      </c>
      <c r="P59" s="38">
        <f t="shared" si="3"/>
        <v>69.082000000000008</v>
      </c>
      <c r="Q59" s="38">
        <f t="shared" si="4"/>
        <v>74.396000000000001</v>
      </c>
      <c r="R59" s="38">
        <f t="shared" si="5"/>
        <v>79.710000000000008</v>
      </c>
      <c r="S59" s="38">
        <f t="shared" si="6"/>
        <v>85.024000000000001</v>
      </c>
      <c r="T59" s="38">
        <f t="shared" si="7"/>
        <v>90.337999999999994</v>
      </c>
      <c r="U59" s="38">
        <f t="shared" si="8"/>
        <v>95.652000000000001</v>
      </c>
      <c r="V59" s="38">
        <f t="shared" si="9"/>
        <v>100.96599999999999</v>
      </c>
      <c r="W59" s="38">
        <f t="shared" si="10"/>
        <v>106.28</v>
      </c>
    </row>
    <row r="60" spans="1:23" ht="18" x14ac:dyDescent="0.2">
      <c r="A60">
        <v>60</v>
      </c>
      <c r="B60" s="34">
        <v>14.59</v>
      </c>
      <c r="C60" s="35">
        <v>17.260000000000002</v>
      </c>
      <c r="D60" s="35">
        <v>19.920000000000002</v>
      </c>
      <c r="E60" s="35">
        <v>22.59</v>
      </c>
      <c r="F60" s="35">
        <v>25.25</v>
      </c>
      <c r="G60" s="35">
        <v>28.48</v>
      </c>
      <c r="H60" s="35">
        <v>31.68</v>
      </c>
      <c r="I60" s="35">
        <v>34.89</v>
      </c>
      <c r="J60" s="35">
        <v>38.1</v>
      </c>
      <c r="K60" s="35">
        <v>41.32</v>
      </c>
      <c r="L60" s="36">
        <v>44.53</v>
      </c>
      <c r="M60" s="37">
        <v>47.74</v>
      </c>
      <c r="N60" s="38">
        <f t="shared" si="1"/>
        <v>52.514000000000003</v>
      </c>
      <c r="O60" s="38">
        <f t="shared" si="2"/>
        <v>57.288000000000004</v>
      </c>
      <c r="P60" s="38">
        <f t="shared" si="3"/>
        <v>62.062000000000005</v>
      </c>
      <c r="Q60" s="38">
        <f t="shared" si="4"/>
        <v>66.835999999999999</v>
      </c>
      <c r="R60" s="38">
        <f t="shared" si="5"/>
        <v>71.61</v>
      </c>
      <c r="S60" s="38">
        <f t="shared" si="6"/>
        <v>76.384</v>
      </c>
      <c r="T60" s="38">
        <f t="shared" si="7"/>
        <v>81.158000000000001</v>
      </c>
      <c r="U60" s="38">
        <f t="shared" si="8"/>
        <v>85.932000000000002</v>
      </c>
      <c r="V60" s="38">
        <f t="shared" si="9"/>
        <v>90.706000000000003</v>
      </c>
      <c r="W60" s="38">
        <f t="shared" si="10"/>
        <v>95.48</v>
      </c>
    </row>
    <row r="61" spans="1:23" ht="18" x14ac:dyDescent="0.2">
      <c r="A61">
        <v>61</v>
      </c>
      <c r="B61" s="39">
        <v>13.76</v>
      </c>
      <c r="C61" s="40">
        <v>16.16</v>
      </c>
      <c r="D61" s="40">
        <v>18.57</v>
      </c>
      <c r="E61" s="40">
        <v>20.98</v>
      </c>
      <c r="F61" s="40">
        <v>23.38</v>
      </c>
      <c r="G61" s="40">
        <v>26.42</v>
      </c>
      <c r="H61" s="40">
        <v>29.45</v>
      </c>
      <c r="I61" s="40">
        <v>32.479999999999997</v>
      </c>
      <c r="J61" s="40">
        <v>35.51</v>
      </c>
      <c r="K61" s="40">
        <v>38.549999999999997</v>
      </c>
      <c r="L61" s="41">
        <v>41.58</v>
      </c>
      <c r="M61" s="42">
        <v>44.62</v>
      </c>
      <c r="N61" s="38">
        <f t="shared" si="1"/>
        <v>49.082000000000001</v>
      </c>
      <c r="O61" s="38">
        <f t="shared" si="2"/>
        <v>53.543999999999997</v>
      </c>
      <c r="P61" s="38">
        <f t="shared" si="3"/>
        <v>58.006</v>
      </c>
      <c r="Q61" s="38">
        <f t="shared" si="4"/>
        <v>62.467999999999989</v>
      </c>
      <c r="R61" s="38">
        <f t="shared" si="5"/>
        <v>66.929999999999993</v>
      </c>
      <c r="S61" s="38">
        <f t="shared" si="6"/>
        <v>71.391999999999996</v>
      </c>
      <c r="T61" s="38">
        <f t="shared" si="7"/>
        <v>75.853999999999999</v>
      </c>
      <c r="U61" s="38">
        <f t="shared" si="8"/>
        <v>80.316000000000003</v>
      </c>
      <c r="V61" s="38">
        <f t="shared" si="9"/>
        <v>84.777999999999992</v>
      </c>
      <c r="W61" s="38">
        <f t="shared" si="10"/>
        <v>89.24</v>
      </c>
    </row>
    <row r="62" spans="1:23" ht="18" x14ac:dyDescent="0.2">
      <c r="A62">
        <v>62</v>
      </c>
      <c r="B62" s="34">
        <v>15.34</v>
      </c>
      <c r="C62" s="35">
        <v>18.8</v>
      </c>
      <c r="D62" s="35">
        <v>22.26</v>
      </c>
      <c r="E62" s="35">
        <v>25.72</v>
      </c>
      <c r="F62" s="35">
        <v>29.19</v>
      </c>
      <c r="G62" s="35">
        <v>32.6</v>
      </c>
      <c r="H62" s="35">
        <v>36.03</v>
      </c>
      <c r="I62" s="35">
        <v>39.46</v>
      </c>
      <c r="J62" s="35">
        <v>42.88</v>
      </c>
      <c r="K62" s="35">
        <v>46.3</v>
      </c>
      <c r="L62" s="36">
        <v>49.71</v>
      </c>
      <c r="M62" s="37">
        <v>53.14</v>
      </c>
      <c r="N62" s="38">
        <f t="shared" si="1"/>
        <v>58.454000000000008</v>
      </c>
      <c r="O62" s="38">
        <f t="shared" si="2"/>
        <v>63.768000000000001</v>
      </c>
      <c r="P62" s="38">
        <f t="shared" si="3"/>
        <v>69.082000000000008</v>
      </c>
      <c r="Q62" s="38">
        <f t="shared" si="4"/>
        <v>74.396000000000001</v>
      </c>
      <c r="R62" s="38">
        <f t="shared" si="5"/>
        <v>79.710000000000008</v>
      </c>
      <c r="S62" s="38">
        <f t="shared" si="6"/>
        <v>85.024000000000001</v>
      </c>
      <c r="T62" s="38">
        <f t="shared" si="7"/>
        <v>90.337999999999994</v>
      </c>
      <c r="U62" s="38">
        <f t="shared" si="8"/>
        <v>95.652000000000001</v>
      </c>
      <c r="V62" s="38">
        <f t="shared" si="9"/>
        <v>100.96599999999999</v>
      </c>
      <c r="W62" s="38">
        <f t="shared" si="10"/>
        <v>106.28</v>
      </c>
    </row>
    <row r="63" spans="1:23" ht="18" x14ac:dyDescent="0.2">
      <c r="A63">
        <v>63</v>
      </c>
      <c r="B63" s="34">
        <v>12.92</v>
      </c>
      <c r="C63" s="35">
        <v>15.13</v>
      </c>
      <c r="D63" s="35">
        <v>17.329999999999998</v>
      </c>
      <c r="E63" s="35">
        <v>19.52</v>
      </c>
      <c r="F63" s="35">
        <v>21.74</v>
      </c>
      <c r="G63" s="35">
        <v>24.59</v>
      </c>
      <c r="H63" s="35">
        <v>27.44</v>
      </c>
      <c r="I63" s="35">
        <v>30.3</v>
      </c>
      <c r="J63" s="35">
        <v>33.15</v>
      </c>
      <c r="K63" s="35">
        <v>36</v>
      </c>
      <c r="L63" s="36">
        <v>38.85</v>
      </c>
      <c r="M63" s="37">
        <v>41.7</v>
      </c>
      <c r="N63" s="38">
        <f t="shared" si="1"/>
        <v>45.870000000000005</v>
      </c>
      <c r="O63" s="38">
        <f t="shared" si="2"/>
        <v>50.04</v>
      </c>
      <c r="P63" s="38">
        <f t="shared" si="3"/>
        <v>54.210000000000008</v>
      </c>
      <c r="Q63" s="38">
        <f t="shared" si="4"/>
        <v>58.38</v>
      </c>
      <c r="R63" s="38">
        <f t="shared" si="5"/>
        <v>62.550000000000004</v>
      </c>
      <c r="S63" s="38">
        <f t="shared" si="6"/>
        <v>66.720000000000013</v>
      </c>
      <c r="T63" s="38">
        <f t="shared" si="7"/>
        <v>70.89</v>
      </c>
      <c r="U63" s="38">
        <f t="shared" si="8"/>
        <v>75.06</v>
      </c>
      <c r="V63" s="38">
        <f t="shared" si="9"/>
        <v>79.23</v>
      </c>
      <c r="W63" s="38">
        <f t="shared" si="10"/>
        <v>83.4</v>
      </c>
    </row>
    <row r="64" spans="1:23" ht="18" x14ac:dyDescent="0.2">
      <c r="A64">
        <v>64</v>
      </c>
      <c r="B64" s="39">
        <v>13.76</v>
      </c>
      <c r="C64" s="40">
        <v>16.16</v>
      </c>
      <c r="D64" s="40">
        <v>18.57</v>
      </c>
      <c r="E64" s="40">
        <v>20.98</v>
      </c>
      <c r="F64" s="40">
        <v>23.38</v>
      </c>
      <c r="G64" s="40">
        <v>26.42</v>
      </c>
      <c r="H64" s="40">
        <v>29.45</v>
      </c>
      <c r="I64" s="40">
        <v>32.479999999999997</v>
      </c>
      <c r="J64" s="40">
        <v>35.51</v>
      </c>
      <c r="K64" s="40">
        <v>38.549999999999997</v>
      </c>
      <c r="L64" s="41">
        <v>41.58</v>
      </c>
      <c r="M64" s="42">
        <v>44.62</v>
      </c>
      <c r="N64" s="38">
        <f t="shared" si="1"/>
        <v>49.082000000000001</v>
      </c>
      <c r="O64" s="38">
        <f t="shared" si="2"/>
        <v>53.543999999999997</v>
      </c>
      <c r="P64" s="38">
        <f t="shared" si="3"/>
        <v>58.006</v>
      </c>
      <c r="Q64" s="38">
        <f t="shared" si="4"/>
        <v>62.467999999999989</v>
      </c>
      <c r="R64" s="38">
        <f t="shared" si="5"/>
        <v>66.929999999999993</v>
      </c>
      <c r="S64" s="38">
        <f t="shared" si="6"/>
        <v>71.391999999999996</v>
      </c>
      <c r="T64" s="38">
        <f t="shared" si="7"/>
        <v>75.853999999999999</v>
      </c>
      <c r="U64" s="38">
        <f t="shared" si="8"/>
        <v>80.316000000000003</v>
      </c>
      <c r="V64" s="38">
        <f t="shared" si="9"/>
        <v>84.777999999999992</v>
      </c>
      <c r="W64" s="38">
        <f t="shared" si="10"/>
        <v>89.24</v>
      </c>
    </row>
    <row r="65" spans="1:23" ht="18" x14ac:dyDescent="0.2">
      <c r="A65">
        <v>65</v>
      </c>
      <c r="B65" s="39">
        <v>13.76</v>
      </c>
      <c r="C65" s="40">
        <v>16.16</v>
      </c>
      <c r="D65" s="40">
        <v>18.57</v>
      </c>
      <c r="E65" s="40">
        <v>20.98</v>
      </c>
      <c r="F65" s="40">
        <v>23.38</v>
      </c>
      <c r="G65" s="40">
        <v>26.42</v>
      </c>
      <c r="H65" s="40">
        <v>29.45</v>
      </c>
      <c r="I65" s="40">
        <v>32.479999999999997</v>
      </c>
      <c r="J65" s="40">
        <v>35.51</v>
      </c>
      <c r="K65" s="40">
        <v>38.549999999999997</v>
      </c>
      <c r="L65" s="41">
        <v>41.58</v>
      </c>
      <c r="M65" s="42">
        <v>44.62</v>
      </c>
      <c r="N65" s="38">
        <f t="shared" si="1"/>
        <v>49.082000000000001</v>
      </c>
      <c r="O65" s="38">
        <f t="shared" si="2"/>
        <v>53.543999999999997</v>
      </c>
      <c r="P65" s="38">
        <f t="shared" si="3"/>
        <v>58.006</v>
      </c>
      <c r="Q65" s="38">
        <f t="shared" si="4"/>
        <v>62.467999999999989</v>
      </c>
      <c r="R65" s="38">
        <f t="shared" si="5"/>
        <v>66.929999999999993</v>
      </c>
      <c r="S65" s="38">
        <f t="shared" si="6"/>
        <v>71.391999999999996</v>
      </c>
      <c r="T65" s="38">
        <f t="shared" si="7"/>
        <v>75.853999999999999</v>
      </c>
      <c r="U65" s="38">
        <f t="shared" si="8"/>
        <v>80.316000000000003</v>
      </c>
      <c r="V65" s="38">
        <f t="shared" si="9"/>
        <v>84.777999999999992</v>
      </c>
      <c r="W65" s="38">
        <f t="shared" si="10"/>
        <v>89.24</v>
      </c>
    </row>
    <row r="66" spans="1:23" ht="18" x14ac:dyDescent="0.2">
      <c r="A66">
        <v>66</v>
      </c>
      <c r="B66" s="39">
        <v>15.24</v>
      </c>
      <c r="C66" s="40">
        <v>18.260000000000002</v>
      </c>
      <c r="D66" s="40">
        <v>21.26</v>
      </c>
      <c r="E66" s="40">
        <v>24.27</v>
      </c>
      <c r="F66" s="40">
        <v>27.28</v>
      </c>
      <c r="G66" s="40">
        <v>30.62</v>
      </c>
      <c r="H66" s="40">
        <v>33.950000000000003</v>
      </c>
      <c r="I66" s="40">
        <v>37.28</v>
      </c>
      <c r="J66" s="40">
        <v>40.61</v>
      </c>
      <c r="K66" s="40">
        <v>43.94</v>
      </c>
      <c r="L66" s="41">
        <v>47.27</v>
      </c>
      <c r="M66" s="42">
        <v>50.61</v>
      </c>
      <c r="N66" s="38">
        <f t="shared" si="1"/>
        <v>55.671000000000006</v>
      </c>
      <c r="O66" s="38">
        <f t="shared" si="2"/>
        <v>60.731999999999999</v>
      </c>
      <c r="P66" s="38">
        <f t="shared" si="3"/>
        <v>65.793000000000006</v>
      </c>
      <c r="Q66" s="38">
        <f t="shared" si="4"/>
        <v>70.853999999999999</v>
      </c>
      <c r="R66" s="38">
        <f t="shared" si="5"/>
        <v>75.914999999999992</v>
      </c>
      <c r="S66" s="38">
        <f t="shared" si="6"/>
        <v>80.975999999999999</v>
      </c>
      <c r="T66" s="38">
        <f t="shared" si="7"/>
        <v>86.036999999999992</v>
      </c>
      <c r="U66" s="38">
        <f t="shared" si="8"/>
        <v>91.097999999999999</v>
      </c>
      <c r="V66" s="38">
        <f t="shared" si="9"/>
        <v>96.158999999999992</v>
      </c>
      <c r="W66" s="38">
        <f t="shared" si="10"/>
        <v>101.22</v>
      </c>
    </row>
    <row r="67" spans="1:23" ht="18" x14ac:dyDescent="0.2">
      <c r="A67">
        <v>67</v>
      </c>
      <c r="B67" s="43">
        <v>15.43</v>
      </c>
      <c r="C67" s="44">
        <v>19.38</v>
      </c>
      <c r="D67" s="44">
        <v>23.34</v>
      </c>
      <c r="E67" s="44">
        <v>27.28</v>
      </c>
      <c r="F67" s="44">
        <v>31.23</v>
      </c>
      <c r="G67" s="44">
        <v>34.74</v>
      </c>
      <c r="H67" s="44">
        <v>38.25</v>
      </c>
      <c r="I67" s="44">
        <v>41.76</v>
      </c>
      <c r="J67" s="44">
        <v>45.27</v>
      </c>
      <c r="K67" s="44">
        <v>48.78</v>
      </c>
      <c r="L67" s="44">
        <v>52.28</v>
      </c>
      <c r="M67" s="45">
        <v>55.79</v>
      </c>
      <c r="N67" s="38">
        <f t="shared" ref="N67:N95" si="11">M67*1.1</f>
        <v>61.369000000000007</v>
      </c>
      <c r="O67" s="38">
        <f t="shared" ref="O67:O95" si="12">M67*1.2</f>
        <v>66.947999999999993</v>
      </c>
      <c r="P67" s="38">
        <f t="shared" ref="P67:P95" si="13">M67*1.3</f>
        <v>72.527000000000001</v>
      </c>
      <c r="Q67" s="38">
        <f t="shared" ref="Q67:Q95" si="14">M67*1.4</f>
        <v>78.105999999999995</v>
      </c>
      <c r="R67" s="38">
        <f t="shared" ref="R67:R95" si="15">M67*1.5</f>
        <v>83.685000000000002</v>
      </c>
      <c r="S67" s="38">
        <f t="shared" ref="S67:S95" si="16">M67*1.6</f>
        <v>89.26400000000001</v>
      </c>
      <c r="T67" s="38">
        <f t="shared" ref="T67:T95" si="17">M67*1.7</f>
        <v>94.842999999999989</v>
      </c>
      <c r="U67" s="38">
        <f t="shared" ref="U67:U95" si="18">M67*1.8</f>
        <v>100.422</v>
      </c>
      <c r="V67" s="38">
        <f t="shared" ref="V67:V95" si="19">M67*1.9</f>
        <v>106.00099999999999</v>
      </c>
      <c r="W67" s="38">
        <f t="shared" ref="W67:W95" si="20">M67*2</f>
        <v>111.58</v>
      </c>
    </row>
    <row r="68" spans="1:23" ht="18" x14ac:dyDescent="0.2">
      <c r="A68">
        <v>68</v>
      </c>
      <c r="B68" s="43">
        <v>15.43</v>
      </c>
      <c r="C68" s="44">
        <v>19.38</v>
      </c>
      <c r="D68" s="44">
        <v>23.34</v>
      </c>
      <c r="E68" s="44">
        <v>27.28</v>
      </c>
      <c r="F68" s="44">
        <v>31.23</v>
      </c>
      <c r="G68" s="44">
        <v>34.74</v>
      </c>
      <c r="H68" s="44">
        <v>38.25</v>
      </c>
      <c r="I68" s="44">
        <v>41.76</v>
      </c>
      <c r="J68" s="44">
        <v>45.27</v>
      </c>
      <c r="K68" s="44">
        <v>48.78</v>
      </c>
      <c r="L68" s="44">
        <v>52.28</v>
      </c>
      <c r="M68" s="45">
        <v>55.79</v>
      </c>
      <c r="N68" s="38">
        <f t="shared" si="11"/>
        <v>61.369000000000007</v>
      </c>
      <c r="O68" s="38">
        <f t="shared" si="12"/>
        <v>66.947999999999993</v>
      </c>
      <c r="P68" s="38">
        <f t="shared" si="13"/>
        <v>72.527000000000001</v>
      </c>
      <c r="Q68" s="38">
        <f t="shared" si="14"/>
        <v>78.105999999999995</v>
      </c>
      <c r="R68" s="38">
        <f t="shared" si="15"/>
        <v>83.685000000000002</v>
      </c>
      <c r="S68" s="38">
        <f t="shared" si="16"/>
        <v>89.26400000000001</v>
      </c>
      <c r="T68" s="38">
        <f t="shared" si="17"/>
        <v>94.842999999999989</v>
      </c>
      <c r="U68" s="38">
        <f t="shared" si="18"/>
        <v>100.422</v>
      </c>
      <c r="V68" s="38">
        <f t="shared" si="19"/>
        <v>106.00099999999999</v>
      </c>
      <c r="W68" s="38">
        <f t="shared" si="20"/>
        <v>111.58</v>
      </c>
    </row>
    <row r="69" spans="1:23" ht="18" x14ac:dyDescent="0.2">
      <c r="A69">
        <v>69</v>
      </c>
      <c r="B69" s="34">
        <v>14.59</v>
      </c>
      <c r="C69" s="35">
        <v>17.260000000000002</v>
      </c>
      <c r="D69" s="35">
        <v>19.920000000000002</v>
      </c>
      <c r="E69" s="35">
        <v>22.59</v>
      </c>
      <c r="F69" s="35">
        <v>25.25</v>
      </c>
      <c r="G69" s="35">
        <v>28.48</v>
      </c>
      <c r="H69" s="35">
        <v>31.68</v>
      </c>
      <c r="I69" s="35">
        <v>34.89</v>
      </c>
      <c r="J69" s="35">
        <v>38.1</v>
      </c>
      <c r="K69" s="35">
        <v>41.32</v>
      </c>
      <c r="L69" s="36">
        <v>44.53</v>
      </c>
      <c r="M69" s="37">
        <v>47.74</v>
      </c>
      <c r="N69" s="38">
        <f t="shared" si="11"/>
        <v>52.514000000000003</v>
      </c>
      <c r="O69" s="38">
        <f t="shared" si="12"/>
        <v>57.288000000000004</v>
      </c>
      <c r="P69" s="38">
        <f t="shared" si="13"/>
        <v>62.062000000000005</v>
      </c>
      <c r="Q69" s="38">
        <f t="shared" si="14"/>
        <v>66.835999999999999</v>
      </c>
      <c r="R69" s="38">
        <f t="shared" si="15"/>
        <v>71.61</v>
      </c>
      <c r="S69" s="38">
        <f t="shared" si="16"/>
        <v>76.384</v>
      </c>
      <c r="T69" s="38">
        <f t="shared" si="17"/>
        <v>81.158000000000001</v>
      </c>
      <c r="U69" s="38">
        <f t="shared" si="18"/>
        <v>85.932000000000002</v>
      </c>
      <c r="V69" s="38">
        <f t="shared" si="19"/>
        <v>90.706000000000003</v>
      </c>
      <c r="W69" s="38">
        <f t="shared" si="20"/>
        <v>95.48</v>
      </c>
    </row>
    <row r="70" spans="1:23" ht="18" x14ac:dyDescent="0.2">
      <c r="A70">
        <v>70</v>
      </c>
      <c r="B70" s="39">
        <v>15.24</v>
      </c>
      <c r="C70" s="40">
        <v>18.260000000000002</v>
      </c>
      <c r="D70" s="40">
        <v>21.26</v>
      </c>
      <c r="E70" s="40">
        <v>24.27</v>
      </c>
      <c r="F70" s="40">
        <v>27.28</v>
      </c>
      <c r="G70" s="40">
        <v>30.62</v>
      </c>
      <c r="H70" s="40">
        <v>33.950000000000003</v>
      </c>
      <c r="I70" s="40">
        <v>37.28</v>
      </c>
      <c r="J70" s="40">
        <v>40.61</v>
      </c>
      <c r="K70" s="40">
        <v>43.94</v>
      </c>
      <c r="L70" s="41">
        <v>47.27</v>
      </c>
      <c r="M70" s="42">
        <v>50.61</v>
      </c>
      <c r="N70" s="38">
        <f t="shared" si="11"/>
        <v>55.671000000000006</v>
      </c>
      <c r="O70" s="38">
        <f t="shared" si="12"/>
        <v>60.731999999999999</v>
      </c>
      <c r="P70" s="38">
        <f t="shared" si="13"/>
        <v>65.793000000000006</v>
      </c>
      <c r="Q70" s="38">
        <f t="shared" si="14"/>
        <v>70.853999999999999</v>
      </c>
      <c r="R70" s="38">
        <f t="shared" si="15"/>
        <v>75.914999999999992</v>
      </c>
      <c r="S70" s="38">
        <f t="shared" si="16"/>
        <v>80.975999999999999</v>
      </c>
      <c r="T70" s="38">
        <f t="shared" si="17"/>
        <v>86.036999999999992</v>
      </c>
      <c r="U70" s="38">
        <f t="shared" si="18"/>
        <v>91.097999999999999</v>
      </c>
      <c r="V70" s="38">
        <f t="shared" si="19"/>
        <v>96.158999999999992</v>
      </c>
      <c r="W70" s="38">
        <f t="shared" si="20"/>
        <v>101.22</v>
      </c>
    </row>
    <row r="71" spans="1:23" ht="18" x14ac:dyDescent="0.2">
      <c r="A71">
        <v>71</v>
      </c>
      <c r="B71" s="34">
        <v>14.59</v>
      </c>
      <c r="C71" s="35">
        <v>17.260000000000002</v>
      </c>
      <c r="D71" s="35">
        <v>19.920000000000002</v>
      </c>
      <c r="E71" s="35">
        <v>22.59</v>
      </c>
      <c r="F71" s="35">
        <v>25.25</v>
      </c>
      <c r="G71" s="35">
        <v>28.48</v>
      </c>
      <c r="H71" s="35">
        <v>31.68</v>
      </c>
      <c r="I71" s="35">
        <v>34.89</v>
      </c>
      <c r="J71" s="35">
        <v>38.1</v>
      </c>
      <c r="K71" s="35">
        <v>41.32</v>
      </c>
      <c r="L71" s="36">
        <v>44.53</v>
      </c>
      <c r="M71" s="37">
        <v>47.74</v>
      </c>
      <c r="N71" s="38">
        <f t="shared" si="11"/>
        <v>52.514000000000003</v>
      </c>
      <c r="O71" s="38">
        <f t="shared" si="12"/>
        <v>57.288000000000004</v>
      </c>
      <c r="P71" s="38">
        <f t="shared" si="13"/>
        <v>62.062000000000005</v>
      </c>
      <c r="Q71" s="38">
        <f t="shared" si="14"/>
        <v>66.835999999999999</v>
      </c>
      <c r="R71" s="38">
        <f t="shared" si="15"/>
        <v>71.61</v>
      </c>
      <c r="S71" s="38">
        <f t="shared" si="16"/>
        <v>76.384</v>
      </c>
      <c r="T71" s="38">
        <f t="shared" si="17"/>
        <v>81.158000000000001</v>
      </c>
      <c r="U71" s="38">
        <f t="shared" si="18"/>
        <v>85.932000000000002</v>
      </c>
      <c r="V71" s="38">
        <f t="shared" si="19"/>
        <v>90.706000000000003</v>
      </c>
      <c r="W71" s="38">
        <f t="shared" si="20"/>
        <v>95.48</v>
      </c>
    </row>
    <row r="72" spans="1:23" ht="18" x14ac:dyDescent="0.2">
      <c r="A72">
        <v>72</v>
      </c>
      <c r="B72" s="34">
        <v>12.92</v>
      </c>
      <c r="C72" s="35">
        <v>15.13</v>
      </c>
      <c r="D72" s="35">
        <v>17.329999999999998</v>
      </c>
      <c r="E72" s="35">
        <v>19.52</v>
      </c>
      <c r="F72" s="35">
        <v>21.74</v>
      </c>
      <c r="G72" s="35">
        <v>24.59</v>
      </c>
      <c r="H72" s="35">
        <v>27.44</v>
      </c>
      <c r="I72" s="35">
        <v>30.3</v>
      </c>
      <c r="J72" s="35">
        <v>33.15</v>
      </c>
      <c r="K72" s="35">
        <v>36</v>
      </c>
      <c r="L72" s="36">
        <v>38.85</v>
      </c>
      <c r="M72" s="37">
        <v>41.7</v>
      </c>
      <c r="N72" s="38">
        <f t="shared" si="11"/>
        <v>45.870000000000005</v>
      </c>
      <c r="O72" s="38">
        <f t="shared" si="12"/>
        <v>50.04</v>
      </c>
      <c r="P72" s="38">
        <f t="shared" si="13"/>
        <v>54.210000000000008</v>
      </c>
      <c r="Q72" s="38">
        <f t="shared" si="14"/>
        <v>58.38</v>
      </c>
      <c r="R72" s="38">
        <f t="shared" si="15"/>
        <v>62.550000000000004</v>
      </c>
      <c r="S72" s="38">
        <f t="shared" si="16"/>
        <v>66.720000000000013</v>
      </c>
      <c r="T72" s="38">
        <f t="shared" si="17"/>
        <v>70.89</v>
      </c>
      <c r="U72" s="38">
        <f t="shared" si="18"/>
        <v>75.06</v>
      </c>
      <c r="V72" s="38">
        <f t="shared" si="19"/>
        <v>79.23</v>
      </c>
      <c r="W72" s="38">
        <f t="shared" si="20"/>
        <v>83.4</v>
      </c>
    </row>
    <row r="73" spans="1:23" ht="18" x14ac:dyDescent="0.2">
      <c r="A73">
        <v>73</v>
      </c>
      <c r="B73" s="39">
        <v>15.24</v>
      </c>
      <c r="C73" s="40">
        <v>18.260000000000002</v>
      </c>
      <c r="D73" s="40">
        <v>21.26</v>
      </c>
      <c r="E73" s="40">
        <v>24.27</v>
      </c>
      <c r="F73" s="40">
        <v>27.28</v>
      </c>
      <c r="G73" s="40">
        <v>30.62</v>
      </c>
      <c r="H73" s="40">
        <v>33.950000000000003</v>
      </c>
      <c r="I73" s="40">
        <v>37.28</v>
      </c>
      <c r="J73" s="40">
        <v>40.61</v>
      </c>
      <c r="K73" s="40">
        <v>43.94</v>
      </c>
      <c r="L73" s="41">
        <v>47.27</v>
      </c>
      <c r="M73" s="42">
        <v>50.61</v>
      </c>
      <c r="N73" s="38">
        <f t="shared" si="11"/>
        <v>55.671000000000006</v>
      </c>
      <c r="O73" s="38">
        <f t="shared" si="12"/>
        <v>60.731999999999999</v>
      </c>
      <c r="P73" s="38">
        <f t="shared" si="13"/>
        <v>65.793000000000006</v>
      </c>
      <c r="Q73" s="38">
        <f t="shared" si="14"/>
        <v>70.853999999999999</v>
      </c>
      <c r="R73" s="38">
        <f t="shared" si="15"/>
        <v>75.914999999999992</v>
      </c>
      <c r="S73" s="38">
        <f t="shared" si="16"/>
        <v>80.975999999999999</v>
      </c>
      <c r="T73" s="38">
        <f t="shared" si="17"/>
        <v>86.036999999999992</v>
      </c>
      <c r="U73" s="38">
        <f t="shared" si="18"/>
        <v>91.097999999999999</v>
      </c>
      <c r="V73" s="38">
        <f t="shared" si="19"/>
        <v>96.158999999999992</v>
      </c>
      <c r="W73" s="38">
        <f t="shared" si="20"/>
        <v>101.22</v>
      </c>
    </row>
    <row r="74" spans="1:23" ht="18" x14ac:dyDescent="0.2">
      <c r="A74">
        <v>74</v>
      </c>
      <c r="B74" s="39">
        <v>15.24</v>
      </c>
      <c r="C74" s="40">
        <v>18.260000000000002</v>
      </c>
      <c r="D74" s="40">
        <v>21.26</v>
      </c>
      <c r="E74" s="40">
        <v>24.27</v>
      </c>
      <c r="F74" s="40">
        <v>27.28</v>
      </c>
      <c r="G74" s="40">
        <v>30.62</v>
      </c>
      <c r="H74" s="40">
        <v>33.950000000000003</v>
      </c>
      <c r="I74" s="40">
        <v>37.28</v>
      </c>
      <c r="J74" s="40">
        <v>40.61</v>
      </c>
      <c r="K74" s="40">
        <v>43.94</v>
      </c>
      <c r="L74" s="41">
        <v>47.27</v>
      </c>
      <c r="M74" s="42">
        <v>50.61</v>
      </c>
      <c r="N74" s="38">
        <f t="shared" si="11"/>
        <v>55.671000000000006</v>
      </c>
      <c r="O74" s="38">
        <f t="shared" si="12"/>
        <v>60.731999999999999</v>
      </c>
      <c r="P74" s="38">
        <f t="shared" si="13"/>
        <v>65.793000000000006</v>
      </c>
      <c r="Q74" s="38">
        <f t="shared" si="14"/>
        <v>70.853999999999999</v>
      </c>
      <c r="R74" s="38">
        <f t="shared" si="15"/>
        <v>75.914999999999992</v>
      </c>
      <c r="S74" s="38">
        <f t="shared" si="16"/>
        <v>80.975999999999999</v>
      </c>
      <c r="T74" s="38">
        <f t="shared" si="17"/>
        <v>86.036999999999992</v>
      </c>
      <c r="U74" s="38">
        <f t="shared" si="18"/>
        <v>91.097999999999999</v>
      </c>
      <c r="V74" s="38">
        <f t="shared" si="19"/>
        <v>96.158999999999992</v>
      </c>
      <c r="W74" s="38">
        <f t="shared" si="20"/>
        <v>101.22</v>
      </c>
    </row>
    <row r="75" spans="1:23" ht="18" x14ac:dyDescent="0.2">
      <c r="A75">
        <v>75</v>
      </c>
      <c r="B75" s="34">
        <v>14.59</v>
      </c>
      <c r="C75" s="35">
        <v>17.260000000000002</v>
      </c>
      <c r="D75" s="35">
        <v>19.920000000000002</v>
      </c>
      <c r="E75" s="35">
        <v>22.59</v>
      </c>
      <c r="F75" s="35">
        <v>25.25</v>
      </c>
      <c r="G75" s="35">
        <v>28.48</v>
      </c>
      <c r="H75" s="35">
        <v>31.68</v>
      </c>
      <c r="I75" s="35">
        <v>34.89</v>
      </c>
      <c r="J75" s="35">
        <v>38.1</v>
      </c>
      <c r="K75" s="35">
        <v>41.32</v>
      </c>
      <c r="L75" s="36">
        <v>44.53</v>
      </c>
      <c r="M75" s="37">
        <v>47.74</v>
      </c>
      <c r="N75" s="38">
        <f t="shared" si="11"/>
        <v>52.514000000000003</v>
      </c>
      <c r="O75" s="38">
        <f t="shared" si="12"/>
        <v>57.288000000000004</v>
      </c>
      <c r="P75" s="38">
        <f t="shared" si="13"/>
        <v>62.062000000000005</v>
      </c>
      <c r="Q75" s="38">
        <f t="shared" si="14"/>
        <v>66.835999999999999</v>
      </c>
      <c r="R75" s="38">
        <f t="shared" si="15"/>
        <v>71.61</v>
      </c>
      <c r="S75" s="38">
        <f t="shared" si="16"/>
        <v>76.384</v>
      </c>
      <c r="T75" s="38">
        <f t="shared" si="17"/>
        <v>81.158000000000001</v>
      </c>
      <c r="U75" s="38">
        <f t="shared" si="18"/>
        <v>85.932000000000002</v>
      </c>
      <c r="V75" s="38">
        <f t="shared" si="19"/>
        <v>90.706000000000003</v>
      </c>
      <c r="W75" s="38">
        <f t="shared" si="20"/>
        <v>95.48</v>
      </c>
    </row>
    <row r="76" spans="1:23" ht="18" x14ac:dyDescent="0.2">
      <c r="A76">
        <v>76</v>
      </c>
      <c r="B76" s="34">
        <v>14.59</v>
      </c>
      <c r="C76" s="35">
        <v>17.260000000000002</v>
      </c>
      <c r="D76" s="35">
        <v>19.920000000000002</v>
      </c>
      <c r="E76" s="35">
        <v>22.59</v>
      </c>
      <c r="F76" s="35">
        <v>25.25</v>
      </c>
      <c r="G76" s="35">
        <v>28.48</v>
      </c>
      <c r="H76" s="35">
        <v>31.68</v>
      </c>
      <c r="I76" s="35">
        <v>34.89</v>
      </c>
      <c r="J76" s="35">
        <v>38.1</v>
      </c>
      <c r="K76" s="35">
        <v>41.32</v>
      </c>
      <c r="L76" s="36">
        <v>44.53</v>
      </c>
      <c r="M76" s="37">
        <v>47.74</v>
      </c>
      <c r="N76" s="38">
        <f t="shared" si="11"/>
        <v>52.514000000000003</v>
      </c>
      <c r="O76" s="38">
        <f t="shared" si="12"/>
        <v>57.288000000000004</v>
      </c>
      <c r="P76" s="38">
        <f t="shared" si="13"/>
        <v>62.062000000000005</v>
      </c>
      <c r="Q76" s="38">
        <f t="shared" si="14"/>
        <v>66.835999999999999</v>
      </c>
      <c r="R76" s="38">
        <f t="shared" si="15"/>
        <v>71.61</v>
      </c>
      <c r="S76" s="38">
        <f t="shared" si="16"/>
        <v>76.384</v>
      </c>
      <c r="T76" s="38">
        <f t="shared" si="17"/>
        <v>81.158000000000001</v>
      </c>
      <c r="U76" s="38">
        <f t="shared" si="18"/>
        <v>85.932000000000002</v>
      </c>
      <c r="V76" s="38">
        <f t="shared" si="19"/>
        <v>90.706000000000003</v>
      </c>
      <c r="W76" s="38">
        <f t="shared" si="20"/>
        <v>95.48</v>
      </c>
    </row>
    <row r="77" spans="1:23" ht="18" x14ac:dyDescent="0.2">
      <c r="A77">
        <v>77</v>
      </c>
      <c r="B77" s="34">
        <v>14.59</v>
      </c>
      <c r="C77" s="35">
        <v>17.260000000000002</v>
      </c>
      <c r="D77" s="35">
        <v>19.920000000000002</v>
      </c>
      <c r="E77" s="35">
        <v>22.59</v>
      </c>
      <c r="F77" s="35">
        <v>25.25</v>
      </c>
      <c r="G77" s="35">
        <v>28.48</v>
      </c>
      <c r="H77" s="35">
        <v>31.68</v>
      </c>
      <c r="I77" s="35">
        <v>34.89</v>
      </c>
      <c r="J77" s="35">
        <v>38.1</v>
      </c>
      <c r="K77" s="35">
        <v>41.32</v>
      </c>
      <c r="L77" s="36">
        <v>44.53</v>
      </c>
      <c r="M77" s="37">
        <v>47.74</v>
      </c>
      <c r="N77" s="38">
        <f t="shared" si="11"/>
        <v>52.514000000000003</v>
      </c>
      <c r="O77" s="38">
        <f t="shared" si="12"/>
        <v>57.288000000000004</v>
      </c>
      <c r="P77" s="38">
        <f t="shared" si="13"/>
        <v>62.062000000000005</v>
      </c>
      <c r="Q77" s="38">
        <f t="shared" si="14"/>
        <v>66.835999999999999</v>
      </c>
      <c r="R77" s="38">
        <f t="shared" si="15"/>
        <v>71.61</v>
      </c>
      <c r="S77" s="38">
        <f t="shared" si="16"/>
        <v>76.384</v>
      </c>
      <c r="T77" s="38">
        <f t="shared" si="17"/>
        <v>81.158000000000001</v>
      </c>
      <c r="U77" s="38">
        <f t="shared" si="18"/>
        <v>85.932000000000002</v>
      </c>
      <c r="V77" s="38">
        <f t="shared" si="19"/>
        <v>90.706000000000003</v>
      </c>
      <c r="W77" s="38">
        <f t="shared" si="20"/>
        <v>95.48</v>
      </c>
    </row>
    <row r="78" spans="1:23" ht="18" x14ac:dyDescent="0.2">
      <c r="A78">
        <v>78</v>
      </c>
      <c r="B78" s="34">
        <v>14.59</v>
      </c>
      <c r="C78" s="35">
        <v>17.260000000000002</v>
      </c>
      <c r="D78" s="35">
        <v>19.920000000000002</v>
      </c>
      <c r="E78" s="35">
        <v>22.59</v>
      </c>
      <c r="F78" s="35">
        <v>25.25</v>
      </c>
      <c r="G78" s="35">
        <v>28.48</v>
      </c>
      <c r="H78" s="35">
        <v>31.68</v>
      </c>
      <c r="I78" s="35">
        <v>34.89</v>
      </c>
      <c r="J78" s="35">
        <v>38.1</v>
      </c>
      <c r="K78" s="35">
        <v>41.32</v>
      </c>
      <c r="L78" s="36">
        <v>44.53</v>
      </c>
      <c r="M78" s="37">
        <v>47.74</v>
      </c>
      <c r="N78" s="38">
        <f t="shared" si="11"/>
        <v>52.514000000000003</v>
      </c>
      <c r="O78" s="38">
        <f t="shared" si="12"/>
        <v>57.288000000000004</v>
      </c>
      <c r="P78" s="38">
        <f t="shared" si="13"/>
        <v>62.062000000000005</v>
      </c>
      <c r="Q78" s="38">
        <f t="shared" si="14"/>
        <v>66.835999999999999</v>
      </c>
      <c r="R78" s="38">
        <f t="shared" si="15"/>
        <v>71.61</v>
      </c>
      <c r="S78" s="38">
        <f t="shared" si="16"/>
        <v>76.384</v>
      </c>
      <c r="T78" s="38">
        <f t="shared" si="17"/>
        <v>81.158000000000001</v>
      </c>
      <c r="U78" s="38">
        <f t="shared" si="18"/>
        <v>85.932000000000002</v>
      </c>
      <c r="V78" s="38">
        <f t="shared" si="19"/>
        <v>90.706000000000003</v>
      </c>
      <c r="W78" s="38">
        <f t="shared" si="20"/>
        <v>95.48</v>
      </c>
    </row>
    <row r="79" spans="1:23" ht="18" x14ac:dyDescent="0.2">
      <c r="A79">
        <v>79</v>
      </c>
      <c r="B79" s="34">
        <v>10.98</v>
      </c>
      <c r="C79" s="35">
        <v>12.37</v>
      </c>
      <c r="D79" s="35">
        <v>13.77</v>
      </c>
      <c r="E79" s="35">
        <v>15.15</v>
      </c>
      <c r="F79" s="35">
        <v>16.55</v>
      </c>
      <c r="G79" s="35">
        <v>18.41</v>
      </c>
      <c r="H79" s="35">
        <v>20.25</v>
      </c>
      <c r="I79" s="35">
        <v>22.12</v>
      </c>
      <c r="J79" s="35">
        <v>23.97</v>
      </c>
      <c r="K79" s="35">
        <v>25.82</v>
      </c>
      <c r="L79" s="36">
        <v>27.68</v>
      </c>
      <c r="M79" s="37">
        <v>29.54</v>
      </c>
      <c r="N79" s="38">
        <f t="shared" si="11"/>
        <v>32.494</v>
      </c>
      <c r="O79" s="38">
        <f t="shared" si="12"/>
        <v>35.448</v>
      </c>
      <c r="P79" s="38">
        <f t="shared" si="13"/>
        <v>38.402000000000001</v>
      </c>
      <c r="Q79" s="38">
        <f t="shared" si="14"/>
        <v>41.355999999999995</v>
      </c>
      <c r="R79" s="38">
        <f t="shared" si="15"/>
        <v>44.31</v>
      </c>
      <c r="S79" s="38">
        <f t="shared" si="16"/>
        <v>47.264000000000003</v>
      </c>
      <c r="T79" s="38">
        <f t="shared" si="17"/>
        <v>50.217999999999996</v>
      </c>
      <c r="U79" s="38">
        <f t="shared" si="18"/>
        <v>53.171999999999997</v>
      </c>
      <c r="V79" s="38">
        <f t="shared" si="19"/>
        <v>56.125999999999998</v>
      </c>
      <c r="W79" s="38">
        <f t="shared" si="20"/>
        <v>59.08</v>
      </c>
    </row>
    <row r="80" spans="1:23" ht="18" x14ac:dyDescent="0.2">
      <c r="A80">
        <v>80</v>
      </c>
      <c r="B80" s="39">
        <v>15.24</v>
      </c>
      <c r="C80" s="40">
        <v>18.260000000000002</v>
      </c>
      <c r="D80" s="40">
        <v>21.26</v>
      </c>
      <c r="E80" s="40">
        <v>24.27</v>
      </c>
      <c r="F80" s="40">
        <v>27.28</v>
      </c>
      <c r="G80" s="40">
        <v>30.62</v>
      </c>
      <c r="H80" s="40">
        <v>33.950000000000003</v>
      </c>
      <c r="I80" s="40">
        <v>37.28</v>
      </c>
      <c r="J80" s="40">
        <v>40.61</v>
      </c>
      <c r="K80" s="40">
        <v>43.94</v>
      </c>
      <c r="L80" s="41">
        <v>47.27</v>
      </c>
      <c r="M80" s="42">
        <v>50.61</v>
      </c>
      <c r="N80" s="38">
        <f t="shared" si="11"/>
        <v>55.671000000000006</v>
      </c>
      <c r="O80" s="38">
        <f t="shared" si="12"/>
        <v>60.731999999999999</v>
      </c>
      <c r="P80" s="38">
        <f t="shared" si="13"/>
        <v>65.793000000000006</v>
      </c>
      <c r="Q80" s="38">
        <f t="shared" si="14"/>
        <v>70.853999999999999</v>
      </c>
      <c r="R80" s="38">
        <f t="shared" si="15"/>
        <v>75.914999999999992</v>
      </c>
      <c r="S80" s="38">
        <f t="shared" si="16"/>
        <v>80.975999999999999</v>
      </c>
      <c r="T80" s="38">
        <f t="shared" si="17"/>
        <v>86.036999999999992</v>
      </c>
      <c r="U80" s="38">
        <f t="shared" si="18"/>
        <v>91.097999999999999</v>
      </c>
      <c r="V80" s="38">
        <f t="shared" si="19"/>
        <v>96.158999999999992</v>
      </c>
      <c r="W80" s="38">
        <f t="shared" si="20"/>
        <v>101.22</v>
      </c>
    </row>
    <row r="81" spans="1:23" ht="18" x14ac:dyDescent="0.2">
      <c r="A81">
        <v>81</v>
      </c>
      <c r="B81" s="39">
        <v>13.76</v>
      </c>
      <c r="C81" s="40">
        <v>16.16</v>
      </c>
      <c r="D81" s="40">
        <v>18.57</v>
      </c>
      <c r="E81" s="40">
        <v>20.98</v>
      </c>
      <c r="F81" s="40">
        <v>23.38</v>
      </c>
      <c r="G81" s="40">
        <v>26.42</v>
      </c>
      <c r="H81" s="40">
        <v>29.45</v>
      </c>
      <c r="I81" s="40">
        <v>32.479999999999997</v>
      </c>
      <c r="J81" s="40">
        <v>35.51</v>
      </c>
      <c r="K81" s="40">
        <v>38.549999999999997</v>
      </c>
      <c r="L81" s="41">
        <v>41.58</v>
      </c>
      <c r="M81" s="42">
        <v>44.62</v>
      </c>
      <c r="N81" s="38">
        <f t="shared" si="11"/>
        <v>49.082000000000001</v>
      </c>
      <c r="O81" s="38">
        <f t="shared" si="12"/>
        <v>53.543999999999997</v>
      </c>
      <c r="P81" s="38">
        <f t="shared" si="13"/>
        <v>58.006</v>
      </c>
      <c r="Q81" s="38">
        <f t="shared" si="14"/>
        <v>62.467999999999989</v>
      </c>
      <c r="R81" s="38">
        <f t="shared" si="15"/>
        <v>66.929999999999993</v>
      </c>
      <c r="S81" s="38">
        <f t="shared" si="16"/>
        <v>71.391999999999996</v>
      </c>
      <c r="T81" s="38">
        <f t="shared" si="17"/>
        <v>75.853999999999999</v>
      </c>
      <c r="U81" s="38">
        <f t="shared" si="18"/>
        <v>80.316000000000003</v>
      </c>
      <c r="V81" s="38">
        <f t="shared" si="19"/>
        <v>84.777999999999992</v>
      </c>
      <c r="W81" s="38">
        <f t="shared" si="20"/>
        <v>89.24</v>
      </c>
    </row>
    <row r="82" spans="1:23" ht="18" x14ac:dyDescent="0.2">
      <c r="A82">
        <v>82</v>
      </c>
      <c r="B82" s="34">
        <v>12.92</v>
      </c>
      <c r="C82" s="35">
        <v>15.13</v>
      </c>
      <c r="D82" s="35">
        <v>17.329999999999998</v>
      </c>
      <c r="E82" s="35">
        <v>19.52</v>
      </c>
      <c r="F82" s="35">
        <v>21.74</v>
      </c>
      <c r="G82" s="35">
        <v>24.59</v>
      </c>
      <c r="H82" s="35">
        <v>27.44</v>
      </c>
      <c r="I82" s="35">
        <v>30.3</v>
      </c>
      <c r="J82" s="35">
        <v>33.15</v>
      </c>
      <c r="K82" s="35">
        <v>36</v>
      </c>
      <c r="L82" s="36">
        <v>38.85</v>
      </c>
      <c r="M82" s="37">
        <v>41.7</v>
      </c>
      <c r="N82" s="38">
        <f t="shared" si="11"/>
        <v>45.870000000000005</v>
      </c>
      <c r="O82" s="38">
        <f t="shared" si="12"/>
        <v>50.04</v>
      </c>
      <c r="P82" s="38">
        <f t="shared" si="13"/>
        <v>54.210000000000008</v>
      </c>
      <c r="Q82" s="38">
        <f t="shared" si="14"/>
        <v>58.38</v>
      </c>
      <c r="R82" s="38">
        <f t="shared" si="15"/>
        <v>62.550000000000004</v>
      </c>
      <c r="S82" s="38">
        <f t="shared" si="16"/>
        <v>66.720000000000013</v>
      </c>
      <c r="T82" s="38">
        <f t="shared" si="17"/>
        <v>70.89</v>
      </c>
      <c r="U82" s="38">
        <f t="shared" si="18"/>
        <v>75.06</v>
      </c>
      <c r="V82" s="38">
        <f t="shared" si="19"/>
        <v>79.23</v>
      </c>
      <c r="W82" s="38">
        <f t="shared" si="20"/>
        <v>83.4</v>
      </c>
    </row>
    <row r="83" spans="1:23" ht="18" x14ac:dyDescent="0.2">
      <c r="A83">
        <v>83</v>
      </c>
      <c r="B83" s="43">
        <v>15.43</v>
      </c>
      <c r="C83" s="44">
        <v>19.38</v>
      </c>
      <c r="D83" s="44">
        <v>23.34</v>
      </c>
      <c r="E83" s="44">
        <v>27.28</v>
      </c>
      <c r="F83" s="44">
        <v>31.23</v>
      </c>
      <c r="G83" s="44">
        <v>34.74</v>
      </c>
      <c r="H83" s="44">
        <v>38.25</v>
      </c>
      <c r="I83" s="44">
        <v>41.76</v>
      </c>
      <c r="J83" s="44">
        <v>45.27</v>
      </c>
      <c r="K83" s="44">
        <v>48.78</v>
      </c>
      <c r="L83" s="44">
        <v>52.28</v>
      </c>
      <c r="M83" s="45">
        <v>55.79</v>
      </c>
      <c r="N83" s="38">
        <f t="shared" si="11"/>
        <v>61.369000000000007</v>
      </c>
      <c r="O83" s="38">
        <f t="shared" si="12"/>
        <v>66.947999999999993</v>
      </c>
      <c r="P83" s="38">
        <f t="shared" si="13"/>
        <v>72.527000000000001</v>
      </c>
      <c r="Q83" s="38">
        <f t="shared" si="14"/>
        <v>78.105999999999995</v>
      </c>
      <c r="R83" s="38">
        <f t="shared" si="15"/>
        <v>83.685000000000002</v>
      </c>
      <c r="S83" s="38">
        <f t="shared" si="16"/>
        <v>89.26400000000001</v>
      </c>
      <c r="T83" s="38">
        <f t="shared" si="17"/>
        <v>94.842999999999989</v>
      </c>
      <c r="U83" s="38">
        <f t="shared" si="18"/>
        <v>100.422</v>
      </c>
      <c r="V83" s="38">
        <f t="shared" si="19"/>
        <v>106.00099999999999</v>
      </c>
      <c r="W83" s="38">
        <f t="shared" si="20"/>
        <v>111.58</v>
      </c>
    </row>
    <row r="84" spans="1:23" ht="18" x14ac:dyDescent="0.2">
      <c r="A84">
        <v>84</v>
      </c>
      <c r="B84" s="34">
        <v>15.34</v>
      </c>
      <c r="C84" s="35">
        <v>18.8</v>
      </c>
      <c r="D84" s="35">
        <v>22.26</v>
      </c>
      <c r="E84" s="35">
        <v>25.72</v>
      </c>
      <c r="F84" s="35">
        <v>29.19</v>
      </c>
      <c r="G84" s="35">
        <v>32.6</v>
      </c>
      <c r="H84" s="35">
        <v>36.03</v>
      </c>
      <c r="I84" s="35">
        <v>39.46</v>
      </c>
      <c r="J84" s="35">
        <v>42.88</v>
      </c>
      <c r="K84" s="35">
        <v>46.3</v>
      </c>
      <c r="L84" s="36">
        <v>49.71</v>
      </c>
      <c r="M84" s="37">
        <v>53.14</v>
      </c>
      <c r="N84" s="38">
        <f t="shared" si="11"/>
        <v>58.454000000000008</v>
      </c>
      <c r="O84" s="38">
        <f t="shared" si="12"/>
        <v>63.768000000000001</v>
      </c>
      <c r="P84" s="38">
        <f t="shared" si="13"/>
        <v>69.082000000000008</v>
      </c>
      <c r="Q84" s="38">
        <f t="shared" si="14"/>
        <v>74.396000000000001</v>
      </c>
      <c r="R84" s="38">
        <f t="shared" si="15"/>
        <v>79.710000000000008</v>
      </c>
      <c r="S84" s="38">
        <f t="shared" si="16"/>
        <v>85.024000000000001</v>
      </c>
      <c r="T84" s="38">
        <f t="shared" si="17"/>
        <v>90.337999999999994</v>
      </c>
      <c r="U84" s="38">
        <f t="shared" si="18"/>
        <v>95.652000000000001</v>
      </c>
      <c r="V84" s="38">
        <f t="shared" si="19"/>
        <v>100.96599999999999</v>
      </c>
      <c r="W84" s="38">
        <f t="shared" si="20"/>
        <v>106.28</v>
      </c>
    </row>
    <row r="85" spans="1:23" ht="18" x14ac:dyDescent="0.2">
      <c r="A85">
        <v>85</v>
      </c>
      <c r="B85" s="39">
        <v>12.07</v>
      </c>
      <c r="C85" s="40">
        <v>14.04</v>
      </c>
      <c r="D85" s="40">
        <v>15.99</v>
      </c>
      <c r="E85" s="40">
        <v>17.93</v>
      </c>
      <c r="F85" s="40">
        <v>19.88</v>
      </c>
      <c r="G85" s="40">
        <v>22.45</v>
      </c>
      <c r="H85" s="40">
        <v>25.01</v>
      </c>
      <c r="I85" s="40">
        <v>27.57</v>
      </c>
      <c r="J85" s="40">
        <v>30.13</v>
      </c>
      <c r="K85" s="40">
        <v>32.700000000000003</v>
      </c>
      <c r="L85" s="41">
        <v>35.24</v>
      </c>
      <c r="M85" s="42">
        <v>37.799999999999997</v>
      </c>
      <c r="N85" s="38">
        <f t="shared" si="11"/>
        <v>41.58</v>
      </c>
      <c r="O85" s="38">
        <f t="shared" si="12"/>
        <v>45.359999999999992</v>
      </c>
      <c r="P85" s="38">
        <f t="shared" si="13"/>
        <v>49.14</v>
      </c>
      <c r="Q85" s="38">
        <f t="shared" si="14"/>
        <v>52.919999999999995</v>
      </c>
      <c r="R85" s="38">
        <f t="shared" si="15"/>
        <v>56.699999999999996</v>
      </c>
      <c r="S85" s="38">
        <f t="shared" si="16"/>
        <v>60.48</v>
      </c>
      <c r="T85" s="38">
        <f t="shared" si="17"/>
        <v>64.259999999999991</v>
      </c>
      <c r="U85" s="38">
        <f t="shared" si="18"/>
        <v>68.039999999999992</v>
      </c>
      <c r="V85" s="38">
        <f t="shared" si="19"/>
        <v>71.819999999999993</v>
      </c>
      <c r="W85" s="38">
        <f t="shared" si="20"/>
        <v>75.599999999999994</v>
      </c>
    </row>
    <row r="86" spans="1:23" ht="18" x14ac:dyDescent="0.2">
      <c r="A86">
        <v>86</v>
      </c>
      <c r="B86" s="34">
        <v>10.98</v>
      </c>
      <c r="C86" s="35">
        <v>12.37</v>
      </c>
      <c r="D86" s="35">
        <v>13.77</v>
      </c>
      <c r="E86" s="35">
        <v>15.15</v>
      </c>
      <c r="F86" s="35">
        <v>16.55</v>
      </c>
      <c r="G86" s="35">
        <v>18.41</v>
      </c>
      <c r="H86" s="35">
        <v>20.25</v>
      </c>
      <c r="I86" s="35">
        <v>22.12</v>
      </c>
      <c r="J86" s="35">
        <v>23.97</v>
      </c>
      <c r="K86" s="35">
        <v>25.82</v>
      </c>
      <c r="L86" s="36">
        <v>27.68</v>
      </c>
      <c r="M86" s="37">
        <v>29.54</v>
      </c>
      <c r="N86" s="38">
        <f t="shared" si="11"/>
        <v>32.494</v>
      </c>
      <c r="O86" s="38">
        <f t="shared" si="12"/>
        <v>35.448</v>
      </c>
      <c r="P86" s="38">
        <f t="shared" si="13"/>
        <v>38.402000000000001</v>
      </c>
      <c r="Q86" s="38">
        <f t="shared" si="14"/>
        <v>41.355999999999995</v>
      </c>
      <c r="R86" s="38">
        <f t="shared" si="15"/>
        <v>44.31</v>
      </c>
      <c r="S86" s="38">
        <f t="shared" si="16"/>
        <v>47.264000000000003</v>
      </c>
      <c r="T86" s="38">
        <f t="shared" si="17"/>
        <v>50.217999999999996</v>
      </c>
      <c r="U86" s="38">
        <f t="shared" si="18"/>
        <v>53.171999999999997</v>
      </c>
      <c r="V86" s="38">
        <f t="shared" si="19"/>
        <v>56.125999999999998</v>
      </c>
      <c r="W86" s="38">
        <f t="shared" si="20"/>
        <v>59.08</v>
      </c>
    </row>
    <row r="87" spans="1:23" ht="18" x14ac:dyDescent="0.2">
      <c r="A87">
        <v>87</v>
      </c>
      <c r="B87" s="34">
        <v>10.98</v>
      </c>
      <c r="C87" s="35">
        <v>12.37</v>
      </c>
      <c r="D87" s="35">
        <v>13.77</v>
      </c>
      <c r="E87" s="35">
        <v>15.15</v>
      </c>
      <c r="F87" s="35">
        <v>16.55</v>
      </c>
      <c r="G87" s="35">
        <v>18.41</v>
      </c>
      <c r="H87" s="35">
        <v>20.25</v>
      </c>
      <c r="I87" s="35">
        <v>22.12</v>
      </c>
      <c r="J87" s="35">
        <v>23.97</v>
      </c>
      <c r="K87" s="35">
        <v>25.82</v>
      </c>
      <c r="L87" s="36">
        <v>27.68</v>
      </c>
      <c r="M87" s="37">
        <v>29.54</v>
      </c>
      <c r="N87" s="38">
        <f t="shared" si="11"/>
        <v>32.494</v>
      </c>
      <c r="O87" s="38">
        <f t="shared" si="12"/>
        <v>35.448</v>
      </c>
      <c r="P87" s="38">
        <f t="shared" si="13"/>
        <v>38.402000000000001</v>
      </c>
      <c r="Q87" s="38">
        <f t="shared" si="14"/>
        <v>41.355999999999995</v>
      </c>
      <c r="R87" s="38">
        <f t="shared" si="15"/>
        <v>44.31</v>
      </c>
      <c r="S87" s="38">
        <f t="shared" si="16"/>
        <v>47.264000000000003</v>
      </c>
      <c r="T87" s="38">
        <f t="shared" si="17"/>
        <v>50.217999999999996</v>
      </c>
      <c r="U87" s="38">
        <f t="shared" si="18"/>
        <v>53.171999999999997</v>
      </c>
      <c r="V87" s="38">
        <f t="shared" si="19"/>
        <v>56.125999999999998</v>
      </c>
      <c r="W87" s="38">
        <f t="shared" si="20"/>
        <v>59.08</v>
      </c>
    </row>
    <row r="88" spans="1:23" ht="18" x14ac:dyDescent="0.2">
      <c r="A88">
        <v>88</v>
      </c>
      <c r="B88" s="34">
        <v>15.34</v>
      </c>
      <c r="C88" s="35">
        <v>18.8</v>
      </c>
      <c r="D88" s="35">
        <v>22.26</v>
      </c>
      <c r="E88" s="35">
        <v>25.72</v>
      </c>
      <c r="F88" s="35">
        <v>29.19</v>
      </c>
      <c r="G88" s="35">
        <v>32.6</v>
      </c>
      <c r="H88" s="35">
        <v>36.03</v>
      </c>
      <c r="I88" s="35">
        <v>39.46</v>
      </c>
      <c r="J88" s="35">
        <v>42.88</v>
      </c>
      <c r="K88" s="35">
        <v>46.3</v>
      </c>
      <c r="L88" s="36">
        <v>49.71</v>
      </c>
      <c r="M88" s="37">
        <v>53.14</v>
      </c>
      <c r="N88" s="38">
        <f t="shared" si="11"/>
        <v>58.454000000000008</v>
      </c>
      <c r="O88" s="38">
        <f t="shared" si="12"/>
        <v>63.768000000000001</v>
      </c>
      <c r="P88" s="38">
        <f t="shared" si="13"/>
        <v>69.082000000000008</v>
      </c>
      <c r="Q88" s="38">
        <f t="shared" si="14"/>
        <v>74.396000000000001</v>
      </c>
      <c r="R88" s="38">
        <f t="shared" si="15"/>
        <v>79.710000000000008</v>
      </c>
      <c r="S88" s="38">
        <f t="shared" si="16"/>
        <v>85.024000000000001</v>
      </c>
      <c r="T88" s="38">
        <f t="shared" si="17"/>
        <v>90.337999999999994</v>
      </c>
      <c r="U88" s="38">
        <f t="shared" si="18"/>
        <v>95.652000000000001</v>
      </c>
      <c r="V88" s="38">
        <f t="shared" si="19"/>
        <v>100.96599999999999</v>
      </c>
      <c r="W88" s="38">
        <f t="shared" si="20"/>
        <v>106.28</v>
      </c>
    </row>
    <row r="89" spans="1:23" ht="18" x14ac:dyDescent="0.2">
      <c r="A89">
        <v>89</v>
      </c>
      <c r="B89" s="34">
        <v>14.59</v>
      </c>
      <c r="C89" s="35">
        <v>17.260000000000002</v>
      </c>
      <c r="D89" s="35">
        <v>19.920000000000002</v>
      </c>
      <c r="E89" s="35">
        <v>22.59</v>
      </c>
      <c r="F89" s="35">
        <v>25.25</v>
      </c>
      <c r="G89" s="35">
        <v>28.48</v>
      </c>
      <c r="H89" s="35">
        <v>31.68</v>
      </c>
      <c r="I89" s="35">
        <v>34.89</v>
      </c>
      <c r="J89" s="35">
        <v>38.1</v>
      </c>
      <c r="K89" s="35">
        <v>41.32</v>
      </c>
      <c r="L89" s="36">
        <v>44.53</v>
      </c>
      <c r="M89" s="37">
        <v>47.74</v>
      </c>
      <c r="N89" s="38">
        <f t="shared" si="11"/>
        <v>52.514000000000003</v>
      </c>
      <c r="O89" s="38">
        <f t="shared" si="12"/>
        <v>57.288000000000004</v>
      </c>
      <c r="P89" s="38">
        <f t="shared" si="13"/>
        <v>62.062000000000005</v>
      </c>
      <c r="Q89" s="38">
        <f t="shared" si="14"/>
        <v>66.835999999999999</v>
      </c>
      <c r="R89" s="38">
        <f t="shared" si="15"/>
        <v>71.61</v>
      </c>
      <c r="S89" s="38">
        <f t="shared" si="16"/>
        <v>76.384</v>
      </c>
      <c r="T89" s="38">
        <f t="shared" si="17"/>
        <v>81.158000000000001</v>
      </c>
      <c r="U89" s="38">
        <f t="shared" si="18"/>
        <v>85.932000000000002</v>
      </c>
      <c r="V89" s="38">
        <f t="shared" si="19"/>
        <v>90.706000000000003</v>
      </c>
      <c r="W89" s="38">
        <f t="shared" si="20"/>
        <v>95.48</v>
      </c>
    </row>
    <row r="90" spans="1:23" ht="18" x14ac:dyDescent="0.2">
      <c r="A90">
        <v>90</v>
      </c>
      <c r="B90" s="34">
        <v>15.34</v>
      </c>
      <c r="C90" s="35">
        <v>18.8</v>
      </c>
      <c r="D90" s="35">
        <v>22.26</v>
      </c>
      <c r="E90" s="35">
        <v>25.72</v>
      </c>
      <c r="F90" s="35">
        <v>29.19</v>
      </c>
      <c r="G90" s="35">
        <v>32.6</v>
      </c>
      <c r="H90" s="35">
        <v>36.03</v>
      </c>
      <c r="I90" s="35">
        <v>39.46</v>
      </c>
      <c r="J90" s="35">
        <v>42.88</v>
      </c>
      <c r="K90" s="35">
        <v>46.3</v>
      </c>
      <c r="L90" s="36">
        <v>49.71</v>
      </c>
      <c r="M90" s="37">
        <v>53.14</v>
      </c>
      <c r="N90" s="38">
        <f t="shared" si="11"/>
        <v>58.454000000000008</v>
      </c>
      <c r="O90" s="38">
        <f t="shared" si="12"/>
        <v>63.768000000000001</v>
      </c>
      <c r="P90" s="38">
        <f t="shared" si="13"/>
        <v>69.082000000000008</v>
      </c>
      <c r="Q90" s="38">
        <f t="shared" si="14"/>
        <v>74.396000000000001</v>
      </c>
      <c r="R90" s="38">
        <f t="shared" si="15"/>
        <v>79.710000000000008</v>
      </c>
      <c r="S90" s="38">
        <f t="shared" si="16"/>
        <v>85.024000000000001</v>
      </c>
      <c r="T90" s="38">
        <f t="shared" si="17"/>
        <v>90.337999999999994</v>
      </c>
      <c r="U90" s="38">
        <f t="shared" si="18"/>
        <v>95.652000000000001</v>
      </c>
      <c r="V90" s="38">
        <f t="shared" si="19"/>
        <v>100.96599999999999</v>
      </c>
      <c r="W90" s="38">
        <f t="shared" si="20"/>
        <v>106.28</v>
      </c>
    </row>
    <row r="91" spans="1:23" ht="18" x14ac:dyDescent="0.2">
      <c r="A91">
        <v>91</v>
      </c>
      <c r="B91" s="34">
        <v>14.59</v>
      </c>
      <c r="C91" s="35">
        <v>17.260000000000002</v>
      </c>
      <c r="D91" s="35">
        <v>19.920000000000002</v>
      </c>
      <c r="E91" s="35">
        <v>22.59</v>
      </c>
      <c r="F91" s="35">
        <v>25.25</v>
      </c>
      <c r="G91" s="35">
        <v>28.48</v>
      </c>
      <c r="H91" s="35">
        <v>31.68</v>
      </c>
      <c r="I91" s="35">
        <v>34.89</v>
      </c>
      <c r="J91" s="35">
        <v>38.1</v>
      </c>
      <c r="K91" s="35">
        <v>41.32</v>
      </c>
      <c r="L91" s="36">
        <v>44.53</v>
      </c>
      <c r="M91" s="37">
        <v>47.74</v>
      </c>
      <c r="N91" s="38">
        <f t="shared" si="11"/>
        <v>52.514000000000003</v>
      </c>
      <c r="O91" s="38">
        <f t="shared" si="12"/>
        <v>57.288000000000004</v>
      </c>
      <c r="P91" s="38">
        <f t="shared" si="13"/>
        <v>62.062000000000005</v>
      </c>
      <c r="Q91" s="38">
        <f t="shared" si="14"/>
        <v>66.835999999999999</v>
      </c>
      <c r="R91" s="38">
        <f t="shared" si="15"/>
        <v>71.61</v>
      </c>
      <c r="S91" s="38">
        <f t="shared" si="16"/>
        <v>76.384</v>
      </c>
      <c r="T91" s="38">
        <f t="shared" si="17"/>
        <v>81.158000000000001</v>
      </c>
      <c r="U91" s="38">
        <f t="shared" si="18"/>
        <v>85.932000000000002</v>
      </c>
      <c r="V91" s="38">
        <f t="shared" si="19"/>
        <v>90.706000000000003</v>
      </c>
      <c r="W91" s="38">
        <f t="shared" si="20"/>
        <v>95.48</v>
      </c>
    </row>
    <row r="92" spans="1:23" ht="18" x14ac:dyDescent="0.2">
      <c r="A92">
        <v>92</v>
      </c>
      <c r="B92" s="34">
        <v>14.59</v>
      </c>
      <c r="C92" s="35">
        <v>17.260000000000002</v>
      </c>
      <c r="D92" s="35">
        <v>19.920000000000002</v>
      </c>
      <c r="E92" s="35">
        <v>22.59</v>
      </c>
      <c r="F92" s="35">
        <v>25.25</v>
      </c>
      <c r="G92" s="35">
        <v>28.48</v>
      </c>
      <c r="H92" s="35">
        <v>31.68</v>
      </c>
      <c r="I92" s="35">
        <v>34.89</v>
      </c>
      <c r="J92" s="35">
        <v>38.1</v>
      </c>
      <c r="K92" s="35">
        <v>41.32</v>
      </c>
      <c r="L92" s="36">
        <v>44.53</v>
      </c>
      <c r="M92" s="37">
        <v>47.74</v>
      </c>
      <c r="N92" s="38">
        <f t="shared" si="11"/>
        <v>52.514000000000003</v>
      </c>
      <c r="O92" s="38">
        <f t="shared" si="12"/>
        <v>57.288000000000004</v>
      </c>
      <c r="P92" s="38">
        <f t="shared" si="13"/>
        <v>62.062000000000005</v>
      </c>
      <c r="Q92" s="38">
        <f t="shared" si="14"/>
        <v>66.835999999999999</v>
      </c>
      <c r="R92" s="38">
        <f t="shared" si="15"/>
        <v>71.61</v>
      </c>
      <c r="S92" s="38">
        <f t="shared" si="16"/>
        <v>76.384</v>
      </c>
      <c r="T92" s="38">
        <f t="shared" si="17"/>
        <v>81.158000000000001</v>
      </c>
      <c r="U92" s="38">
        <f t="shared" si="18"/>
        <v>85.932000000000002</v>
      </c>
      <c r="V92" s="38">
        <f t="shared" si="19"/>
        <v>90.706000000000003</v>
      </c>
      <c r="W92" s="38">
        <f t="shared" si="20"/>
        <v>95.48</v>
      </c>
    </row>
    <row r="93" spans="1:23" ht="18" x14ac:dyDescent="0.2">
      <c r="A93">
        <v>93</v>
      </c>
      <c r="B93" s="34">
        <v>14.59</v>
      </c>
      <c r="C93" s="35">
        <v>17.260000000000002</v>
      </c>
      <c r="D93" s="35">
        <v>19.920000000000002</v>
      </c>
      <c r="E93" s="35">
        <v>22.59</v>
      </c>
      <c r="F93" s="35">
        <v>25.25</v>
      </c>
      <c r="G93" s="35">
        <v>28.48</v>
      </c>
      <c r="H93" s="35">
        <v>31.68</v>
      </c>
      <c r="I93" s="35">
        <v>34.89</v>
      </c>
      <c r="J93" s="35">
        <v>38.1</v>
      </c>
      <c r="K93" s="35">
        <v>41.32</v>
      </c>
      <c r="L93" s="36">
        <v>44.53</v>
      </c>
      <c r="M93" s="37">
        <v>47.74</v>
      </c>
      <c r="N93" s="38">
        <f t="shared" si="11"/>
        <v>52.514000000000003</v>
      </c>
      <c r="O93" s="38">
        <f t="shared" si="12"/>
        <v>57.288000000000004</v>
      </c>
      <c r="P93" s="38">
        <f t="shared" si="13"/>
        <v>62.062000000000005</v>
      </c>
      <c r="Q93" s="38">
        <f t="shared" si="14"/>
        <v>66.835999999999999</v>
      </c>
      <c r="R93" s="38">
        <f t="shared" si="15"/>
        <v>71.61</v>
      </c>
      <c r="S93" s="38">
        <f t="shared" si="16"/>
        <v>76.384</v>
      </c>
      <c r="T93" s="38">
        <f t="shared" si="17"/>
        <v>81.158000000000001</v>
      </c>
      <c r="U93" s="38">
        <f t="shared" si="18"/>
        <v>85.932000000000002</v>
      </c>
      <c r="V93" s="38">
        <f t="shared" si="19"/>
        <v>90.706000000000003</v>
      </c>
      <c r="W93" s="38">
        <f t="shared" si="20"/>
        <v>95.48</v>
      </c>
    </row>
    <row r="94" spans="1:23" ht="18" x14ac:dyDescent="0.2">
      <c r="A94">
        <v>94</v>
      </c>
      <c r="B94" s="34">
        <v>14.59</v>
      </c>
      <c r="C94" s="35">
        <v>17.260000000000002</v>
      </c>
      <c r="D94" s="35">
        <v>19.920000000000002</v>
      </c>
      <c r="E94" s="35">
        <v>22.59</v>
      </c>
      <c r="F94" s="35">
        <v>25.25</v>
      </c>
      <c r="G94" s="35">
        <v>28.48</v>
      </c>
      <c r="H94" s="35">
        <v>31.68</v>
      </c>
      <c r="I94" s="35">
        <v>34.89</v>
      </c>
      <c r="J94" s="35">
        <v>38.1</v>
      </c>
      <c r="K94" s="35">
        <v>41.32</v>
      </c>
      <c r="L94" s="36">
        <v>44.53</v>
      </c>
      <c r="M94" s="37">
        <v>47.74</v>
      </c>
      <c r="N94" s="38">
        <f t="shared" si="11"/>
        <v>52.514000000000003</v>
      </c>
      <c r="O94" s="38">
        <f t="shared" si="12"/>
        <v>57.288000000000004</v>
      </c>
      <c r="P94" s="38">
        <f t="shared" si="13"/>
        <v>62.062000000000005</v>
      </c>
      <c r="Q94" s="38">
        <f t="shared" si="14"/>
        <v>66.835999999999999</v>
      </c>
      <c r="R94" s="38">
        <f t="shared" si="15"/>
        <v>71.61</v>
      </c>
      <c r="S94" s="38">
        <f t="shared" si="16"/>
        <v>76.384</v>
      </c>
      <c r="T94" s="38">
        <f t="shared" si="17"/>
        <v>81.158000000000001</v>
      </c>
      <c r="U94" s="38">
        <f t="shared" si="18"/>
        <v>85.932000000000002</v>
      </c>
      <c r="V94" s="38">
        <f t="shared" si="19"/>
        <v>90.706000000000003</v>
      </c>
      <c r="W94" s="38">
        <f t="shared" si="20"/>
        <v>95.48</v>
      </c>
    </row>
    <row r="95" spans="1:23" ht="18" x14ac:dyDescent="0.2">
      <c r="A95">
        <v>95</v>
      </c>
      <c r="B95" s="34">
        <v>14.59</v>
      </c>
      <c r="C95" s="35">
        <v>17.260000000000002</v>
      </c>
      <c r="D95" s="35">
        <v>19.920000000000002</v>
      </c>
      <c r="E95" s="35">
        <v>22.59</v>
      </c>
      <c r="F95" s="35">
        <v>25.25</v>
      </c>
      <c r="G95" s="35">
        <v>28.48</v>
      </c>
      <c r="H95" s="35">
        <v>31.68</v>
      </c>
      <c r="I95" s="35">
        <v>34.89</v>
      </c>
      <c r="J95" s="35">
        <v>38.1</v>
      </c>
      <c r="K95" s="35">
        <v>41.32</v>
      </c>
      <c r="L95" s="36">
        <v>44.53</v>
      </c>
      <c r="M95" s="37">
        <v>47.74</v>
      </c>
      <c r="N95" s="38">
        <f t="shared" si="11"/>
        <v>52.514000000000003</v>
      </c>
      <c r="O95" s="38">
        <f t="shared" si="12"/>
        <v>57.288000000000004</v>
      </c>
      <c r="P95" s="38">
        <f t="shared" si="13"/>
        <v>62.062000000000005</v>
      </c>
      <c r="Q95" s="38">
        <f t="shared" si="14"/>
        <v>66.835999999999999</v>
      </c>
      <c r="R95" s="38">
        <f t="shared" si="15"/>
        <v>71.61</v>
      </c>
      <c r="S95" s="38">
        <f t="shared" si="16"/>
        <v>76.384</v>
      </c>
      <c r="T95" s="38">
        <f t="shared" si="17"/>
        <v>81.158000000000001</v>
      </c>
      <c r="U95" s="38">
        <f t="shared" si="18"/>
        <v>85.932000000000002</v>
      </c>
      <c r="V95" s="38">
        <f t="shared" si="19"/>
        <v>90.706000000000003</v>
      </c>
      <c r="W95" s="38">
        <f t="shared" si="20"/>
        <v>95.48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W95"/>
  <sheetViews>
    <sheetView workbookViewId="0">
      <selection activeCell="A98" sqref="A98:O218"/>
    </sheetView>
  </sheetViews>
  <sheetFormatPr baseColWidth="10" defaultRowHeight="12.75" x14ac:dyDescent="0.2"/>
  <cols>
    <col min="1" max="1" width="11.85546875" bestFit="1" customWidth="1"/>
    <col min="257" max="257" width="11.85546875" bestFit="1" customWidth="1"/>
    <col min="513" max="513" width="11.85546875" bestFit="1" customWidth="1"/>
    <col min="769" max="769" width="11.85546875" bestFit="1" customWidth="1"/>
    <col min="1025" max="1025" width="11.85546875" bestFit="1" customWidth="1"/>
    <col min="1281" max="1281" width="11.85546875" bestFit="1" customWidth="1"/>
    <col min="1537" max="1537" width="11.85546875" bestFit="1" customWidth="1"/>
    <col min="1793" max="1793" width="11.85546875" bestFit="1" customWidth="1"/>
    <col min="2049" max="2049" width="11.85546875" bestFit="1" customWidth="1"/>
    <col min="2305" max="2305" width="11.85546875" bestFit="1" customWidth="1"/>
    <col min="2561" max="2561" width="11.85546875" bestFit="1" customWidth="1"/>
    <col min="2817" max="2817" width="11.85546875" bestFit="1" customWidth="1"/>
    <col min="3073" max="3073" width="11.85546875" bestFit="1" customWidth="1"/>
    <col min="3329" max="3329" width="11.85546875" bestFit="1" customWidth="1"/>
    <col min="3585" max="3585" width="11.85546875" bestFit="1" customWidth="1"/>
    <col min="3841" max="3841" width="11.85546875" bestFit="1" customWidth="1"/>
    <col min="4097" max="4097" width="11.85546875" bestFit="1" customWidth="1"/>
    <col min="4353" max="4353" width="11.85546875" bestFit="1" customWidth="1"/>
    <col min="4609" max="4609" width="11.85546875" bestFit="1" customWidth="1"/>
    <col min="4865" max="4865" width="11.85546875" bestFit="1" customWidth="1"/>
    <col min="5121" max="5121" width="11.85546875" bestFit="1" customWidth="1"/>
    <col min="5377" max="5377" width="11.85546875" bestFit="1" customWidth="1"/>
    <col min="5633" max="5633" width="11.85546875" bestFit="1" customWidth="1"/>
    <col min="5889" max="5889" width="11.85546875" bestFit="1" customWidth="1"/>
    <col min="6145" max="6145" width="11.85546875" bestFit="1" customWidth="1"/>
    <col min="6401" max="6401" width="11.85546875" bestFit="1" customWidth="1"/>
    <col min="6657" max="6657" width="11.85546875" bestFit="1" customWidth="1"/>
    <col min="6913" max="6913" width="11.85546875" bestFit="1" customWidth="1"/>
    <col min="7169" max="7169" width="11.85546875" bestFit="1" customWidth="1"/>
    <col min="7425" max="7425" width="11.85546875" bestFit="1" customWidth="1"/>
    <col min="7681" max="7681" width="11.85546875" bestFit="1" customWidth="1"/>
    <col min="7937" max="7937" width="11.85546875" bestFit="1" customWidth="1"/>
    <col min="8193" max="8193" width="11.85546875" bestFit="1" customWidth="1"/>
    <col min="8449" max="8449" width="11.85546875" bestFit="1" customWidth="1"/>
    <col min="8705" max="8705" width="11.85546875" bestFit="1" customWidth="1"/>
    <col min="8961" max="8961" width="11.85546875" bestFit="1" customWidth="1"/>
    <col min="9217" max="9217" width="11.85546875" bestFit="1" customWidth="1"/>
    <col min="9473" max="9473" width="11.85546875" bestFit="1" customWidth="1"/>
    <col min="9729" max="9729" width="11.85546875" bestFit="1" customWidth="1"/>
    <col min="9985" max="9985" width="11.85546875" bestFit="1" customWidth="1"/>
    <col min="10241" max="10241" width="11.85546875" bestFit="1" customWidth="1"/>
    <col min="10497" max="10497" width="11.85546875" bestFit="1" customWidth="1"/>
    <col min="10753" max="10753" width="11.85546875" bestFit="1" customWidth="1"/>
    <col min="11009" max="11009" width="11.85546875" bestFit="1" customWidth="1"/>
    <col min="11265" max="11265" width="11.85546875" bestFit="1" customWidth="1"/>
    <col min="11521" max="11521" width="11.85546875" bestFit="1" customWidth="1"/>
    <col min="11777" max="11777" width="11.85546875" bestFit="1" customWidth="1"/>
    <col min="12033" max="12033" width="11.85546875" bestFit="1" customWidth="1"/>
    <col min="12289" max="12289" width="11.85546875" bestFit="1" customWidth="1"/>
    <col min="12545" max="12545" width="11.85546875" bestFit="1" customWidth="1"/>
    <col min="12801" max="12801" width="11.85546875" bestFit="1" customWidth="1"/>
    <col min="13057" max="13057" width="11.85546875" bestFit="1" customWidth="1"/>
    <col min="13313" max="13313" width="11.85546875" bestFit="1" customWidth="1"/>
    <col min="13569" max="13569" width="11.85546875" bestFit="1" customWidth="1"/>
    <col min="13825" max="13825" width="11.85546875" bestFit="1" customWidth="1"/>
    <col min="14081" max="14081" width="11.85546875" bestFit="1" customWidth="1"/>
    <col min="14337" max="14337" width="11.85546875" bestFit="1" customWidth="1"/>
    <col min="14593" max="14593" width="11.85546875" bestFit="1" customWidth="1"/>
    <col min="14849" max="14849" width="11.85546875" bestFit="1" customWidth="1"/>
    <col min="15105" max="15105" width="11.85546875" bestFit="1" customWidth="1"/>
    <col min="15361" max="15361" width="11.85546875" bestFit="1" customWidth="1"/>
    <col min="15617" max="15617" width="11.85546875" bestFit="1" customWidth="1"/>
    <col min="15873" max="15873" width="11.85546875" bestFit="1" customWidth="1"/>
    <col min="16129" max="16129" width="11.85546875" bestFit="1" customWidth="1"/>
  </cols>
  <sheetData>
    <row r="1" spans="1:23" ht="15" x14ac:dyDescent="0.3">
      <c r="A1" t="s">
        <v>215</v>
      </c>
      <c r="B1" s="33">
        <v>4</v>
      </c>
      <c r="C1" s="33">
        <v>9</v>
      </c>
      <c r="D1" s="33">
        <v>14</v>
      </c>
      <c r="E1" s="33">
        <v>19</v>
      </c>
      <c r="F1" s="33">
        <f>E1+10</f>
        <v>29</v>
      </c>
      <c r="G1" s="33">
        <f t="shared" ref="G1:W1" si="0">F1+10</f>
        <v>39</v>
      </c>
      <c r="H1" s="33">
        <f t="shared" si="0"/>
        <v>49</v>
      </c>
      <c r="I1" s="33">
        <f t="shared" si="0"/>
        <v>59</v>
      </c>
      <c r="J1" s="33">
        <f t="shared" si="0"/>
        <v>69</v>
      </c>
      <c r="K1" s="33">
        <f t="shared" si="0"/>
        <v>79</v>
      </c>
      <c r="L1" s="33">
        <f t="shared" si="0"/>
        <v>89</v>
      </c>
      <c r="M1" s="33">
        <f t="shared" si="0"/>
        <v>99</v>
      </c>
      <c r="N1" s="33">
        <f t="shared" si="0"/>
        <v>109</v>
      </c>
      <c r="O1" s="33">
        <f t="shared" si="0"/>
        <v>119</v>
      </c>
      <c r="P1" s="33">
        <f t="shared" si="0"/>
        <v>129</v>
      </c>
      <c r="Q1" s="33">
        <f t="shared" si="0"/>
        <v>139</v>
      </c>
      <c r="R1" s="33">
        <f t="shared" si="0"/>
        <v>149</v>
      </c>
      <c r="S1" s="33">
        <f t="shared" si="0"/>
        <v>159</v>
      </c>
      <c r="T1" s="33">
        <f t="shared" si="0"/>
        <v>169</v>
      </c>
      <c r="U1" s="33">
        <f t="shared" si="0"/>
        <v>179</v>
      </c>
      <c r="V1" s="33">
        <f t="shared" si="0"/>
        <v>189</v>
      </c>
      <c r="W1" s="33">
        <f t="shared" si="0"/>
        <v>199</v>
      </c>
    </row>
    <row r="2" spans="1:23" x14ac:dyDescent="0.2">
      <c r="A2">
        <v>1</v>
      </c>
      <c r="B2" s="46">
        <v>11.09</v>
      </c>
      <c r="C2" s="46">
        <v>11.09</v>
      </c>
      <c r="D2" s="46">
        <v>15.02</v>
      </c>
      <c r="E2" s="46">
        <v>15.02</v>
      </c>
      <c r="F2" s="46">
        <v>17.920000000000002</v>
      </c>
      <c r="G2" s="46">
        <v>20.83</v>
      </c>
      <c r="H2" s="46">
        <v>23.22</v>
      </c>
      <c r="I2" s="46">
        <v>26.53</v>
      </c>
      <c r="J2" s="46">
        <v>29.7</v>
      </c>
      <c r="K2" s="46">
        <v>32.32</v>
      </c>
      <c r="L2" s="46">
        <v>32.36</v>
      </c>
      <c r="M2" s="46">
        <v>34.729999999999997</v>
      </c>
      <c r="N2" s="46">
        <v>37.741000000000007</v>
      </c>
      <c r="O2" s="46">
        <v>41.172000000000004</v>
      </c>
      <c r="P2" s="46">
        <v>44.603000000000002</v>
      </c>
      <c r="Q2" s="46">
        <v>48.033999999999999</v>
      </c>
      <c r="R2" s="46">
        <v>51.465000000000003</v>
      </c>
      <c r="S2" s="46">
        <v>54.896000000000008</v>
      </c>
      <c r="T2" s="46">
        <v>58.327000000000005</v>
      </c>
      <c r="U2" s="46">
        <v>61.758000000000003</v>
      </c>
      <c r="V2" s="46">
        <v>65.189000000000007</v>
      </c>
      <c r="W2" s="46">
        <v>68.62</v>
      </c>
    </row>
    <row r="3" spans="1:23" x14ac:dyDescent="0.2">
      <c r="A3">
        <v>2</v>
      </c>
      <c r="B3" s="46">
        <v>13.97</v>
      </c>
      <c r="C3" s="46">
        <v>13.97</v>
      </c>
      <c r="D3" s="46">
        <v>16.46</v>
      </c>
      <c r="E3" s="46">
        <v>16.46</v>
      </c>
      <c r="F3" s="46">
        <v>19.41</v>
      </c>
      <c r="G3" s="46">
        <v>23.07</v>
      </c>
      <c r="H3" s="46">
        <v>25.72</v>
      </c>
      <c r="I3" s="46">
        <v>28.44</v>
      </c>
      <c r="J3" s="46">
        <v>32.24</v>
      </c>
      <c r="K3" s="46">
        <v>35.96</v>
      </c>
      <c r="L3" s="46">
        <v>35.68</v>
      </c>
      <c r="M3" s="46">
        <v>36.65</v>
      </c>
      <c r="N3" s="46">
        <v>38.28</v>
      </c>
      <c r="O3" s="46">
        <v>41.76</v>
      </c>
      <c r="P3" s="46">
        <v>45.239999999999995</v>
      </c>
      <c r="Q3" s="46">
        <v>48.719999999999992</v>
      </c>
      <c r="R3" s="46">
        <v>52.199999999999996</v>
      </c>
      <c r="S3" s="46">
        <v>55.68</v>
      </c>
      <c r="T3" s="46">
        <v>59.16</v>
      </c>
      <c r="U3" s="46">
        <v>62.639999999999993</v>
      </c>
      <c r="V3" s="46">
        <v>66.11999999999999</v>
      </c>
      <c r="W3" s="46">
        <v>69.599999999999994</v>
      </c>
    </row>
    <row r="4" spans="1:23" x14ac:dyDescent="0.2">
      <c r="A4">
        <v>3</v>
      </c>
      <c r="B4" s="46">
        <v>20.39</v>
      </c>
      <c r="C4" s="46">
        <v>20.39</v>
      </c>
      <c r="D4" s="46">
        <v>24.03</v>
      </c>
      <c r="E4" s="46">
        <v>24.03</v>
      </c>
      <c r="F4" s="46">
        <v>26.29</v>
      </c>
      <c r="G4" s="46">
        <v>29.3</v>
      </c>
      <c r="H4" s="46">
        <v>31.5</v>
      </c>
      <c r="I4" s="46">
        <v>34.46</v>
      </c>
      <c r="J4" s="46">
        <v>38.409999999999997</v>
      </c>
      <c r="K4" s="46">
        <v>41.38</v>
      </c>
      <c r="L4" s="46">
        <v>42.04</v>
      </c>
      <c r="M4" s="46">
        <v>43.16</v>
      </c>
      <c r="N4" s="46">
        <v>45.122000000000007</v>
      </c>
      <c r="O4" s="46">
        <v>49.224000000000004</v>
      </c>
      <c r="P4" s="46">
        <v>53.326000000000008</v>
      </c>
      <c r="Q4" s="46">
        <v>57.427999999999997</v>
      </c>
      <c r="R4" s="46">
        <v>61.53</v>
      </c>
      <c r="S4" s="46">
        <v>65.632000000000005</v>
      </c>
      <c r="T4" s="46">
        <v>69.734000000000009</v>
      </c>
      <c r="U4" s="46">
        <v>73.836000000000013</v>
      </c>
      <c r="V4" s="46">
        <v>77.938000000000002</v>
      </c>
      <c r="W4" s="46">
        <v>82.04</v>
      </c>
    </row>
    <row r="5" spans="1:23" x14ac:dyDescent="0.2">
      <c r="A5">
        <v>4</v>
      </c>
      <c r="B5" s="46">
        <v>16.91</v>
      </c>
      <c r="C5" s="46">
        <v>16.91</v>
      </c>
      <c r="D5" s="46">
        <v>20.83</v>
      </c>
      <c r="E5" s="46">
        <v>20.83</v>
      </c>
      <c r="F5" s="46">
        <v>24</v>
      </c>
      <c r="G5" s="46">
        <v>27.86</v>
      </c>
      <c r="H5" s="46">
        <v>30.78</v>
      </c>
      <c r="I5" s="46">
        <v>34.42</v>
      </c>
      <c r="J5" s="46">
        <v>38.799999999999997</v>
      </c>
      <c r="K5" s="46">
        <v>43.11</v>
      </c>
      <c r="L5" s="46">
        <v>43.61</v>
      </c>
      <c r="M5" s="46">
        <v>46.29</v>
      </c>
      <c r="N5" s="46">
        <v>49.874000000000009</v>
      </c>
      <c r="O5" s="46">
        <v>54.408000000000001</v>
      </c>
      <c r="P5" s="46">
        <v>58.942000000000007</v>
      </c>
      <c r="Q5" s="46">
        <v>63.475999999999999</v>
      </c>
      <c r="R5" s="46">
        <v>68.010000000000005</v>
      </c>
      <c r="S5" s="46">
        <v>72.544000000000011</v>
      </c>
      <c r="T5" s="46">
        <v>77.078000000000003</v>
      </c>
      <c r="U5" s="46">
        <v>81.612000000000009</v>
      </c>
      <c r="V5" s="46">
        <v>86.146000000000001</v>
      </c>
      <c r="W5" s="46">
        <v>90.68</v>
      </c>
    </row>
    <row r="6" spans="1:23" x14ac:dyDescent="0.2">
      <c r="A6">
        <v>5</v>
      </c>
      <c r="B6" s="46">
        <v>16.75</v>
      </c>
      <c r="C6" s="46">
        <v>16.75</v>
      </c>
      <c r="D6" s="46">
        <v>21.2</v>
      </c>
      <c r="E6" s="46">
        <v>21.2</v>
      </c>
      <c r="F6" s="46">
        <v>24.86</v>
      </c>
      <c r="G6" s="46">
        <v>29.19</v>
      </c>
      <c r="H6" s="46">
        <v>32.5</v>
      </c>
      <c r="I6" s="46">
        <v>36.6</v>
      </c>
      <c r="J6" s="46">
        <v>41.4</v>
      </c>
      <c r="K6" s="46">
        <v>46.35</v>
      </c>
      <c r="L6" s="46">
        <v>46.98</v>
      </c>
      <c r="M6" s="46">
        <v>50.13</v>
      </c>
      <c r="N6" s="46">
        <v>54.208000000000006</v>
      </c>
      <c r="O6" s="46">
        <v>59.135999999999996</v>
      </c>
      <c r="P6" s="46">
        <v>64.064000000000007</v>
      </c>
      <c r="Q6" s="46">
        <v>68.99199999999999</v>
      </c>
      <c r="R6" s="46">
        <v>73.92</v>
      </c>
      <c r="S6" s="46">
        <v>78.848000000000013</v>
      </c>
      <c r="T6" s="46">
        <v>83.775999999999996</v>
      </c>
      <c r="U6" s="46">
        <v>88.704000000000008</v>
      </c>
      <c r="V6" s="46">
        <v>93.631999999999991</v>
      </c>
      <c r="W6" s="46">
        <v>98.56</v>
      </c>
    </row>
    <row r="7" spans="1:23" x14ac:dyDescent="0.2">
      <c r="A7">
        <v>6</v>
      </c>
      <c r="B7" s="46">
        <v>21.48</v>
      </c>
      <c r="C7" s="46">
        <v>21.48</v>
      </c>
      <c r="D7" s="46">
        <v>25.63</v>
      </c>
      <c r="E7" s="46">
        <v>25.63</v>
      </c>
      <c r="F7" s="46">
        <v>28.43</v>
      </c>
      <c r="G7" s="46">
        <v>32.07</v>
      </c>
      <c r="H7" s="46">
        <v>35.159999999999997</v>
      </c>
      <c r="I7" s="46">
        <v>39</v>
      </c>
      <c r="J7" s="46">
        <v>43.9</v>
      </c>
      <c r="K7" s="46">
        <v>47.85</v>
      </c>
      <c r="L7" s="46">
        <v>48.57</v>
      </c>
      <c r="M7" s="46">
        <v>49.81</v>
      </c>
      <c r="N7" s="46">
        <v>51.975000000000001</v>
      </c>
      <c r="O7" s="46">
        <v>56.699999999999996</v>
      </c>
      <c r="P7" s="46">
        <v>61.425000000000004</v>
      </c>
      <c r="Q7" s="46">
        <v>66.149999999999991</v>
      </c>
      <c r="R7" s="46">
        <v>70.875</v>
      </c>
      <c r="S7" s="46">
        <v>75.600000000000009</v>
      </c>
      <c r="T7" s="46">
        <v>80.325000000000003</v>
      </c>
      <c r="U7" s="46">
        <v>85.05</v>
      </c>
      <c r="V7" s="46">
        <v>89.774999999999991</v>
      </c>
      <c r="W7" s="46">
        <v>94.5</v>
      </c>
    </row>
    <row r="8" spans="1:23" x14ac:dyDescent="0.2">
      <c r="A8">
        <v>7</v>
      </c>
      <c r="B8" s="46">
        <v>20.88</v>
      </c>
      <c r="C8" s="46">
        <v>20.88</v>
      </c>
      <c r="D8" s="46">
        <v>26.43</v>
      </c>
      <c r="E8" s="46">
        <v>26.43</v>
      </c>
      <c r="F8" s="46">
        <v>29.21</v>
      </c>
      <c r="G8" s="46">
        <v>32.6</v>
      </c>
      <c r="H8" s="46">
        <v>34.9</v>
      </c>
      <c r="I8" s="46">
        <v>38.89</v>
      </c>
      <c r="J8" s="46">
        <v>43.34</v>
      </c>
      <c r="K8" s="46">
        <v>46.51</v>
      </c>
      <c r="L8" s="46">
        <v>47.1</v>
      </c>
      <c r="M8" s="46">
        <v>49.33</v>
      </c>
      <c r="N8" s="46">
        <v>52.558000000000007</v>
      </c>
      <c r="O8" s="46">
        <v>57.335999999999999</v>
      </c>
      <c r="P8" s="46">
        <v>62.114000000000004</v>
      </c>
      <c r="Q8" s="46">
        <v>66.891999999999996</v>
      </c>
      <c r="R8" s="46">
        <v>71.67</v>
      </c>
      <c r="S8" s="46">
        <v>76.448000000000008</v>
      </c>
      <c r="T8" s="46">
        <v>81.225999999999999</v>
      </c>
      <c r="U8" s="46">
        <v>86.004000000000005</v>
      </c>
      <c r="V8" s="46">
        <v>90.781999999999996</v>
      </c>
      <c r="W8" s="46">
        <v>95.56</v>
      </c>
    </row>
    <row r="9" spans="1:23" x14ac:dyDescent="0.2">
      <c r="A9">
        <v>8</v>
      </c>
      <c r="B9" s="46">
        <v>15.78</v>
      </c>
      <c r="C9" s="46">
        <v>15.78</v>
      </c>
      <c r="D9" s="46">
        <v>19.07</v>
      </c>
      <c r="E9" s="46">
        <v>19.07</v>
      </c>
      <c r="F9" s="46">
        <v>23.48</v>
      </c>
      <c r="G9" s="46">
        <v>27.81</v>
      </c>
      <c r="H9" s="46">
        <v>30.78</v>
      </c>
      <c r="I9" s="46">
        <v>34.799999999999997</v>
      </c>
      <c r="J9" s="46">
        <v>39.69</v>
      </c>
      <c r="K9" s="46">
        <v>43.69</v>
      </c>
      <c r="L9" s="46">
        <v>43.78</v>
      </c>
      <c r="M9" s="46">
        <v>46.67</v>
      </c>
      <c r="N9" s="46">
        <v>50.402000000000001</v>
      </c>
      <c r="O9" s="46">
        <v>54.984000000000002</v>
      </c>
      <c r="P9" s="46">
        <v>59.566000000000003</v>
      </c>
      <c r="Q9" s="46">
        <v>64.147999999999996</v>
      </c>
      <c r="R9" s="46">
        <v>68.73</v>
      </c>
      <c r="S9" s="46">
        <v>73.311999999999998</v>
      </c>
      <c r="T9" s="46">
        <v>77.894000000000005</v>
      </c>
      <c r="U9" s="46">
        <v>82.475999999999999</v>
      </c>
      <c r="V9" s="46">
        <v>87.057999999999993</v>
      </c>
      <c r="W9" s="46">
        <v>91.64</v>
      </c>
    </row>
    <row r="10" spans="1:23" x14ac:dyDescent="0.2">
      <c r="A10">
        <v>9</v>
      </c>
      <c r="B10" s="46">
        <v>14.69</v>
      </c>
      <c r="C10" s="46">
        <v>14.69</v>
      </c>
      <c r="D10" s="46">
        <v>17.21</v>
      </c>
      <c r="E10" s="46">
        <v>17.21</v>
      </c>
      <c r="F10" s="46">
        <v>18.989999999999998</v>
      </c>
      <c r="G10" s="46">
        <v>21.25</v>
      </c>
      <c r="H10" s="46">
        <v>22.85</v>
      </c>
      <c r="I10" s="46">
        <v>25.14</v>
      </c>
      <c r="J10" s="46">
        <v>28.25</v>
      </c>
      <c r="K10" s="46">
        <v>31.11</v>
      </c>
      <c r="L10" s="46">
        <v>31.38</v>
      </c>
      <c r="M10" s="46">
        <v>32.07</v>
      </c>
      <c r="N10" s="46">
        <v>33.462000000000003</v>
      </c>
      <c r="O10" s="46">
        <v>36.503999999999998</v>
      </c>
      <c r="P10" s="46">
        <v>39.546000000000006</v>
      </c>
      <c r="Q10" s="46">
        <v>42.588000000000001</v>
      </c>
      <c r="R10" s="46">
        <v>45.63</v>
      </c>
      <c r="S10" s="46">
        <v>48.672000000000004</v>
      </c>
      <c r="T10" s="46">
        <v>51.713999999999999</v>
      </c>
      <c r="U10" s="46">
        <v>54.756000000000007</v>
      </c>
      <c r="V10" s="46">
        <v>57.798000000000002</v>
      </c>
      <c r="W10" s="46">
        <v>60.84</v>
      </c>
    </row>
    <row r="11" spans="1:23" x14ac:dyDescent="0.2">
      <c r="A11">
        <v>10</v>
      </c>
      <c r="B11" s="46">
        <v>14.42</v>
      </c>
      <c r="C11" s="46">
        <v>14.42</v>
      </c>
      <c r="D11" s="46">
        <v>17.37</v>
      </c>
      <c r="E11" s="46">
        <v>17.37</v>
      </c>
      <c r="F11" s="46">
        <v>19.41</v>
      </c>
      <c r="G11" s="46">
        <v>22</v>
      </c>
      <c r="H11" s="46">
        <v>24.21</v>
      </c>
      <c r="I11" s="46">
        <v>26.91</v>
      </c>
      <c r="J11" s="46">
        <v>30.36</v>
      </c>
      <c r="K11" s="46">
        <v>33.19</v>
      </c>
      <c r="L11" s="46">
        <v>33.770000000000003</v>
      </c>
      <c r="M11" s="46">
        <v>34.840000000000003</v>
      </c>
      <c r="N11" s="46">
        <v>36.564000000000007</v>
      </c>
      <c r="O11" s="46">
        <v>39.887999999999998</v>
      </c>
      <c r="P11" s="46">
        <v>43.212000000000003</v>
      </c>
      <c r="Q11" s="46">
        <v>46.536000000000001</v>
      </c>
      <c r="R11" s="46">
        <v>49.86</v>
      </c>
      <c r="S11" s="46">
        <v>53.184000000000005</v>
      </c>
      <c r="T11" s="46">
        <v>56.508000000000003</v>
      </c>
      <c r="U11" s="46">
        <v>59.832000000000008</v>
      </c>
      <c r="V11" s="46">
        <v>63.155999999999999</v>
      </c>
      <c r="W11" s="46">
        <v>66.48</v>
      </c>
    </row>
    <row r="12" spans="1:23" x14ac:dyDescent="0.2">
      <c r="A12">
        <v>11</v>
      </c>
      <c r="B12" s="46">
        <v>14.58</v>
      </c>
      <c r="C12" s="46">
        <v>14.58</v>
      </c>
      <c r="D12" s="46">
        <v>16.78</v>
      </c>
      <c r="E12" s="46">
        <v>16.78</v>
      </c>
      <c r="F12" s="46">
        <v>19.09</v>
      </c>
      <c r="G12" s="46">
        <v>21.63</v>
      </c>
      <c r="H12" s="46">
        <v>23.27</v>
      </c>
      <c r="I12" s="46">
        <v>25.63</v>
      </c>
      <c r="J12" s="46">
        <v>28.64</v>
      </c>
      <c r="K12" s="46">
        <v>31.51</v>
      </c>
      <c r="L12" s="46">
        <v>31.49</v>
      </c>
      <c r="M12" s="46">
        <v>33.57</v>
      </c>
      <c r="N12" s="46">
        <v>36.212000000000003</v>
      </c>
      <c r="O12" s="46">
        <v>39.503999999999998</v>
      </c>
      <c r="P12" s="46">
        <v>42.796000000000006</v>
      </c>
      <c r="Q12" s="46">
        <v>46.088000000000001</v>
      </c>
      <c r="R12" s="46">
        <v>49.38</v>
      </c>
      <c r="S12" s="46">
        <v>52.672000000000004</v>
      </c>
      <c r="T12" s="46">
        <v>55.963999999999999</v>
      </c>
      <c r="U12" s="46">
        <v>59.256000000000007</v>
      </c>
      <c r="V12" s="46">
        <v>62.548000000000002</v>
      </c>
      <c r="W12" s="46">
        <v>65.84</v>
      </c>
    </row>
    <row r="13" spans="1:23" x14ac:dyDescent="0.2">
      <c r="A13">
        <v>12</v>
      </c>
      <c r="B13" s="46">
        <v>14.15</v>
      </c>
      <c r="C13" s="46">
        <v>14.15</v>
      </c>
      <c r="D13" s="46">
        <v>17.420000000000002</v>
      </c>
      <c r="E13" s="46">
        <v>17.420000000000002</v>
      </c>
      <c r="F13" s="46">
        <v>19.2</v>
      </c>
      <c r="G13" s="46">
        <v>22.11</v>
      </c>
      <c r="H13" s="46">
        <v>24.42</v>
      </c>
      <c r="I13" s="46">
        <v>26.64</v>
      </c>
      <c r="J13" s="46">
        <v>29.42</v>
      </c>
      <c r="K13" s="46">
        <v>32.380000000000003</v>
      </c>
      <c r="L13" s="46">
        <v>32.36</v>
      </c>
      <c r="M13" s="46">
        <v>33.46</v>
      </c>
      <c r="N13" s="46">
        <v>35.222000000000008</v>
      </c>
      <c r="O13" s="46">
        <v>38.423999999999999</v>
      </c>
      <c r="P13" s="46">
        <v>41.626000000000005</v>
      </c>
      <c r="Q13" s="46">
        <v>44.828000000000003</v>
      </c>
      <c r="R13" s="46">
        <v>48.03</v>
      </c>
      <c r="S13" s="46">
        <v>51.232000000000006</v>
      </c>
      <c r="T13" s="46">
        <v>54.434000000000005</v>
      </c>
      <c r="U13" s="46">
        <v>57.63600000000001</v>
      </c>
      <c r="V13" s="46">
        <v>60.838000000000001</v>
      </c>
      <c r="W13" s="46">
        <v>64.040000000000006</v>
      </c>
    </row>
    <row r="14" spans="1:23" x14ac:dyDescent="0.2">
      <c r="A14">
        <v>13</v>
      </c>
      <c r="B14" s="46">
        <v>19.47</v>
      </c>
      <c r="C14" s="46">
        <v>19.47</v>
      </c>
      <c r="D14" s="46">
        <v>23.17</v>
      </c>
      <c r="E14" s="46">
        <v>23.17</v>
      </c>
      <c r="F14" s="46">
        <v>25.68</v>
      </c>
      <c r="G14" s="46">
        <v>28.93</v>
      </c>
      <c r="H14" s="46">
        <v>31.66</v>
      </c>
      <c r="I14" s="46">
        <v>35.049999999999997</v>
      </c>
      <c r="J14" s="46">
        <v>39.46</v>
      </c>
      <c r="K14" s="46">
        <v>42.94</v>
      </c>
      <c r="L14" s="46">
        <v>43.67</v>
      </c>
      <c r="M14" s="46">
        <v>44.86</v>
      </c>
      <c r="N14" s="46">
        <v>46.992000000000004</v>
      </c>
      <c r="O14" s="46">
        <v>51.263999999999996</v>
      </c>
      <c r="P14" s="46">
        <v>55.536000000000001</v>
      </c>
      <c r="Q14" s="46">
        <v>59.807999999999993</v>
      </c>
      <c r="R14" s="46">
        <v>64.08</v>
      </c>
      <c r="S14" s="46">
        <v>68.352000000000004</v>
      </c>
      <c r="T14" s="46">
        <v>72.623999999999995</v>
      </c>
      <c r="U14" s="46">
        <v>76.896000000000001</v>
      </c>
      <c r="V14" s="46">
        <v>81.167999999999992</v>
      </c>
      <c r="W14" s="46">
        <v>85.44</v>
      </c>
    </row>
    <row r="15" spans="1:23" x14ac:dyDescent="0.2">
      <c r="A15">
        <v>14</v>
      </c>
      <c r="B15" s="46">
        <v>16.260000000000002</v>
      </c>
      <c r="C15" s="46">
        <v>16.260000000000002</v>
      </c>
      <c r="D15" s="46">
        <v>18.96</v>
      </c>
      <c r="E15" s="46">
        <v>18.96</v>
      </c>
      <c r="F15" s="46">
        <v>20.68</v>
      </c>
      <c r="G15" s="46">
        <v>22.97</v>
      </c>
      <c r="H15" s="46">
        <v>24.62</v>
      </c>
      <c r="I15" s="46">
        <v>26.95</v>
      </c>
      <c r="J15" s="46">
        <v>29.91</v>
      </c>
      <c r="K15" s="46">
        <v>32.14</v>
      </c>
      <c r="L15" s="46">
        <v>32.68</v>
      </c>
      <c r="M15" s="46">
        <v>33.72</v>
      </c>
      <c r="N15" s="46">
        <v>35.387000000000008</v>
      </c>
      <c r="O15" s="46">
        <v>38.603999999999999</v>
      </c>
      <c r="P15" s="46">
        <v>41.821000000000005</v>
      </c>
      <c r="Q15" s="46">
        <v>45.037999999999997</v>
      </c>
      <c r="R15" s="46">
        <v>48.255000000000003</v>
      </c>
      <c r="S15" s="46">
        <v>51.472000000000008</v>
      </c>
      <c r="T15" s="46">
        <v>54.689</v>
      </c>
      <c r="U15" s="46">
        <v>57.906000000000006</v>
      </c>
      <c r="V15" s="46">
        <v>61.122999999999998</v>
      </c>
      <c r="W15" s="46">
        <v>64.34</v>
      </c>
    </row>
    <row r="16" spans="1:23" x14ac:dyDescent="0.2">
      <c r="A16">
        <v>15</v>
      </c>
      <c r="B16" s="46">
        <v>12.62</v>
      </c>
      <c r="C16" s="46">
        <v>12.62</v>
      </c>
      <c r="D16" s="46">
        <v>15.35</v>
      </c>
      <c r="E16" s="46">
        <v>15.35</v>
      </c>
      <c r="F16" s="46">
        <v>17.36</v>
      </c>
      <c r="G16" s="46">
        <v>19.82</v>
      </c>
      <c r="H16" s="46">
        <v>22.17</v>
      </c>
      <c r="I16" s="46">
        <v>25.14</v>
      </c>
      <c r="J16" s="46">
        <v>28.47</v>
      </c>
      <c r="K16" s="46">
        <v>32.14</v>
      </c>
      <c r="L16" s="46">
        <v>32.74</v>
      </c>
      <c r="M16" s="46">
        <v>34.68</v>
      </c>
      <c r="N16" s="46">
        <v>37.279000000000003</v>
      </c>
      <c r="O16" s="46">
        <v>40.667999999999999</v>
      </c>
      <c r="P16" s="46">
        <v>44.057000000000002</v>
      </c>
      <c r="Q16" s="46">
        <v>47.445999999999998</v>
      </c>
      <c r="R16" s="46">
        <v>50.835000000000001</v>
      </c>
      <c r="S16" s="46">
        <v>54.224000000000004</v>
      </c>
      <c r="T16" s="46">
        <v>57.613</v>
      </c>
      <c r="U16" s="46">
        <v>61.002000000000002</v>
      </c>
      <c r="V16" s="46">
        <v>64.390999999999991</v>
      </c>
      <c r="W16" s="46">
        <v>67.78</v>
      </c>
    </row>
    <row r="17" spans="1:23" x14ac:dyDescent="0.2">
      <c r="A17">
        <v>16</v>
      </c>
      <c r="B17" s="46">
        <v>11.8</v>
      </c>
      <c r="C17" s="46">
        <v>11.8</v>
      </c>
      <c r="D17" s="46">
        <v>12.52</v>
      </c>
      <c r="E17" s="46">
        <v>12.52</v>
      </c>
      <c r="F17" s="46">
        <v>12.25</v>
      </c>
      <c r="G17" s="46">
        <v>13.37</v>
      </c>
      <c r="H17" s="46">
        <v>13.3</v>
      </c>
      <c r="I17" s="46">
        <v>13.96</v>
      </c>
      <c r="J17" s="46">
        <v>14.6</v>
      </c>
      <c r="K17" s="46">
        <v>15.59</v>
      </c>
      <c r="L17" s="46">
        <v>14.69</v>
      </c>
      <c r="M17" s="46">
        <v>14.44</v>
      </c>
      <c r="N17" s="46">
        <v>15.532</v>
      </c>
      <c r="O17" s="46">
        <v>16.943999999999999</v>
      </c>
      <c r="P17" s="46">
        <v>18.355999999999998</v>
      </c>
      <c r="Q17" s="46">
        <v>19.767999999999997</v>
      </c>
      <c r="R17" s="46">
        <v>21.18</v>
      </c>
      <c r="S17" s="46">
        <v>22.591999999999999</v>
      </c>
      <c r="T17" s="46">
        <v>24.003999999999998</v>
      </c>
      <c r="U17" s="46">
        <v>25.416</v>
      </c>
      <c r="V17" s="46">
        <v>26.827999999999996</v>
      </c>
      <c r="W17" s="46">
        <v>28.24</v>
      </c>
    </row>
    <row r="18" spans="1:23" x14ac:dyDescent="0.2">
      <c r="A18">
        <v>17</v>
      </c>
      <c r="B18" s="46">
        <v>12.94</v>
      </c>
      <c r="C18" s="46">
        <v>12.94</v>
      </c>
      <c r="D18" s="46">
        <v>14.23</v>
      </c>
      <c r="E18" s="46">
        <v>14.23</v>
      </c>
      <c r="F18" s="46">
        <v>14.75</v>
      </c>
      <c r="G18" s="46">
        <v>15.77</v>
      </c>
      <c r="H18" s="46">
        <v>16.53</v>
      </c>
      <c r="I18" s="46">
        <v>17.690000000000001</v>
      </c>
      <c r="J18" s="46">
        <v>19.32</v>
      </c>
      <c r="K18" s="46">
        <v>20.32</v>
      </c>
      <c r="L18" s="46">
        <v>20.34</v>
      </c>
      <c r="M18" s="46">
        <v>20.52</v>
      </c>
      <c r="N18" s="46">
        <v>22.099</v>
      </c>
      <c r="O18" s="46">
        <v>24.108000000000001</v>
      </c>
      <c r="P18" s="46">
        <v>26.117000000000001</v>
      </c>
      <c r="Q18" s="46">
        <v>28.125999999999998</v>
      </c>
      <c r="R18" s="46">
        <v>30.134999999999998</v>
      </c>
      <c r="S18" s="46">
        <v>32.143999999999998</v>
      </c>
      <c r="T18" s="46">
        <v>34.152999999999999</v>
      </c>
      <c r="U18" s="46">
        <v>36.161999999999999</v>
      </c>
      <c r="V18" s="46">
        <v>38.170999999999999</v>
      </c>
      <c r="W18" s="46">
        <v>40.18</v>
      </c>
    </row>
    <row r="19" spans="1:23" x14ac:dyDescent="0.2">
      <c r="A19">
        <v>18</v>
      </c>
      <c r="B19" s="46">
        <v>14.2</v>
      </c>
      <c r="C19" s="46">
        <v>14.2</v>
      </c>
      <c r="D19" s="46">
        <v>17</v>
      </c>
      <c r="E19" s="46">
        <v>17</v>
      </c>
      <c r="F19" s="46">
        <v>18.95</v>
      </c>
      <c r="G19" s="46">
        <v>21.42</v>
      </c>
      <c r="H19" s="46">
        <v>23.53</v>
      </c>
      <c r="I19" s="46">
        <v>26.11</v>
      </c>
      <c r="J19" s="46">
        <v>29.42</v>
      </c>
      <c r="K19" s="46">
        <v>32.090000000000003</v>
      </c>
      <c r="L19" s="46">
        <v>32.630000000000003</v>
      </c>
      <c r="M19" s="46">
        <v>33.619999999999997</v>
      </c>
      <c r="N19" s="46">
        <v>35.277000000000001</v>
      </c>
      <c r="O19" s="46">
        <v>38.484000000000002</v>
      </c>
      <c r="P19" s="46">
        <v>41.691000000000003</v>
      </c>
      <c r="Q19" s="46">
        <v>44.897999999999996</v>
      </c>
      <c r="R19" s="46">
        <v>48.105000000000004</v>
      </c>
      <c r="S19" s="46">
        <v>51.312000000000005</v>
      </c>
      <c r="T19" s="46">
        <v>54.518999999999998</v>
      </c>
      <c r="U19" s="46">
        <v>57.725999999999999</v>
      </c>
      <c r="V19" s="46">
        <v>60.933</v>
      </c>
      <c r="W19" s="46">
        <v>64.14</v>
      </c>
    </row>
    <row r="20" spans="1:23" x14ac:dyDescent="0.2">
      <c r="A20">
        <v>19</v>
      </c>
      <c r="B20" s="46">
        <v>14.36</v>
      </c>
      <c r="C20" s="46">
        <v>14.36</v>
      </c>
      <c r="D20" s="46">
        <v>17.420000000000002</v>
      </c>
      <c r="E20" s="46">
        <v>17.420000000000002</v>
      </c>
      <c r="F20" s="46">
        <v>19.55</v>
      </c>
      <c r="G20" s="46">
        <v>22.27</v>
      </c>
      <c r="H20" s="46">
        <v>24.57</v>
      </c>
      <c r="I20" s="46">
        <v>27.44</v>
      </c>
      <c r="J20" s="46">
        <v>30.97</v>
      </c>
      <c r="K20" s="46">
        <v>33.94</v>
      </c>
      <c r="L20" s="46">
        <v>34.53</v>
      </c>
      <c r="M20" s="46">
        <v>35.75</v>
      </c>
      <c r="N20" s="46">
        <v>37.620000000000005</v>
      </c>
      <c r="O20" s="46">
        <v>41.04</v>
      </c>
      <c r="P20" s="46">
        <v>44.460000000000008</v>
      </c>
      <c r="Q20" s="46">
        <v>47.88</v>
      </c>
      <c r="R20" s="46">
        <v>51.300000000000004</v>
      </c>
      <c r="S20" s="46">
        <v>54.720000000000006</v>
      </c>
      <c r="T20" s="46">
        <v>58.14</v>
      </c>
      <c r="U20" s="46">
        <v>61.560000000000009</v>
      </c>
      <c r="V20" s="46">
        <v>64.98</v>
      </c>
      <c r="W20" s="46">
        <v>68.400000000000006</v>
      </c>
    </row>
    <row r="21" spans="1:23" x14ac:dyDescent="0.2">
      <c r="A21">
        <v>21</v>
      </c>
      <c r="B21" s="46">
        <v>13.93</v>
      </c>
      <c r="C21" s="46">
        <v>13.93</v>
      </c>
      <c r="D21" s="46">
        <v>16.350000000000001</v>
      </c>
      <c r="E21" s="46">
        <v>16.350000000000001</v>
      </c>
      <c r="F21" s="46">
        <v>17.920000000000002</v>
      </c>
      <c r="G21" s="46">
        <v>20.03</v>
      </c>
      <c r="H21" s="46">
        <v>21.8</v>
      </c>
      <c r="I21" s="46">
        <v>24.03</v>
      </c>
      <c r="J21" s="46">
        <v>26.92</v>
      </c>
      <c r="K21" s="46">
        <v>29.15</v>
      </c>
      <c r="L21" s="46">
        <v>29.58</v>
      </c>
      <c r="M21" s="46">
        <v>30.2</v>
      </c>
      <c r="N21" s="46">
        <v>31.416</v>
      </c>
      <c r="O21" s="46">
        <v>34.271999999999998</v>
      </c>
      <c r="P21" s="46">
        <v>37.128</v>
      </c>
      <c r="Q21" s="46">
        <v>39.983999999999995</v>
      </c>
      <c r="R21" s="46">
        <v>42.839999999999996</v>
      </c>
      <c r="S21" s="46">
        <v>45.695999999999998</v>
      </c>
      <c r="T21" s="46">
        <v>48.552</v>
      </c>
      <c r="U21" s="46">
        <v>51.408000000000001</v>
      </c>
      <c r="V21" s="46">
        <v>54.263999999999996</v>
      </c>
      <c r="W21" s="46">
        <v>57.12</v>
      </c>
    </row>
    <row r="22" spans="1:23" x14ac:dyDescent="0.2">
      <c r="A22">
        <v>22</v>
      </c>
      <c r="B22" s="46">
        <v>14.15</v>
      </c>
      <c r="C22" s="46">
        <v>14.15</v>
      </c>
      <c r="D22" s="46">
        <v>16.68</v>
      </c>
      <c r="E22" s="46">
        <v>16.68</v>
      </c>
      <c r="F22" s="46">
        <v>18.329999999999998</v>
      </c>
      <c r="G22" s="46">
        <v>20.52</v>
      </c>
      <c r="H22" s="46">
        <v>22.38</v>
      </c>
      <c r="I22" s="46">
        <v>24.72</v>
      </c>
      <c r="J22" s="46">
        <v>27.7</v>
      </c>
      <c r="K22" s="46">
        <v>30.07</v>
      </c>
      <c r="L22" s="46">
        <v>30.51</v>
      </c>
      <c r="M22" s="46">
        <v>31.22</v>
      </c>
      <c r="N22" s="46">
        <v>32.593000000000004</v>
      </c>
      <c r="O22" s="46">
        <v>35.555999999999997</v>
      </c>
      <c r="P22" s="46">
        <v>38.518999999999998</v>
      </c>
      <c r="Q22" s="46">
        <v>41.481999999999999</v>
      </c>
      <c r="R22" s="46">
        <v>44.445</v>
      </c>
      <c r="S22" s="46">
        <v>47.408000000000001</v>
      </c>
      <c r="T22" s="46">
        <v>50.370999999999995</v>
      </c>
      <c r="U22" s="46">
        <v>53.333999999999996</v>
      </c>
      <c r="V22" s="46">
        <v>56.296999999999997</v>
      </c>
      <c r="W22" s="46">
        <v>59.26</v>
      </c>
    </row>
    <row r="23" spans="1:23" x14ac:dyDescent="0.2">
      <c r="A23">
        <v>23</v>
      </c>
      <c r="B23" s="46">
        <v>12.18</v>
      </c>
      <c r="C23" s="46">
        <v>12.18</v>
      </c>
      <c r="D23" s="46">
        <v>14.06</v>
      </c>
      <c r="E23" s="46">
        <v>14.06</v>
      </c>
      <c r="F23" s="46">
        <v>17.82</v>
      </c>
      <c r="G23" s="46">
        <v>19.71</v>
      </c>
      <c r="H23" s="46">
        <v>20.98</v>
      </c>
      <c r="I23" s="46">
        <v>22.74</v>
      </c>
      <c r="J23" s="46">
        <v>26.25</v>
      </c>
      <c r="K23" s="46">
        <v>29.72</v>
      </c>
      <c r="L23" s="46">
        <v>30.89</v>
      </c>
      <c r="M23" s="46">
        <v>31.97</v>
      </c>
      <c r="N23" s="46">
        <v>37.037000000000006</v>
      </c>
      <c r="O23" s="46">
        <v>40.404000000000003</v>
      </c>
      <c r="P23" s="46">
        <v>43.771000000000001</v>
      </c>
      <c r="Q23" s="46">
        <v>47.137999999999998</v>
      </c>
      <c r="R23" s="46">
        <v>50.505000000000003</v>
      </c>
      <c r="S23" s="46">
        <v>53.872000000000007</v>
      </c>
      <c r="T23" s="46">
        <v>57.239000000000004</v>
      </c>
      <c r="U23" s="46">
        <v>60.606000000000002</v>
      </c>
      <c r="V23" s="46">
        <v>63.972999999999999</v>
      </c>
      <c r="W23" s="46">
        <v>67.34</v>
      </c>
    </row>
    <row r="24" spans="1:23" x14ac:dyDescent="0.2">
      <c r="A24">
        <v>24</v>
      </c>
      <c r="B24" s="46">
        <v>20.07</v>
      </c>
      <c r="C24" s="46">
        <v>20.07</v>
      </c>
      <c r="D24" s="46">
        <v>23.6</v>
      </c>
      <c r="E24" s="46">
        <v>23.6</v>
      </c>
      <c r="F24" s="46">
        <v>25.83</v>
      </c>
      <c r="G24" s="46">
        <v>28.71</v>
      </c>
      <c r="H24" s="46">
        <v>30.88</v>
      </c>
      <c r="I24" s="46">
        <v>33.78</v>
      </c>
      <c r="J24" s="46">
        <v>37.619999999999997</v>
      </c>
      <c r="K24" s="46">
        <v>40.520000000000003</v>
      </c>
      <c r="L24" s="46">
        <v>41.12</v>
      </c>
      <c r="M24" s="46">
        <v>42.2</v>
      </c>
      <c r="N24" s="46">
        <v>44.06600000000001</v>
      </c>
      <c r="O24" s="46">
        <v>48.072000000000003</v>
      </c>
      <c r="P24" s="46">
        <v>52.078000000000003</v>
      </c>
      <c r="Q24" s="46">
        <v>56.083999999999996</v>
      </c>
      <c r="R24" s="46">
        <v>60.09</v>
      </c>
      <c r="S24" s="46">
        <v>64.096000000000004</v>
      </c>
      <c r="T24" s="46">
        <v>68.102000000000004</v>
      </c>
      <c r="U24" s="46">
        <v>72.108000000000004</v>
      </c>
      <c r="V24" s="46">
        <v>76.114000000000004</v>
      </c>
      <c r="W24" s="46">
        <v>80.12</v>
      </c>
    </row>
    <row r="25" spans="1:23" x14ac:dyDescent="0.2">
      <c r="A25">
        <v>25</v>
      </c>
      <c r="B25" s="46">
        <v>14.63</v>
      </c>
      <c r="C25" s="46">
        <v>14.63</v>
      </c>
      <c r="D25" s="46">
        <v>17.739999999999998</v>
      </c>
      <c r="E25" s="46">
        <v>17.739999999999998</v>
      </c>
      <c r="F25" s="46">
        <v>20.010000000000002</v>
      </c>
      <c r="G25" s="46">
        <v>22.8</v>
      </c>
      <c r="H25" s="46">
        <v>25.19</v>
      </c>
      <c r="I25" s="46">
        <v>28.13</v>
      </c>
      <c r="J25" s="46">
        <v>31.8</v>
      </c>
      <c r="K25" s="46">
        <v>34.86</v>
      </c>
      <c r="L25" s="46">
        <v>35.57</v>
      </c>
      <c r="M25" s="46">
        <v>36.81</v>
      </c>
      <c r="N25" s="46">
        <v>38.808000000000007</v>
      </c>
      <c r="O25" s="46">
        <v>42.335999999999999</v>
      </c>
      <c r="P25" s="46">
        <v>45.864000000000004</v>
      </c>
      <c r="Q25" s="46">
        <v>49.391999999999996</v>
      </c>
      <c r="R25" s="46">
        <v>52.92</v>
      </c>
      <c r="S25" s="46">
        <v>56.448000000000008</v>
      </c>
      <c r="T25" s="46">
        <v>59.975999999999999</v>
      </c>
      <c r="U25" s="46">
        <v>63.504000000000005</v>
      </c>
      <c r="V25" s="46">
        <v>67.031999999999996</v>
      </c>
      <c r="W25" s="46">
        <v>70.56</v>
      </c>
    </row>
    <row r="26" spans="1:23" x14ac:dyDescent="0.2">
      <c r="A26">
        <v>26</v>
      </c>
      <c r="B26" s="46">
        <v>14.69</v>
      </c>
      <c r="C26" s="46">
        <v>14.69</v>
      </c>
      <c r="D26" s="46">
        <v>18</v>
      </c>
      <c r="E26" s="46">
        <v>18</v>
      </c>
      <c r="F26" s="46">
        <v>20.32</v>
      </c>
      <c r="G26" s="46">
        <v>23.23</v>
      </c>
      <c r="H26" s="46">
        <v>25.77</v>
      </c>
      <c r="I26" s="46">
        <v>28.77</v>
      </c>
      <c r="J26" s="46">
        <v>32.57</v>
      </c>
      <c r="K26" s="46">
        <v>35.78</v>
      </c>
      <c r="L26" s="46">
        <v>36.49</v>
      </c>
      <c r="M26" s="46">
        <v>37.83</v>
      </c>
      <c r="N26" s="46">
        <v>39.908000000000001</v>
      </c>
      <c r="O26" s="46">
        <v>43.536000000000001</v>
      </c>
      <c r="P26" s="46">
        <v>47.164000000000001</v>
      </c>
      <c r="Q26" s="46">
        <v>50.792000000000002</v>
      </c>
      <c r="R26" s="46">
        <v>54.42</v>
      </c>
      <c r="S26" s="46">
        <v>58.048000000000002</v>
      </c>
      <c r="T26" s="46">
        <v>61.676000000000002</v>
      </c>
      <c r="U26" s="46">
        <v>65.304000000000002</v>
      </c>
      <c r="V26" s="46">
        <v>68.932000000000002</v>
      </c>
      <c r="W26" s="46">
        <v>72.56</v>
      </c>
    </row>
    <row r="27" spans="1:23" x14ac:dyDescent="0.2">
      <c r="A27">
        <v>27</v>
      </c>
      <c r="B27" s="46">
        <v>14.3</v>
      </c>
      <c r="C27" s="46">
        <v>14.3</v>
      </c>
      <c r="D27" s="46">
        <v>17.260000000000002</v>
      </c>
      <c r="E27" s="46">
        <v>17.260000000000002</v>
      </c>
      <c r="F27" s="46">
        <v>19.3</v>
      </c>
      <c r="G27" s="46">
        <v>21.84</v>
      </c>
      <c r="H27" s="46">
        <v>24.05</v>
      </c>
      <c r="I27" s="46">
        <v>26.75</v>
      </c>
      <c r="J27" s="46">
        <v>30.19</v>
      </c>
      <c r="K27" s="46">
        <v>33.01</v>
      </c>
      <c r="L27" s="46">
        <v>33.6</v>
      </c>
      <c r="M27" s="46">
        <v>34.630000000000003</v>
      </c>
      <c r="N27" s="46">
        <v>36.387999999999998</v>
      </c>
      <c r="O27" s="46">
        <v>39.695999999999998</v>
      </c>
      <c r="P27" s="46">
        <v>43.003999999999998</v>
      </c>
      <c r="Q27" s="46">
        <v>46.311999999999998</v>
      </c>
      <c r="R27" s="46">
        <v>49.62</v>
      </c>
      <c r="S27" s="46">
        <v>52.927999999999997</v>
      </c>
      <c r="T27" s="46">
        <v>56.235999999999997</v>
      </c>
      <c r="U27" s="46">
        <v>59.543999999999997</v>
      </c>
      <c r="V27" s="46">
        <v>62.851999999999997</v>
      </c>
      <c r="W27" s="46">
        <v>66.16</v>
      </c>
    </row>
    <row r="28" spans="1:23" x14ac:dyDescent="0.2">
      <c r="A28">
        <v>28</v>
      </c>
      <c r="B28" s="46">
        <v>14.15</v>
      </c>
      <c r="C28" s="46">
        <v>14.15</v>
      </c>
      <c r="D28" s="46">
        <v>16.78</v>
      </c>
      <c r="E28" s="46">
        <v>16.78</v>
      </c>
      <c r="F28" s="46">
        <v>18.48</v>
      </c>
      <c r="G28" s="46">
        <v>20.78</v>
      </c>
      <c r="H28" s="46">
        <v>22.75</v>
      </c>
      <c r="I28" s="46">
        <v>25.14</v>
      </c>
      <c r="J28" s="46">
        <v>28.25</v>
      </c>
      <c r="K28" s="46">
        <v>30.71</v>
      </c>
      <c r="L28" s="46">
        <v>31.16</v>
      </c>
      <c r="M28" s="46">
        <v>31.97</v>
      </c>
      <c r="N28" s="46">
        <v>33.407000000000004</v>
      </c>
      <c r="O28" s="46">
        <v>36.444000000000003</v>
      </c>
      <c r="P28" s="46">
        <v>39.481000000000002</v>
      </c>
      <c r="Q28" s="46">
        <v>42.518000000000001</v>
      </c>
      <c r="R28" s="46">
        <v>45.555</v>
      </c>
      <c r="S28" s="46">
        <v>48.592000000000006</v>
      </c>
      <c r="T28" s="46">
        <v>51.628999999999998</v>
      </c>
      <c r="U28" s="46">
        <v>54.666000000000004</v>
      </c>
      <c r="V28" s="46">
        <v>57.702999999999996</v>
      </c>
      <c r="W28" s="46">
        <v>60.74</v>
      </c>
    </row>
    <row r="29" spans="1:23" x14ac:dyDescent="0.2">
      <c r="A29">
        <v>29</v>
      </c>
      <c r="B29" s="46">
        <v>14.36</v>
      </c>
      <c r="C29" s="46">
        <v>14.36</v>
      </c>
      <c r="D29" s="46">
        <v>17.21</v>
      </c>
      <c r="E29" s="46">
        <v>17.21</v>
      </c>
      <c r="F29" s="46">
        <v>19.149999999999999</v>
      </c>
      <c r="G29" s="46">
        <v>21.63</v>
      </c>
      <c r="H29" s="46">
        <v>23.79</v>
      </c>
      <c r="I29" s="46">
        <v>26.37</v>
      </c>
      <c r="J29" s="46">
        <v>29.7</v>
      </c>
      <c r="K29" s="46">
        <v>32.43</v>
      </c>
      <c r="L29" s="46">
        <v>32.96</v>
      </c>
      <c r="M29" s="46">
        <v>33.94</v>
      </c>
      <c r="N29" s="46">
        <v>35.64</v>
      </c>
      <c r="O29" s="46">
        <v>38.879999999999995</v>
      </c>
      <c r="P29" s="46">
        <v>42.12</v>
      </c>
      <c r="Q29" s="46">
        <v>45.359999999999992</v>
      </c>
      <c r="R29" s="46">
        <v>48.599999999999994</v>
      </c>
      <c r="S29" s="46">
        <v>51.84</v>
      </c>
      <c r="T29" s="46">
        <v>55.08</v>
      </c>
      <c r="U29" s="46">
        <v>58.32</v>
      </c>
      <c r="V29" s="46">
        <v>61.559999999999995</v>
      </c>
      <c r="W29" s="46">
        <v>64.8</v>
      </c>
    </row>
    <row r="30" spans="1:23" x14ac:dyDescent="0.2">
      <c r="A30">
        <v>30</v>
      </c>
      <c r="B30" s="46">
        <v>20.83</v>
      </c>
      <c r="C30" s="46">
        <v>20.83</v>
      </c>
      <c r="D30" s="46">
        <v>24.66</v>
      </c>
      <c r="E30" s="46">
        <v>24.66</v>
      </c>
      <c r="F30" s="46">
        <v>27.16</v>
      </c>
      <c r="G30" s="46">
        <v>30.42</v>
      </c>
      <c r="H30" s="46">
        <v>33.18</v>
      </c>
      <c r="I30" s="46">
        <v>36.65</v>
      </c>
      <c r="J30" s="46">
        <v>41.13</v>
      </c>
      <c r="K30" s="46">
        <v>44.62</v>
      </c>
      <c r="L30" s="46">
        <v>45.35</v>
      </c>
      <c r="M30" s="46">
        <v>46.45</v>
      </c>
      <c r="N30" s="46">
        <v>48.454999999999998</v>
      </c>
      <c r="O30" s="46">
        <v>52.859999999999992</v>
      </c>
      <c r="P30" s="46">
        <v>57.265000000000001</v>
      </c>
      <c r="Q30" s="46">
        <v>61.669999999999995</v>
      </c>
      <c r="R30" s="46">
        <v>66.074999999999989</v>
      </c>
      <c r="S30" s="46">
        <v>70.48</v>
      </c>
      <c r="T30" s="46">
        <v>74.884999999999991</v>
      </c>
      <c r="U30" s="46">
        <v>79.289999999999992</v>
      </c>
      <c r="V30" s="46">
        <v>83.694999999999993</v>
      </c>
      <c r="W30" s="46">
        <v>88.1</v>
      </c>
    </row>
    <row r="31" spans="1:23" x14ac:dyDescent="0.2">
      <c r="A31">
        <v>31</v>
      </c>
      <c r="B31" s="46">
        <v>16.91</v>
      </c>
      <c r="C31" s="46">
        <v>16.91</v>
      </c>
      <c r="D31" s="46">
        <v>19.07</v>
      </c>
      <c r="E31" s="46">
        <v>19.07</v>
      </c>
      <c r="F31" s="46">
        <v>20.12</v>
      </c>
      <c r="G31" s="46">
        <v>21.79</v>
      </c>
      <c r="H31" s="46">
        <v>23.16</v>
      </c>
      <c r="I31" s="46">
        <v>25.04</v>
      </c>
      <c r="J31" s="46">
        <v>27.64</v>
      </c>
      <c r="K31" s="46">
        <v>29.32</v>
      </c>
      <c r="L31" s="46">
        <v>29.53</v>
      </c>
      <c r="M31" s="46">
        <v>30</v>
      </c>
      <c r="N31" s="46">
        <v>32.340000000000003</v>
      </c>
      <c r="O31" s="46">
        <v>35.279999999999994</v>
      </c>
      <c r="P31" s="46">
        <v>38.22</v>
      </c>
      <c r="Q31" s="46">
        <v>41.16</v>
      </c>
      <c r="R31" s="46">
        <v>44.099999999999994</v>
      </c>
      <c r="S31" s="46">
        <v>47.04</v>
      </c>
      <c r="T31" s="46">
        <v>49.98</v>
      </c>
      <c r="U31" s="46">
        <v>52.92</v>
      </c>
      <c r="V31" s="46">
        <v>55.859999999999992</v>
      </c>
      <c r="W31" s="46">
        <v>58.8</v>
      </c>
    </row>
    <row r="32" spans="1:23" x14ac:dyDescent="0.2">
      <c r="A32">
        <v>32</v>
      </c>
      <c r="B32" s="46">
        <v>16.21</v>
      </c>
      <c r="C32" s="46">
        <v>16.21</v>
      </c>
      <c r="D32" s="46">
        <v>18.75</v>
      </c>
      <c r="E32" s="46">
        <v>18.75</v>
      </c>
      <c r="F32" s="46">
        <v>21.7</v>
      </c>
      <c r="G32" s="46">
        <v>23.07</v>
      </c>
      <c r="H32" s="46">
        <v>24.68</v>
      </c>
      <c r="I32" s="46">
        <v>25.94</v>
      </c>
      <c r="J32" s="46">
        <v>28.81</v>
      </c>
      <c r="K32" s="46">
        <v>30.59</v>
      </c>
      <c r="L32" s="46">
        <v>30.24</v>
      </c>
      <c r="M32" s="46">
        <v>31</v>
      </c>
      <c r="N32" s="46">
        <v>32.461000000000006</v>
      </c>
      <c r="O32" s="46">
        <v>35.411999999999999</v>
      </c>
      <c r="P32" s="46">
        <v>38.363000000000007</v>
      </c>
      <c r="Q32" s="46">
        <v>41.314</v>
      </c>
      <c r="R32" s="46">
        <v>44.265000000000001</v>
      </c>
      <c r="S32" s="46">
        <v>47.216000000000008</v>
      </c>
      <c r="T32" s="46">
        <v>50.167000000000002</v>
      </c>
      <c r="U32" s="46">
        <v>53.118000000000002</v>
      </c>
      <c r="V32" s="46">
        <v>56.069000000000003</v>
      </c>
      <c r="W32" s="46">
        <v>59.02</v>
      </c>
    </row>
    <row r="33" spans="1:23" x14ac:dyDescent="0.2">
      <c r="A33">
        <v>33</v>
      </c>
      <c r="B33" s="46">
        <v>14.15</v>
      </c>
      <c r="C33" s="46">
        <v>14.15</v>
      </c>
      <c r="D33" s="46">
        <v>15.39</v>
      </c>
      <c r="E33" s="46">
        <v>15.39</v>
      </c>
      <c r="F33" s="46">
        <v>15.93</v>
      </c>
      <c r="G33" s="46">
        <v>16.89</v>
      </c>
      <c r="H33" s="46">
        <v>17.63</v>
      </c>
      <c r="I33" s="46">
        <v>18.809999999999999</v>
      </c>
      <c r="J33" s="46">
        <v>20.48</v>
      </c>
      <c r="K33" s="46">
        <v>21.47</v>
      </c>
      <c r="L33" s="46">
        <v>21.37</v>
      </c>
      <c r="M33" s="46">
        <v>21.52</v>
      </c>
      <c r="N33" s="46">
        <v>23.210000000000004</v>
      </c>
      <c r="O33" s="46">
        <v>25.32</v>
      </c>
      <c r="P33" s="46">
        <v>27.430000000000003</v>
      </c>
      <c r="Q33" s="46">
        <v>29.54</v>
      </c>
      <c r="R33" s="46">
        <v>31.650000000000002</v>
      </c>
      <c r="S33" s="46">
        <v>33.760000000000005</v>
      </c>
      <c r="T33" s="46">
        <v>35.870000000000005</v>
      </c>
      <c r="U33" s="46">
        <v>37.980000000000004</v>
      </c>
      <c r="V33" s="46">
        <v>40.090000000000003</v>
      </c>
      <c r="W33" s="46">
        <v>42.2</v>
      </c>
    </row>
    <row r="34" spans="1:23" x14ac:dyDescent="0.2">
      <c r="A34">
        <v>34</v>
      </c>
      <c r="B34" s="46">
        <v>16.04</v>
      </c>
      <c r="C34" s="46">
        <v>16.04</v>
      </c>
      <c r="D34" s="46">
        <v>19.29</v>
      </c>
      <c r="E34" s="46">
        <v>19.29</v>
      </c>
      <c r="F34" s="46">
        <v>21.49</v>
      </c>
      <c r="G34" s="46">
        <v>24.35</v>
      </c>
      <c r="H34" s="46">
        <v>26.81</v>
      </c>
      <c r="I34" s="46">
        <v>29.73</v>
      </c>
      <c r="J34" s="46">
        <v>33.520000000000003</v>
      </c>
      <c r="K34" s="46">
        <v>36.64</v>
      </c>
      <c r="L34" s="46">
        <v>37.26</v>
      </c>
      <c r="M34" s="46">
        <v>38.409999999999997</v>
      </c>
      <c r="N34" s="46">
        <v>40.315000000000005</v>
      </c>
      <c r="O34" s="46">
        <v>43.98</v>
      </c>
      <c r="P34" s="46">
        <v>47.645000000000003</v>
      </c>
      <c r="Q34" s="46">
        <v>51.309999999999995</v>
      </c>
      <c r="R34" s="46">
        <v>54.974999999999994</v>
      </c>
      <c r="S34" s="46">
        <v>58.64</v>
      </c>
      <c r="T34" s="46">
        <v>62.304999999999993</v>
      </c>
      <c r="U34" s="46">
        <v>65.97</v>
      </c>
      <c r="V34" s="46">
        <v>69.634999999999991</v>
      </c>
      <c r="W34" s="46">
        <v>73.3</v>
      </c>
    </row>
    <row r="35" spans="1:23" x14ac:dyDescent="0.2">
      <c r="A35">
        <v>35</v>
      </c>
      <c r="B35" s="46">
        <v>13.87</v>
      </c>
      <c r="C35" s="46">
        <v>13.87</v>
      </c>
      <c r="D35" s="46">
        <v>16.2</v>
      </c>
      <c r="E35" s="46">
        <v>16.2</v>
      </c>
      <c r="F35" s="46">
        <v>17.61</v>
      </c>
      <c r="G35" s="46">
        <v>19.66</v>
      </c>
      <c r="H35" s="46">
        <v>21.29</v>
      </c>
      <c r="I35" s="46">
        <v>23.44</v>
      </c>
      <c r="J35" s="46">
        <v>26.19</v>
      </c>
      <c r="K35" s="46">
        <v>28.28</v>
      </c>
      <c r="L35" s="46">
        <v>28.72</v>
      </c>
      <c r="M35" s="46">
        <v>29.25</v>
      </c>
      <c r="N35" s="46">
        <v>30.360000000000003</v>
      </c>
      <c r="O35" s="46">
        <v>33.119999999999997</v>
      </c>
      <c r="P35" s="46">
        <v>35.880000000000003</v>
      </c>
      <c r="Q35" s="46">
        <v>38.64</v>
      </c>
      <c r="R35" s="46">
        <v>41.400000000000006</v>
      </c>
      <c r="S35" s="46">
        <v>44.160000000000004</v>
      </c>
      <c r="T35" s="46">
        <v>46.92</v>
      </c>
      <c r="U35" s="46">
        <v>49.680000000000007</v>
      </c>
      <c r="V35" s="46">
        <v>52.44</v>
      </c>
      <c r="W35" s="46">
        <v>55.2</v>
      </c>
    </row>
    <row r="36" spans="1:23" x14ac:dyDescent="0.2">
      <c r="A36">
        <v>36</v>
      </c>
      <c r="B36" s="46">
        <v>18.760000000000002</v>
      </c>
      <c r="C36" s="46">
        <v>18.760000000000002</v>
      </c>
      <c r="D36" s="46">
        <v>21.74</v>
      </c>
      <c r="E36" s="46">
        <v>21.74</v>
      </c>
      <c r="F36" s="46">
        <v>23.63</v>
      </c>
      <c r="G36" s="46">
        <v>26.21</v>
      </c>
      <c r="H36" s="46">
        <v>28.37</v>
      </c>
      <c r="I36" s="46">
        <v>31.11</v>
      </c>
      <c r="J36" s="46">
        <v>34.74</v>
      </c>
      <c r="K36" s="46">
        <v>37.51</v>
      </c>
      <c r="L36" s="46">
        <v>37.909999999999997</v>
      </c>
      <c r="M36" s="46">
        <v>38.36</v>
      </c>
      <c r="N36" s="46">
        <v>39.622000000000007</v>
      </c>
      <c r="O36" s="46">
        <v>43.224000000000004</v>
      </c>
      <c r="P36" s="46">
        <v>46.826000000000008</v>
      </c>
      <c r="Q36" s="46">
        <v>50.428000000000004</v>
      </c>
      <c r="R36" s="46">
        <v>54.03</v>
      </c>
      <c r="S36" s="46">
        <v>57.632000000000005</v>
      </c>
      <c r="T36" s="46">
        <v>61.234000000000002</v>
      </c>
      <c r="U36" s="46">
        <v>64.836000000000013</v>
      </c>
      <c r="V36" s="46">
        <v>68.438000000000002</v>
      </c>
      <c r="W36" s="46">
        <v>72.040000000000006</v>
      </c>
    </row>
    <row r="37" spans="1:23" x14ac:dyDescent="0.2">
      <c r="A37">
        <v>37</v>
      </c>
      <c r="B37" s="46">
        <v>13.27</v>
      </c>
      <c r="C37" s="46">
        <v>13.27</v>
      </c>
      <c r="D37" s="46">
        <v>14.97</v>
      </c>
      <c r="E37" s="46">
        <v>14.97</v>
      </c>
      <c r="F37" s="46">
        <v>15.88</v>
      </c>
      <c r="G37" s="46">
        <v>17.309999999999999</v>
      </c>
      <c r="H37" s="46">
        <v>18.47</v>
      </c>
      <c r="I37" s="46">
        <v>20.03</v>
      </c>
      <c r="J37" s="46">
        <v>22.14</v>
      </c>
      <c r="K37" s="46">
        <v>23.6</v>
      </c>
      <c r="L37" s="46">
        <v>23.77</v>
      </c>
      <c r="M37" s="46">
        <v>23.81</v>
      </c>
      <c r="N37" s="46">
        <v>24.266000000000002</v>
      </c>
      <c r="O37" s="46">
        <v>26.471999999999998</v>
      </c>
      <c r="P37" s="46">
        <v>28.678000000000001</v>
      </c>
      <c r="Q37" s="46">
        <v>30.883999999999997</v>
      </c>
      <c r="R37" s="46">
        <v>33.089999999999996</v>
      </c>
      <c r="S37" s="46">
        <v>35.295999999999999</v>
      </c>
      <c r="T37" s="46">
        <v>37.501999999999995</v>
      </c>
      <c r="U37" s="46">
        <v>39.707999999999998</v>
      </c>
      <c r="V37" s="46">
        <v>41.913999999999994</v>
      </c>
      <c r="W37" s="46">
        <v>44.12</v>
      </c>
    </row>
    <row r="38" spans="1:23" x14ac:dyDescent="0.2">
      <c r="A38">
        <v>38</v>
      </c>
      <c r="B38" s="46">
        <v>14.63</v>
      </c>
      <c r="C38" s="46">
        <v>14.63</v>
      </c>
      <c r="D38" s="46">
        <v>17.850000000000001</v>
      </c>
      <c r="E38" s="46">
        <v>17.850000000000001</v>
      </c>
      <c r="F38" s="46">
        <v>20.07</v>
      </c>
      <c r="G38" s="46">
        <v>22.97</v>
      </c>
      <c r="H38" s="46">
        <v>25.35</v>
      </c>
      <c r="I38" s="46">
        <v>28.34</v>
      </c>
      <c r="J38" s="46">
        <v>32.020000000000003</v>
      </c>
      <c r="K38" s="46">
        <v>35.090000000000003</v>
      </c>
      <c r="L38" s="46">
        <v>35.78</v>
      </c>
      <c r="M38" s="46">
        <v>37.08</v>
      </c>
      <c r="N38" s="46">
        <v>39.083000000000006</v>
      </c>
      <c r="O38" s="46">
        <v>42.636000000000003</v>
      </c>
      <c r="P38" s="46">
        <v>46.189</v>
      </c>
      <c r="Q38" s="46">
        <v>49.741999999999997</v>
      </c>
      <c r="R38" s="46">
        <v>53.295000000000002</v>
      </c>
      <c r="S38" s="46">
        <v>56.848000000000006</v>
      </c>
      <c r="T38" s="46">
        <v>60.401000000000003</v>
      </c>
      <c r="U38" s="46">
        <v>63.954000000000001</v>
      </c>
      <c r="V38" s="46">
        <v>67.507000000000005</v>
      </c>
      <c r="W38" s="46">
        <v>71.06</v>
      </c>
    </row>
    <row r="39" spans="1:23" x14ac:dyDescent="0.2">
      <c r="A39">
        <v>39</v>
      </c>
      <c r="B39" s="46">
        <v>14.2</v>
      </c>
      <c r="C39" s="46">
        <v>14.2</v>
      </c>
      <c r="D39" s="46">
        <v>17.899999999999999</v>
      </c>
      <c r="E39" s="46">
        <v>17.899999999999999</v>
      </c>
      <c r="F39" s="46">
        <v>20.84</v>
      </c>
      <c r="G39" s="46">
        <v>23.98</v>
      </c>
      <c r="H39" s="46">
        <v>26.13</v>
      </c>
      <c r="I39" s="46">
        <v>28.77</v>
      </c>
      <c r="J39" s="46">
        <v>32.020000000000003</v>
      </c>
      <c r="K39" s="46">
        <v>35.090000000000003</v>
      </c>
      <c r="L39" s="46">
        <v>35.130000000000003</v>
      </c>
      <c r="M39" s="46">
        <v>37.14</v>
      </c>
      <c r="N39" s="46">
        <v>39.853000000000002</v>
      </c>
      <c r="O39" s="46">
        <v>43.475999999999992</v>
      </c>
      <c r="P39" s="46">
        <v>47.098999999999997</v>
      </c>
      <c r="Q39" s="46">
        <v>50.721999999999994</v>
      </c>
      <c r="R39" s="46">
        <v>54.344999999999999</v>
      </c>
      <c r="S39" s="46">
        <v>57.967999999999996</v>
      </c>
      <c r="T39" s="46">
        <v>61.590999999999994</v>
      </c>
      <c r="U39" s="46">
        <v>65.213999999999999</v>
      </c>
      <c r="V39" s="46">
        <v>68.836999999999989</v>
      </c>
      <c r="W39" s="46">
        <v>72.459999999999994</v>
      </c>
    </row>
    <row r="40" spans="1:23" x14ac:dyDescent="0.2">
      <c r="A40">
        <v>40</v>
      </c>
      <c r="B40" s="46">
        <v>17.190000000000001</v>
      </c>
      <c r="C40" s="46">
        <v>17.190000000000001</v>
      </c>
      <c r="D40" s="46">
        <v>19.55</v>
      </c>
      <c r="E40" s="46">
        <v>19.55</v>
      </c>
      <c r="F40" s="46">
        <v>20.88</v>
      </c>
      <c r="G40" s="46">
        <v>22.74</v>
      </c>
      <c r="H40" s="46">
        <v>24.36</v>
      </c>
      <c r="I40" s="46">
        <v>26.48</v>
      </c>
      <c r="J40" s="46">
        <v>29.31</v>
      </c>
      <c r="K40" s="46">
        <v>31.34</v>
      </c>
      <c r="L40" s="46">
        <v>31.6</v>
      </c>
      <c r="M40" s="46">
        <v>31.75</v>
      </c>
      <c r="N40" s="46">
        <v>32.527000000000001</v>
      </c>
      <c r="O40" s="46">
        <v>35.484000000000002</v>
      </c>
      <c r="P40" s="46">
        <v>38.441000000000003</v>
      </c>
      <c r="Q40" s="46">
        <v>41.397999999999996</v>
      </c>
      <c r="R40" s="46">
        <v>44.355000000000004</v>
      </c>
      <c r="S40" s="46">
        <v>47.312000000000005</v>
      </c>
      <c r="T40" s="46">
        <v>50.268999999999998</v>
      </c>
      <c r="U40" s="46">
        <v>53.225999999999999</v>
      </c>
      <c r="V40" s="46">
        <v>56.183</v>
      </c>
      <c r="W40" s="46">
        <v>59.14</v>
      </c>
    </row>
    <row r="41" spans="1:23" x14ac:dyDescent="0.2">
      <c r="A41">
        <v>41</v>
      </c>
      <c r="B41" s="46">
        <v>13.87</v>
      </c>
      <c r="C41" s="46">
        <v>13.87</v>
      </c>
      <c r="D41" s="46">
        <v>16.25</v>
      </c>
      <c r="E41" s="46">
        <v>16.25</v>
      </c>
      <c r="F41" s="46">
        <v>17.77</v>
      </c>
      <c r="G41" s="46">
        <v>19.82</v>
      </c>
      <c r="H41" s="46">
        <v>21.54</v>
      </c>
      <c r="I41" s="46">
        <v>23.71</v>
      </c>
      <c r="J41" s="46">
        <v>26.52</v>
      </c>
      <c r="K41" s="46">
        <v>28.75</v>
      </c>
      <c r="L41" s="46">
        <v>29.15</v>
      </c>
      <c r="M41" s="46">
        <v>29.73</v>
      </c>
      <c r="N41" s="46">
        <v>30.943000000000001</v>
      </c>
      <c r="O41" s="46">
        <v>33.756</v>
      </c>
      <c r="P41" s="46">
        <v>36.569000000000003</v>
      </c>
      <c r="Q41" s="46">
        <v>39.381999999999998</v>
      </c>
      <c r="R41" s="46">
        <v>42.195</v>
      </c>
      <c r="S41" s="46">
        <v>45.008000000000003</v>
      </c>
      <c r="T41" s="46">
        <v>47.820999999999998</v>
      </c>
      <c r="U41" s="46">
        <v>50.634</v>
      </c>
      <c r="V41" s="46">
        <v>53.446999999999996</v>
      </c>
      <c r="W41" s="46">
        <v>56.26</v>
      </c>
    </row>
    <row r="42" spans="1:23" x14ac:dyDescent="0.2">
      <c r="A42">
        <v>42</v>
      </c>
      <c r="B42" s="46">
        <v>14.58</v>
      </c>
      <c r="C42" s="46">
        <v>14.58</v>
      </c>
      <c r="D42" s="46">
        <v>17.850000000000001</v>
      </c>
      <c r="E42" s="46">
        <v>17.850000000000001</v>
      </c>
      <c r="F42" s="46">
        <v>20.12</v>
      </c>
      <c r="G42" s="46">
        <v>23.07</v>
      </c>
      <c r="H42" s="46">
        <v>25.56</v>
      </c>
      <c r="I42" s="46">
        <v>28.56</v>
      </c>
      <c r="J42" s="46">
        <v>32.299999999999997</v>
      </c>
      <c r="K42" s="46">
        <v>35.49</v>
      </c>
      <c r="L42" s="46">
        <v>36.17</v>
      </c>
      <c r="M42" s="46">
        <v>37.51</v>
      </c>
      <c r="N42" s="46">
        <v>39.622000000000007</v>
      </c>
      <c r="O42" s="46">
        <v>43.224000000000004</v>
      </c>
      <c r="P42" s="46">
        <v>46.826000000000008</v>
      </c>
      <c r="Q42" s="46">
        <v>50.428000000000004</v>
      </c>
      <c r="R42" s="46">
        <v>54.03</v>
      </c>
      <c r="S42" s="46">
        <v>57.632000000000005</v>
      </c>
      <c r="T42" s="46">
        <v>61.234000000000002</v>
      </c>
      <c r="U42" s="46">
        <v>64.836000000000013</v>
      </c>
      <c r="V42" s="46">
        <v>68.438000000000002</v>
      </c>
      <c r="W42" s="46">
        <v>72.040000000000006</v>
      </c>
    </row>
    <row r="43" spans="1:23" x14ac:dyDescent="0.2">
      <c r="A43">
        <v>43</v>
      </c>
      <c r="B43" s="46">
        <v>15.67</v>
      </c>
      <c r="C43" s="46">
        <v>15.67</v>
      </c>
      <c r="D43" s="46">
        <v>19.34</v>
      </c>
      <c r="E43" s="46">
        <v>19.34</v>
      </c>
      <c r="F43" s="46">
        <v>22.62</v>
      </c>
      <c r="G43" s="46">
        <v>27.66</v>
      </c>
      <c r="H43" s="46">
        <v>29.78</v>
      </c>
      <c r="I43" s="46">
        <v>33.24</v>
      </c>
      <c r="J43" s="46">
        <v>36.85</v>
      </c>
      <c r="K43" s="46">
        <v>41.32</v>
      </c>
      <c r="L43" s="46">
        <v>41.22</v>
      </c>
      <c r="M43" s="46">
        <v>44.05</v>
      </c>
      <c r="N43" s="46">
        <v>47.817</v>
      </c>
      <c r="O43" s="46">
        <v>52.163999999999994</v>
      </c>
      <c r="P43" s="46">
        <v>56.511000000000003</v>
      </c>
      <c r="Q43" s="46">
        <v>60.857999999999997</v>
      </c>
      <c r="R43" s="46">
        <v>65.204999999999998</v>
      </c>
      <c r="S43" s="46">
        <v>69.552000000000007</v>
      </c>
      <c r="T43" s="46">
        <v>73.899000000000001</v>
      </c>
      <c r="U43" s="46">
        <v>78.245999999999995</v>
      </c>
      <c r="V43" s="46">
        <v>82.592999999999989</v>
      </c>
      <c r="W43" s="46">
        <v>86.94</v>
      </c>
    </row>
    <row r="44" spans="1:23" x14ac:dyDescent="0.2">
      <c r="A44">
        <v>44</v>
      </c>
      <c r="B44" s="46">
        <v>13.27</v>
      </c>
      <c r="C44" s="46">
        <v>13.27</v>
      </c>
      <c r="D44" s="46">
        <v>14.92</v>
      </c>
      <c r="E44" s="46">
        <v>14.92</v>
      </c>
      <c r="F44" s="46">
        <v>15.83</v>
      </c>
      <c r="G44" s="46">
        <v>17.21</v>
      </c>
      <c r="H44" s="46">
        <v>18.36</v>
      </c>
      <c r="I44" s="46">
        <v>19.87</v>
      </c>
      <c r="J44" s="46">
        <v>21.92</v>
      </c>
      <c r="K44" s="46">
        <v>23.38</v>
      </c>
      <c r="L44" s="46">
        <v>23.55</v>
      </c>
      <c r="M44" s="46">
        <v>23.98</v>
      </c>
      <c r="N44" s="46">
        <v>25.838999999999999</v>
      </c>
      <c r="O44" s="46">
        <v>28.187999999999999</v>
      </c>
      <c r="P44" s="46">
        <v>30.536999999999999</v>
      </c>
      <c r="Q44" s="46">
        <v>32.885999999999996</v>
      </c>
      <c r="R44" s="46">
        <v>35.234999999999999</v>
      </c>
      <c r="S44" s="46">
        <v>37.583999999999996</v>
      </c>
      <c r="T44" s="46">
        <v>39.933</v>
      </c>
      <c r="U44" s="46">
        <v>42.281999999999996</v>
      </c>
      <c r="V44" s="46">
        <v>44.630999999999993</v>
      </c>
      <c r="W44" s="46">
        <v>46.98</v>
      </c>
    </row>
    <row r="45" spans="1:23" x14ac:dyDescent="0.2">
      <c r="A45">
        <v>45</v>
      </c>
      <c r="B45" s="46">
        <v>14.09</v>
      </c>
      <c r="C45" s="46">
        <v>14.09</v>
      </c>
      <c r="D45" s="46">
        <v>16.73</v>
      </c>
      <c r="E45" s="46">
        <v>16.73</v>
      </c>
      <c r="F45" s="46">
        <v>18.43</v>
      </c>
      <c r="G45" s="46">
        <v>20.72</v>
      </c>
      <c r="H45" s="46">
        <v>22.64</v>
      </c>
      <c r="I45" s="46">
        <v>25.04</v>
      </c>
      <c r="J45" s="46">
        <v>28.14</v>
      </c>
      <c r="K45" s="46">
        <v>30.59</v>
      </c>
      <c r="L45" s="46">
        <v>31.05</v>
      </c>
      <c r="M45" s="46">
        <v>31.86</v>
      </c>
      <c r="N45" s="46">
        <v>33.286000000000001</v>
      </c>
      <c r="O45" s="46">
        <v>36.311999999999998</v>
      </c>
      <c r="P45" s="46">
        <v>39.338000000000001</v>
      </c>
      <c r="Q45" s="46">
        <v>42.363999999999997</v>
      </c>
      <c r="R45" s="46">
        <v>45.39</v>
      </c>
      <c r="S45" s="46">
        <v>48.416000000000004</v>
      </c>
      <c r="T45" s="46">
        <v>51.442</v>
      </c>
      <c r="U45" s="46">
        <v>54.468000000000004</v>
      </c>
      <c r="V45" s="46">
        <v>57.494</v>
      </c>
      <c r="W45" s="46">
        <v>60.52</v>
      </c>
    </row>
    <row r="46" spans="1:23" x14ac:dyDescent="0.2">
      <c r="A46">
        <v>46</v>
      </c>
      <c r="B46" s="46">
        <v>13.38</v>
      </c>
      <c r="C46" s="46">
        <v>13.38</v>
      </c>
      <c r="D46" s="46">
        <v>16.350000000000001</v>
      </c>
      <c r="E46" s="46">
        <v>16.350000000000001</v>
      </c>
      <c r="F46" s="46">
        <v>18.53</v>
      </c>
      <c r="G46" s="46">
        <v>21.15</v>
      </c>
      <c r="H46" s="46">
        <v>23.31</v>
      </c>
      <c r="I46" s="46">
        <v>25.46</v>
      </c>
      <c r="J46" s="46">
        <v>29.08</v>
      </c>
      <c r="K46" s="46">
        <v>32.21</v>
      </c>
      <c r="L46" s="46">
        <v>32.090000000000003</v>
      </c>
      <c r="M46" s="46">
        <v>33.46</v>
      </c>
      <c r="N46" s="46">
        <v>35.453000000000003</v>
      </c>
      <c r="O46" s="46">
        <v>38.675999999999995</v>
      </c>
      <c r="P46" s="46">
        <v>41.899000000000001</v>
      </c>
      <c r="Q46" s="46">
        <v>45.121999999999993</v>
      </c>
      <c r="R46" s="46">
        <v>48.344999999999999</v>
      </c>
      <c r="S46" s="46">
        <v>51.567999999999998</v>
      </c>
      <c r="T46" s="46">
        <v>54.79099999999999</v>
      </c>
      <c r="U46" s="46">
        <v>58.013999999999996</v>
      </c>
      <c r="V46" s="46">
        <v>61.236999999999988</v>
      </c>
      <c r="W46" s="46">
        <v>64.459999999999994</v>
      </c>
    </row>
    <row r="47" spans="1:23" x14ac:dyDescent="0.2">
      <c r="A47">
        <v>47</v>
      </c>
      <c r="B47" s="46">
        <v>13.65</v>
      </c>
      <c r="C47" s="46">
        <v>13.65</v>
      </c>
      <c r="D47" s="46">
        <v>15.72</v>
      </c>
      <c r="E47" s="46">
        <v>15.72</v>
      </c>
      <c r="F47" s="46">
        <v>16.95</v>
      </c>
      <c r="G47" s="46">
        <v>18.7</v>
      </c>
      <c r="H47" s="46">
        <v>20.13</v>
      </c>
      <c r="I47" s="46">
        <v>22</v>
      </c>
      <c r="J47" s="46">
        <v>24.47</v>
      </c>
      <c r="K47" s="46">
        <v>26.32</v>
      </c>
      <c r="L47" s="46">
        <v>26.65</v>
      </c>
      <c r="M47" s="46">
        <v>26.95</v>
      </c>
      <c r="N47" s="46">
        <v>27.775000000000002</v>
      </c>
      <c r="O47" s="46">
        <v>30.299999999999997</v>
      </c>
      <c r="P47" s="46">
        <v>32.825000000000003</v>
      </c>
      <c r="Q47" s="46">
        <v>35.349999999999994</v>
      </c>
      <c r="R47" s="46">
        <v>37.875</v>
      </c>
      <c r="S47" s="46">
        <v>40.400000000000006</v>
      </c>
      <c r="T47" s="46">
        <v>42.924999999999997</v>
      </c>
      <c r="U47" s="46">
        <v>45.45</v>
      </c>
      <c r="V47" s="46">
        <v>47.974999999999994</v>
      </c>
      <c r="W47" s="46">
        <v>50.5</v>
      </c>
    </row>
    <row r="48" spans="1:23" x14ac:dyDescent="0.2">
      <c r="A48">
        <v>48</v>
      </c>
      <c r="B48" s="46">
        <v>16.16</v>
      </c>
      <c r="C48" s="46">
        <v>16.16</v>
      </c>
      <c r="D48" s="46">
        <v>18.12</v>
      </c>
      <c r="E48" s="46">
        <v>18.12</v>
      </c>
      <c r="F48" s="46">
        <v>20.93</v>
      </c>
      <c r="G48" s="46">
        <v>23.44</v>
      </c>
      <c r="H48" s="46">
        <v>24.68</v>
      </c>
      <c r="I48" s="46">
        <v>27.28</v>
      </c>
      <c r="J48" s="46">
        <v>30.02</v>
      </c>
      <c r="K48" s="46">
        <v>33.53</v>
      </c>
      <c r="L48" s="46">
        <v>33.770000000000003</v>
      </c>
      <c r="M48" s="46">
        <v>35.86</v>
      </c>
      <c r="N48" s="46">
        <v>38.555</v>
      </c>
      <c r="O48" s="46">
        <v>42.059999999999995</v>
      </c>
      <c r="P48" s="46">
        <v>45.564999999999998</v>
      </c>
      <c r="Q48" s="46">
        <v>49.069999999999993</v>
      </c>
      <c r="R48" s="46">
        <v>52.574999999999996</v>
      </c>
      <c r="S48" s="46">
        <v>56.08</v>
      </c>
      <c r="T48" s="46">
        <v>59.584999999999994</v>
      </c>
      <c r="U48" s="46">
        <v>63.089999999999996</v>
      </c>
      <c r="V48" s="46">
        <v>66.594999999999985</v>
      </c>
      <c r="W48" s="46">
        <v>70.099999999999994</v>
      </c>
    </row>
    <row r="49" spans="1:23" x14ac:dyDescent="0.2">
      <c r="A49">
        <v>49</v>
      </c>
      <c r="B49" s="46">
        <v>13.87</v>
      </c>
      <c r="C49" s="46">
        <v>13.87</v>
      </c>
      <c r="D49" s="46">
        <v>16.350000000000001</v>
      </c>
      <c r="E49" s="46">
        <v>16.350000000000001</v>
      </c>
      <c r="F49" s="46">
        <v>17.920000000000002</v>
      </c>
      <c r="G49" s="46">
        <v>20.03</v>
      </c>
      <c r="H49" s="46">
        <v>21.8</v>
      </c>
      <c r="I49" s="46">
        <v>24.03</v>
      </c>
      <c r="J49" s="46">
        <v>26.97</v>
      </c>
      <c r="K49" s="46">
        <v>29.2</v>
      </c>
      <c r="L49" s="46">
        <v>29.64</v>
      </c>
      <c r="M49" s="46">
        <v>30.31</v>
      </c>
      <c r="N49" s="46">
        <v>31.526000000000003</v>
      </c>
      <c r="O49" s="46">
        <v>34.391999999999996</v>
      </c>
      <c r="P49" s="46">
        <v>37.258000000000003</v>
      </c>
      <c r="Q49" s="46">
        <v>40.123999999999995</v>
      </c>
      <c r="R49" s="46">
        <v>42.99</v>
      </c>
      <c r="S49" s="46">
        <v>45.856000000000002</v>
      </c>
      <c r="T49" s="46">
        <v>48.722000000000001</v>
      </c>
      <c r="U49" s="46">
        <v>51.588000000000001</v>
      </c>
      <c r="V49" s="46">
        <v>54.454000000000001</v>
      </c>
      <c r="W49" s="46">
        <v>57.32</v>
      </c>
    </row>
    <row r="50" spans="1:23" x14ac:dyDescent="0.2">
      <c r="A50">
        <v>50</v>
      </c>
      <c r="B50" s="46">
        <v>16.260000000000002</v>
      </c>
      <c r="C50" s="46">
        <v>16.260000000000002</v>
      </c>
      <c r="D50" s="46">
        <v>18.96</v>
      </c>
      <c r="E50" s="46">
        <v>18.96</v>
      </c>
      <c r="F50" s="46">
        <v>20.68</v>
      </c>
      <c r="G50" s="46">
        <v>22.97</v>
      </c>
      <c r="H50" s="46">
        <v>24.83</v>
      </c>
      <c r="I50" s="46">
        <v>27.49</v>
      </c>
      <c r="J50" s="46">
        <v>30.47</v>
      </c>
      <c r="K50" s="46">
        <v>33.42</v>
      </c>
      <c r="L50" s="46">
        <v>33.6</v>
      </c>
      <c r="M50" s="46">
        <v>35.799999999999997</v>
      </c>
      <c r="N50" s="46">
        <v>38.676000000000002</v>
      </c>
      <c r="O50" s="46">
        <v>42.191999999999993</v>
      </c>
      <c r="P50" s="46">
        <v>45.707999999999998</v>
      </c>
      <c r="Q50" s="46">
        <v>49.22399999999999</v>
      </c>
      <c r="R50" s="46">
        <v>52.739999999999995</v>
      </c>
      <c r="S50" s="46">
        <v>56.256</v>
      </c>
      <c r="T50" s="46">
        <v>59.771999999999991</v>
      </c>
      <c r="U50" s="46">
        <v>63.287999999999997</v>
      </c>
      <c r="V50" s="46">
        <v>66.803999999999988</v>
      </c>
      <c r="W50" s="46">
        <v>70.319999999999993</v>
      </c>
    </row>
    <row r="51" spans="1:23" x14ac:dyDescent="0.2">
      <c r="A51">
        <v>51</v>
      </c>
      <c r="B51" s="46">
        <v>11.59</v>
      </c>
      <c r="C51" s="46">
        <v>11.59</v>
      </c>
      <c r="D51" s="46">
        <v>14.6</v>
      </c>
      <c r="E51" s="46">
        <v>14.6</v>
      </c>
      <c r="F51" s="46">
        <v>18.690000000000001</v>
      </c>
      <c r="G51" s="46">
        <v>22.65</v>
      </c>
      <c r="H51" s="46">
        <v>25.82</v>
      </c>
      <c r="I51" s="46">
        <v>29.73</v>
      </c>
      <c r="J51" s="46">
        <v>34.46</v>
      </c>
      <c r="K51" s="46">
        <v>38.43</v>
      </c>
      <c r="L51" s="46">
        <v>38.71</v>
      </c>
      <c r="M51" s="46">
        <v>41.82</v>
      </c>
      <c r="N51" s="46">
        <v>45.716000000000008</v>
      </c>
      <c r="O51" s="46">
        <v>49.872</v>
      </c>
      <c r="P51" s="46">
        <v>54.028000000000006</v>
      </c>
      <c r="Q51" s="46">
        <v>58.183999999999997</v>
      </c>
      <c r="R51" s="46">
        <v>62.34</v>
      </c>
      <c r="S51" s="46">
        <v>66.496000000000009</v>
      </c>
      <c r="T51" s="46">
        <v>70.652000000000001</v>
      </c>
      <c r="U51" s="46">
        <v>74.808000000000007</v>
      </c>
      <c r="V51" s="46">
        <v>78.963999999999999</v>
      </c>
      <c r="W51" s="46">
        <v>83.12</v>
      </c>
    </row>
    <row r="52" spans="1:23" x14ac:dyDescent="0.2">
      <c r="A52">
        <v>52</v>
      </c>
      <c r="B52" s="46">
        <v>14.69</v>
      </c>
      <c r="C52" s="46">
        <v>14.69</v>
      </c>
      <c r="D52" s="46">
        <v>18</v>
      </c>
      <c r="E52" s="46">
        <v>18</v>
      </c>
      <c r="F52" s="46">
        <v>20.32</v>
      </c>
      <c r="G52" s="46">
        <v>23.23</v>
      </c>
      <c r="H52" s="46">
        <v>25.77</v>
      </c>
      <c r="I52" s="46">
        <v>28.77</v>
      </c>
      <c r="J52" s="46">
        <v>32.57</v>
      </c>
      <c r="K52" s="46">
        <v>35.78</v>
      </c>
      <c r="L52" s="46">
        <v>36.49</v>
      </c>
      <c r="M52" s="46">
        <v>37.83</v>
      </c>
      <c r="N52" s="46">
        <v>39.908000000000001</v>
      </c>
      <c r="O52" s="46">
        <v>43.536000000000001</v>
      </c>
      <c r="P52" s="46">
        <v>47.164000000000001</v>
      </c>
      <c r="Q52" s="46">
        <v>50.792000000000002</v>
      </c>
      <c r="R52" s="46">
        <v>54.42</v>
      </c>
      <c r="S52" s="46">
        <v>58.048000000000002</v>
      </c>
      <c r="T52" s="46">
        <v>61.676000000000002</v>
      </c>
      <c r="U52" s="46">
        <v>65.304000000000002</v>
      </c>
      <c r="V52" s="46">
        <v>68.932000000000002</v>
      </c>
      <c r="W52" s="46">
        <v>72.56</v>
      </c>
    </row>
    <row r="53" spans="1:23" x14ac:dyDescent="0.2">
      <c r="A53">
        <v>53</v>
      </c>
      <c r="B53" s="46">
        <v>17.57</v>
      </c>
      <c r="C53" s="46">
        <v>17.57</v>
      </c>
      <c r="D53" s="46">
        <v>20.56</v>
      </c>
      <c r="E53" s="46">
        <v>20.56</v>
      </c>
      <c r="F53" s="46">
        <v>22.51</v>
      </c>
      <c r="G53" s="46">
        <v>25.04</v>
      </c>
      <c r="H53" s="46">
        <v>27.28</v>
      </c>
      <c r="I53" s="46">
        <v>29.94</v>
      </c>
      <c r="J53" s="46">
        <v>33.58</v>
      </c>
      <c r="K53" s="46">
        <v>36.24</v>
      </c>
      <c r="L53" s="46">
        <v>36.770000000000003</v>
      </c>
      <c r="M53" s="46">
        <v>37.56</v>
      </c>
      <c r="N53" s="46">
        <v>39.149000000000008</v>
      </c>
      <c r="O53" s="46">
        <v>42.708000000000006</v>
      </c>
      <c r="P53" s="46">
        <v>46.267000000000003</v>
      </c>
      <c r="Q53" s="46">
        <v>49.826000000000001</v>
      </c>
      <c r="R53" s="46">
        <v>53.385000000000005</v>
      </c>
      <c r="S53" s="46">
        <v>56.94400000000001</v>
      </c>
      <c r="T53" s="46">
        <v>60.503000000000007</v>
      </c>
      <c r="U53" s="46">
        <v>64.062000000000012</v>
      </c>
      <c r="V53" s="46">
        <v>67.621000000000009</v>
      </c>
      <c r="W53" s="46">
        <v>71.180000000000007</v>
      </c>
    </row>
    <row r="54" spans="1:23" x14ac:dyDescent="0.2">
      <c r="A54">
        <v>54</v>
      </c>
      <c r="B54" s="46">
        <v>19.36</v>
      </c>
      <c r="C54" s="46">
        <v>19.36</v>
      </c>
      <c r="D54" s="46">
        <v>23.12</v>
      </c>
      <c r="E54" s="46">
        <v>23.12</v>
      </c>
      <c r="F54" s="46">
        <v>25.58</v>
      </c>
      <c r="G54" s="46">
        <v>28.77</v>
      </c>
      <c r="H54" s="46">
        <v>31.5</v>
      </c>
      <c r="I54" s="46">
        <v>34.89</v>
      </c>
      <c r="J54" s="46">
        <v>39.29</v>
      </c>
      <c r="K54" s="46">
        <v>42.7</v>
      </c>
      <c r="L54" s="46">
        <v>43.39</v>
      </c>
      <c r="M54" s="46">
        <v>44.64</v>
      </c>
      <c r="N54" s="46">
        <v>46.706000000000003</v>
      </c>
      <c r="O54" s="46">
        <v>50.951999999999998</v>
      </c>
      <c r="P54" s="46">
        <v>55.198</v>
      </c>
      <c r="Q54" s="46">
        <v>59.443999999999996</v>
      </c>
      <c r="R54" s="46">
        <v>63.69</v>
      </c>
      <c r="S54" s="46">
        <v>67.936000000000007</v>
      </c>
      <c r="T54" s="46">
        <v>72.182000000000002</v>
      </c>
      <c r="U54" s="46">
        <v>76.427999999999997</v>
      </c>
      <c r="V54" s="46">
        <v>80.673999999999992</v>
      </c>
      <c r="W54" s="46">
        <v>84.92</v>
      </c>
    </row>
    <row r="55" spans="1:23" x14ac:dyDescent="0.2">
      <c r="A55">
        <v>55</v>
      </c>
      <c r="B55" s="46">
        <v>15.23</v>
      </c>
      <c r="C55" s="46">
        <v>15.23</v>
      </c>
      <c r="D55" s="46">
        <v>19.23</v>
      </c>
      <c r="E55" s="46">
        <v>19.23</v>
      </c>
      <c r="F55" s="46">
        <v>22.2</v>
      </c>
      <c r="G55" s="46">
        <v>25.84</v>
      </c>
      <c r="H55" s="46">
        <v>28.95</v>
      </c>
      <c r="I55" s="46">
        <v>32.659999999999997</v>
      </c>
      <c r="J55" s="46">
        <v>37.19</v>
      </c>
      <c r="K55" s="46">
        <v>41.16</v>
      </c>
      <c r="L55" s="46">
        <v>42.14</v>
      </c>
      <c r="M55" s="46">
        <v>44.05</v>
      </c>
      <c r="N55" s="46">
        <v>46.881999999999998</v>
      </c>
      <c r="O55" s="46">
        <v>51.143999999999998</v>
      </c>
      <c r="P55" s="46">
        <v>55.405999999999999</v>
      </c>
      <c r="Q55" s="46">
        <v>59.667999999999992</v>
      </c>
      <c r="R55" s="46">
        <v>63.929999999999993</v>
      </c>
      <c r="S55" s="46">
        <v>68.191999999999993</v>
      </c>
      <c r="T55" s="46">
        <v>72.453999999999994</v>
      </c>
      <c r="U55" s="46">
        <v>76.715999999999994</v>
      </c>
      <c r="V55" s="46">
        <v>80.977999999999994</v>
      </c>
      <c r="W55" s="46">
        <v>85.24</v>
      </c>
    </row>
    <row r="56" spans="1:23" x14ac:dyDescent="0.2">
      <c r="A56">
        <v>56</v>
      </c>
      <c r="B56" s="46">
        <v>14.09</v>
      </c>
      <c r="C56" s="46">
        <v>14.09</v>
      </c>
      <c r="D56" s="46">
        <v>16.52</v>
      </c>
      <c r="E56" s="46">
        <v>16.52</v>
      </c>
      <c r="F56" s="46">
        <v>18.12</v>
      </c>
      <c r="G56" s="46">
        <v>20.29</v>
      </c>
      <c r="H56" s="46">
        <v>22.07</v>
      </c>
      <c r="I56" s="46">
        <v>24.35</v>
      </c>
      <c r="J56" s="46">
        <v>27.26</v>
      </c>
      <c r="K56" s="46">
        <v>29.56</v>
      </c>
      <c r="L56" s="46">
        <v>29.96</v>
      </c>
      <c r="M56" s="46">
        <v>30.63</v>
      </c>
      <c r="N56" s="46">
        <v>31.878000000000004</v>
      </c>
      <c r="O56" s="46">
        <v>34.775999999999996</v>
      </c>
      <c r="P56" s="46">
        <v>37.673999999999999</v>
      </c>
      <c r="Q56" s="46">
        <v>40.571999999999996</v>
      </c>
      <c r="R56" s="46">
        <v>43.47</v>
      </c>
      <c r="S56" s="46">
        <v>46.368000000000002</v>
      </c>
      <c r="T56" s="46">
        <v>49.265999999999998</v>
      </c>
      <c r="U56" s="46">
        <v>52.164000000000001</v>
      </c>
      <c r="V56" s="46">
        <v>55.061999999999998</v>
      </c>
      <c r="W56" s="46">
        <v>57.96</v>
      </c>
    </row>
    <row r="57" spans="1:23" x14ac:dyDescent="0.2">
      <c r="A57">
        <v>57</v>
      </c>
      <c r="B57" s="46">
        <v>15.88</v>
      </c>
      <c r="C57" s="46">
        <v>15.88</v>
      </c>
      <c r="D57" s="46">
        <v>19.399999999999999</v>
      </c>
      <c r="E57" s="46">
        <v>19.399999999999999</v>
      </c>
      <c r="F57" s="46">
        <v>21.85</v>
      </c>
      <c r="G57" s="46">
        <v>24.94</v>
      </c>
      <c r="H57" s="46">
        <v>27.59</v>
      </c>
      <c r="I57" s="46">
        <v>30.79</v>
      </c>
      <c r="J57" s="46">
        <v>34.85</v>
      </c>
      <c r="K57" s="46">
        <v>38.21</v>
      </c>
      <c r="L57" s="46">
        <v>38.94</v>
      </c>
      <c r="M57" s="46">
        <v>40.380000000000003</v>
      </c>
      <c r="N57" s="46">
        <v>42.537000000000006</v>
      </c>
      <c r="O57" s="46">
        <v>46.404000000000003</v>
      </c>
      <c r="P57" s="46">
        <v>50.271000000000001</v>
      </c>
      <c r="Q57" s="46">
        <v>54.137999999999998</v>
      </c>
      <c r="R57" s="46">
        <v>58.005000000000003</v>
      </c>
      <c r="S57" s="46">
        <v>61.872000000000007</v>
      </c>
      <c r="T57" s="46">
        <v>65.739000000000004</v>
      </c>
      <c r="U57" s="46">
        <v>69.606000000000009</v>
      </c>
      <c r="V57" s="46">
        <v>73.472999999999999</v>
      </c>
      <c r="W57" s="46">
        <v>77.34</v>
      </c>
    </row>
    <row r="58" spans="1:23" x14ac:dyDescent="0.2">
      <c r="A58">
        <v>58</v>
      </c>
      <c r="B58" s="46">
        <v>21.7</v>
      </c>
      <c r="C58" s="46">
        <v>21.7</v>
      </c>
      <c r="D58" s="46">
        <v>24.94</v>
      </c>
      <c r="E58" s="46">
        <v>24.94</v>
      </c>
      <c r="F58" s="46">
        <v>26.85</v>
      </c>
      <c r="G58" s="46">
        <v>29.51</v>
      </c>
      <c r="H58" s="46">
        <v>31.41</v>
      </c>
      <c r="I58" s="46">
        <v>34.090000000000003</v>
      </c>
      <c r="J58" s="46">
        <v>37.74</v>
      </c>
      <c r="K58" s="46">
        <v>40.35</v>
      </c>
      <c r="L58" s="46">
        <v>40.79</v>
      </c>
      <c r="M58" s="46">
        <v>41.28</v>
      </c>
      <c r="N58" s="46">
        <v>42.603000000000002</v>
      </c>
      <c r="O58" s="46">
        <v>46.475999999999992</v>
      </c>
      <c r="P58" s="46">
        <v>50.348999999999997</v>
      </c>
      <c r="Q58" s="46">
        <v>54.221999999999994</v>
      </c>
      <c r="R58" s="46">
        <v>58.094999999999999</v>
      </c>
      <c r="S58" s="46">
        <v>61.967999999999996</v>
      </c>
      <c r="T58" s="46">
        <v>65.840999999999994</v>
      </c>
      <c r="U58" s="46">
        <v>69.713999999999999</v>
      </c>
      <c r="V58" s="46">
        <v>73.586999999999989</v>
      </c>
      <c r="W58" s="46">
        <v>77.459999999999994</v>
      </c>
    </row>
    <row r="59" spans="1:23" x14ac:dyDescent="0.2">
      <c r="A59">
        <v>59</v>
      </c>
      <c r="B59" s="46">
        <v>14.79</v>
      </c>
      <c r="C59" s="46">
        <v>14.79</v>
      </c>
      <c r="D59" s="46">
        <v>18.22</v>
      </c>
      <c r="E59" s="46">
        <v>18.22</v>
      </c>
      <c r="F59" s="46">
        <v>20.62</v>
      </c>
      <c r="G59" s="46">
        <v>23.65</v>
      </c>
      <c r="H59" s="46">
        <v>26.24</v>
      </c>
      <c r="I59" s="46">
        <v>29.4</v>
      </c>
      <c r="J59" s="46">
        <v>33.299999999999997</v>
      </c>
      <c r="K59" s="46">
        <v>36.590000000000003</v>
      </c>
      <c r="L59" s="46">
        <v>37.36</v>
      </c>
      <c r="M59" s="46">
        <v>38.78</v>
      </c>
      <c r="N59" s="46">
        <v>41.019000000000005</v>
      </c>
      <c r="O59" s="46">
        <v>44.747999999999998</v>
      </c>
      <c r="P59" s="46">
        <v>48.477000000000004</v>
      </c>
      <c r="Q59" s="46">
        <v>52.205999999999996</v>
      </c>
      <c r="R59" s="46">
        <v>55.935000000000002</v>
      </c>
      <c r="S59" s="46">
        <v>59.664000000000001</v>
      </c>
      <c r="T59" s="46">
        <v>63.392999999999994</v>
      </c>
      <c r="U59" s="46">
        <v>67.122</v>
      </c>
      <c r="V59" s="46">
        <v>70.850999999999999</v>
      </c>
      <c r="W59" s="46">
        <v>74.58</v>
      </c>
    </row>
    <row r="60" spans="1:23" x14ac:dyDescent="0.2">
      <c r="A60">
        <v>60</v>
      </c>
      <c r="B60" s="46">
        <v>14.42</v>
      </c>
      <c r="C60" s="46">
        <v>14.42</v>
      </c>
      <c r="D60" s="46">
        <v>17.260000000000002</v>
      </c>
      <c r="E60" s="46">
        <v>17.260000000000002</v>
      </c>
      <c r="F60" s="46">
        <v>19.2</v>
      </c>
      <c r="G60" s="46">
        <v>21.74</v>
      </c>
      <c r="H60" s="46">
        <v>23.84</v>
      </c>
      <c r="I60" s="46">
        <v>26.53</v>
      </c>
      <c r="J60" s="46">
        <v>29.86</v>
      </c>
      <c r="K60" s="46">
        <v>32.549999999999997</v>
      </c>
      <c r="L60" s="46">
        <v>33.17</v>
      </c>
      <c r="M60" s="46">
        <v>34.14</v>
      </c>
      <c r="N60" s="46">
        <v>35.805</v>
      </c>
      <c r="O60" s="46">
        <v>39.059999999999995</v>
      </c>
      <c r="P60" s="46">
        <v>42.314999999999998</v>
      </c>
      <c r="Q60" s="46">
        <v>45.569999999999993</v>
      </c>
      <c r="R60" s="46">
        <v>48.824999999999996</v>
      </c>
      <c r="S60" s="46">
        <v>52.08</v>
      </c>
      <c r="T60" s="46">
        <v>55.334999999999994</v>
      </c>
      <c r="U60" s="46">
        <v>58.589999999999996</v>
      </c>
      <c r="V60" s="46">
        <v>61.844999999999992</v>
      </c>
      <c r="W60" s="46">
        <v>65.099999999999994</v>
      </c>
    </row>
    <row r="61" spans="1:23" x14ac:dyDescent="0.2">
      <c r="A61">
        <v>61</v>
      </c>
      <c r="B61" s="46">
        <v>14.15</v>
      </c>
      <c r="C61" s="46">
        <v>14.15</v>
      </c>
      <c r="D61" s="46">
        <v>16.84</v>
      </c>
      <c r="E61" s="46">
        <v>16.84</v>
      </c>
      <c r="F61" s="46">
        <v>18.59</v>
      </c>
      <c r="G61" s="46">
        <v>20.94</v>
      </c>
      <c r="H61" s="46">
        <v>22.95</v>
      </c>
      <c r="I61" s="46">
        <v>25.36</v>
      </c>
      <c r="J61" s="46">
        <v>28.53</v>
      </c>
      <c r="K61" s="46">
        <v>31.05</v>
      </c>
      <c r="L61" s="46">
        <v>31.55</v>
      </c>
      <c r="M61" s="46">
        <v>32.4</v>
      </c>
      <c r="N61" s="46">
        <v>33.869</v>
      </c>
      <c r="O61" s="46">
        <v>36.948</v>
      </c>
      <c r="P61" s="46">
        <v>40.027000000000001</v>
      </c>
      <c r="Q61" s="46">
        <v>43.105999999999995</v>
      </c>
      <c r="R61" s="46">
        <v>46.185000000000002</v>
      </c>
      <c r="S61" s="46">
        <v>49.264000000000003</v>
      </c>
      <c r="T61" s="46">
        <v>52.342999999999996</v>
      </c>
      <c r="U61" s="46">
        <v>55.421999999999997</v>
      </c>
      <c r="V61" s="46">
        <v>58.500999999999998</v>
      </c>
      <c r="W61" s="46">
        <v>61.58</v>
      </c>
    </row>
    <row r="62" spans="1:23" x14ac:dyDescent="0.2">
      <c r="A62">
        <v>62</v>
      </c>
      <c r="B62" s="46">
        <v>14.85</v>
      </c>
      <c r="C62" s="46">
        <v>14.85</v>
      </c>
      <c r="D62" s="46">
        <v>18.22</v>
      </c>
      <c r="E62" s="46">
        <v>18.22</v>
      </c>
      <c r="F62" s="46">
        <v>20.68</v>
      </c>
      <c r="G62" s="46">
        <v>23.71</v>
      </c>
      <c r="H62" s="46">
        <v>26.35</v>
      </c>
      <c r="I62" s="46">
        <v>29.46</v>
      </c>
      <c r="J62" s="46">
        <v>33.409999999999997</v>
      </c>
      <c r="K62" s="46">
        <v>36.770000000000003</v>
      </c>
      <c r="L62" s="46">
        <v>37.47</v>
      </c>
      <c r="M62" s="46">
        <v>38.94</v>
      </c>
      <c r="N62" s="46">
        <v>41.14</v>
      </c>
      <c r="O62" s="46">
        <v>44.879999999999995</v>
      </c>
      <c r="P62" s="46">
        <v>48.62</v>
      </c>
      <c r="Q62" s="46">
        <v>52.359999999999992</v>
      </c>
      <c r="R62" s="46">
        <v>56.099999999999994</v>
      </c>
      <c r="S62" s="46">
        <v>59.84</v>
      </c>
      <c r="T62" s="46">
        <v>63.58</v>
      </c>
      <c r="U62" s="46">
        <v>67.319999999999993</v>
      </c>
      <c r="V62" s="46">
        <v>71.059999999999988</v>
      </c>
      <c r="W62" s="46">
        <v>74.8</v>
      </c>
    </row>
    <row r="63" spans="1:23" x14ac:dyDescent="0.2">
      <c r="A63">
        <v>63</v>
      </c>
      <c r="B63" s="46">
        <v>14.46</v>
      </c>
      <c r="C63" s="46">
        <v>14.46</v>
      </c>
      <c r="D63" s="46">
        <v>17.64</v>
      </c>
      <c r="E63" s="46">
        <v>17.64</v>
      </c>
      <c r="F63" s="46">
        <v>19.809999999999999</v>
      </c>
      <c r="G63" s="46">
        <v>22.58</v>
      </c>
      <c r="H63" s="46">
        <v>24.99</v>
      </c>
      <c r="I63" s="46">
        <v>27.86</v>
      </c>
      <c r="J63" s="46">
        <v>31.46</v>
      </c>
      <c r="K63" s="46">
        <v>34.51</v>
      </c>
      <c r="L63" s="46">
        <v>35.130000000000003</v>
      </c>
      <c r="M63" s="46">
        <v>36.39</v>
      </c>
      <c r="N63" s="46">
        <v>38.324000000000005</v>
      </c>
      <c r="O63" s="46">
        <v>41.808</v>
      </c>
      <c r="P63" s="46">
        <v>45.292000000000009</v>
      </c>
      <c r="Q63" s="46">
        <v>48.776000000000003</v>
      </c>
      <c r="R63" s="46">
        <v>52.260000000000005</v>
      </c>
      <c r="S63" s="46">
        <v>55.744000000000007</v>
      </c>
      <c r="T63" s="46">
        <v>59.228000000000002</v>
      </c>
      <c r="U63" s="46">
        <v>62.71200000000001</v>
      </c>
      <c r="V63" s="46">
        <v>66.195999999999998</v>
      </c>
      <c r="W63" s="46">
        <v>69.680000000000007</v>
      </c>
    </row>
    <row r="64" spans="1:23" x14ac:dyDescent="0.2">
      <c r="A64">
        <v>64</v>
      </c>
      <c r="B64" s="46">
        <v>15.88</v>
      </c>
      <c r="C64" s="46">
        <v>15.88</v>
      </c>
      <c r="D64" s="46">
        <v>19.03</v>
      </c>
      <c r="E64" s="46">
        <v>19.03</v>
      </c>
      <c r="F64" s="46">
        <v>21.19</v>
      </c>
      <c r="G64" s="46">
        <v>23.98</v>
      </c>
      <c r="H64" s="46">
        <v>26.39</v>
      </c>
      <c r="I64" s="46">
        <v>29.3</v>
      </c>
      <c r="J64" s="46">
        <v>33.020000000000003</v>
      </c>
      <c r="K64" s="46">
        <v>36.01</v>
      </c>
      <c r="L64" s="46">
        <v>36.659999999999997</v>
      </c>
      <c r="M64" s="46">
        <v>37.83</v>
      </c>
      <c r="N64" s="46">
        <v>39.677000000000007</v>
      </c>
      <c r="O64" s="46">
        <v>43.283999999999999</v>
      </c>
      <c r="P64" s="46">
        <v>46.891000000000005</v>
      </c>
      <c r="Q64" s="46">
        <v>50.497999999999998</v>
      </c>
      <c r="R64" s="46">
        <v>54.105000000000004</v>
      </c>
      <c r="S64" s="46">
        <v>57.712000000000003</v>
      </c>
      <c r="T64" s="46">
        <v>61.318999999999996</v>
      </c>
      <c r="U64" s="46">
        <v>64.926000000000002</v>
      </c>
      <c r="V64" s="46">
        <v>68.533000000000001</v>
      </c>
      <c r="W64" s="46">
        <v>72.14</v>
      </c>
    </row>
    <row r="65" spans="1:23" x14ac:dyDescent="0.2">
      <c r="A65">
        <v>65</v>
      </c>
      <c r="B65" s="46">
        <v>15.01</v>
      </c>
      <c r="C65" s="46">
        <v>15.01</v>
      </c>
      <c r="D65" s="46">
        <v>16.84</v>
      </c>
      <c r="E65" s="46">
        <v>16.84</v>
      </c>
      <c r="F65" s="46">
        <v>20.07</v>
      </c>
      <c r="G65" s="46">
        <v>22.06</v>
      </c>
      <c r="H65" s="46">
        <v>23.53</v>
      </c>
      <c r="I65" s="46">
        <v>25.52</v>
      </c>
      <c r="J65" s="46">
        <v>29.91</v>
      </c>
      <c r="K65" s="46">
        <v>33.869999999999997</v>
      </c>
      <c r="L65" s="46">
        <v>34.97</v>
      </c>
      <c r="M65" s="46">
        <v>35.96</v>
      </c>
      <c r="N65" s="46">
        <v>37.741000000000007</v>
      </c>
      <c r="O65" s="46">
        <v>41.172000000000004</v>
      </c>
      <c r="P65" s="46">
        <v>44.603000000000002</v>
      </c>
      <c r="Q65" s="46">
        <v>48.033999999999999</v>
      </c>
      <c r="R65" s="46">
        <v>51.465000000000003</v>
      </c>
      <c r="S65" s="46">
        <v>54.896000000000008</v>
      </c>
      <c r="T65" s="46">
        <v>58.327000000000005</v>
      </c>
      <c r="U65" s="46">
        <v>61.758000000000003</v>
      </c>
      <c r="V65" s="46">
        <v>65.189000000000007</v>
      </c>
      <c r="W65" s="46">
        <v>68.62</v>
      </c>
    </row>
    <row r="66" spans="1:23" x14ac:dyDescent="0.2">
      <c r="A66">
        <v>66</v>
      </c>
      <c r="B66" s="46">
        <v>17.190000000000001</v>
      </c>
      <c r="C66" s="46">
        <v>17.190000000000001</v>
      </c>
      <c r="D66" s="46">
        <v>20.03</v>
      </c>
      <c r="E66" s="46">
        <v>20.03</v>
      </c>
      <c r="F66" s="46">
        <v>21.85</v>
      </c>
      <c r="G66" s="46">
        <v>24.35</v>
      </c>
      <c r="H66" s="46">
        <v>26.39</v>
      </c>
      <c r="I66" s="46">
        <v>29.04</v>
      </c>
      <c r="J66" s="46">
        <v>32.409999999999997</v>
      </c>
      <c r="K66" s="46">
        <v>35.15</v>
      </c>
      <c r="L66" s="46">
        <v>35.57</v>
      </c>
      <c r="M66" s="46">
        <v>36.07</v>
      </c>
      <c r="N66" s="46">
        <v>37.279000000000003</v>
      </c>
      <c r="O66" s="46">
        <v>40.667999999999999</v>
      </c>
      <c r="P66" s="46">
        <v>44.057000000000002</v>
      </c>
      <c r="Q66" s="46">
        <v>47.445999999999998</v>
      </c>
      <c r="R66" s="46">
        <v>50.835000000000001</v>
      </c>
      <c r="S66" s="46">
        <v>54.224000000000004</v>
      </c>
      <c r="T66" s="46">
        <v>57.613</v>
      </c>
      <c r="U66" s="46">
        <v>61.002000000000002</v>
      </c>
      <c r="V66" s="46">
        <v>64.390999999999991</v>
      </c>
      <c r="W66" s="46">
        <v>67.78</v>
      </c>
    </row>
    <row r="67" spans="1:23" x14ac:dyDescent="0.2">
      <c r="A67">
        <v>67</v>
      </c>
      <c r="B67" s="46">
        <v>16.100000000000001</v>
      </c>
      <c r="C67" s="46">
        <v>16.100000000000001</v>
      </c>
      <c r="D67" s="46">
        <v>19.77</v>
      </c>
      <c r="E67" s="46">
        <v>19.77</v>
      </c>
      <c r="F67" s="46">
        <v>22.42</v>
      </c>
      <c r="G67" s="46">
        <v>25.68</v>
      </c>
      <c r="H67" s="46">
        <v>28.48</v>
      </c>
      <c r="I67" s="46">
        <v>31.86</v>
      </c>
      <c r="J67" s="46">
        <v>36.130000000000003</v>
      </c>
      <c r="K67" s="46">
        <v>39.71</v>
      </c>
      <c r="L67" s="46">
        <v>40.51</v>
      </c>
      <c r="M67" s="46">
        <v>42.04</v>
      </c>
      <c r="N67" s="46">
        <v>44.418000000000006</v>
      </c>
      <c r="O67" s="46">
        <v>48.456000000000003</v>
      </c>
      <c r="P67" s="46">
        <v>52.494000000000007</v>
      </c>
      <c r="Q67" s="46">
        <v>56.531999999999996</v>
      </c>
      <c r="R67" s="46">
        <v>60.570000000000007</v>
      </c>
      <c r="S67" s="46">
        <v>64.608000000000004</v>
      </c>
      <c r="T67" s="46">
        <v>68.646000000000001</v>
      </c>
      <c r="U67" s="46">
        <v>72.684000000000012</v>
      </c>
      <c r="V67" s="46">
        <v>76.721999999999994</v>
      </c>
      <c r="W67" s="46">
        <v>80.760000000000005</v>
      </c>
    </row>
    <row r="68" spans="1:23" x14ac:dyDescent="0.2">
      <c r="A68">
        <v>68</v>
      </c>
      <c r="B68" s="46">
        <v>15.99</v>
      </c>
      <c r="C68" s="46">
        <v>15.99</v>
      </c>
      <c r="D68" s="46">
        <v>19.5</v>
      </c>
      <c r="E68" s="46">
        <v>19.5</v>
      </c>
      <c r="F68" s="46">
        <v>22.01</v>
      </c>
      <c r="G68" s="46">
        <v>25.14</v>
      </c>
      <c r="H68" s="46">
        <v>27.81</v>
      </c>
      <c r="I68" s="46">
        <v>31.06</v>
      </c>
      <c r="J68" s="46">
        <v>35.130000000000003</v>
      </c>
      <c r="K68" s="46">
        <v>38.549999999999997</v>
      </c>
      <c r="L68" s="46">
        <v>39.32</v>
      </c>
      <c r="M68" s="46">
        <v>40.75</v>
      </c>
      <c r="N68" s="46">
        <v>42.954999999999998</v>
      </c>
      <c r="O68" s="46">
        <v>46.859999999999992</v>
      </c>
      <c r="P68" s="46">
        <v>50.765000000000001</v>
      </c>
      <c r="Q68" s="46">
        <v>54.669999999999995</v>
      </c>
      <c r="R68" s="46">
        <v>58.574999999999996</v>
      </c>
      <c r="S68" s="46">
        <v>62.48</v>
      </c>
      <c r="T68" s="46">
        <v>66.384999999999991</v>
      </c>
      <c r="U68" s="46">
        <v>70.289999999999992</v>
      </c>
      <c r="V68" s="46">
        <v>74.194999999999993</v>
      </c>
      <c r="W68" s="46">
        <v>78.099999999999994</v>
      </c>
    </row>
    <row r="69" spans="1:23" x14ac:dyDescent="0.2">
      <c r="A69">
        <v>69</v>
      </c>
      <c r="B69" s="46">
        <v>15.99</v>
      </c>
      <c r="C69" s="46">
        <v>15.99</v>
      </c>
      <c r="D69" s="46">
        <v>18.649999999999999</v>
      </c>
      <c r="E69" s="46">
        <v>18.649999999999999</v>
      </c>
      <c r="F69" s="46">
        <v>20.32</v>
      </c>
      <c r="G69" s="46">
        <v>22.58</v>
      </c>
      <c r="H69" s="46">
        <v>24.52</v>
      </c>
      <c r="I69" s="46">
        <v>26.91</v>
      </c>
      <c r="J69" s="46">
        <v>30.09</v>
      </c>
      <c r="K69" s="46">
        <v>32.5</v>
      </c>
      <c r="L69" s="46">
        <v>32.9</v>
      </c>
      <c r="M69" s="46">
        <v>33.46</v>
      </c>
      <c r="N69" s="46">
        <v>34.694000000000003</v>
      </c>
      <c r="O69" s="46">
        <v>37.847999999999999</v>
      </c>
      <c r="P69" s="46">
        <v>41.002000000000002</v>
      </c>
      <c r="Q69" s="46">
        <v>44.155999999999999</v>
      </c>
      <c r="R69" s="46">
        <v>47.31</v>
      </c>
      <c r="S69" s="46">
        <v>50.463999999999999</v>
      </c>
      <c r="T69" s="46">
        <v>53.617999999999995</v>
      </c>
      <c r="U69" s="46">
        <v>56.771999999999998</v>
      </c>
      <c r="V69" s="46">
        <v>59.925999999999995</v>
      </c>
      <c r="W69" s="46">
        <v>63.08</v>
      </c>
    </row>
    <row r="70" spans="1:23" x14ac:dyDescent="0.2">
      <c r="A70">
        <v>70</v>
      </c>
      <c r="B70" s="46">
        <v>13.93</v>
      </c>
      <c r="C70" s="46">
        <v>13.93</v>
      </c>
      <c r="D70" s="46">
        <v>17.739999999999998</v>
      </c>
      <c r="E70" s="46">
        <v>17.739999999999998</v>
      </c>
      <c r="F70" s="46">
        <v>20.68</v>
      </c>
      <c r="G70" s="46">
        <v>23.92</v>
      </c>
      <c r="H70" s="46">
        <v>26.08</v>
      </c>
      <c r="I70" s="46">
        <v>28.88</v>
      </c>
      <c r="J70" s="46">
        <v>32.19</v>
      </c>
      <c r="K70" s="46">
        <v>35.32</v>
      </c>
      <c r="L70" s="46">
        <v>35.4</v>
      </c>
      <c r="M70" s="46">
        <v>37.450000000000003</v>
      </c>
      <c r="N70" s="46">
        <v>40.260000000000005</v>
      </c>
      <c r="O70" s="46">
        <v>43.92</v>
      </c>
      <c r="P70" s="46">
        <v>47.580000000000005</v>
      </c>
      <c r="Q70" s="46">
        <v>51.24</v>
      </c>
      <c r="R70" s="46">
        <v>54.900000000000006</v>
      </c>
      <c r="S70" s="46">
        <v>58.56</v>
      </c>
      <c r="T70" s="46">
        <v>62.22</v>
      </c>
      <c r="U70" s="46">
        <v>65.88000000000001</v>
      </c>
      <c r="V70" s="46">
        <v>69.540000000000006</v>
      </c>
      <c r="W70" s="46">
        <v>73.2</v>
      </c>
    </row>
    <row r="71" spans="1:23" x14ac:dyDescent="0.2">
      <c r="A71">
        <v>71</v>
      </c>
      <c r="B71" s="46">
        <v>21.59</v>
      </c>
      <c r="C71" s="46">
        <v>21.59</v>
      </c>
      <c r="D71" s="46">
        <v>24.77</v>
      </c>
      <c r="E71" s="46">
        <v>24.77</v>
      </c>
      <c r="F71" s="46">
        <v>26.6</v>
      </c>
      <c r="G71" s="46">
        <v>29.19</v>
      </c>
      <c r="H71" s="46">
        <v>30.99</v>
      </c>
      <c r="I71" s="46">
        <v>33.619999999999997</v>
      </c>
      <c r="J71" s="46">
        <v>37.130000000000003</v>
      </c>
      <c r="K71" s="46">
        <v>39.71</v>
      </c>
      <c r="L71" s="46">
        <v>40.14</v>
      </c>
      <c r="M71" s="46">
        <v>40.479999999999997</v>
      </c>
      <c r="N71" s="46">
        <v>41.668000000000006</v>
      </c>
      <c r="O71" s="46">
        <v>45.456000000000003</v>
      </c>
      <c r="P71" s="46">
        <v>49.244000000000007</v>
      </c>
      <c r="Q71" s="46">
        <v>53.032000000000004</v>
      </c>
      <c r="R71" s="46">
        <v>56.820000000000007</v>
      </c>
      <c r="S71" s="46">
        <v>60.608000000000004</v>
      </c>
      <c r="T71" s="46">
        <v>64.396000000000001</v>
      </c>
      <c r="U71" s="46">
        <v>68.184000000000012</v>
      </c>
      <c r="V71" s="46">
        <v>71.972000000000008</v>
      </c>
      <c r="W71" s="46">
        <v>75.760000000000005</v>
      </c>
    </row>
    <row r="72" spans="1:23" x14ac:dyDescent="0.2">
      <c r="A72">
        <v>72</v>
      </c>
      <c r="B72" s="46">
        <v>13.71</v>
      </c>
      <c r="C72" s="46">
        <v>13.71</v>
      </c>
      <c r="D72" s="46">
        <v>15.83</v>
      </c>
      <c r="E72" s="46">
        <v>15.83</v>
      </c>
      <c r="F72" s="46">
        <v>17.16</v>
      </c>
      <c r="G72" s="46">
        <v>19.03</v>
      </c>
      <c r="H72" s="46">
        <v>20.5</v>
      </c>
      <c r="I72" s="46">
        <v>22.48</v>
      </c>
      <c r="J72" s="46">
        <v>25.03</v>
      </c>
      <c r="K72" s="46">
        <v>27.01</v>
      </c>
      <c r="L72" s="46">
        <v>27.3</v>
      </c>
      <c r="M72" s="46">
        <v>27.7</v>
      </c>
      <c r="N72" s="46">
        <v>28.655000000000005</v>
      </c>
      <c r="O72" s="46">
        <v>31.259999999999998</v>
      </c>
      <c r="P72" s="46">
        <v>33.865000000000002</v>
      </c>
      <c r="Q72" s="46">
        <v>36.47</v>
      </c>
      <c r="R72" s="46">
        <v>39.075000000000003</v>
      </c>
      <c r="S72" s="46">
        <v>41.680000000000007</v>
      </c>
      <c r="T72" s="46">
        <v>44.284999999999997</v>
      </c>
      <c r="U72" s="46">
        <v>46.89</v>
      </c>
      <c r="V72" s="46">
        <v>49.494999999999997</v>
      </c>
      <c r="W72" s="46">
        <v>52.1</v>
      </c>
    </row>
    <row r="73" spans="1:23" x14ac:dyDescent="0.2">
      <c r="A73">
        <v>73</v>
      </c>
      <c r="B73" s="46">
        <v>14.69</v>
      </c>
      <c r="C73" s="46">
        <v>14.69</v>
      </c>
      <c r="D73" s="46">
        <v>17.95</v>
      </c>
      <c r="E73" s="46">
        <v>17.95</v>
      </c>
      <c r="F73" s="46">
        <v>20.27</v>
      </c>
      <c r="G73" s="46">
        <v>23.17</v>
      </c>
      <c r="H73" s="46">
        <v>25.66</v>
      </c>
      <c r="I73" s="46">
        <v>28.66</v>
      </c>
      <c r="J73" s="46">
        <v>32.46</v>
      </c>
      <c r="K73" s="46">
        <v>35.61</v>
      </c>
      <c r="L73" s="46">
        <v>36.33</v>
      </c>
      <c r="M73" s="46">
        <v>37.659999999999997</v>
      </c>
      <c r="N73" s="46">
        <v>39.731999999999999</v>
      </c>
      <c r="O73" s="46">
        <v>43.343999999999994</v>
      </c>
      <c r="P73" s="46">
        <v>46.955999999999996</v>
      </c>
      <c r="Q73" s="46">
        <v>50.567999999999991</v>
      </c>
      <c r="R73" s="46">
        <v>54.179999999999993</v>
      </c>
      <c r="S73" s="46">
        <v>57.792000000000002</v>
      </c>
      <c r="T73" s="46">
        <v>61.403999999999996</v>
      </c>
      <c r="U73" s="46">
        <v>65.015999999999991</v>
      </c>
      <c r="V73" s="46">
        <v>68.627999999999986</v>
      </c>
      <c r="W73" s="46">
        <v>72.239999999999995</v>
      </c>
    </row>
    <row r="74" spans="1:23" x14ac:dyDescent="0.2">
      <c r="A74">
        <v>74</v>
      </c>
      <c r="B74" s="46">
        <v>16.16</v>
      </c>
      <c r="C74" s="46">
        <v>16.16</v>
      </c>
      <c r="D74" s="46">
        <v>19.66</v>
      </c>
      <c r="E74" s="46">
        <v>19.66</v>
      </c>
      <c r="F74" s="46">
        <v>22.11</v>
      </c>
      <c r="G74" s="46">
        <v>25.2</v>
      </c>
      <c r="H74" s="46">
        <v>27.81</v>
      </c>
      <c r="I74" s="46">
        <v>31</v>
      </c>
      <c r="J74" s="46">
        <v>35.08</v>
      </c>
      <c r="K74" s="46">
        <v>38.43</v>
      </c>
      <c r="L74" s="46">
        <v>39.159999999999997</v>
      </c>
      <c r="M74" s="46">
        <v>40.54</v>
      </c>
      <c r="N74" s="46">
        <v>42.724000000000004</v>
      </c>
      <c r="O74" s="46">
        <v>46.608000000000004</v>
      </c>
      <c r="P74" s="46">
        <v>50.492000000000004</v>
      </c>
      <c r="Q74" s="46">
        <v>54.376000000000005</v>
      </c>
      <c r="R74" s="46">
        <v>58.260000000000005</v>
      </c>
      <c r="S74" s="46">
        <v>62.144000000000005</v>
      </c>
      <c r="T74" s="46">
        <v>66.028000000000006</v>
      </c>
      <c r="U74" s="46">
        <v>69.912000000000006</v>
      </c>
      <c r="V74" s="46">
        <v>73.796000000000006</v>
      </c>
      <c r="W74" s="46">
        <v>77.680000000000007</v>
      </c>
    </row>
    <row r="75" spans="1:23" x14ac:dyDescent="0.2">
      <c r="A75">
        <v>75</v>
      </c>
      <c r="B75" s="46">
        <v>22.63</v>
      </c>
      <c r="C75" s="46">
        <v>22.63</v>
      </c>
      <c r="D75" s="46">
        <v>25.2</v>
      </c>
      <c r="E75" s="46">
        <v>25.2</v>
      </c>
      <c r="F75" s="46">
        <v>26.51</v>
      </c>
      <c r="G75" s="46">
        <v>28.61</v>
      </c>
      <c r="H75" s="46">
        <v>30.36</v>
      </c>
      <c r="I75" s="46">
        <v>32.659999999999997</v>
      </c>
      <c r="J75" s="46">
        <v>35.96</v>
      </c>
      <c r="K75" s="46">
        <v>37.46</v>
      </c>
      <c r="L75" s="46">
        <v>36.049999999999997</v>
      </c>
      <c r="M75" s="46">
        <v>35.43</v>
      </c>
      <c r="N75" s="46">
        <v>36.277999999999999</v>
      </c>
      <c r="O75" s="46">
        <v>39.575999999999993</v>
      </c>
      <c r="P75" s="46">
        <v>42.873999999999995</v>
      </c>
      <c r="Q75" s="46">
        <v>46.17199999999999</v>
      </c>
      <c r="R75" s="46">
        <v>49.47</v>
      </c>
      <c r="S75" s="46">
        <v>52.768000000000001</v>
      </c>
      <c r="T75" s="46">
        <v>56.065999999999995</v>
      </c>
      <c r="U75" s="46">
        <v>59.363999999999997</v>
      </c>
      <c r="V75" s="46">
        <v>62.661999999999992</v>
      </c>
      <c r="W75" s="46">
        <v>65.959999999999994</v>
      </c>
    </row>
    <row r="76" spans="1:23" x14ac:dyDescent="0.2">
      <c r="A76">
        <v>76</v>
      </c>
      <c r="B76" s="46">
        <v>15.12</v>
      </c>
      <c r="C76" s="46">
        <v>15.12</v>
      </c>
      <c r="D76" s="46">
        <v>18.059999999999999</v>
      </c>
      <c r="E76" s="46">
        <v>18.059999999999999</v>
      </c>
      <c r="F76" s="46">
        <v>20.010000000000002</v>
      </c>
      <c r="G76" s="46">
        <v>22.65</v>
      </c>
      <c r="H76" s="46">
        <v>24.83</v>
      </c>
      <c r="I76" s="46">
        <v>27.49</v>
      </c>
      <c r="J76" s="46">
        <v>30.91</v>
      </c>
      <c r="K76" s="46">
        <v>33.76</v>
      </c>
      <c r="L76" s="46">
        <v>34.270000000000003</v>
      </c>
      <c r="M76" s="46">
        <v>35.159999999999997</v>
      </c>
      <c r="N76" s="46">
        <v>36.74</v>
      </c>
      <c r="O76" s="46">
        <v>40.08</v>
      </c>
      <c r="P76" s="46">
        <v>43.42</v>
      </c>
      <c r="Q76" s="46">
        <v>46.76</v>
      </c>
      <c r="R76" s="46">
        <v>50.099999999999994</v>
      </c>
      <c r="S76" s="46">
        <v>53.44</v>
      </c>
      <c r="T76" s="46">
        <v>56.779999999999994</v>
      </c>
      <c r="U76" s="46">
        <v>60.12</v>
      </c>
      <c r="V76" s="46">
        <v>63.459999999999994</v>
      </c>
      <c r="W76" s="46">
        <v>66.8</v>
      </c>
    </row>
    <row r="77" spans="1:23" x14ac:dyDescent="0.2">
      <c r="A77">
        <v>77</v>
      </c>
      <c r="B77" s="46">
        <v>22.95</v>
      </c>
      <c r="C77" s="46">
        <v>22.95</v>
      </c>
      <c r="D77" s="46">
        <v>26</v>
      </c>
      <c r="E77" s="46">
        <v>26</v>
      </c>
      <c r="F77" s="46">
        <v>27.72</v>
      </c>
      <c r="G77" s="46">
        <v>30.31</v>
      </c>
      <c r="H77" s="46">
        <v>32.39</v>
      </c>
      <c r="I77" s="46">
        <v>35.159999999999997</v>
      </c>
      <c r="J77" s="46">
        <v>38.96</v>
      </c>
      <c r="K77" s="46">
        <v>40.909999999999997</v>
      </c>
      <c r="L77" s="46">
        <v>39.81</v>
      </c>
      <c r="M77" s="46">
        <v>39.479999999999997</v>
      </c>
      <c r="N77" s="46">
        <v>40.854000000000006</v>
      </c>
      <c r="O77" s="46">
        <v>44.567999999999998</v>
      </c>
      <c r="P77" s="46">
        <v>48.282000000000004</v>
      </c>
      <c r="Q77" s="46">
        <v>51.995999999999995</v>
      </c>
      <c r="R77" s="46">
        <v>55.71</v>
      </c>
      <c r="S77" s="46">
        <v>59.424000000000007</v>
      </c>
      <c r="T77" s="46">
        <v>63.137999999999998</v>
      </c>
      <c r="U77" s="46">
        <v>66.852000000000004</v>
      </c>
      <c r="V77" s="46">
        <v>70.566000000000003</v>
      </c>
      <c r="W77" s="46">
        <v>74.28</v>
      </c>
    </row>
    <row r="78" spans="1:23" x14ac:dyDescent="0.2">
      <c r="A78">
        <v>78</v>
      </c>
      <c r="B78" s="46">
        <v>23.17</v>
      </c>
      <c r="C78" s="46">
        <v>23.17</v>
      </c>
      <c r="D78" s="46">
        <v>26.37</v>
      </c>
      <c r="E78" s="46">
        <v>26.37</v>
      </c>
      <c r="F78" s="46">
        <v>28.28</v>
      </c>
      <c r="G78" s="46">
        <v>31.06</v>
      </c>
      <c r="H78" s="46">
        <v>33.380000000000003</v>
      </c>
      <c r="I78" s="46">
        <v>36.340000000000003</v>
      </c>
      <c r="J78" s="46">
        <v>40.35</v>
      </c>
      <c r="K78" s="46">
        <v>42.53</v>
      </c>
      <c r="L78" s="46">
        <v>41.55</v>
      </c>
      <c r="M78" s="46">
        <v>41.39</v>
      </c>
      <c r="N78" s="46">
        <v>42.954999999999998</v>
      </c>
      <c r="O78" s="46">
        <v>46.859999999999992</v>
      </c>
      <c r="P78" s="46">
        <v>50.765000000000001</v>
      </c>
      <c r="Q78" s="46">
        <v>54.669999999999995</v>
      </c>
      <c r="R78" s="46">
        <v>58.574999999999996</v>
      </c>
      <c r="S78" s="46">
        <v>62.48</v>
      </c>
      <c r="T78" s="46">
        <v>66.384999999999991</v>
      </c>
      <c r="U78" s="46">
        <v>70.289999999999992</v>
      </c>
      <c r="V78" s="46">
        <v>74.194999999999993</v>
      </c>
      <c r="W78" s="46">
        <v>78.099999999999994</v>
      </c>
    </row>
    <row r="79" spans="1:23" x14ac:dyDescent="0.2">
      <c r="A79">
        <v>79</v>
      </c>
      <c r="B79" s="46">
        <v>12.89</v>
      </c>
      <c r="C79" s="46">
        <v>12.89</v>
      </c>
      <c r="D79" s="46">
        <v>14.17</v>
      </c>
      <c r="E79" s="46">
        <v>14.17</v>
      </c>
      <c r="F79" s="46">
        <v>14.75</v>
      </c>
      <c r="G79" s="46">
        <v>15.72</v>
      </c>
      <c r="H79" s="46">
        <v>16.489999999999998</v>
      </c>
      <c r="I79" s="46">
        <v>17.64</v>
      </c>
      <c r="J79" s="46">
        <v>19.32</v>
      </c>
      <c r="K79" s="46">
        <v>20.25</v>
      </c>
      <c r="L79" s="46">
        <v>20.34</v>
      </c>
      <c r="M79" s="46">
        <v>20.45</v>
      </c>
      <c r="N79" s="46">
        <v>22.033000000000005</v>
      </c>
      <c r="O79" s="46">
        <v>24.036000000000001</v>
      </c>
      <c r="P79" s="46">
        <v>26.039000000000001</v>
      </c>
      <c r="Q79" s="46">
        <v>28.041999999999998</v>
      </c>
      <c r="R79" s="46">
        <v>30.045000000000002</v>
      </c>
      <c r="S79" s="46">
        <v>32.048000000000002</v>
      </c>
      <c r="T79" s="46">
        <v>34.051000000000002</v>
      </c>
      <c r="U79" s="46">
        <v>36.054000000000002</v>
      </c>
      <c r="V79" s="46">
        <v>38.057000000000002</v>
      </c>
      <c r="W79" s="46">
        <v>40.06</v>
      </c>
    </row>
    <row r="80" spans="1:23" x14ac:dyDescent="0.2">
      <c r="A80">
        <v>80</v>
      </c>
      <c r="B80" s="46">
        <v>14.63</v>
      </c>
      <c r="C80" s="46">
        <v>14.63</v>
      </c>
      <c r="D80" s="46">
        <v>17.850000000000001</v>
      </c>
      <c r="E80" s="46">
        <v>17.850000000000001</v>
      </c>
      <c r="F80" s="46">
        <v>20.170000000000002</v>
      </c>
      <c r="G80" s="46">
        <v>23.07</v>
      </c>
      <c r="H80" s="46">
        <v>25.51</v>
      </c>
      <c r="I80" s="46">
        <v>28.51</v>
      </c>
      <c r="J80" s="46">
        <v>32.24</v>
      </c>
      <c r="K80" s="46">
        <v>35.380000000000003</v>
      </c>
      <c r="L80" s="46">
        <v>36.049999999999997</v>
      </c>
      <c r="M80" s="46">
        <v>37.4</v>
      </c>
      <c r="N80" s="46">
        <v>39.446000000000005</v>
      </c>
      <c r="O80" s="46">
        <v>43.031999999999996</v>
      </c>
      <c r="P80" s="46">
        <v>46.618000000000002</v>
      </c>
      <c r="Q80" s="46">
        <v>50.203999999999994</v>
      </c>
      <c r="R80" s="46">
        <v>53.79</v>
      </c>
      <c r="S80" s="46">
        <v>57.376000000000005</v>
      </c>
      <c r="T80" s="46">
        <v>60.961999999999996</v>
      </c>
      <c r="U80" s="46">
        <v>64.548000000000002</v>
      </c>
      <c r="V80" s="46">
        <v>68.134</v>
      </c>
      <c r="W80" s="46">
        <v>71.72</v>
      </c>
    </row>
    <row r="81" spans="1:23" x14ac:dyDescent="0.2">
      <c r="A81">
        <v>81</v>
      </c>
      <c r="B81" s="46">
        <v>26.65</v>
      </c>
      <c r="C81" s="46">
        <v>26.65</v>
      </c>
      <c r="D81" s="46">
        <v>29.14</v>
      </c>
      <c r="E81" s="46">
        <v>29.14</v>
      </c>
      <c r="F81" s="46">
        <v>30.02</v>
      </c>
      <c r="G81" s="46">
        <v>31.91</v>
      </c>
      <c r="H81" s="46">
        <v>32.92</v>
      </c>
      <c r="I81" s="46">
        <v>34.89</v>
      </c>
      <c r="J81" s="46">
        <v>37.85</v>
      </c>
      <c r="K81" s="46">
        <v>39.47</v>
      </c>
      <c r="L81" s="46">
        <v>39.590000000000003</v>
      </c>
      <c r="M81" s="46">
        <v>40.33</v>
      </c>
      <c r="N81" s="46">
        <v>46.068000000000005</v>
      </c>
      <c r="O81" s="46">
        <v>50.256</v>
      </c>
      <c r="P81" s="46">
        <v>54.444000000000003</v>
      </c>
      <c r="Q81" s="46">
        <v>58.631999999999998</v>
      </c>
      <c r="R81" s="46">
        <v>62.820000000000007</v>
      </c>
      <c r="S81" s="46">
        <v>67.00800000000001</v>
      </c>
      <c r="T81" s="46">
        <v>71.195999999999998</v>
      </c>
      <c r="U81" s="46">
        <v>75.384</v>
      </c>
      <c r="V81" s="46">
        <v>79.572000000000003</v>
      </c>
      <c r="W81" s="46">
        <v>83.76</v>
      </c>
    </row>
    <row r="82" spans="1:23" x14ac:dyDescent="0.2">
      <c r="A82">
        <v>82</v>
      </c>
      <c r="B82" s="46">
        <v>16.16</v>
      </c>
      <c r="C82" s="46">
        <v>16.16</v>
      </c>
      <c r="D82" s="46">
        <v>18.91</v>
      </c>
      <c r="E82" s="46">
        <v>18.91</v>
      </c>
      <c r="F82" s="46">
        <v>20.62</v>
      </c>
      <c r="G82" s="46">
        <v>22.97</v>
      </c>
      <c r="H82" s="46">
        <v>24.57</v>
      </c>
      <c r="I82" s="46">
        <v>26.91</v>
      </c>
      <c r="J82" s="46">
        <v>29.91</v>
      </c>
      <c r="K82" s="46">
        <v>32.14</v>
      </c>
      <c r="L82" s="46">
        <v>32.68</v>
      </c>
      <c r="M82" s="46">
        <v>33.46</v>
      </c>
      <c r="N82" s="46">
        <v>34.870000000000005</v>
      </c>
      <c r="O82" s="46">
        <v>38.04</v>
      </c>
      <c r="P82" s="46">
        <v>41.21</v>
      </c>
      <c r="Q82" s="46">
        <v>44.379999999999995</v>
      </c>
      <c r="R82" s="46">
        <v>47.55</v>
      </c>
      <c r="S82" s="46">
        <v>50.72</v>
      </c>
      <c r="T82" s="46">
        <v>53.89</v>
      </c>
      <c r="U82" s="46">
        <v>57.06</v>
      </c>
      <c r="V82" s="46">
        <v>60.23</v>
      </c>
      <c r="W82" s="46">
        <v>63.4</v>
      </c>
    </row>
    <row r="83" spans="1:23" x14ac:dyDescent="0.2">
      <c r="A83">
        <v>83</v>
      </c>
      <c r="B83" s="46">
        <v>19.8</v>
      </c>
      <c r="C83" s="46">
        <v>19.8</v>
      </c>
      <c r="D83" s="46">
        <v>23.87</v>
      </c>
      <c r="E83" s="46">
        <v>23.87</v>
      </c>
      <c r="F83" s="46">
        <v>26.6</v>
      </c>
      <c r="G83" s="46">
        <v>30.11</v>
      </c>
      <c r="H83" s="46">
        <v>33.119999999999997</v>
      </c>
      <c r="I83" s="46">
        <v>36.81</v>
      </c>
      <c r="J83" s="46">
        <v>41.57</v>
      </c>
      <c r="K83" s="46">
        <v>45.31</v>
      </c>
      <c r="L83" s="46">
        <v>46.12</v>
      </c>
      <c r="M83" s="46">
        <v>47.58</v>
      </c>
      <c r="N83" s="46">
        <v>49.984000000000002</v>
      </c>
      <c r="O83" s="46">
        <v>54.527999999999999</v>
      </c>
      <c r="P83" s="46">
        <v>59.071999999999996</v>
      </c>
      <c r="Q83" s="46">
        <v>63.615999999999993</v>
      </c>
      <c r="R83" s="46">
        <v>68.16</v>
      </c>
      <c r="S83" s="46">
        <v>72.703999999999994</v>
      </c>
      <c r="T83" s="46">
        <v>77.24799999999999</v>
      </c>
      <c r="U83" s="46">
        <v>81.792000000000002</v>
      </c>
      <c r="V83" s="46">
        <v>86.335999999999999</v>
      </c>
      <c r="W83" s="46">
        <v>90.88</v>
      </c>
    </row>
    <row r="84" spans="1:23" x14ac:dyDescent="0.2">
      <c r="A84">
        <v>84</v>
      </c>
      <c r="B84" s="46">
        <v>14.91</v>
      </c>
      <c r="C84" s="46">
        <v>14.91</v>
      </c>
      <c r="D84" s="46">
        <v>18.329999999999998</v>
      </c>
      <c r="E84" s="46">
        <v>18.329999999999998</v>
      </c>
      <c r="F84" s="46">
        <v>20.73</v>
      </c>
      <c r="G84" s="46">
        <v>23.81</v>
      </c>
      <c r="H84" s="46">
        <v>26.45</v>
      </c>
      <c r="I84" s="46">
        <v>29.63</v>
      </c>
      <c r="J84" s="46">
        <v>33.58</v>
      </c>
      <c r="K84" s="46">
        <v>36.89</v>
      </c>
      <c r="L84" s="46">
        <v>37.64</v>
      </c>
      <c r="M84" s="46">
        <v>39.11</v>
      </c>
      <c r="N84" s="46">
        <v>41.316000000000003</v>
      </c>
      <c r="O84" s="46">
        <v>45.072000000000003</v>
      </c>
      <c r="P84" s="46">
        <v>48.828000000000003</v>
      </c>
      <c r="Q84" s="46">
        <v>52.584000000000003</v>
      </c>
      <c r="R84" s="46">
        <v>56.34</v>
      </c>
      <c r="S84" s="46">
        <v>60.096000000000004</v>
      </c>
      <c r="T84" s="46">
        <v>63.852000000000004</v>
      </c>
      <c r="U84" s="46">
        <v>67.608000000000004</v>
      </c>
      <c r="V84" s="46">
        <v>71.364000000000004</v>
      </c>
      <c r="W84" s="46">
        <v>75.12</v>
      </c>
    </row>
    <row r="85" spans="1:23" x14ac:dyDescent="0.2">
      <c r="A85">
        <v>85</v>
      </c>
      <c r="B85" s="46">
        <v>13.49</v>
      </c>
      <c r="C85" s="46">
        <v>13.49</v>
      </c>
      <c r="D85" s="46">
        <v>15.39</v>
      </c>
      <c r="E85" s="46">
        <v>15.39</v>
      </c>
      <c r="F85" s="46">
        <v>16.54</v>
      </c>
      <c r="G85" s="46">
        <v>18.170000000000002</v>
      </c>
      <c r="H85" s="46">
        <v>19.510000000000002</v>
      </c>
      <c r="I85" s="46">
        <v>21.25</v>
      </c>
      <c r="J85" s="46">
        <v>23.59</v>
      </c>
      <c r="K85" s="46">
        <v>25.28</v>
      </c>
      <c r="L85" s="46">
        <v>25.5</v>
      </c>
      <c r="M85" s="46">
        <v>25.73</v>
      </c>
      <c r="N85" s="46">
        <v>26.488</v>
      </c>
      <c r="O85" s="46">
        <v>28.895999999999997</v>
      </c>
      <c r="P85" s="46">
        <v>31.303999999999998</v>
      </c>
      <c r="Q85" s="46">
        <v>33.711999999999996</v>
      </c>
      <c r="R85" s="46">
        <v>36.119999999999997</v>
      </c>
      <c r="S85" s="46">
        <v>38.527999999999999</v>
      </c>
      <c r="T85" s="46">
        <v>40.935999999999993</v>
      </c>
      <c r="U85" s="46">
        <v>43.344000000000001</v>
      </c>
      <c r="V85" s="46">
        <v>45.751999999999995</v>
      </c>
      <c r="W85" s="46">
        <v>48.16</v>
      </c>
    </row>
    <row r="86" spans="1:23" x14ac:dyDescent="0.2">
      <c r="A86">
        <v>86</v>
      </c>
      <c r="B86" s="46">
        <v>16.100000000000001</v>
      </c>
      <c r="C86" s="46">
        <v>16.100000000000001</v>
      </c>
      <c r="D86" s="46">
        <v>17.64</v>
      </c>
      <c r="E86" s="46">
        <v>17.64</v>
      </c>
      <c r="F86" s="46">
        <v>18.23</v>
      </c>
      <c r="G86" s="46">
        <v>19.29</v>
      </c>
      <c r="H86" s="46">
        <v>20.190000000000001</v>
      </c>
      <c r="I86" s="46">
        <v>21.42</v>
      </c>
      <c r="J86" s="46">
        <v>23.42</v>
      </c>
      <c r="K86" s="46">
        <v>24.47</v>
      </c>
      <c r="L86" s="46">
        <v>24.48</v>
      </c>
      <c r="M86" s="46">
        <v>24.56</v>
      </c>
      <c r="N86" s="46">
        <v>26.433000000000003</v>
      </c>
      <c r="O86" s="46">
        <v>28.835999999999999</v>
      </c>
      <c r="P86" s="46">
        <v>31.239000000000004</v>
      </c>
      <c r="Q86" s="46">
        <v>33.641999999999996</v>
      </c>
      <c r="R86" s="46">
        <v>36.045000000000002</v>
      </c>
      <c r="S86" s="46">
        <v>38.448000000000008</v>
      </c>
      <c r="T86" s="46">
        <v>40.850999999999999</v>
      </c>
      <c r="U86" s="46">
        <v>43.254000000000005</v>
      </c>
      <c r="V86" s="46">
        <v>45.656999999999996</v>
      </c>
      <c r="W86" s="46">
        <v>48.06</v>
      </c>
    </row>
    <row r="87" spans="1:23" x14ac:dyDescent="0.2">
      <c r="A87">
        <v>87</v>
      </c>
      <c r="B87" s="46">
        <v>12.01</v>
      </c>
      <c r="C87" s="46">
        <v>12.01</v>
      </c>
      <c r="D87" s="46">
        <v>13.91</v>
      </c>
      <c r="E87" s="46">
        <v>13.91</v>
      </c>
      <c r="F87" s="46">
        <v>17.66</v>
      </c>
      <c r="G87" s="46">
        <v>19.55</v>
      </c>
      <c r="H87" s="46">
        <v>20.81</v>
      </c>
      <c r="I87" s="46">
        <v>22.58</v>
      </c>
      <c r="J87" s="46">
        <v>26.09</v>
      </c>
      <c r="K87" s="46">
        <v>29.49</v>
      </c>
      <c r="L87" s="46">
        <v>30.67</v>
      </c>
      <c r="M87" s="46">
        <v>31.75</v>
      </c>
      <c r="N87" s="46">
        <v>36.861000000000004</v>
      </c>
      <c r="O87" s="46">
        <v>40.211999999999996</v>
      </c>
      <c r="P87" s="46">
        <v>43.563000000000002</v>
      </c>
      <c r="Q87" s="46">
        <v>46.913999999999994</v>
      </c>
      <c r="R87" s="46">
        <v>50.265000000000001</v>
      </c>
      <c r="S87" s="46">
        <v>53.616</v>
      </c>
      <c r="T87" s="46">
        <v>56.966999999999992</v>
      </c>
      <c r="U87" s="46">
        <v>60.317999999999998</v>
      </c>
      <c r="V87" s="46">
        <v>63.66899999999999</v>
      </c>
      <c r="W87" s="46">
        <v>67.02</v>
      </c>
    </row>
    <row r="88" spans="1:23" x14ac:dyDescent="0.2">
      <c r="A88">
        <v>88</v>
      </c>
      <c r="B88" s="46">
        <v>14.96</v>
      </c>
      <c r="C88" s="46">
        <v>14.96</v>
      </c>
      <c r="D88" s="46">
        <v>18.43</v>
      </c>
      <c r="E88" s="46">
        <v>18.43</v>
      </c>
      <c r="F88" s="46">
        <v>20.93</v>
      </c>
      <c r="G88" s="46">
        <v>24.08</v>
      </c>
      <c r="H88" s="46">
        <v>26.76</v>
      </c>
      <c r="I88" s="46">
        <v>30</v>
      </c>
      <c r="J88" s="46">
        <v>34.020000000000003</v>
      </c>
      <c r="K88" s="46">
        <v>37.46</v>
      </c>
      <c r="L88" s="46">
        <v>38.18</v>
      </c>
      <c r="M88" s="46">
        <v>39.74</v>
      </c>
      <c r="N88" s="46">
        <v>42.009</v>
      </c>
      <c r="O88" s="46">
        <v>45.827999999999996</v>
      </c>
      <c r="P88" s="46">
        <v>49.646999999999998</v>
      </c>
      <c r="Q88" s="46">
        <v>53.465999999999994</v>
      </c>
      <c r="R88" s="46">
        <v>57.284999999999997</v>
      </c>
      <c r="S88" s="46">
        <v>61.103999999999999</v>
      </c>
      <c r="T88" s="46">
        <v>64.922999999999988</v>
      </c>
      <c r="U88" s="46">
        <v>68.742000000000004</v>
      </c>
      <c r="V88" s="46">
        <v>72.560999999999993</v>
      </c>
      <c r="W88" s="46">
        <v>76.38</v>
      </c>
    </row>
    <row r="89" spans="1:23" x14ac:dyDescent="0.2">
      <c r="A89">
        <v>89</v>
      </c>
      <c r="B89" s="46">
        <v>12.84</v>
      </c>
      <c r="C89" s="46">
        <v>12.84</v>
      </c>
      <c r="D89" s="46">
        <v>15.88</v>
      </c>
      <c r="E89" s="46">
        <v>15.88</v>
      </c>
      <c r="F89" s="46">
        <v>17.88</v>
      </c>
      <c r="G89" s="46">
        <v>21.52</v>
      </c>
      <c r="H89" s="46">
        <v>23.27</v>
      </c>
      <c r="I89" s="46">
        <v>26</v>
      </c>
      <c r="J89" s="46">
        <v>28.97</v>
      </c>
      <c r="K89" s="46">
        <v>31.97</v>
      </c>
      <c r="L89" s="46">
        <v>32.26</v>
      </c>
      <c r="M89" s="46">
        <v>33.94</v>
      </c>
      <c r="N89" s="46">
        <v>36.277999999999999</v>
      </c>
      <c r="O89" s="46">
        <v>39.575999999999993</v>
      </c>
      <c r="P89" s="46">
        <v>42.873999999999995</v>
      </c>
      <c r="Q89" s="46">
        <v>46.17199999999999</v>
      </c>
      <c r="R89" s="46">
        <v>49.47</v>
      </c>
      <c r="S89" s="46">
        <v>52.768000000000001</v>
      </c>
      <c r="T89" s="46">
        <v>56.065999999999995</v>
      </c>
      <c r="U89" s="46">
        <v>59.363999999999997</v>
      </c>
      <c r="V89" s="46">
        <v>62.661999999999992</v>
      </c>
      <c r="W89" s="46">
        <v>65.959999999999994</v>
      </c>
    </row>
    <row r="90" spans="1:23" x14ac:dyDescent="0.2">
      <c r="A90">
        <v>90</v>
      </c>
      <c r="B90" s="46">
        <v>15.99</v>
      </c>
      <c r="C90" s="46">
        <v>15.99</v>
      </c>
      <c r="D90" s="46">
        <v>19.5</v>
      </c>
      <c r="E90" s="46">
        <v>19.5</v>
      </c>
      <c r="F90" s="46">
        <v>22.01</v>
      </c>
      <c r="G90" s="46">
        <v>25.14</v>
      </c>
      <c r="H90" s="46">
        <v>27.81</v>
      </c>
      <c r="I90" s="46">
        <v>31.06</v>
      </c>
      <c r="J90" s="46">
        <v>35.130000000000003</v>
      </c>
      <c r="K90" s="46">
        <v>38.549999999999997</v>
      </c>
      <c r="L90" s="46">
        <v>39.32</v>
      </c>
      <c r="M90" s="46">
        <v>40.75</v>
      </c>
      <c r="N90" s="46">
        <v>42.954999999999998</v>
      </c>
      <c r="O90" s="46">
        <v>46.859999999999992</v>
      </c>
      <c r="P90" s="46">
        <v>50.765000000000001</v>
      </c>
      <c r="Q90" s="46">
        <v>54.669999999999995</v>
      </c>
      <c r="R90" s="46">
        <v>58.574999999999996</v>
      </c>
      <c r="S90" s="46">
        <v>62.48</v>
      </c>
      <c r="T90" s="46">
        <v>66.384999999999991</v>
      </c>
      <c r="U90" s="46">
        <v>70.289999999999992</v>
      </c>
      <c r="V90" s="46">
        <v>74.194999999999993</v>
      </c>
      <c r="W90" s="46">
        <v>78.099999999999994</v>
      </c>
    </row>
    <row r="91" spans="1:23" x14ac:dyDescent="0.2">
      <c r="A91">
        <v>91</v>
      </c>
      <c r="B91" s="46">
        <v>17.350000000000001</v>
      </c>
      <c r="C91" s="46">
        <v>17.350000000000001</v>
      </c>
      <c r="D91" s="46">
        <v>20.190000000000001</v>
      </c>
      <c r="E91" s="46">
        <v>20.190000000000001</v>
      </c>
      <c r="F91" s="46">
        <v>21.96</v>
      </c>
      <c r="G91" s="46">
        <v>24.35</v>
      </c>
      <c r="H91" s="46">
        <v>26.39</v>
      </c>
      <c r="I91" s="46">
        <v>28.93</v>
      </c>
      <c r="J91" s="46">
        <v>32.299999999999997</v>
      </c>
      <c r="K91" s="46">
        <v>34.86</v>
      </c>
      <c r="L91" s="46">
        <v>35.35</v>
      </c>
      <c r="M91" s="46">
        <v>35.96</v>
      </c>
      <c r="N91" s="46">
        <v>37.279000000000003</v>
      </c>
      <c r="O91" s="46">
        <v>40.667999999999999</v>
      </c>
      <c r="P91" s="46">
        <v>44.057000000000002</v>
      </c>
      <c r="Q91" s="46">
        <v>47.445999999999998</v>
      </c>
      <c r="R91" s="46">
        <v>50.835000000000001</v>
      </c>
      <c r="S91" s="46">
        <v>54.224000000000004</v>
      </c>
      <c r="T91" s="46">
        <v>57.613</v>
      </c>
      <c r="U91" s="46">
        <v>61.002000000000002</v>
      </c>
      <c r="V91" s="46">
        <v>64.390999999999991</v>
      </c>
      <c r="W91" s="46">
        <v>67.78</v>
      </c>
    </row>
    <row r="92" spans="1:23" x14ac:dyDescent="0.2">
      <c r="A92">
        <v>92</v>
      </c>
      <c r="B92" s="46">
        <v>20.010000000000002</v>
      </c>
      <c r="C92" s="46">
        <v>20.010000000000002</v>
      </c>
      <c r="D92" s="46">
        <v>22.74</v>
      </c>
      <c r="E92" s="46">
        <v>22.74</v>
      </c>
      <c r="F92" s="46">
        <v>24.31</v>
      </c>
      <c r="G92" s="46">
        <v>26.64</v>
      </c>
      <c r="H92" s="46">
        <v>28.53</v>
      </c>
      <c r="I92" s="46">
        <v>31</v>
      </c>
      <c r="J92" s="46">
        <v>34.35</v>
      </c>
      <c r="K92" s="46">
        <v>36.18</v>
      </c>
      <c r="L92" s="46">
        <v>35.29</v>
      </c>
      <c r="M92" s="46">
        <v>35.11</v>
      </c>
      <c r="N92" s="46">
        <v>36.333000000000006</v>
      </c>
      <c r="O92" s="46">
        <v>39.636000000000003</v>
      </c>
      <c r="P92" s="46">
        <v>42.939</v>
      </c>
      <c r="Q92" s="46">
        <v>46.241999999999997</v>
      </c>
      <c r="R92" s="46">
        <v>49.545000000000002</v>
      </c>
      <c r="S92" s="46">
        <v>52.848000000000006</v>
      </c>
      <c r="T92" s="46">
        <v>56.151000000000003</v>
      </c>
      <c r="U92" s="46">
        <v>59.454000000000001</v>
      </c>
      <c r="V92" s="46">
        <v>62.756999999999998</v>
      </c>
      <c r="W92" s="46">
        <v>66.06</v>
      </c>
    </row>
    <row r="93" spans="1:23" x14ac:dyDescent="0.2">
      <c r="A93">
        <v>93</v>
      </c>
      <c r="B93" s="46">
        <v>19.739999999999998</v>
      </c>
      <c r="C93" s="46">
        <v>19.739999999999998</v>
      </c>
      <c r="D93" s="46">
        <v>22.21</v>
      </c>
      <c r="E93" s="46">
        <v>22.21</v>
      </c>
      <c r="F93" s="46">
        <v>23.54</v>
      </c>
      <c r="G93" s="46">
        <v>25.63</v>
      </c>
      <c r="H93" s="46">
        <v>27.33</v>
      </c>
      <c r="I93" s="46">
        <v>29.57</v>
      </c>
      <c r="J93" s="46">
        <v>32.64</v>
      </c>
      <c r="K93" s="46">
        <v>34.229999999999997</v>
      </c>
      <c r="L93" s="46">
        <v>33.119999999999997</v>
      </c>
      <c r="M93" s="46">
        <v>32.76</v>
      </c>
      <c r="N93" s="46">
        <v>33.693000000000005</v>
      </c>
      <c r="O93" s="46">
        <v>36.756</v>
      </c>
      <c r="P93" s="46">
        <v>39.819000000000003</v>
      </c>
      <c r="Q93" s="46">
        <v>42.881999999999998</v>
      </c>
      <c r="R93" s="46">
        <v>45.945</v>
      </c>
      <c r="S93" s="46">
        <v>49.008000000000003</v>
      </c>
      <c r="T93" s="46">
        <v>52.070999999999998</v>
      </c>
      <c r="U93" s="46">
        <v>55.134</v>
      </c>
      <c r="V93" s="46">
        <v>58.196999999999996</v>
      </c>
      <c r="W93" s="46">
        <v>61.26</v>
      </c>
    </row>
    <row r="94" spans="1:23" x14ac:dyDescent="0.2">
      <c r="A94">
        <v>94</v>
      </c>
      <c r="B94" s="46">
        <v>20.07</v>
      </c>
      <c r="C94" s="46">
        <v>20.07</v>
      </c>
      <c r="D94" s="46">
        <v>22.97</v>
      </c>
      <c r="E94" s="46">
        <v>22.97</v>
      </c>
      <c r="F94" s="46">
        <v>24.66</v>
      </c>
      <c r="G94" s="46">
        <v>27.17</v>
      </c>
      <c r="H94" s="46">
        <v>29.22</v>
      </c>
      <c r="I94" s="46">
        <v>31.8</v>
      </c>
      <c r="J94" s="46">
        <v>35.36</v>
      </c>
      <c r="K94" s="46">
        <v>37.340000000000003</v>
      </c>
      <c r="L94" s="46">
        <v>36.49</v>
      </c>
      <c r="M94" s="46">
        <v>36.43</v>
      </c>
      <c r="N94" s="46">
        <v>37.795999999999999</v>
      </c>
      <c r="O94" s="46">
        <v>41.231999999999999</v>
      </c>
      <c r="P94" s="46">
        <v>44.667999999999999</v>
      </c>
      <c r="Q94" s="46">
        <v>48.103999999999999</v>
      </c>
      <c r="R94" s="46">
        <v>51.54</v>
      </c>
      <c r="S94" s="46">
        <v>54.975999999999999</v>
      </c>
      <c r="T94" s="46">
        <v>58.411999999999999</v>
      </c>
      <c r="U94" s="46">
        <v>61.847999999999999</v>
      </c>
      <c r="V94" s="46">
        <v>65.283999999999992</v>
      </c>
      <c r="W94" s="46">
        <v>68.72</v>
      </c>
    </row>
    <row r="95" spans="1:23" x14ac:dyDescent="0.2">
      <c r="A95">
        <v>95</v>
      </c>
      <c r="B95" s="46">
        <v>22.63</v>
      </c>
      <c r="C95" s="46">
        <v>22.63</v>
      </c>
      <c r="D95" s="46">
        <v>25.25</v>
      </c>
      <c r="E95" s="46">
        <v>25.25</v>
      </c>
      <c r="F95" s="46">
        <v>26.55</v>
      </c>
      <c r="G95" s="46">
        <v>28.71</v>
      </c>
      <c r="H95" s="46">
        <v>30.46</v>
      </c>
      <c r="I95" s="46">
        <v>32.82</v>
      </c>
      <c r="J95" s="46">
        <v>36.130000000000003</v>
      </c>
      <c r="K95" s="46">
        <v>37.630000000000003</v>
      </c>
      <c r="L95" s="46">
        <v>36.33</v>
      </c>
      <c r="M95" s="46">
        <v>35.64</v>
      </c>
      <c r="N95" s="46">
        <v>36.509</v>
      </c>
      <c r="O95" s="46">
        <v>39.827999999999996</v>
      </c>
      <c r="P95" s="46">
        <v>43.146999999999998</v>
      </c>
      <c r="Q95" s="46">
        <v>46.465999999999994</v>
      </c>
      <c r="R95" s="46">
        <v>49.784999999999997</v>
      </c>
      <c r="S95" s="46">
        <v>53.103999999999999</v>
      </c>
      <c r="T95" s="46">
        <v>56.422999999999995</v>
      </c>
      <c r="U95" s="46">
        <v>59.741999999999997</v>
      </c>
      <c r="V95" s="46">
        <v>63.060999999999993</v>
      </c>
      <c r="W95" s="46">
        <v>66.38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CB50A1FC8D6B40A2DBA0E10EAF48C1" ma:contentTypeVersion="10" ma:contentTypeDescription="Crée un document." ma:contentTypeScope="" ma:versionID="d4e9e96f73ac26572d21e4de0b40604c">
  <xsd:schema xmlns:xsd="http://www.w3.org/2001/XMLSchema" xmlns:xs="http://www.w3.org/2001/XMLSchema" xmlns:p="http://schemas.microsoft.com/office/2006/metadata/properties" xmlns:ns3="b5f98c08-c1c6-46b4-bf64-74f2f7f610ed" xmlns:ns4="79104a79-5357-4b3a-b6f9-a623d5890f0e" targetNamespace="http://schemas.microsoft.com/office/2006/metadata/properties" ma:root="true" ma:fieldsID="01e597a6de6df3d552613d8843f66157" ns3:_="" ns4:_="">
    <xsd:import namespace="b5f98c08-c1c6-46b4-bf64-74f2f7f610ed"/>
    <xsd:import namespace="79104a79-5357-4b3a-b6f9-a623d5890f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98c08-c1c6-46b4-bf64-74f2f7f610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104a79-5357-4b3a-b6f9-a623d5890f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DEB551-D0DC-460B-8A1B-867BA5E04A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7393F2-B59E-46B5-8572-3596E07BB9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f98c08-c1c6-46b4-bf64-74f2f7f610ed"/>
    <ds:schemaRef ds:uri="79104a79-5357-4b3a-b6f9-a623d5890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83E016-04AA-4FD8-9E61-28F8FC834E1F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b5f98c08-c1c6-46b4-bf64-74f2f7f610ed"/>
    <ds:schemaRef ds:uri="79104a79-5357-4b3a-b6f9-a623d5890f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PRIX PLATEFORME PAR QTE SAISIE</vt:lpstr>
      <vt:lpstr>TARIF G</vt:lpstr>
      <vt:lpstr>TARIF D</vt:lpstr>
      <vt:lpstr>Feuil3</vt:lpstr>
    </vt:vector>
  </TitlesOfParts>
  <Company>Astera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Giachetto Didier</dc:creator>
  <cp:lastModifiedBy>TISSOT</cp:lastModifiedBy>
  <dcterms:created xsi:type="dcterms:W3CDTF">2022-04-21T08:46:14Z</dcterms:created>
  <dcterms:modified xsi:type="dcterms:W3CDTF">2022-09-11T21:57:49Z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0x01010005CB50A1FC8D6B40A2DBA0E10EAF48C1</vt:lpwstr>
  </property>
</Properties>
</file>