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showHorizontalScroll="0" showVerticalScroll="0" xWindow="600" yWindow="60" windowWidth="15480" windowHeight="11640" activeTab="0"/>
  </bookViews>
  <sheets>
    <sheet name="tarifs fournisseurs" sheetId="1" r:id="rId1"/>
    <sheet name="commande" sheetId="2" r:id="rId2"/>
    <sheet name="fr1" sheetId="3" r:id="rId3"/>
    <sheet name="fr2" sheetId="4" r:id="rId4"/>
    <sheet name="fr3" sheetId="5" r:id="rId5"/>
  </sheets>
  <definedNames>
    <definedName name="ref">'tarifs fournisseurs'!$B$4:$B$25</definedName>
    <definedName name="tarifs">'tarifs fournisseurs'!$B$4:$K$25</definedName>
  </definedNames>
  <calcPr fullCalcOnLoad="1"/>
</workbook>
</file>

<file path=xl/sharedStrings.xml><?xml version="1.0" encoding="utf-8"?>
<sst xmlns="http://schemas.openxmlformats.org/spreadsheetml/2006/main" count="153" uniqueCount="62">
  <si>
    <t>A101</t>
  </si>
  <si>
    <t>A102</t>
  </si>
  <si>
    <t>A103</t>
  </si>
  <si>
    <t>A104</t>
  </si>
  <si>
    <t>C201</t>
  </si>
  <si>
    <t>C202</t>
  </si>
  <si>
    <t>C203</t>
  </si>
  <si>
    <t>L301</t>
  </si>
  <si>
    <t>L302</t>
  </si>
  <si>
    <t>M401</t>
  </si>
  <si>
    <t>M402</t>
  </si>
  <si>
    <t>M403</t>
  </si>
  <si>
    <t>V501</t>
  </si>
  <si>
    <t>V502</t>
  </si>
  <si>
    <t>V503</t>
  </si>
  <si>
    <t>V504</t>
  </si>
  <si>
    <t>V505</t>
  </si>
  <si>
    <t>V506</t>
  </si>
  <si>
    <t>V507</t>
  </si>
  <si>
    <t>E601</t>
  </si>
  <si>
    <t>I701</t>
  </si>
  <si>
    <t>T801</t>
  </si>
  <si>
    <t>Réf</t>
  </si>
  <si>
    <t>Réf.</t>
  </si>
  <si>
    <t>Prix</t>
  </si>
  <si>
    <t>fr1</t>
  </si>
  <si>
    <t>fr2</t>
  </si>
  <si>
    <t>fr3</t>
  </si>
  <si>
    <t>Désignation</t>
  </si>
  <si>
    <t>Ballon foot</t>
  </si>
  <si>
    <t>Ballon basket</t>
  </si>
  <si>
    <t>Ballon rugby</t>
  </si>
  <si>
    <t>Chronomètre</t>
  </si>
  <si>
    <t>Chaussures foot</t>
  </si>
  <si>
    <t>Chaussures ski</t>
  </si>
  <si>
    <t>Chaussures tennis</t>
  </si>
  <si>
    <t>Guide du sport</t>
  </si>
  <si>
    <t>Manuel judo (lot de 5)</t>
  </si>
  <si>
    <t>Panneau graphite basket</t>
  </si>
  <si>
    <t>Plaque mousse</t>
  </si>
  <si>
    <t>Banquette murale (le m)</t>
  </si>
  <si>
    <t>Jupe tennis</t>
  </si>
  <si>
    <t>Polo logo</t>
  </si>
  <si>
    <t>Débardeur</t>
  </si>
  <si>
    <t>Survêtement RC</t>
  </si>
  <si>
    <t>Blouson</t>
  </si>
  <si>
    <t>Maillot</t>
  </si>
  <si>
    <t>Survêtement V</t>
  </si>
  <si>
    <t>Boîte consignée</t>
  </si>
  <si>
    <t>Main d'œuvre</t>
  </si>
  <si>
    <t>Port forfaitaire</t>
  </si>
  <si>
    <t>Fournisseur</t>
  </si>
  <si>
    <t>Qté</t>
  </si>
  <si>
    <t>Taux de TVA</t>
  </si>
  <si>
    <t>Total HT</t>
  </si>
  <si>
    <t>TVA</t>
  </si>
  <si>
    <t>Total TTC</t>
  </si>
  <si>
    <t>Taux</t>
  </si>
  <si>
    <t xml:space="preserve">  Base</t>
  </si>
  <si>
    <t>Récapitulatif</t>
  </si>
  <si>
    <t>∑</t>
  </si>
  <si>
    <t>FR choisi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</si>
</sst>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000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62"/>
      <name val="Arial"/>
      <family val="2"/>
    </font>
    <font>
      <sz val="8"/>
      <color indexed="62"/>
      <name val="Arial"/>
      <family val="2"/>
    </font>
    <font>
      <sz val="8"/>
      <name val="Arial"/>
      <family val="0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0"/>
    </font>
    <font>
      <b/>
      <u val="single"/>
      <sz val="10"/>
      <color indexed="12"/>
      <name val="Arial"/>
      <family val="0"/>
    </font>
    <font>
      <i/>
      <u val="single"/>
      <sz val="11"/>
      <color indexed="62"/>
      <name val="Arial"/>
      <family val="2"/>
    </font>
    <font>
      <i/>
      <u val="single"/>
      <sz val="11"/>
      <color indexed="10"/>
      <name val="Arial"/>
      <family val="2"/>
    </font>
    <font>
      <b/>
      <u val="single"/>
      <sz val="11"/>
      <color indexed="12"/>
      <name val="Arial"/>
      <family val="2"/>
    </font>
    <font>
      <b/>
      <u val="single"/>
      <sz val="11"/>
      <color indexed="62"/>
      <name val="Arial"/>
      <family val="2"/>
    </font>
    <font>
      <u val="single"/>
      <sz val="10"/>
      <color indexed="18"/>
      <name val="Arial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>
        <color indexed="62"/>
      </right>
      <top style="thin">
        <color indexed="62"/>
      </top>
      <bottom>
        <color indexed="63"/>
      </bottom>
    </border>
    <border>
      <left>
        <color indexed="63"/>
      </left>
      <right style="thin">
        <color indexed="62"/>
      </right>
      <top>
        <color indexed="63"/>
      </top>
      <bottom>
        <color indexed="63"/>
      </bottom>
    </border>
    <border>
      <left>
        <color indexed="63"/>
      </left>
      <right style="thin">
        <color indexed="62"/>
      </right>
      <top>
        <color indexed="63"/>
      </top>
      <bottom style="thin">
        <color indexed="62"/>
      </bottom>
    </border>
    <border>
      <left>
        <color indexed="63"/>
      </left>
      <right style="dashed">
        <color indexed="62"/>
      </right>
      <top style="thin">
        <color indexed="62"/>
      </top>
      <bottom>
        <color indexed="63"/>
      </bottom>
    </border>
    <border>
      <left>
        <color indexed="63"/>
      </left>
      <right style="dashed">
        <color indexed="62"/>
      </right>
      <top>
        <color indexed="63"/>
      </top>
      <bottom>
        <color indexed="63"/>
      </bottom>
    </border>
    <border>
      <left>
        <color indexed="63"/>
      </left>
      <right style="dashed">
        <color indexed="62"/>
      </right>
      <top>
        <color indexed="63"/>
      </top>
      <bottom style="thin">
        <color indexed="6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62"/>
      </top>
      <bottom>
        <color indexed="63"/>
      </bottom>
    </border>
    <border>
      <left style="dashed">
        <color indexed="62"/>
      </left>
      <right>
        <color indexed="63"/>
      </right>
      <top style="thin">
        <color indexed="62"/>
      </top>
      <bottom>
        <color indexed="63"/>
      </bottom>
    </border>
    <border>
      <left style="dashed">
        <color indexed="62"/>
      </left>
      <right>
        <color indexed="63"/>
      </right>
      <top>
        <color indexed="63"/>
      </top>
      <bottom style="thin">
        <color indexed="62"/>
      </bottom>
    </border>
    <border>
      <left style="dashed">
        <color indexed="62"/>
      </left>
      <right>
        <color indexed="63"/>
      </right>
      <top>
        <color indexed="63"/>
      </top>
      <bottom>
        <color indexed="6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 style="dashed">
        <color indexed="62"/>
      </right>
      <top style="thin">
        <color indexed="62"/>
      </top>
      <bottom>
        <color indexed="63"/>
      </bottom>
    </border>
    <border>
      <left style="thin">
        <color indexed="62"/>
      </left>
      <right style="dashed">
        <color indexed="62"/>
      </right>
      <top>
        <color indexed="63"/>
      </top>
      <bottom>
        <color indexed="63"/>
      </bottom>
    </border>
    <border>
      <left style="thin">
        <color indexed="62"/>
      </left>
      <right style="dashed">
        <color indexed="62"/>
      </right>
      <top>
        <color indexed="63"/>
      </top>
      <bottom style="thin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1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4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</cellStyleXfs>
  <cellXfs count="65">
    <xf numFmtId="0" fontId="0" fillId="0" borderId="0" xfId="0" applyAlignment="1">
      <alignment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/>
    </xf>
    <xf numFmtId="165" fontId="19" fillId="24" borderId="0" xfId="0" applyNumberFormat="1" applyFont="1" applyFill="1" applyBorder="1" applyAlignment="1">
      <alignment horizontal="center"/>
    </xf>
    <xf numFmtId="2" fontId="19" fillId="24" borderId="0" xfId="0" applyNumberFormat="1" applyFont="1" applyFill="1" applyBorder="1" applyAlignment="1">
      <alignment/>
    </xf>
    <xf numFmtId="0" fontId="19" fillId="24" borderId="0" xfId="0" applyFont="1" applyFill="1" applyBorder="1" applyAlignment="1">
      <alignment horizontal="center"/>
    </xf>
    <xf numFmtId="4" fontId="19" fillId="0" borderId="0" xfId="0" applyNumberFormat="1" applyFont="1" applyBorder="1" applyAlignment="1">
      <alignment/>
    </xf>
    <xf numFmtId="4" fontId="18" fillId="0" borderId="0" xfId="0" applyNumberFormat="1" applyFont="1" applyBorder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4" fontId="23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10" fontId="23" fillId="0" borderId="0" xfId="0" applyNumberFormat="1" applyFont="1" applyAlignment="1">
      <alignment vertical="center"/>
    </xf>
    <xf numFmtId="0" fontId="23" fillId="0" borderId="10" xfId="0" applyFont="1" applyBorder="1" applyAlignment="1">
      <alignment vertical="center"/>
    </xf>
    <xf numFmtId="4" fontId="23" fillId="0" borderId="11" xfId="0" applyNumberFormat="1" applyFont="1" applyBorder="1" applyAlignment="1">
      <alignment vertical="center"/>
    </xf>
    <xf numFmtId="4" fontId="23" fillId="0" borderId="12" xfId="0" applyNumberFormat="1" applyFont="1" applyBorder="1" applyAlignment="1">
      <alignment vertical="center"/>
    </xf>
    <xf numFmtId="0" fontId="24" fillId="0" borderId="0" xfId="0" applyFont="1" applyAlignment="1">
      <alignment vertical="center"/>
    </xf>
    <xf numFmtId="0" fontId="23" fillId="0" borderId="0" xfId="0" applyFont="1" applyAlignment="1" applyProtection="1">
      <alignment horizontal="center" vertical="center"/>
      <protection locked="0"/>
    </xf>
    <xf numFmtId="0" fontId="23" fillId="0" borderId="0" xfId="0" applyFont="1" applyAlignment="1" applyProtection="1">
      <alignment vertical="center"/>
      <protection locked="0"/>
    </xf>
    <xf numFmtId="0" fontId="23" fillId="0" borderId="13" xfId="0" applyFont="1" applyBorder="1" applyAlignment="1">
      <alignment horizontal="center" vertical="center"/>
    </xf>
    <xf numFmtId="4" fontId="23" fillId="0" borderId="14" xfId="0" applyNumberFormat="1" applyFont="1" applyBorder="1" applyAlignment="1">
      <alignment vertical="center"/>
    </xf>
    <xf numFmtId="4" fontId="23" fillId="0" borderId="15" xfId="0" applyNumberFormat="1" applyFont="1" applyBorder="1" applyAlignment="1">
      <alignment vertical="center"/>
    </xf>
    <xf numFmtId="4" fontId="22" fillId="0" borderId="16" xfId="0" applyNumberFormat="1" applyFont="1" applyBorder="1" applyAlignment="1">
      <alignment horizontal="center" vertical="center" wrapText="1"/>
    </xf>
    <xf numFmtId="4" fontId="18" fillId="0" borderId="16" xfId="0" applyNumberFormat="1" applyFont="1" applyBorder="1" applyAlignment="1">
      <alignment horizontal="center" vertical="center" wrapText="1"/>
    </xf>
    <xf numFmtId="4" fontId="21" fillId="0" borderId="0" xfId="0" applyNumberFormat="1" applyFont="1" applyBorder="1" applyAlignment="1">
      <alignment horizontal="center" vertical="center" wrapText="1"/>
    </xf>
    <xf numFmtId="4" fontId="22" fillId="0" borderId="0" xfId="0" applyNumberFormat="1" applyFont="1" applyBorder="1" applyAlignment="1">
      <alignment horizontal="center" vertical="center" wrapText="1"/>
    </xf>
    <xf numFmtId="4" fontId="18" fillId="0" borderId="0" xfId="0" applyNumberFormat="1" applyFont="1" applyBorder="1" applyAlignment="1">
      <alignment horizontal="center" vertical="center" wrapText="1"/>
    </xf>
    <xf numFmtId="10" fontId="18" fillId="0" borderId="0" xfId="0" applyNumberFormat="1" applyFont="1" applyBorder="1" applyAlignment="1">
      <alignment horizontal="center" vertical="center" wrapText="1"/>
    </xf>
    <xf numFmtId="4" fontId="18" fillId="0" borderId="0" xfId="0" applyNumberFormat="1" applyFont="1" applyAlignment="1">
      <alignment vertical="center"/>
    </xf>
    <xf numFmtId="4" fontId="23" fillId="0" borderId="17" xfId="0" applyNumberFormat="1" applyFont="1" applyBorder="1" applyAlignment="1">
      <alignment vertical="center"/>
    </xf>
    <xf numFmtId="4" fontId="23" fillId="0" borderId="0" xfId="0" applyNumberFormat="1" applyFont="1" applyBorder="1" applyAlignment="1">
      <alignment vertical="center"/>
    </xf>
    <xf numFmtId="10" fontId="23" fillId="0" borderId="0" xfId="0" applyNumberFormat="1" applyFont="1" applyAlignment="1" applyProtection="1">
      <alignment vertical="center"/>
      <protection locked="0"/>
    </xf>
    <xf numFmtId="0" fontId="23" fillId="0" borderId="18" xfId="0" applyFont="1" applyBorder="1" applyAlignment="1">
      <alignment horizontal="center" vertical="center"/>
    </xf>
    <xf numFmtId="10" fontId="23" fillId="0" borderId="19" xfId="0" applyNumberFormat="1" applyFont="1" applyBorder="1" applyAlignment="1">
      <alignment vertical="center"/>
    </xf>
    <xf numFmtId="10" fontId="23" fillId="0" borderId="20" xfId="0" applyNumberFormat="1" applyFont="1" applyBorder="1" applyAlignment="1" applyProtection="1">
      <alignment vertical="center"/>
      <protection locked="0"/>
    </xf>
    <xf numFmtId="0" fontId="23" fillId="0" borderId="21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/>
    </xf>
    <xf numFmtId="4" fontId="23" fillId="0" borderId="16" xfId="0" applyNumberFormat="1" applyFont="1" applyBorder="1" applyAlignment="1">
      <alignment horizontal="center" vertical="center" wrapText="1"/>
    </xf>
    <xf numFmtId="10" fontId="23" fillId="0" borderId="16" xfId="0" applyNumberFormat="1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10" fontId="23" fillId="0" borderId="0" xfId="0" applyNumberFormat="1" applyFont="1" applyBorder="1" applyAlignment="1">
      <alignment horizontal="center" vertical="center" wrapText="1"/>
    </xf>
    <xf numFmtId="10" fontId="21" fillId="0" borderId="16" xfId="0" applyNumberFormat="1" applyFont="1" applyBorder="1" applyAlignment="1">
      <alignment horizontal="center" vertical="center" wrapText="1"/>
    </xf>
    <xf numFmtId="4" fontId="27" fillId="0" borderId="0" xfId="0" applyNumberFormat="1" applyFont="1" applyAlignment="1">
      <alignment vertical="center"/>
    </xf>
    <xf numFmtId="4" fontId="28" fillId="0" borderId="0" xfId="0" applyNumberFormat="1" applyFont="1" applyAlignment="1">
      <alignment vertical="center"/>
    </xf>
    <xf numFmtId="4" fontId="18" fillId="0" borderId="0" xfId="0" applyNumberFormat="1" applyFont="1" applyAlignment="1">
      <alignment vertical="center"/>
    </xf>
    <xf numFmtId="0" fontId="23" fillId="0" borderId="0" xfId="0" applyFont="1" applyAlignment="1" applyProtection="1">
      <alignment horizontal="center" vertical="center"/>
      <protection/>
    </xf>
    <xf numFmtId="0" fontId="18" fillId="0" borderId="0" xfId="0" applyFont="1" applyAlignment="1" applyProtection="1">
      <alignment/>
      <protection hidden="1"/>
    </xf>
    <xf numFmtId="0" fontId="18" fillId="0" borderId="0" xfId="0" applyFont="1" applyAlignment="1" applyProtection="1">
      <alignment horizontal="center"/>
      <protection hidden="1"/>
    </xf>
    <xf numFmtId="14" fontId="18" fillId="0" borderId="0" xfId="0" applyNumberFormat="1" applyFont="1" applyAlignment="1" applyProtection="1">
      <alignment/>
      <protection hidden="1"/>
    </xf>
    <xf numFmtId="4" fontId="19" fillId="24" borderId="16" xfId="0" applyNumberFormat="1" applyFont="1" applyFill="1" applyBorder="1" applyAlignment="1">
      <alignment horizontal="center" vertical="center"/>
    </xf>
    <xf numFmtId="0" fontId="19" fillId="24" borderId="16" xfId="0" applyFont="1" applyFill="1" applyBorder="1" applyAlignment="1">
      <alignment vertical="center"/>
    </xf>
    <xf numFmtId="4" fontId="18" fillId="0" borderId="16" xfId="0" applyNumberFormat="1" applyFont="1" applyBorder="1" applyAlignment="1">
      <alignment vertical="center"/>
    </xf>
    <xf numFmtId="4" fontId="18" fillId="0" borderId="16" xfId="0" applyNumberFormat="1" applyFont="1" applyBorder="1" applyAlignment="1">
      <alignment horizontal="center" vertical="center"/>
    </xf>
    <xf numFmtId="10" fontId="18" fillId="0" borderId="16" xfId="0" applyNumberFormat="1" applyFont="1" applyBorder="1" applyAlignment="1">
      <alignment vertical="center"/>
    </xf>
    <xf numFmtId="4" fontId="21" fillId="0" borderId="16" xfId="0" applyNumberFormat="1" applyFont="1" applyBorder="1" applyAlignment="1">
      <alignment horizontal="center" vertical="center"/>
    </xf>
    <xf numFmtId="0" fontId="19" fillId="24" borderId="16" xfId="0" applyFont="1" applyFill="1" applyBorder="1" applyAlignment="1">
      <alignment horizontal="left" vertical="center"/>
    </xf>
    <xf numFmtId="0" fontId="23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3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5">
    <dxf>
      <font>
        <color rgb="FF000080"/>
      </font>
      <border/>
    </dxf>
    <dxf>
      <font>
        <color rgb="FF003300"/>
      </font>
      <border/>
    </dxf>
    <dxf>
      <font>
        <color rgb="FF660066"/>
      </font>
      <border/>
    </dxf>
    <dxf>
      <font>
        <color rgb="FF800000"/>
      </font>
      <border/>
    </dxf>
    <dxf>
      <font>
        <strike/>
        <color rgb="FF00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47625</xdr:colOff>
      <xdr:row>4</xdr:row>
      <xdr:rowOff>47625</xdr:rowOff>
    </xdr:from>
    <xdr:to>
      <xdr:col>4</xdr:col>
      <xdr:colOff>447675</xdr:colOff>
      <xdr:row>6</xdr:row>
      <xdr:rowOff>133350</xdr:rowOff>
    </xdr:to>
    <xdr:pic>
      <xdr:nvPicPr>
        <xdr:cNvPr id="1" name="ShockwaveFlash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1725" y="733425"/>
          <a:ext cx="4000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tabColor indexed="43"/>
  </sheetPr>
  <dimension ref="B2:M52"/>
  <sheetViews>
    <sheetView showGridLines="0" tabSelected="1" workbookViewId="0" topLeftCell="A1">
      <selection activeCell="K2" sqref="K2"/>
    </sheetView>
  </sheetViews>
  <sheetFormatPr defaultColWidth="11.421875" defaultRowHeight="18" customHeight="1"/>
  <cols>
    <col min="1" max="2" width="10.7109375" style="47" customWidth="1"/>
    <col min="3" max="3" width="18.140625" style="47" bestFit="1" customWidth="1"/>
    <col min="4" max="6" width="10.7109375" style="47" customWidth="1"/>
    <col min="7" max="8" width="10.7109375" style="47" hidden="1" customWidth="1"/>
    <col min="9" max="9" width="10.7109375" style="47" customWidth="1"/>
    <col min="10" max="10" width="10.7109375" style="47" hidden="1" customWidth="1"/>
    <col min="11" max="12" width="10.7109375" style="47" customWidth="1"/>
    <col min="13" max="13" width="12.57421875" style="47" customWidth="1"/>
    <col min="14" max="16384" width="10.7109375" style="47" customWidth="1"/>
  </cols>
  <sheetData>
    <row r="2" spans="2:11" ht="25.5">
      <c r="B2" s="39" t="s">
        <v>22</v>
      </c>
      <c r="C2" s="39" t="s">
        <v>28</v>
      </c>
      <c r="D2" s="24" t="s">
        <v>25</v>
      </c>
      <c r="E2" s="24" t="s">
        <v>26</v>
      </c>
      <c r="F2" s="24" t="s">
        <v>27</v>
      </c>
      <c r="G2" s="25"/>
      <c r="H2" s="25"/>
      <c r="I2" s="40" t="s">
        <v>53</v>
      </c>
      <c r="J2" s="43"/>
      <c r="K2" s="44" t="s">
        <v>61</v>
      </c>
    </row>
    <row r="3" spans="2:10" ht="18" customHeight="1">
      <c r="B3" s="26"/>
      <c r="C3" s="26"/>
      <c r="D3" s="27"/>
      <c r="E3" s="27"/>
      <c r="F3" s="27"/>
      <c r="G3" s="28"/>
      <c r="H3" s="28"/>
      <c r="I3" s="29"/>
      <c r="J3" s="29"/>
    </row>
    <row r="4" spans="2:13" ht="18" customHeight="1">
      <c r="B4" s="52" t="s">
        <v>0</v>
      </c>
      <c r="C4" s="53" t="s">
        <v>29</v>
      </c>
      <c r="D4" s="54">
        <f aca="true" ca="1" t="shared" si="0" ref="D4:F25">IF(ISNA(VLOOKUP($B4,INDIRECT(D$2&amp;"!B2:C23"),2,FALSE)),0,VLOOKUP($B4,INDIRECT(D$2&amp;"!B2:C23"),2,FALSE))</f>
        <v>18</v>
      </c>
      <c r="E4" s="54">
        <f ca="1" t="shared" si="0"/>
        <v>20</v>
      </c>
      <c r="F4" s="54">
        <f ca="1">IF(ISNA(VLOOKUP($B4,INDIRECT(F$2&amp;"!B2:C23"),2,FALSE)),0,VLOOKUP($B4,INDIRECT(F$2&amp;"!B2:C23"),2,FALSE))</f>
        <v>21.2</v>
      </c>
      <c r="G4" s="54">
        <f>MIN(D4:F4)</f>
        <v>18</v>
      </c>
      <c r="H4" s="55" t="str">
        <f>IF(G4=0,0,IF(G4=F4,"fr3",IF(G4=E4,"fr2","fr1")))</f>
        <v>fr1</v>
      </c>
      <c r="I4" s="56">
        <v>0.196</v>
      </c>
      <c r="J4" s="54">
        <f>MIN(D4:F4)</f>
        <v>18</v>
      </c>
      <c r="K4" s="57" t="str">
        <f ca="1">INDIRECT(ADDRESS(2,MATCH(MIN(D4:F4),D4:F4,0)+3))</f>
        <v>fr1</v>
      </c>
      <c r="M4"/>
    </row>
    <row r="5" spans="2:13" ht="18" customHeight="1">
      <c r="B5" s="52" t="s">
        <v>1</v>
      </c>
      <c r="C5" s="53" t="s">
        <v>30</v>
      </c>
      <c r="D5" s="54">
        <f ca="1" t="shared" si="0"/>
        <v>16</v>
      </c>
      <c r="E5" s="54">
        <f ca="1" t="shared" si="0"/>
        <v>13.5</v>
      </c>
      <c r="F5" s="54">
        <f ca="1" t="shared" si="0"/>
        <v>17.58</v>
      </c>
      <c r="G5" s="54">
        <f aca="true" t="shared" si="1" ref="G5:G25">MIN(D5:F5)</f>
        <v>13.5</v>
      </c>
      <c r="H5" s="55" t="str">
        <f aca="true" t="shared" si="2" ref="H5:H25">IF(G5=0,0,IF(G5=F5,"fr3",IF(G5=E5,"fr2","fr1")))</f>
        <v>fr2</v>
      </c>
      <c r="I5" s="56">
        <v>0.196</v>
      </c>
      <c r="J5" s="54">
        <f aca="true" t="shared" si="3" ref="J5:J25">MIN(D5:F5)</f>
        <v>13.5</v>
      </c>
      <c r="K5" s="57" t="str">
        <f ca="1" t="shared" si="4" ref="K5:K25">INDIRECT(ADDRESS(2,MATCH(MIN(D5:F5),D5:F5,0)+3))</f>
        <v>fr2</v>
      </c>
      <c r="M5"/>
    </row>
    <row r="6" spans="2:13" ht="18" customHeight="1">
      <c r="B6" s="52" t="s">
        <v>2</v>
      </c>
      <c r="C6" s="58" t="s">
        <v>31</v>
      </c>
      <c r="D6" s="54">
        <f ca="1" t="shared" si="0"/>
        <v>30</v>
      </c>
      <c r="E6" s="54">
        <f ca="1" t="shared" si="0"/>
        <v>31</v>
      </c>
      <c r="F6" s="54">
        <f ca="1" t="shared" si="0"/>
        <v>29</v>
      </c>
      <c r="G6" s="54">
        <f t="shared" si="1"/>
        <v>29</v>
      </c>
      <c r="H6" s="55" t="str">
        <f t="shared" si="2"/>
        <v>fr3</v>
      </c>
      <c r="I6" s="56">
        <v>0.196</v>
      </c>
      <c r="J6" s="54">
        <f t="shared" si="3"/>
        <v>29</v>
      </c>
      <c r="K6" s="57" t="str">
        <f ca="1" t="shared" si="4"/>
        <v>fr3</v>
      </c>
      <c r="M6"/>
    </row>
    <row r="7" spans="2:13" ht="18" customHeight="1">
      <c r="B7" s="52" t="s">
        <v>3</v>
      </c>
      <c r="C7" s="58" t="s">
        <v>32</v>
      </c>
      <c r="D7" s="54">
        <f ca="1" t="shared" si="0"/>
        <v>38</v>
      </c>
      <c r="E7" s="54">
        <f ca="1" t="shared" si="0"/>
        <v>30.5</v>
      </c>
      <c r="F7" s="54">
        <f ca="1" t="shared" si="0"/>
        <v>28</v>
      </c>
      <c r="G7" s="54">
        <f t="shared" si="1"/>
        <v>28</v>
      </c>
      <c r="H7" s="55" t="str">
        <f t="shared" si="2"/>
        <v>fr3</v>
      </c>
      <c r="I7" s="56">
        <v>0.196</v>
      </c>
      <c r="J7" s="54">
        <f t="shared" si="3"/>
        <v>28</v>
      </c>
      <c r="K7" s="57" t="str">
        <f ca="1" t="shared" si="4"/>
        <v>fr3</v>
      </c>
      <c r="M7"/>
    </row>
    <row r="8" spans="2:13" ht="18" customHeight="1">
      <c r="B8" s="52" t="s">
        <v>4</v>
      </c>
      <c r="C8" s="58" t="s">
        <v>33</v>
      </c>
      <c r="D8" s="54">
        <f ca="1" t="shared" si="0"/>
        <v>51</v>
      </c>
      <c r="E8" s="54">
        <f ca="1" t="shared" si="0"/>
        <v>40.5</v>
      </c>
      <c r="F8" s="54">
        <f ca="1" t="shared" si="0"/>
        <v>36</v>
      </c>
      <c r="G8" s="54">
        <f t="shared" si="1"/>
        <v>36</v>
      </c>
      <c r="H8" s="55" t="str">
        <f t="shared" si="2"/>
        <v>fr3</v>
      </c>
      <c r="I8" s="56">
        <v>0.196</v>
      </c>
      <c r="J8" s="54">
        <f t="shared" si="3"/>
        <v>36</v>
      </c>
      <c r="K8" s="57" t="str">
        <f ca="1" t="shared" si="4"/>
        <v>fr3</v>
      </c>
      <c r="M8"/>
    </row>
    <row r="9" spans="2:13" ht="18" customHeight="1">
      <c r="B9" s="52" t="s">
        <v>5</v>
      </c>
      <c r="C9" s="58" t="s">
        <v>34</v>
      </c>
      <c r="D9" s="54">
        <f ca="1" t="shared" si="0"/>
        <v>74</v>
      </c>
      <c r="E9" s="54">
        <f ca="1" t="shared" si="0"/>
        <v>72</v>
      </c>
      <c r="F9" s="54">
        <f ca="1" t="shared" si="0"/>
        <v>64</v>
      </c>
      <c r="G9" s="54">
        <f t="shared" si="1"/>
        <v>64</v>
      </c>
      <c r="H9" s="55" t="str">
        <f t="shared" si="2"/>
        <v>fr3</v>
      </c>
      <c r="I9" s="56">
        <v>0.196</v>
      </c>
      <c r="J9" s="54">
        <f t="shared" si="3"/>
        <v>64</v>
      </c>
      <c r="K9" s="57" t="str">
        <f ca="1" t="shared" si="4"/>
        <v>fr3</v>
      </c>
      <c r="M9"/>
    </row>
    <row r="10" spans="2:13" ht="18" customHeight="1">
      <c r="B10" s="52" t="s">
        <v>6</v>
      </c>
      <c r="C10" s="53" t="s">
        <v>35</v>
      </c>
      <c r="D10" s="54">
        <f ca="1" t="shared" si="0"/>
        <v>32</v>
      </c>
      <c r="E10" s="54">
        <f ca="1" t="shared" si="0"/>
        <v>27</v>
      </c>
      <c r="F10" s="54">
        <f ca="1" t="shared" si="0"/>
        <v>24</v>
      </c>
      <c r="G10" s="54">
        <f t="shared" si="1"/>
        <v>24</v>
      </c>
      <c r="H10" s="55" t="str">
        <f t="shared" si="2"/>
        <v>fr3</v>
      </c>
      <c r="I10" s="56">
        <v>0.196</v>
      </c>
      <c r="J10" s="54">
        <f t="shared" si="3"/>
        <v>24</v>
      </c>
      <c r="K10" s="57" t="str">
        <f ca="1" t="shared" si="4"/>
        <v>fr3</v>
      </c>
      <c r="M10"/>
    </row>
    <row r="11" spans="2:13" ht="18" customHeight="1">
      <c r="B11" s="52" t="s">
        <v>7</v>
      </c>
      <c r="C11" s="53" t="s">
        <v>36</v>
      </c>
      <c r="D11" s="54">
        <f ca="1" t="shared" si="0"/>
        <v>4.5</v>
      </c>
      <c r="E11" s="54">
        <f ca="1" t="shared" si="0"/>
        <v>4.5</v>
      </c>
      <c r="F11" s="54">
        <f ca="1" t="shared" si="0"/>
        <v>4</v>
      </c>
      <c r="G11" s="54">
        <f t="shared" si="1"/>
        <v>4</v>
      </c>
      <c r="H11" s="55" t="str">
        <f t="shared" si="2"/>
        <v>fr3</v>
      </c>
      <c r="I11" s="56">
        <v>0.055</v>
      </c>
      <c r="J11" s="54">
        <f t="shared" si="3"/>
        <v>4</v>
      </c>
      <c r="K11" s="57" t="str">
        <f ca="1" t="shared" si="4"/>
        <v>fr3</v>
      </c>
      <c r="M11"/>
    </row>
    <row r="12" spans="2:13" ht="18" customHeight="1">
      <c r="B12" s="52" t="s">
        <v>8</v>
      </c>
      <c r="C12" s="53" t="s">
        <v>37</v>
      </c>
      <c r="D12" s="54">
        <f ca="1" t="shared" si="0"/>
        <v>21</v>
      </c>
      <c r="E12" s="54">
        <f ca="1" t="shared" si="0"/>
        <v>18</v>
      </c>
      <c r="F12" s="54">
        <f ca="1" t="shared" si="0"/>
        <v>16</v>
      </c>
      <c r="G12" s="54">
        <f t="shared" si="1"/>
        <v>16</v>
      </c>
      <c r="H12" s="55" t="str">
        <f t="shared" si="2"/>
        <v>fr3</v>
      </c>
      <c r="I12" s="56">
        <v>0.055</v>
      </c>
      <c r="J12" s="54">
        <f t="shared" si="3"/>
        <v>16</v>
      </c>
      <c r="K12" s="57" t="str">
        <f ca="1" t="shared" si="4"/>
        <v>fr3</v>
      </c>
      <c r="M12"/>
    </row>
    <row r="13" spans="2:13" ht="18" customHeight="1">
      <c r="B13" s="52" t="s">
        <v>9</v>
      </c>
      <c r="C13" s="53" t="s">
        <v>38</v>
      </c>
      <c r="D13" s="54">
        <f ca="1" t="shared" si="0"/>
        <v>180</v>
      </c>
      <c r="E13" s="54">
        <f ca="1" t="shared" si="0"/>
        <v>180</v>
      </c>
      <c r="F13" s="54">
        <f ca="1" t="shared" si="0"/>
        <v>160</v>
      </c>
      <c r="G13" s="54">
        <f t="shared" si="1"/>
        <v>160</v>
      </c>
      <c r="H13" s="55" t="str">
        <f t="shared" si="2"/>
        <v>fr3</v>
      </c>
      <c r="I13" s="56">
        <v>0.196</v>
      </c>
      <c r="J13" s="54">
        <f t="shared" si="3"/>
        <v>160</v>
      </c>
      <c r="K13" s="57" t="str">
        <f ca="1" t="shared" si="4"/>
        <v>fr3</v>
      </c>
      <c r="M13"/>
    </row>
    <row r="14" spans="2:13" ht="18" customHeight="1">
      <c r="B14" s="52" t="s">
        <v>10</v>
      </c>
      <c r="C14" s="53" t="s">
        <v>39</v>
      </c>
      <c r="D14" s="54">
        <f ca="1" t="shared" si="0"/>
        <v>62</v>
      </c>
      <c r="E14" s="54">
        <f ca="1" t="shared" si="0"/>
        <v>45</v>
      </c>
      <c r="F14" s="54">
        <f ca="1" t="shared" si="0"/>
        <v>40</v>
      </c>
      <c r="G14" s="54">
        <f t="shared" si="1"/>
        <v>40</v>
      </c>
      <c r="H14" s="55" t="str">
        <f t="shared" si="2"/>
        <v>fr3</v>
      </c>
      <c r="I14" s="56">
        <v>0.196</v>
      </c>
      <c r="J14" s="54">
        <f t="shared" si="3"/>
        <v>40</v>
      </c>
      <c r="K14" s="57" t="str">
        <f ca="1" t="shared" si="4"/>
        <v>fr3</v>
      </c>
      <c r="M14"/>
    </row>
    <row r="15" spans="2:13" ht="18" customHeight="1">
      <c r="B15" s="52" t="s">
        <v>11</v>
      </c>
      <c r="C15" s="53" t="s">
        <v>40</v>
      </c>
      <c r="D15" s="54">
        <f ca="1" t="shared" si="0"/>
        <v>154</v>
      </c>
      <c r="E15" s="54">
        <f ca="1" t="shared" si="0"/>
        <v>144</v>
      </c>
      <c r="F15" s="54">
        <f ca="1" t="shared" si="0"/>
        <v>128</v>
      </c>
      <c r="G15" s="54">
        <f t="shared" si="1"/>
        <v>128</v>
      </c>
      <c r="H15" s="55" t="str">
        <f t="shared" si="2"/>
        <v>fr3</v>
      </c>
      <c r="I15" s="56">
        <v>0.196</v>
      </c>
      <c r="J15" s="54">
        <f t="shared" si="3"/>
        <v>128</v>
      </c>
      <c r="K15" s="57" t="str">
        <f ca="1" t="shared" si="4"/>
        <v>fr3</v>
      </c>
      <c r="M15"/>
    </row>
    <row r="16" spans="2:13" ht="18" customHeight="1">
      <c r="B16" s="52" t="s">
        <v>12</v>
      </c>
      <c r="C16" s="53" t="s">
        <v>41</v>
      </c>
      <c r="D16" s="54">
        <f ca="1" t="shared" si="0"/>
        <v>27</v>
      </c>
      <c r="E16" s="54">
        <f ca="1" t="shared" si="0"/>
        <v>22.5</v>
      </c>
      <c r="F16" s="54">
        <f ca="1" t="shared" si="0"/>
        <v>20</v>
      </c>
      <c r="G16" s="54">
        <f t="shared" si="1"/>
        <v>20</v>
      </c>
      <c r="H16" s="55" t="str">
        <f t="shared" si="2"/>
        <v>fr3</v>
      </c>
      <c r="I16" s="56">
        <v>0.196</v>
      </c>
      <c r="J16" s="54">
        <f t="shared" si="3"/>
        <v>20</v>
      </c>
      <c r="K16" s="57" t="str">
        <f ca="1" t="shared" si="4"/>
        <v>fr3</v>
      </c>
      <c r="M16"/>
    </row>
    <row r="17" spans="2:13" ht="18" customHeight="1">
      <c r="B17" s="52" t="s">
        <v>13</v>
      </c>
      <c r="C17" s="53" t="s">
        <v>42</v>
      </c>
      <c r="D17" s="54">
        <f ca="1" t="shared" si="0"/>
        <v>21.5</v>
      </c>
      <c r="E17" s="54">
        <f ca="1" t="shared" si="0"/>
        <v>19.8</v>
      </c>
      <c r="F17" s="54">
        <f ca="1" t="shared" si="0"/>
        <v>17.6</v>
      </c>
      <c r="G17" s="54">
        <f t="shared" si="1"/>
        <v>17.6</v>
      </c>
      <c r="H17" s="55" t="str">
        <f t="shared" si="2"/>
        <v>fr3</v>
      </c>
      <c r="I17" s="56">
        <v>0.196</v>
      </c>
      <c r="J17" s="54">
        <f t="shared" si="3"/>
        <v>17.6</v>
      </c>
      <c r="K17" s="57" t="str">
        <f ca="1" t="shared" si="4"/>
        <v>fr3</v>
      </c>
      <c r="M17"/>
    </row>
    <row r="18" spans="2:13" ht="18" customHeight="1">
      <c r="B18" s="52" t="s">
        <v>14</v>
      </c>
      <c r="C18" s="53" t="s">
        <v>43</v>
      </c>
      <c r="D18" s="54">
        <f ca="1" t="shared" si="0"/>
        <v>6</v>
      </c>
      <c r="E18" s="54">
        <f ca="1" t="shared" si="0"/>
        <v>7.2</v>
      </c>
      <c r="F18" s="54">
        <f ca="1" t="shared" si="0"/>
        <v>6.4</v>
      </c>
      <c r="G18" s="54">
        <f t="shared" si="1"/>
        <v>6</v>
      </c>
      <c r="H18" s="55" t="str">
        <f t="shared" si="2"/>
        <v>fr1</v>
      </c>
      <c r="I18" s="56">
        <v>0.196</v>
      </c>
      <c r="J18" s="54">
        <f t="shared" si="3"/>
        <v>6</v>
      </c>
      <c r="K18" s="57" t="str">
        <f ca="1" t="shared" si="4"/>
        <v>fr1</v>
      </c>
      <c r="M18"/>
    </row>
    <row r="19" spans="2:13" ht="18" customHeight="1">
      <c r="B19" s="52" t="s">
        <v>15</v>
      </c>
      <c r="C19" s="53" t="s">
        <v>44</v>
      </c>
      <c r="D19" s="54">
        <f ca="1" t="shared" si="0"/>
        <v>35</v>
      </c>
      <c r="E19" s="54">
        <f ca="1" t="shared" si="0"/>
        <v>27</v>
      </c>
      <c r="F19" s="54">
        <f ca="1" t="shared" si="0"/>
        <v>24</v>
      </c>
      <c r="G19" s="54">
        <f t="shared" si="1"/>
        <v>24</v>
      </c>
      <c r="H19" s="55" t="str">
        <f t="shared" si="2"/>
        <v>fr3</v>
      </c>
      <c r="I19" s="56">
        <v>0.196</v>
      </c>
      <c r="J19" s="54">
        <f t="shared" si="3"/>
        <v>24</v>
      </c>
      <c r="K19" s="57" t="str">
        <f ca="1" t="shared" si="4"/>
        <v>fr3</v>
      </c>
      <c r="M19"/>
    </row>
    <row r="20" spans="2:13" ht="18" customHeight="1">
      <c r="B20" s="52" t="s">
        <v>16</v>
      </c>
      <c r="C20" s="53" t="s">
        <v>45</v>
      </c>
      <c r="D20" s="54">
        <f ca="1" t="shared" si="0"/>
        <v>43.5</v>
      </c>
      <c r="E20" s="54">
        <f ca="1" t="shared" si="0"/>
        <v>40.5</v>
      </c>
      <c r="F20" s="54">
        <f ca="1" t="shared" si="0"/>
        <v>36</v>
      </c>
      <c r="G20" s="54">
        <f t="shared" si="1"/>
        <v>36</v>
      </c>
      <c r="H20" s="55" t="str">
        <f t="shared" si="2"/>
        <v>fr3</v>
      </c>
      <c r="I20" s="56">
        <v>0.196</v>
      </c>
      <c r="J20" s="54">
        <f t="shared" si="3"/>
        <v>36</v>
      </c>
      <c r="K20" s="57" t="str">
        <f ca="1" t="shared" si="4"/>
        <v>fr3</v>
      </c>
      <c r="M20"/>
    </row>
    <row r="21" spans="2:13" ht="18" customHeight="1">
      <c r="B21" s="52" t="s">
        <v>17</v>
      </c>
      <c r="C21" s="53" t="s">
        <v>46</v>
      </c>
      <c r="D21" s="54">
        <f ca="1" t="shared" si="0"/>
        <v>26</v>
      </c>
      <c r="E21" s="54">
        <f ca="1" t="shared" si="0"/>
        <v>22.5</v>
      </c>
      <c r="F21" s="54">
        <f ca="1" t="shared" si="0"/>
        <v>20</v>
      </c>
      <c r="G21" s="54">
        <f t="shared" si="1"/>
        <v>20</v>
      </c>
      <c r="H21" s="55" t="str">
        <f t="shared" si="2"/>
        <v>fr3</v>
      </c>
      <c r="I21" s="56">
        <v>0.196</v>
      </c>
      <c r="J21" s="54">
        <f t="shared" si="3"/>
        <v>20</v>
      </c>
      <c r="K21" s="57" t="str">
        <f ca="1" t="shared" si="4"/>
        <v>fr3</v>
      </c>
      <c r="M21"/>
    </row>
    <row r="22" spans="2:13" ht="18" customHeight="1">
      <c r="B22" s="52" t="s">
        <v>18</v>
      </c>
      <c r="C22" s="53" t="s">
        <v>47</v>
      </c>
      <c r="D22" s="54">
        <f ca="1" t="shared" si="0"/>
        <v>29.5</v>
      </c>
      <c r="E22" s="54">
        <f ca="1" t="shared" si="0"/>
        <v>27</v>
      </c>
      <c r="F22" s="54">
        <f ca="1" t="shared" si="0"/>
        <v>24</v>
      </c>
      <c r="G22" s="54">
        <f t="shared" si="1"/>
        <v>24</v>
      </c>
      <c r="H22" s="55" t="str">
        <f t="shared" si="2"/>
        <v>fr3</v>
      </c>
      <c r="I22" s="56">
        <v>0.196</v>
      </c>
      <c r="J22" s="54">
        <f t="shared" si="3"/>
        <v>24</v>
      </c>
      <c r="K22" s="57" t="str">
        <f ca="1" t="shared" si="4"/>
        <v>fr3</v>
      </c>
      <c r="M22"/>
    </row>
    <row r="23" spans="2:13" ht="18" customHeight="1">
      <c r="B23" s="52" t="s">
        <v>19</v>
      </c>
      <c r="C23" s="53" t="s">
        <v>48</v>
      </c>
      <c r="D23" s="54">
        <f ca="1" t="shared" si="0"/>
        <v>5</v>
      </c>
      <c r="E23" s="54">
        <f ca="1" t="shared" si="0"/>
        <v>5.5</v>
      </c>
      <c r="F23" s="54">
        <f ca="1" t="shared" si="0"/>
        <v>5.75</v>
      </c>
      <c r="G23" s="54">
        <f t="shared" si="1"/>
        <v>5</v>
      </c>
      <c r="H23" s="55" t="str">
        <f t="shared" si="2"/>
        <v>fr1</v>
      </c>
      <c r="I23" s="56">
        <v>0</v>
      </c>
      <c r="J23" s="54">
        <f t="shared" si="3"/>
        <v>5</v>
      </c>
      <c r="K23" s="57" t="str">
        <f ca="1" t="shared" si="4"/>
        <v>fr1</v>
      </c>
      <c r="M23"/>
    </row>
    <row r="24" spans="2:13" ht="18" customHeight="1">
      <c r="B24" s="52" t="s">
        <v>20</v>
      </c>
      <c r="C24" s="53" t="s">
        <v>49</v>
      </c>
      <c r="D24" s="54">
        <f ca="1" t="shared" si="0"/>
        <v>40</v>
      </c>
      <c r="E24" s="54">
        <f ca="1" t="shared" si="0"/>
        <v>36</v>
      </c>
      <c r="F24" s="54">
        <f ca="1" t="shared" si="0"/>
        <v>32</v>
      </c>
      <c r="G24" s="54">
        <f t="shared" si="1"/>
        <v>32</v>
      </c>
      <c r="H24" s="55" t="str">
        <f t="shared" si="2"/>
        <v>fr3</v>
      </c>
      <c r="I24" s="56">
        <v>0.196</v>
      </c>
      <c r="J24" s="54">
        <f t="shared" si="3"/>
        <v>32</v>
      </c>
      <c r="K24" s="57" t="str">
        <f ca="1" t="shared" si="4"/>
        <v>fr3</v>
      </c>
      <c r="M24"/>
    </row>
    <row r="25" spans="2:13" ht="18" customHeight="1">
      <c r="B25" s="52" t="s">
        <v>21</v>
      </c>
      <c r="C25" s="53" t="s">
        <v>50</v>
      </c>
      <c r="D25" s="54">
        <f ca="1" t="shared" si="0"/>
        <v>20</v>
      </c>
      <c r="E25" s="54">
        <f ca="1" t="shared" si="0"/>
        <v>19</v>
      </c>
      <c r="F25" s="54">
        <f ca="1" t="shared" si="0"/>
        <v>21</v>
      </c>
      <c r="G25" s="54">
        <f t="shared" si="1"/>
        <v>19</v>
      </c>
      <c r="H25" s="55" t="str">
        <f t="shared" si="2"/>
        <v>fr2</v>
      </c>
      <c r="I25" s="56">
        <v>0.196</v>
      </c>
      <c r="J25" s="54">
        <f t="shared" si="3"/>
        <v>19</v>
      </c>
      <c r="K25" s="57" t="str">
        <f ca="1" t="shared" si="4"/>
        <v>fr2</v>
      </c>
      <c r="M25"/>
    </row>
    <row r="26" ht="18" customHeight="1">
      <c r="M26"/>
    </row>
    <row r="27" ht="18" customHeight="1">
      <c r="M27"/>
    </row>
    <row r="28" ht="18" customHeight="1">
      <c r="M28"/>
    </row>
    <row r="29" ht="18" customHeight="1">
      <c r="M29"/>
    </row>
    <row r="30" ht="18" customHeight="1">
      <c r="M30"/>
    </row>
    <row r="31" ht="18" customHeight="1">
      <c r="M31"/>
    </row>
    <row r="32" ht="18" customHeight="1">
      <c r="M32"/>
    </row>
    <row r="33" ht="18" customHeight="1">
      <c r="M33"/>
    </row>
    <row r="34" ht="18" customHeight="1">
      <c r="M34"/>
    </row>
    <row r="35" ht="18" customHeight="1">
      <c r="M35"/>
    </row>
    <row r="36" ht="18" customHeight="1">
      <c r="M36"/>
    </row>
    <row r="37" ht="18" customHeight="1">
      <c r="M37"/>
    </row>
    <row r="38" ht="18" customHeight="1">
      <c r="M38"/>
    </row>
    <row r="39" ht="18" customHeight="1">
      <c r="M39"/>
    </row>
    <row r="40" ht="18" customHeight="1">
      <c r="M40"/>
    </row>
    <row r="41" ht="18" customHeight="1">
      <c r="M41"/>
    </row>
    <row r="42" ht="18" customHeight="1">
      <c r="M42"/>
    </row>
    <row r="43" ht="18" customHeight="1">
      <c r="M43"/>
    </row>
    <row r="44" ht="18" customHeight="1">
      <c r="M44"/>
    </row>
    <row r="45" ht="18" customHeight="1">
      <c r="M45"/>
    </row>
    <row r="46" ht="18" customHeight="1">
      <c r="M46"/>
    </row>
    <row r="47" ht="18" customHeight="1">
      <c r="M47"/>
    </row>
    <row r="48" ht="18" customHeight="1">
      <c r="M48"/>
    </row>
    <row r="49" ht="18" customHeight="1">
      <c r="M49"/>
    </row>
    <row r="50" ht="18" customHeight="1">
      <c r="M50"/>
    </row>
    <row r="51" ht="18" customHeight="1">
      <c r="M51"/>
    </row>
    <row r="52" ht="18" customHeight="1">
      <c r="M52"/>
    </row>
  </sheetData>
  <sheetProtection/>
  <printOptions/>
  <pageMargins left="0.75" right="0.75" top="1" bottom="1" header="0.4921259845" footer="0.4921259845"/>
  <pageSetup horizontalDpi="300" verticalDpi="3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>
    <tabColor indexed="27"/>
  </sheetPr>
  <dimension ref="A1:N27"/>
  <sheetViews>
    <sheetView showGridLines="0" showRowColHeaders="0" workbookViewId="0" topLeftCell="A1">
      <selection activeCell="K11" sqref="K11"/>
    </sheetView>
  </sheetViews>
  <sheetFormatPr defaultColWidth="11.421875" defaultRowHeight="12.75"/>
  <cols>
    <col min="1" max="1" width="2.7109375" style="9" customWidth="1"/>
    <col min="2" max="2" width="9.28125" style="8" customWidth="1"/>
    <col min="3" max="4" width="11.421875" style="9" customWidth="1"/>
    <col min="5" max="5" width="8.140625" style="9" customWidth="1"/>
    <col min="6" max="6" width="10.00390625" style="9" customWidth="1"/>
    <col min="7" max="7" width="10.421875" style="9" customWidth="1"/>
    <col min="8" max="8" width="8.7109375" style="9" customWidth="1"/>
    <col min="9" max="16384" width="11.421875" style="9" customWidth="1"/>
  </cols>
  <sheetData>
    <row r="1" spans="1:7" ht="12.75">
      <c r="A1" s="49"/>
      <c r="B1" s="50"/>
      <c r="C1" s="49"/>
      <c r="D1" s="49"/>
      <c r="E1" s="49"/>
      <c r="F1" s="49"/>
      <c r="G1" s="49"/>
    </row>
    <row r="2" spans="1:7" ht="12.75">
      <c r="A2" s="49"/>
      <c r="B2" s="50"/>
      <c r="C2" s="49"/>
      <c r="D2" s="49"/>
      <c r="E2" s="49"/>
      <c r="F2" s="49"/>
      <c r="G2" s="49"/>
    </row>
    <row r="3" spans="1:14" ht="14.25">
      <c r="A3" s="49"/>
      <c r="B3" s="50"/>
      <c r="C3" s="49"/>
      <c r="D3" s="49"/>
      <c r="E3" s="49"/>
      <c r="F3" s="49"/>
      <c r="G3" s="49"/>
      <c r="K3" s="60" t="s">
        <v>59</v>
      </c>
      <c r="L3" s="61"/>
      <c r="M3" s="61"/>
      <c r="N3" s="61"/>
    </row>
    <row r="4" spans="1:10" ht="14.25">
      <c r="A4" s="49"/>
      <c r="B4" s="50"/>
      <c r="C4" s="49"/>
      <c r="D4" s="49"/>
      <c r="E4" s="49"/>
      <c r="F4" s="49"/>
      <c r="G4" s="49"/>
      <c r="J4" s="42"/>
    </row>
    <row r="5" spans="1:7" ht="12.75">
      <c r="A5" s="49"/>
      <c r="B5" s="50"/>
      <c r="C5" s="49"/>
      <c r="D5" s="49"/>
      <c r="E5" s="49"/>
      <c r="F5" s="49"/>
      <c r="G5" s="49"/>
    </row>
    <row r="6" spans="1:7" ht="12.75">
      <c r="A6" s="49"/>
      <c r="B6" s="50"/>
      <c r="C6" s="49"/>
      <c r="D6" s="51">
        <f ca="1">TODAY()</f>
        <v>40741</v>
      </c>
      <c r="E6" s="49"/>
      <c r="F6" s="49"/>
      <c r="G6" s="49"/>
    </row>
    <row r="7" spans="1:7" ht="12.75">
      <c r="A7" s="49"/>
      <c r="B7" s="50"/>
      <c r="C7" s="49"/>
      <c r="D7" s="49"/>
      <c r="E7" s="49"/>
      <c r="F7" s="49"/>
      <c r="G7" s="49"/>
    </row>
    <row r="8" spans="2:14" ht="25.5">
      <c r="B8" s="37" t="s">
        <v>23</v>
      </c>
      <c r="C8" s="37" t="s">
        <v>51</v>
      </c>
      <c r="D8" s="37" t="s">
        <v>24</v>
      </c>
      <c r="E8" s="37" t="s">
        <v>52</v>
      </c>
      <c r="F8" s="37" t="s">
        <v>53</v>
      </c>
      <c r="G8" s="38" t="s">
        <v>60</v>
      </c>
      <c r="K8" s="41" t="s">
        <v>25</v>
      </c>
      <c r="L8" s="41" t="s">
        <v>26</v>
      </c>
      <c r="M8" s="41" t="s">
        <v>27</v>
      </c>
      <c r="N8" s="38" t="s">
        <v>60</v>
      </c>
    </row>
    <row r="9" spans="2:14" s="10" customFormat="1" ht="14.25" customHeight="1">
      <c r="B9" s="19" t="s">
        <v>0</v>
      </c>
      <c r="C9" s="48" t="str">
        <f>IF(B9=0,0,VLOOKUP(B9,tarifs,7))</f>
        <v>fr1</v>
      </c>
      <c r="D9" s="12">
        <f aca="true" t="shared" si="0" ref="D9:D19">IF(B9=0,0,IF(C9="fr1",VLOOKUP(B9,tarifs,3,FALSE),IF(C9="fr2",VLOOKUP(B9,tarifs,4,FALSE),VLOOKUP(B9,tarifs,5,FALSE))))</f>
        <v>18</v>
      </c>
      <c r="E9" s="20">
        <v>10</v>
      </c>
      <c r="F9" s="14">
        <f aca="true" t="shared" si="1" ref="F9:F19">IF(B9=0,0,VLOOKUP(B9,tarifs,8,FALSE))</f>
        <v>0.196</v>
      </c>
      <c r="G9" s="12">
        <f aca="true" t="shared" si="2" ref="G9:G19">IF(E9=0,0,D9*E9)</f>
        <v>180</v>
      </c>
      <c r="I9" s="13" t="s">
        <v>54</v>
      </c>
      <c r="K9" s="31">
        <f>SUMPRODUCT(($C$9:$C$19=$K$8)*($G$9:$G$19))</f>
        <v>210</v>
      </c>
      <c r="L9" s="31">
        <f>SUMPRODUCT(($C$9:$C$19=$L$8)*($G$9:$G$19))</f>
        <v>135</v>
      </c>
      <c r="M9" s="31">
        <f>SUMPRODUCT(($C$9:$C$19=$M$8)*($G$9:$G$19))</f>
        <v>2085.5</v>
      </c>
      <c r="N9" s="12">
        <f>SUM(K9:M9)</f>
        <v>2430.5</v>
      </c>
    </row>
    <row r="10" spans="2:14" s="10" customFormat="1" ht="14.25" customHeight="1">
      <c r="B10" s="19" t="s">
        <v>8</v>
      </c>
      <c r="C10" s="48" t="str">
        <f aca="true" t="shared" si="3" ref="C10:C19">IF(B10=0,0,VLOOKUP(B10,tarifs,7))</f>
        <v>fr3</v>
      </c>
      <c r="D10" s="12">
        <f t="shared" si="0"/>
        <v>16</v>
      </c>
      <c r="E10" s="20">
        <v>5</v>
      </c>
      <c r="F10" s="14">
        <f t="shared" si="1"/>
        <v>0.055</v>
      </c>
      <c r="G10" s="12">
        <f t="shared" si="2"/>
        <v>80</v>
      </c>
      <c r="I10" s="59" t="s">
        <v>55</v>
      </c>
      <c r="J10" s="33">
        <v>0.055</v>
      </c>
      <c r="K10" s="32">
        <f>SUMPRODUCT(($C$9:$C$19=$K$8)*($G$9:$G$19)*(F9:F19=J10))*J10</f>
        <v>0</v>
      </c>
      <c r="L10" s="32">
        <f>SUMPRODUCT(($C$9:$C$19=$L$8)*($G$9:$G$19)*(F9:F19=J10))*J10</f>
        <v>0</v>
      </c>
      <c r="M10" s="32">
        <f>SUMPRODUCT(($C$9:$C$19=$M$8)*($G$9:$G$19)*(F9:F19=J10))*J10</f>
        <v>4.4</v>
      </c>
      <c r="N10" s="12">
        <f>SUM(K10:M10)</f>
        <v>4.4</v>
      </c>
    </row>
    <row r="11" spans="2:14" s="10" customFormat="1" ht="14.25" customHeight="1">
      <c r="B11" s="19" t="s">
        <v>4</v>
      </c>
      <c r="C11" s="48" t="str">
        <f t="shared" si="3"/>
        <v>fr3</v>
      </c>
      <c r="D11" s="12">
        <f t="shared" si="0"/>
        <v>36</v>
      </c>
      <c r="E11" s="20">
        <v>5</v>
      </c>
      <c r="F11" s="14">
        <f t="shared" si="1"/>
        <v>0.196</v>
      </c>
      <c r="G11" s="12">
        <f t="shared" si="2"/>
        <v>180</v>
      </c>
      <c r="I11" s="59"/>
      <c r="J11" s="14">
        <f>IF(J10=5.5%,19.6%,5.5%)</f>
        <v>0.196</v>
      </c>
      <c r="K11" s="32">
        <f>SUMPRODUCT(($C$9:$C$19=$K$8)*($G$9:$G$19)*(F9:F19=J11))*J11</f>
        <v>41.160000000000004</v>
      </c>
      <c r="L11" s="32">
        <f>SUMPRODUCT(($C$9:$C$19=$L$8)*($G$9:$G$19)*(F9:F19=J11))*J11</f>
        <v>26.46</v>
      </c>
      <c r="M11" s="32">
        <f>SUMPRODUCT(($C$9:$C$19=$M$8)*($G$9:$G$19)*(F9:F19=J11))*J11</f>
        <v>381.808</v>
      </c>
      <c r="N11" s="12">
        <f>SUM(K11:M11)</f>
        <v>449.428</v>
      </c>
    </row>
    <row r="12" spans="2:14" s="10" customFormat="1" ht="14.25" customHeight="1">
      <c r="B12" s="19" t="s">
        <v>6</v>
      </c>
      <c r="C12" s="48" t="str">
        <f t="shared" si="3"/>
        <v>fr3</v>
      </c>
      <c r="D12" s="12">
        <f t="shared" si="0"/>
        <v>24</v>
      </c>
      <c r="E12" s="20">
        <v>5</v>
      </c>
      <c r="F12" s="14">
        <f t="shared" si="1"/>
        <v>0.196</v>
      </c>
      <c r="G12" s="12">
        <f t="shared" si="2"/>
        <v>120</v>
      </c>
      <c r="I12" s="18" t="s">
        <v>56</v>
      </c>
      <c r="K12" s="12">
        <f>SUM(K9:K11)</f>
        <v>251.16</v>
      </c>
      <c r="L12" s="12">
        <f>SUM(L9:L11)</f>
        <v>161.46</v>
      </c>
      <c r="M12" s="12">
        <f>SUM(M9:M11)</f>
        <v>2471.708</v>
      </c>
      <c r="N12" s="46">
        <f>SUM(N9:N11)</f>
        <v>2884.328</v>
      </c>
    </row>
    <row r="13" spans="2:7" s="10" customFormat="1" ht="14.25" customHeight="1">
      <c r="B13" s="19" t="s">
        <v>19</v>
      </c>
      <c r="C13" s="48" t="str">
        <f t="shared" si="3"/>
        <v>fr3</v>
      </c>
      <c r="D13" s="12">
        <f t="shared" si="0"/>
        <v>5.75</v>
      </c>
      <c r="E13" s="20">
        <v>10</v>
      </c>
      <c r="F13" s="14">
        <f t="shared" si="1"/>
        <v>0</v>
      </c>
      <c r="G13" s="12">
        <f t="shared" si="2"/>
        <v>57.5</v>
      </c>
    </row>
    <row r="14" spans="2:12" s="10" customFormat="1" ht="14.25" customHeight="1">
      <c r="B14" s="19" t="s">
        <v>1</v>
      </c>
      <c r="C14" s="48" t="str">
        <f t="shared" si="3"/>
        <v>fr2</v>
      </c>
      <c r="D14" s="12">
        <f t="shared" si="0"/>
        <v>13.5</v>
      </c>
      <c r="E14" s="20">
        <v>10</v>
      </c>
      <c r="F14" s="14">
        <f t="shared" si="1"/>
        <v>0.196</v>
      </c>
      <c r="G14" s="12">
        <f t="shared" si="2"/>
        <v>135</v>
      </c>
      <c r="L14" s="30"/>
    </row>
    <row r="15" spans="2:7" s="10" customFormat="1" ht="14.25" customHeight="1">
      <c r="B15" s="19" t="s">
        <v>10</v>
      </c>
      <c r="C15" s="48" t="str">
        <f t="shared" si="3"/>
        <v>fr3</v>
      </c>
      <c r="D15" s="12">
        <f t="shared" si="0"/>
        <v>40</v>
      </c>
      <c r="E15" s="20">
        <v>20</v>
      </c>
      <c r="F15" s="14">
        <f t="shared" si="1"/>
        <v>0.196</v>
      </c>
      <c r="G15" s="12">
        <f t="shared" si="2"/>
        <v>800</v>
      </c>
    </row>
    <row r="16" spans="2:7" s="10" customFormat="1" ht="14.25" customHeight="1">
      <c r="B16" s="19" t="s">
        <v>12</v>
      </c>
      <c r="C16" s="48" t="str">
        <f t="shared" si="3"/>
        <v>fr3</v>
      </c>
      <c r="D16" s="12">
        <f t="shared" si="0"/>
        <v>20</v>
      </c>
      <c r="E16" s="20">
        <v>20</v>
      </c>
      <c r="F16" s="14">
        <f t="shared" si="1"/>
        <v>0.196</v>
      </c>
      <c r="G16" s="12">
        <f t="shared" si="2"/>
        <v>400</v>
      </c>
    </row>
    <row r="17" spans="2:7" s="10" customFormat="1" ht="14.25" customHeight="1">
      <c r="B17" s="19" t="s">
        <v>13</v>
      </c>
      <c r="C17" s="48" t="str">
        <f t="shared" si="3"/>
        <v>fr3</v>
      </c>
      <c r="D17" s="12">
        <f t="shared" si="0"/>
        <v>17.6</v>
      </c>
      <c r="E17" s="20">
        <v>5</v>
      </c>
      <c r="F17" s="14">
        <f t="shared" si="1"/>
        <v>0.196</v>
      </c>
      <c r="G17" s="12">
        <f t="shared" si="2"/>
        <v>88</v>
      </c>
    </row>
    <row r="18" spans="2:7" s="10" customFormat="1" ht="14.25" customHeight="1">
      <c r="B18" s="19" t="s">
        <v>14</v>
      </c>
      <c r="C18" s="48" t="str">
        <f t="shared" si="3"/>
        <v>fr1</v>
      </c>
      <c r="D18" s="12">
        <f t="shared" si="0"/>
        <v>6</v>
      </c>
      <c r="E18" s="20">
        <v>5</v>
      </c>
      <c r="F18" s="14">
        <f t="shared" si="1"/>
        <v>0.196</v>
      </c>
      <c r="G18" s="12">
        <f t="shared" si="2"/>
        <v>30</v>
      </c>
    </row>
    <row r="19" spans="2:7" s="10" customFormat="1" ht="14.25" customHeight="1">
      <c r="B19" s="19" t="s">
        <v>16</v>
      </c>
      <c r="C19" s="48" t="str">
        <f t="shared" si="3"/>
        <v>fr3</v>
      </c>
      <c r="D19" s="12">
        <f t="shared" si="0"/>
        <v>36</v>
      </c>
      <c r="E19" s="20">
        <v>10</v>
      </c>
      <c r="F19" s="14">
        <f t="shared" si="1"/>
        <v>0.196</v>
      </c>
      <c r="G19" s="12">
        <f t="shared" si="2"/>
        <v>360</v>
      </c>
    </row>
    <row r="20" spans="2:7" s="10" customFormat="1" ht="14.25" customHeight="1">
      <c r="B20" s="11"/>
      <c r="C20" s="13"/>
      <c r="D20" s="13"/>
      <c r="E20" s="13"/>
      <c r="F20" s="13"/>
      <c r="G20" s="13"/>
    </row>
    <row r="21" spans="2:7" s="10" customFormat="1" ht="14.25" customHeight="1">
      <c r="B21" s="11"/>
      <c r="C21" s="13"/>
      <c r="D21" s="13" t="s">
        <v>54</v>
      </c>
      <c r="E21" s="13"/>
      <c r="F21" s="13"/>
      <c r="G21" s="12">
        <f>SUM(G9:G19)</f>
        <v>2430.5</v>
      </c>
    </row>
    <row r="22" spans="2:7" s="10" customFormat="1" ht="14.25" customHeight="1">
      <c r="B22" s="11"/>
      <c r="C22" s="13"/>
      <c r="D22" s="13"/>
      <c r="E22" s="13"/>
      <c r="F22" s="13"/>
      <c r="G22" s="12"/>
    </row>
    <row r="23" spans="2:7" s="10" customFormat="1" ht="14.25" customHeight="1">
      <c r="B23" s="11"/>
      <c r="C23" s="13"/>
      <c r="D23" s="62" t="s">
        <v>55</v>
      </c>
      <c r="E23" s="34" t="s">
        <v>57</v>
      </c>
      <c r="F23" s="21" t="s">
        <v>58</v>
      </c>
      <c r="G23" s="15"/>
    </row>
    <row r="24" spans="2:7" s="10" customFormat="1" ht="14.25" customHeight="1">
      <c r="B24" s="11"/>
      <c r="C24" s="13"/>
      <c r="D24" s="63"/>
      <c r="E24" s="36">
        <v>0.196</v>
      </c>
      <c r="F24" s="22">
        <f>SUMPRODUCT((F9:F19=E24)*(G9:G19))</f>
        <v>2293</v>
      </c>
      <c r="G24" s="16">
        <f>F24*E24</f>
        <v>449.428</v>
      </c>
    </row>
    <row r="25" spans="2:7" s="10" customFormat="1" ht="14.25" customHeight="1">
      <c r="B25" s="11"/>
      <c r="C25" s="13"/>
      <c r="D25" s="64"/>
      <c r="E25" s="35">
        <f>IF(E24=5.5%,19.6%,5.5%)</f>
        <v>0.055</v>
      </c>
      <c r="F25" s="23">
        <f>SUMPRODUCT((F9:F19=E25)*(G9:G19))</f>
        <v>80</v>
      </c>
      <c r="G25" s="17">
        <f>F25*E25</f>
        <v>4.4</v>
      </c>
    </row>
    <row r="26" spans="2:7" s="10" customFormat="1" ht="14.25" customHeight="1">
      <c r="B26" s="11"/>
      <c r="C26" s="13"/>
      <c r="D26" s="13"/>
      <c r="E26" s="13"/>
      <c r="F26" s="13"/>
      <c r="G26" s="13"/>
    </row>
    <row r="27" spans="2:7" s="10" customFormat="1" ht="14.25" customHeight="1">
      <c r="B27" s="11"/>
      <c r="C27" s="13"/>
      <c r="D27" s="18" t="s">
        <v>56</v>
      </c>
      <c r="E27" s="13"/>
      <c r="F27" s="13"/>
      <c r="G27" s="45">
        <f>G21+G24+G25</f>
        <v>2884.328</v>
      </c>
    </row>
  </sheetData>
  <sheetProtection password="CB0D" sheet="1" objects="1" scenarios="1"/>
  <mergeCells count="3">
    <mergeCell ref="I10:I11"/>
    <mergeCell ref="K3:N3"/>
    <mergeCell ref="D23:D25"/>
  </mergeCells>
  <conditionalFormatting sqref="G9:G19">
    <cfRule type="cellIs" priority="1" dxfId="0" operator="equal" stopIfTrue="1">
      <formula>0.196</formula>
    </cfRule>
    <cfRule type="cellIs" priority="2" dxfId="1" operator="equal" stopIfTrue="1">
      <formula>0.055</formula>
    </cfRule>
    <cfRule type="cellIs" priority="3" dxfId="2" operator="equal" stopIfTrue="1">
      <formula>0</formula>
    </cfRule>
  </conditionalFormatting>
  <conditionalFormatting sqref="J10:J11 E24:E25">
    <cfRule type="cellIs" priority="4" dxfId="3" operator="equal" stopIfTrue="1">
      <formula>0.196</formula>
    </cfRule>
    <cfRule type="cellIs" priority="5" dxfId="1" operator="equal" stopIfTrue="1">
      <formula>0.055</formula>
    </cfRule>
    <cfRule type="cellIs" priority="6" dxfId="2" operator="equal" stopIfTrue="1">
      <formula>0</formula>
    </cfRule>
  </conditionalFormatting>
  <conditionalFormatting sqref="F9:F19">
    <cfRule type="cellIs" priority="7" dxfId="3" operator="equal" stopIfTrue="1">
      <formula>0.196</formula>
    </cfRule>
    <cfRule type="cellIs" priority="8" dxfId="1" operator="equal" stopIfTrue="1">
      <formula>0.055</formula>
    </cfRule>
    <cfRule type="cellIs" priority="9" dxfId="4" operator="equal" stopIfTrue="1">
      <formula>0</formula>
    </cfRule>
  </conditionalFormatting>
  <dataValidations count="2">
    <dataValidation type="list" allowBlank="1" showInputMessage="1" showErrorMessage="1" sqref="E24 J10">
      <formula1>"5,50%,19,60%"</formula1>
    </dataValidation>
    <dataValidation type="list" allowBlank="1" showInputMessage="1" showErrorMessage="1" sqref="B9:B19">
      <formula1>ref</formula1>
    </dataValidation>
  </dataValidations>
  <printOptions horizontalCentered="1" verticalCentered="1"/>
  <pageMargins left="0" right="0" top="0.984251968503937" bottom="0.984251968503937" header="0.5118110236220472" footer="0.5118110236220472"/>
  <pageSetup horizontalDpi="600" verticalDpi="600" orientation="landscape" paperSize="9" scale="105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>
    <tabColor indexed="46"/>
  </sheetPr>
  <dimension ref="B1:C23"/>
  <sheetViews>
    <sheetView showGridLines="0" showRowColHeaders="0" workbookViewId="0" topLeftCell="A1">
      <selection activeCell="B1" sqref="B1"/>
    </sheetView>
  </sheetViews>
  <sheetFormatPr defaultColWidth="11.421875" defaultRowHeight="12.75"/>
  <cols>
    <col min="1" max="2" width="11.421875" style="2" customWidth="1"/>
    <col min="3" max="3" width="11.421875" style="1" customWidth="1"/>
    <col min="4" max="16384" width="11.421875" style="2" customWidth="1"/>
  </cols>
  <sheetData>
    <row r="1" spans="2:3" ht="12.75">
      <c r="B1" s="1" t="s">
        <v>23</v>
      </c>
      <c r="C1" s="1" t="s">
        <v>24</v>
      </c>
    </row>
    <row r="2" spans="2:3" ht="12.75">
      <c r="B2" s="3" t="s">
        <v>0</v>
      </c>
      <c r="C2" s="4">
        <v>18</v>
      </c>
    </row>
    <row r="3" spans="2:3" ht="12.75">
      <c r="B3" s="3" t="s">
        <v>1</v>
      </c>
      <c r="C3" s="4">
        <v>16</v>
      </c>
    </row>
    <row r="4" spans="2:3" ht="12.75">
      <c r="B4" s="3" t="s">
        <v>2</v>
      </c>
      <c r="C4" s="4">
        <v>30</v>
      </c>
    </row>
    <row r="5" spans="2:3" ht="12.75">
      <c r="B5" s="3" t="s">
        <v>3</v>
      </c>
      <c r="C5" s="4">
        <v>38</v>
      </c>
    </row>
    <row r="6" spans="2:3" ht="12.75">
      <c r="B6" s="3" t="s">
        <v>4</v>
      </c>
      <c r="C6" s="4">
        <v>51</v>
      </c>
    </row>
    <row r="7" spans="2:3" ht="12.75">
      <c r="B7" s="3" t="s">
        <v>5</v>
      </c>
      <c r="C7" s="4">
        <v>74</v>
      </c>
    </row>
    <row r="8" spans="2:3" ht="12.75">
      <c r="B8" s="3" t="s">
        <v>6</v>
      </c>
      <c r="C8" s="4">
        <v>32</v>
      </c>
    </row>
    <row r="9" spans="2:3" ht="12.75">
      <c r="B9" s="3" t="s">
        <v>7</v>
      </c>
      <c r="C9" s="4">
        <v>4.5</v>
      </c>
    </row>
    <row r="10" spans="2:3" ht="12.75">
      <c r="B10" s="3" t="s">
        <v>8</v>
      </c>
      <c r="C10" s="4">
        <v>21</v>
      </c>
    </row>
    <row r="11" spans="2:3" ht="12.75">
      <c r="B11" s="3" t="s">
        <v>9</v>
      </c>
      <c r="C11" s="4">
        <v>180</v>
      </c>
    </row>
    <row r="12" spans="2:3" ht="12.75">
      <c r="B12" s="3" t="s">
        <v>10</v>
      </c>
      <c r="C12" s="4">
        <v>62</v>
      </c>
    </row>
    <row r="13" spans="2:3" ht="12.75">
      <c r="B13" s="3" t="s">
        <v>11</v>
      </c>
      <c r="C13" s="4">
        <v>154</v>
      </c>
    </row>
    <row r="14" spans="2:3" ht="12.75">
      <c r="B14" s="3" t="s">
        <v>12</v>
      </c>
      <c r="C14" s="4">
        <v>27</v>
      </c>
    </row>
    <row r="15" spans="2:3" ht="12.75">
      <c r="B15" s="3" t="s">
        <v>13</v>
      </c>
      <c r="C15" s="4">
        <v>21.5</v>
      </c>
    </row>
    <row r="16" spans="2:3" ht="12.75">
      <c r="B16" s="3" t="s">
        <v>14</v>
      </c>
      <c r="C16" s="4">
        <v>6</v>
      </c>
    </row>
    <row r="17" spans="2:3" ht="12.75">
      <c r="B17" s="3" t="s">
        <v>15</v>
      </c>
      <c r="C17" s="4">
        <v>35</v>
      </c>
    </row>
    <row r="18" spans="2:3" ht="12.75">
      <c r="B18" s="3" t="s">
        <v>16</v>
      </c>
      <c r="C18" s="4">
        <v>43.5</v>
      </c>
    </row>
    <row r="19" spans="2:3" ht="12.75">
      <c r="B19" s="3" t="s">
        <v>17</v>
      </c>
      <c r="C19" s="4">
        <v>26</v>
      </c>
    </row>
    <row r="20" spans="2:3" ht="12.75">
      <c r="B20" s="3" t="s">
        <v>18</v>
      </c>
      <c r="C20" s="4">
        <v>29.5</v>
      </c>
    </row>
    <row r="21" spans="2:3" ht="12.75">
      <c r="B21" s="5" t="s">
        <v>19</v>
      </c>
      <c r="C21" s="4">
        <v>5</v>
      </c>
    </row>
    <row r="22" spans="2:3" ht="12.75">
      <c r="B22" s="5" t="s">
        <v>20</v>
      </c>
      <c r="C22" s="4">
        <v>40</v>
      </c>
    </row>
    <row r="23" spans="2:3" ht="12.75">
      <c r="B23" s="5" t="s">
        <v>21</v>
      </c>
      <c r="C23" s="4">
        <v>20</v>
      </c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>
    <tabColor indexed="46"/>
  </sheetPr>
  <dimension ref="B1:C23"/>
  <sheetViews>
    <sheetView showGridLines="0" showRowColHeaders="0" workbookViewId="0" topLeftCell="A1">
      <selection activeCell="B1" sqref="B1"/>
    </sheetView>
  </sheetViews>
  <sheetFormatPr defaultColWidth="11.421875" defaultRowHeight="12.75"/>
  <cols>
    <col min="1" max="16384" width="11.421875" style="2" customWidth="1"/>
  </cols>
  <sheetData>
    <row r="1" spans="2:3" ht="12.75">
      <c r="B1" s="1" t="s">
        <v>23</v>
      </c>
      <c r="C1" s="1" t="s">
        <v>24</v>
      </c>
    </row>
    <row r="2" spans="2:3" ht="12.75">
      <c r="B2" s="3" t="s">
        <v>0</v>
      </c>
      <c r="C2" s="6">
        <v>20</v>
      </c>
    </row>
    <row r="3" spans="2:3" ht="12.75">
      <c r="B3" s="3" t="s">
        <v>1</v>
      </c>
      <c r="C3" s="6">
        <v>13.5</v>
      </c>
    </row>
    <row r="4" spans="2:3" ht="12.75">
      <c r="B4" s="3" t="s">
        <v>2</v>
      </c>
      <c r="C4" s="6">
        <v>31</v>
      </c>
    </row>
    <row r="5" spans="2:3" ht="12.75">
      <c r="B5" s="3" t="s">
        <v>3</v>
      </c>
      <c r="C5" s="6">
        <v>30.5</v>
      </c>
    </row>
    <row r="6" spans="2:3" ht="12.75">
      <c r="B6" s="3" t="s">
        <v>4</v>
      </c>
      <c r="C6" s="6">
        <v>40.5</v>
      </c>
    </row>
    <row r="7" spans="2:3" ht="12.75">
      <c r="B7" s="3" t="s">
        <v>5</v>
      </c>
      <c r="C7" s="6">
        <v>72</v>
      </c>
    </row>
    <row r="8" spans="2:3" ht="12.75">
      <c r="B8" s="3" t="s">
        <v>6</v>
      </c>
      <c r="C8" s="6">
        <v>27</v>
      </c>
    </row>
    <row r="9" spans="2:3" ht="12.75">
      <c r="B9" s="3" t="s">
        <v>7</v>
      </c>
      <c r="C9" s="6">
        <v>4.5</v>
      </c>
    </row>
    <row r="10" spans="2:3" ht="12.75">
      <c r="B10" s="3" t="s">
        <v>8</v>
      </c>
      <c r="C10" s="6">
        <v>18</v>
      </c>
    </row>
    <row r="11" spans="2:3" ht="12.75">
      <c r="B11" s="3" t="s">
        <v>9</v>
      </c>
      <c r="C11" s="6">
        <v>180</v>
      </c>
    </row>
    <row r="12" spans="2:3" ht="12.75">
      <c r="B12" s="3" t="s">
        <v>10</v>
      </c>
      <c r="C12" s="6">
        <v>45</v>
      </c>
    </row>
    <row r="13" spans="2:3" ht="12.75">
      <c r="B13" s="3" t="s">
        <v>11</v>
      </c>
      <c r="C13" s="6">
        <v>144</v>
      </c>
    </row>
    <row r="14" spans="2:3" ht="12.75">
      <c r="B14" s="3" t="s">
        <v>12</v>
      </c>
      <c r="C14" s="6">
        <v>22.5</v>
      </c>
    </row>
    <row r="15" spans="2:3" ht="12.75">
      <c r="B15" s="3" t="s">
        <v>13</v>
      </c>
      <c r="C15" s="6">
        <v>19.8</v>
      </c>
    </row>
    <row r="16" spans="2:3" ht="12.75">
      <c r="B16" s="3" t="s">
        <v>14</v>
      </c>
      <c r="C16" s="6">
        <v>7.2</v>
      </c>
    </row>
    <row r="17" spans="2:3" ht="12.75">
      <c r="B17" s="3" t="s">
        <v>15</v>
      </c>
      <c r="C17" s="6">
        <v>27</v>
      </c>
    </row>
    <row r="18" spans="2:3" ht="12.75">
      <c r="B18" s="3" t="s">
        <v>16</v>
      </c>
      <c r="C18" s="6">
        <v>40.5</v>
      </c>
    </row>
    <row r="19" spans="2:3" ht="12.75">
      <c r="B19" s="3" t="s">
        <v>17</v>
      </c>
      <c r="C19" s="6">
        <v>22.5</v>
      </c>
    </row>
    <row r="20" spans="2:3" ht="12.75">
      <c r="B20" s="3" t="s">
        <v>18</v>
      </c>
      <c r="C20" s="6">
        <v>27</v>
      </c>
    </row>
    <row r="21" spans="2:3" ht="12.75">
      <c r="B21" s="5" t="s">
        <v>19</v>
      </c>
      <c r="C21" s="6">
        <v>5.5</v>
      </c>
    </row>
    <row r="22" spans="2:3" ht="12.75">
      <c r="B22" s="5" t="s">
        <v>20</v>
      </c>
      <c r="C22" s="6">
        <v>36</v>
      </c>
    </row>
    <row r="23" spans="2:3" ht="12.75">
      <c r="B23" s="5" t="s">
        <v>21</v>
      </c>
      <c r="C23" s="7">
        <v>19</v>
      </c>
    </row>
  </sheetData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>
    <tabColor indexed="46"/>
  </sheetPr>
  <dimension ref="B1:C23"/>
  <sheetViews>
    <sheetView showGridLines="0" showRowColHeaders="0" workbookViewId="0" topLeftCell="A1">
      <selection activeCell="B1" sqref="B1"/>
    </sheetView>
  </sheetViews>
  <sheetFormatPr defaultColWidth="11.421875" defaultRowHeight="12.75"/>
  <cols>
    <col min="1" max="2" width="11.421875" style="2" customWidth="1"/>
    <col min="3" max="3" width="11.421875" style="1" customWidth="1"/>
    <col min="4" max="16384" width="11.421875" style="2" customWidth="1"/>
  </cols>
  <sheetData>
    <row r="1" spans="2:3" ht="12.75">
      <c r="B1" s="1" t="s">
        <v>23</v>
      </c>
      <c r="C1" s="1" t="s">
        <v>24</v>
      </c>
    </row>
    <row r="2" spans="2:3" ht="12.75">
      <c r="B2" s="3" t="s">
        <v>0</v>
      </c>
      <c r="C2" s="6">
        <v>21.2</v>
      </c>
    </row>
    <row r="3" spans="2:3" ht="12.75">
      <c r="B3" s="3" t="s">
        <v>1</v>
      </c>
      <c r="C3" s="6">
        <v>17.58</v>
      </c>
    </row>
    <row r="4" spans="2:3" ht="12.75">
      <c r="B4" s="3" t="s">
        <v>2</v>
      </c>
      <c r="C4" s="6">
        <v>29</v>
      </c>
    </row>
    <row r="5" spans="2:3" ht="12.75">
      <c r="B5" s="3" t="s">
        <v>3</v>
      </c>
      <c r="C5" s="6">
        <v>28</v>
      </c>
    </row>
    <row r="6" spans="2:3" ht="12.75">
      <c r="B6" s="3" t="s">
        <v>4</v>
      </c>
      <c r="C6" s="6">
        <v>36</v>
      </c>
    </row>
    <row r="7" spans="2:3" ht="12.75">
      <c r="B7" s="3" t="s">
        <v>5</v>
      </c>
      <c r="C7" s="6">
        <v>64</v>
      </c>
    </row>
    <row r="8" spans="2:3" ht="12.75">
      <c r="B8" s="3" t="s">
        <v>6</v>
      </c>
      <c r="C8" s="6">
        <v>24</v>
      </c>
    </row>
    <row r="9" spans="2:3" ht="12.75">
      <c r="B9" s="3" t="s">
        <v>7</v>
      </c>
      <c r="C9" s="6">
        <v>4</v>
      </c>
    </row>
    <row r="10" spans="2:3" ht="12.75">
      <c r="B10" s="3" t="s">
        <v>8</v>
      </c>
      <c r="C10" s="6">
        <v>16</v>
      </c>
    </row>
    <row r="11" spans="2:3" ht="12.75">
      <c r="B11" s="3" t="s">
        <v>9</v>
      </c>
      <c r="C11" s="6">
        <v>160</v>
      </c>
    </row>
    <row r="12" spans="2:3" ht="12.75">
      <c r="B12" s="3" t="s">
        <v>10</v>
      </c>
      <c r="C12" s="6">
        <v>40</v>
      </c>
    </row>
    <row r="13" spans="2:3" ht="12.75">
      <c r="B13" s="3" t="s">
        <v>11</v>
      </c>
      <c r="C13" s="6">
        <v>128</v>
      </c>
    </row>
    <row r="14" spans="2:3" ht="12.75">
      <c r="B14" s="3" t="s">
        <v>12</v>
      </c>
      <c r="C14" s="6">
        <v>20</v>
      </c>
    </row>
    <row r="15" spans="2:3" ht="12.75">
      <c r="B15" s="3" t="s">
        <v>13</v>
      </c>
      <c r="C15" s="6">
        <v>17.6</v>
      </c>
    </row>
    <row r="16" spans="2:3" ht="12.75">
      <c r="B16" s="3" t="s">
        <v>14</v>
      </c>
      <c r="C16" s="6">
        <v>6.4</v>
      </c>
    </row>
    <row r="17" spans="2:3" ht="12.75">
      <c r="B17" s="3" t="s">
        <v>15</v>
      </c>
      <c r="C17" s="6">
        <v>24</v>
      </c>
    </row>
    <row r="18" spans="2:3" ht="12.75">
      <c r="B18" s="3" t="s">
        <v>16</v>
      </c>
      <c r="C18" s="6">
        <v>36</v>
      </c>
    </row>
    <row r="19" spans="2:3" ht="12.75">
      <c r="B19" s="3" t="s">
        <v>17</v>
      </c>
      <c r="C19" s="6">
        <v>20</v>
      </c>
    </row>
    <row r="20" spans="2:3" ht="12.75">
      <c r="B20" s="3" t="s">
        <v>18</v>
      </c>
      <c r="C20" s="6">
        <v>24</v>
      </c>
    </row>
    <row r="21" spans="2:3" ht="12.75">
      <c r="B21" s="5" t="s">
        <v>19</v>
      </c>
      <c r="C21" s="6">
        <v>5.75</v>
      </c>
    </row>
    <row r="22" spans="2:3" ht="12.75">
      <c r="B22" s="5" t="s">
        <v>20</v>
      </c>
      <c r="C22" s="6">
        <v>32</v>
      </c>
    </row>
    <row r="23" spans="2:3" ht="12.75">
      <c r="B23" s="5" t="s">
        <v>21</v>
      </c>
      <c r="C23" s="7">
        <v>21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mb</cp:lastModifiedBy>
  <cp:lastPrinted>2011-03-27T08:35:25Z</cp:lastPrinted>
  <dcterms:created xsi:type="dcterms:W3CDTF">2010-02-28T19:39:10Z</dcterms:created>
  <dcterms:modified xsi:type="dcterms:W3CDTF">2011-07-17T10:47:12Z</dcterms:modified>
  <cp:category/>
  <cp:version/>
  <cp:contentType/>
  <cp:contentStatus/>
</cp:coreProperties>
</file>