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45"/>
  </bookViews>
  <sheets>
    <sheet name="sta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O37" i="1" s="1"/>
  <c r="X37" i="1" s="1"/>
  <c r="F36" i="1"/>
  <c r="O36" i="1" s="1"/>
  <c r="X36" i="1" s="1"/>
  <c r="F35" i="1"/>
  <c r="O35" i="1" s="1"/>
  <c r="X35" i="1" s="1"/>
  <c r="F34" i="1"/>
  <c r="O34" i="1" s="1"/>
  <c r="X34" i="1" s="1"/>
  <c r="F33" i="1"/>
  <c r="O33" i="1" s="1"/>
  <c r="X33" i="1" s="1"/>
  <c r="F32" i="1"/>
  <c r="O32" i="1" s="1"/>
  <c r="X32" i="1" s="1"/>
  <c r="F31" i="1"/>
  <c r="O31" i="1" s="1"/>
  <c r="X31" i="1" s="1"/>
  <c r="F30" i="1"/>
  <c r="O30" i="1" s="1"/>
  <c r="X30" i="1" s="1"/>
  <c r="F29" i="1"/>
  <c r="O29" i="1" s="1"/>
  <c r="X29" i="1" s="1"/>
  <c r="F28" i="1"/>
  <c r="O28" i="1" s="1"/>
  <c r="X28" i="1" s="1"/>
  <c r="F27" i="1"/>
  <c r="O27" i="1" s="1"/>
  <c r="X27" i="1" s="1"/>
  <c r="F26" i="1"/>
  <c r="O26" i="1" s="1"/>
  <c r="X26" i="1" s="1"/>
  <c r="F25" i="1"/>
  <c r="O25" i="1" s="1"/>
  <c r="X25" i="1" s="1"/>
  <c r="F24" i="1"/>
  <c r="O24" i="1" s="1"/>
  <c r="X24" i="1" s="1"/>
  <c r="BL23" i="1"/>
  <c r="F23" i="1"/>
  <c r="O23" i="1" s="1"/>
  <c r="X23" i="1" s="1"/>
  <c r="BL22" i="1"/>
  <c r="F22" i="1"/>
  <c r="O22" i="1" s="1"/>
  <c r="X22" i="1" s="1"/>
  <c r="BL21" i="1"/>
  <c r="F21" i="1"/>
  <c r="O21" i="1" s="1"/>
  <c r="X21" i="1" s="1"/>
  <c r="BL20" i="1"/>
  <c r="F20" i="1"/>
  <c r="O20" i="1" s="1"/>
  <c r="X20" i="1" s="1"/>
  <c r="BL19" i="1"/>
  <c r="F19" i="1"/>
  <c r="O19" i="1" s="1"/>
  <c r="X19" i="1" s="1"/>
  <c r="F18" i="1"/>
  <c r="O18" i="1" s="1"/>
  <c r="X18" i="1" s="1"/>
  <c r="F17" i="1"/>
  <c r="O17" i="1" s="1"/>
  <c r="X17" i="1" s="1"/>
  <c r="F16" i="1"/>
  <c r="O16" i="1" s="1"/>
  <c r="X16" i="1" s="1"/>
  <c r="F15" i="1"/>
  <c r="O15" i="1" s="1"/>
  <c r="X15" i="1" s="1"/>
  <c r="F14" i="1"/>
  <c r="O14" i="1" s="1"/>
  <c r="X14" i="1" s="1"/>
  <c r="F13" i="1"/>
  <c r="O13" i="1" s="1"/>
  <c r="X13" i="1" s="1"/>
  <c r="F12" i="1"/>
  <c r="O12" i="1" s="1"/>
  <c r="X12" i="1" s="1"/>
  <c r="F11" i="1"/>
  <c r="O11" i="1" s="1"/>
  <c r="X11" i="1" s="1"/>
  <c r="F10" i="1"/>
  <c r="O10" i="1" s="1"/>
  <c r="X10" i="1" s="1"/>
  <c r="F9" i="1"/>
  <c r="O9" i="1" s="1"/>
  <c r="X9" i="1" s="1"/>
  <c r="F8" i="1"/>
  <c r="O8" i="1" s="1"/>
  <c r="X8" i="1" s="1"/>
  <c r="F7" i="1"/>
  <c r="O7" i="1" s="1"/>
  <c r="X7" i="1" s="1"/>
  <c r="F6" i="1"/>
  <c r="O6" i="1" s="1"/>
  <c r="X6" i="1" s="1"/>
  <c r="F5" i="1"/>
  <c r="O5" i="1" s="1"/>
  <c r="X5" i="1" s="1"/>
  <c r="F4" i="1"/>
  <c r="O4" i="1" s="1"/>
  <c r="X4" i="1" s="1"/>
  <c r="AQ23" i="1" l="1"/>
  <c r="BE23" i="1" s="1"/>
  <c r="AQ22" i="1"/>
  <c r="BE22" i="1" s="1"/>
  <c r="AQ21" i="1"/>
  <c r="BE21" i="1" s="1"/>
  <c r="AQ20" i="1"/>
  <c r="BE20" i="1" s="1"/>
  <c r="AQ19" i="1"/>
  <c r="BE19" i="1" s="1"/>
  <c r="AQ18" i="1"/>
  <c r="BE18" i="1" s="1"/>
  <c r="AQ17" i="1"/>
  <c r="BE17" i="1" s="1"/>
  <c r="AQ16" i="1"/>
  <c r="BE16" i="1" s="1"/>
  <c r="AQ15" i="1"/>
  <c r="BE15" i="1" s="1"/>
  <c r="AQ14" i="1"/>
  <c r="BE14" i="1" s="1"/>
  <c r="AQ13" i="1"/>
  <c r="BE13" i="1" s="1"/>
  <c r="AQ12" i="1"/>
  <c r="BE12" i="1" s="1"/>
  <c r="AQ11" i="1"/>
  <c r="BE11" i="1" s="1"/>
  <c r="AQ10" i="1"/>
  <c r="BE10" i="1" s="1"/>
  <c r="AQ9" i="1"/>
  <c r="BE9" i="1" s="1"/>
  <c r="AQ8" i="1"/>
  <c r="BE8" i="1" s="1"/>
  <c r="AQ7" i="1"/>
  <c r="BE7" i="1" s="1"/>
  <c r="AQ6" i="1"/>
  <c r="BE6" i="1" s="1"/>
  <c r="AQ5" i="1"/>
  <c r="BE5" i="1" s="1"/>
  <c r="AQ4" i="1"/>
  <c r="BE4" i="1" s="1"/>
  <c r="H4" i="1"/>
  <c r="Q4" i="1" s="1"/>
  <c r="I4" i="1"/>
  <c r="R4" i="1" s="1"/>
  <c r="J4" i="1"/>
  <c r="S4" i="1" s="1"/>
  <c r="K4" i="1"/>
  <c r="T4" i="1" s="1"/>
  <c r="L4" i="1"/>
  <c r="U4" i="1" s="1"/>
  <c r="M4" i="1"/>
  <c r="V4" i="1" s="1"/>
  <c r="N4" i="1"/>
  <c r="W4" i="1" s="1"/>
  <c r="H5" i="1"/>
  <c r="Q5" i="1" s="1"/>
  <c r="I5" i="1"/>
  <c r="R5" i="1" s="1"/>
  <c r="J5" i="1"/>
  <c r="S5" i="1" s="1"/>
  <c r="K5" i="1"/>
  <c r="T5" i="1" s="1"/>
  <c r="L5" i="1"/>
  <c r="U5" i="1" s="1"/>
  <c r="M5" i="1"/>
  <c r="V5" i="1" s="1"/>
  <c r="N5" i="1"/>
  <c r="W5" i="1" s="1"/>
  <c r="H6" i="1"/>
  <c r="Q6" i="1" s="1"/>
  <c r="I6" i="1"/>
  <c r="R6" i="1" s="1"/>
  <c r="J6" i="1"/>
  <c r="S6" i="1" s="1"/>
  <c r="K6" i="1"/>
  <c r="T6" i="1" s="1"/>
  <c r="L6" i="1"/>
  <c r="U6" i="1" s="1"/>
  <c r="M6" i="1"/>
  <c r="V6" i="1" s="1"/>
  <c r="N6" i="1"/>
  <c r="W6" i="1" s="1"/>
  <c r="H7" i="1"/>
  <c r="Q7" i="1" s="1"/>
  <c r="I7" i="1"/>
  <c r="R7" i="1" s="1"/>
  <c r="J7" i="1"/>
  <c r="S7" i="1" s="1"/>
  <c r="K7" i="1"/>
  <c r="T7" i="1" s="1"/>
  <c r="L7" i="1"/>
  <c r="U7" i="1" s="1"/>
  <c r="M7" i="1"/>
  <c r="V7" i="1" s="1"/>
  <c r="N7" i="1"/>
  <c r="W7" i="1" s="1"/>
  <c r="H8" i="1"/>
  <c r="Q8" i="1" s="1"/>
  <c r="I8" i="1"/>
  <c r="R8" i="1" s="1"/>
  <c r="J8" i="1"/>
  <c r="S8" i="1" s="1"/>
  <c r="K8" i="1"/>
  <c r="T8" i="1" s="1"/>
  <c r="L8" i="1"/>
  <c r="U8" i="1" s="1"/>
  <c r="M8" i="1"/>
  <c r="V8" i="1" s="1"/>
  <c r="N8" i="1"/>
  <c r="W8" i="1" s="1"/>
  <c r="H9" i="1"/>
  <c r="Q9" i="1" s="1"/>
  <c r="I9" i="1"/>
  <c r="R9" i="1" s="1"/>
  <c r="J9" i="1"/>
  <c r="S9" i="1" s="1"/>
  <c r="K9" i="1"/>
  <c r="T9" i="1" s="1"/>
  <c r="L9" i="1"/>
  <c r="U9" i="1" s="1"/>
  <c r="M9" i="1"/>
  <c r="V9" i="1" s="1"/>
  <c r="N9" i="1"/>
  <c r="W9" i="1" s="1"/>
  <c r="H10" i="1"/>
  <c r="Q10" i="1" s="1"/>
  <c r="I10" i="1"/>
  <c r="R10" i="1" s="1"/>
  <c r="J10" i="1"/>
  <c r="S10" i="1" s="1"/>
  <c r="K10" i="1"/>
  <c r="T10" i="1" s="1"/>
  <c r="L10" i="1"/>
  <c r="U10" i="1" s="1"/>
  <c r="M10" i="1"/>
  <c r="V10" i="1" s="1"/>
  <c r="N10" i="1"/>
  <c r="W10" i="1" s="1"/>
  <c r="H11" i="1"/>
  <c r="Q11" i="1" s="1"/>
  <c r="I11" i="1"/>
  <c r="R11" i="1" s="1"/>
  <c r="J11" i="1"/>
  <c r="S11" i="1" s="1"/>
  <c r="K11" i="1"/>
  <c r="T11" i="1" s="1"/>
  <c r="L11" i="1"/>
  <c r="U11" i="1" s="1"/>
  <c r="M11" i="1"/>
  <c r="V11" i="1" s="1"/>
  <c r="N11" i="1"/>
  <c r="W11" i="1" s="1"/>
  <c r="H12" i="1"/>
  <c r="Q12" i="1" s="1"/>
  <c r="I12" i="1"/>
  <c r="R12" i="1" s="1"/>
  <c r="J12" i="1"/>
  <c r="S12" i="1" s="1"/>
  <c r="K12" i="1"/>
  <c r="T12" i="1" s="1"/>
  <c r="L12" i="1"/>
  <c r="U12" i="1" s="1"/>
  <c r="M12" i="1"/>
  <c r="V12" i="1" s="1"/>
  <c r="N12" i="1"/>
  <c r="W12" i="1" s="1"/>
  <c r="H13" i="1"/>
  <c r="Q13" i="1" s="1"/>
  <c r="I13" i="1"/>
  <c r="R13" i="1" s="1"/>
  <c r="J13" i="1"/>
  <c r="S13" i="1" s="1"/>
  <c r="K13" i="1"/>
  <c r="T13" i="1" s="1"/>
  <c r="L13" i="1"/>
  <c r="U13" i="1" s="1"/>
  <c r="M13" i="1"/>
  <c r="V13" i="1" s="1"/>
  <c r="N13" i="1"/>
  <c r="W13" i="1" s="1"/>
  <c r="H14" i="1"/>
  <c r="Q14" i="1" s="1"/>
  <c r="I14" i="1"/>
  <c r="R14" i="1" s="1"/>
  <c r="J14" i="1"/>
  <c r="S14" i="1" s="1"/>
  <c r="K14" i="1"/>
  <c r="T14" i="1" s="1"/>
  <c r="L14" i="1"/>
  <c r="U14" i="1" s="1"/>
  <c r="M14" i="1"/>
  <c r="V14" i="1" s="1"/>
  <c r="N14" i="1"/>
  <c r="W14" i="1" s="1"/>
  <c r="H15" i="1"/>
  <c r="Q15" i="1" s="1"/>
  <c r="I15" i="1"/>
  <c r="R15" i="1" s="1"/>
  <c r="J15" i="1"/>
  <c r="S15" i="1" s="1"/>
  <c r="K15" i="1"/>
  <c r="T15" i="1" s="1"/>
  <c r="L15" i="1"/>
  <c r="U15" i="1" s="1"/>
  <c r="M15" i="1"/>
  <c r="V15" i="1" s="1"/>
  <c r="N15" i="1"/>
  <c r="W15" i="1" s="1"/>
  <c r="H16" i="1"/>
  <c r="Q16" i="1" s="1"/>
  <c r="I16" i="1"/>
  <c r="R16" i="1" s="1"/>
  <c r="J16" i="1"/>
  <c r="S16" i="1" s="1"/>
  <c r="K16" i="1"/>
  <c r="T16" i="1" s="1"/>
  <c r="L16" i="1"/>
  <c r="U16" i="1" s="1"/>
  <c r="M16" i="1"/>
  <c r="V16" i="1" s="1"/>
  <c r="N16" i="1"/>
  <c r="W16" i="1" s="1"/>
  <c r="H17" i="1"/>
  <c r="Q17" i="1" s="1"/>
  <c r="I17" i="1"/>
  <c r="R17" i="1" s="1"/>
  <c r="J17" i="1"/>
  <c r="S17" i="1" s="1"/>
  <c r="K17" i="1"/>
  <c r="T17" i="1" s="1"/>
  <c r="L17" i="1"/>
  <c r="U17" i="1" s="1"/>
  <c r="M17" i="1"/>
  <c r="V17" i="1" s="1"/>
  <c r="N17" i="1"/>
  <c r="W17" i="1" s="1"/>
  <c r="H18" i="1"/>
  <c r="Q18" i="1" s="1"/>
  <c r="I18" i="1"/>
  <c r="R18" i="1" s="1"/>
  <c r="J18" i="1"/>
  <c r="S18" i="1" s="1"/>
  <c r="K18" i="1"/>
  <c r="T18" i="1" s="1"/>
  <c r="L18" i="1"/>
  <c r="U18" i="1" s="1"/>
  <c r="M18" i="1"/>
  <c r="V18" i="1" s="1"/>
  <c r="N18" i="1"/>
  <c r="W18" i="1" s="1"/>
  <c r="H19" i="1"/>
  <c r="Q19" i="1" s="1"/>
  <c r="I19" i="1"/>
  <c r="R19" i="1" s="1"/>
  <c r="J19" i="1"/>
  <c r="S19" i="1" s="1"/>
  <c r="K19" i="1"/>
  <c r="T19" i="1" s="1"/>
  <c r="L19" i="1"/>
  <c r="U19" i="1" s="1"/>
  <c r="M19" i="1"/>
  <c r="V19" i="1" s="1"/>
  <c r="N19" i="1"/>
  <c r="W19" i="1" s="1"/>
  <c r="H20" i="1"/>
  <c r="Q20" i="1" s="1"/>
  <c r="I20" i="1"/>
  <c r="R20" i="1" s="1"/>
  <c r="J20" i="1"/>
  <c r="S20" i="1" s="1"/>
  <c r="K20" i="1"/>
  <c r="T20" i="1" s="1"/>
  <c r="L20" i="1"/>
  <c r="U20" i="1" s="1"/>
  <c r="M20" i="1"/>
  <c r="V20" i="1" s="1"/>
  <c r="N20" i="1"/>
  <c r="W20" i="1" s="1"/>
  <c r="H21" i="1"/>
  <c r="Q21" i="1" s="1"/>
  <c r="I21" i="1"/>
  <c r="R21" i="1" s="1"/>
  <c r="J21" i="1"/>
  <c r="S21" i="1" s="1"/>
  <c r="K21" i="1"/>
  <c r="T21" i="1" s="1"/>
  <c r="L21" i="1"/>
  <c r="U21" i="1" s="1"/>
  <c r="M21" i="1"/>
  <c r="V21" i="1" s="1"/>
  <c r="N21" i="1"/>
  <c r="W21" i="1" s="1"/>
  <c r="H22" i="1"/>
  <c r="Q22" i="1" s="1"/>
  <c r="I22" i="1"/>
  <c r="R22" i="1" s="1"/>
  <c r="J22" i="1"/>
  <c r="S22" i="1" s="1"/>
  <c r="K22" i="1"/>
  <c r="T22" i="1" s="1"/>
  <c r="L22" i="1"/>
  <c r="U22" i="1" s="1"/>
  <c r="M22" i="1"/>
  <c r="V22" i="1" s="1"/>
  <c r="N22" i="1"/>
  <c r="W22" i="1" s="1"/>
  <c r="H23" i="1"/>
  <c r="Q23" i="1" s="1"/>
  <c r="I23" i="1"/>
  <c r="R23" i="1" s="1"/>
  <c r="J23" i="1"/>
  <c r="S23" i="1" s="1"/>
  <c r="K23" i="1"/>
  <c r="T23" i="1" s="1"/>
  <c r="L23" i="1"/>
  <c r="U23" i="1" s="1"/>
  <c r="M23" i="1"/>
  <c r="V23" i="1" s="1"/>
  <c r="N23" i="1"/>
  <c r="W23" i="1" s="1"/>
  <c r="H24" i="1"/>
  <c r="Q24" i="1" s="1"/>
  <c r="I24" i="1"/>
  <c r="R24" i="1" s="1"/>
  <c r="J24" i="1"/>
  <c r="S24" i="1" s="1"/>
  <c r="K24" i="1"/>
  <c r="T24" i="1" s="1"/>
  <c r="L24" i="1"/>
  <c r="U24" i="1" s="1"/>
  <c r="M24" i="1"/>
  <c r="V24" i="1" s="1"/>
  <c r="N24" i="1"/>
  <c r="W24" i="1" s="1"/>
  <c r="H25" i="1"/>
  <c r="Q25" i="1" s="1"/>
  <c r="I25" i="1"/>
  <c r="R25" i="1" s="1"/>
  <c r="J25" i="1"/>
  <c r="S25" i="1" s="1"/>
  <c r="K25" i="1"/>
  <c r="T25" i="1" s="1"/>
  <c r="L25" i="1"/>
  <c r="U25" i="1" s="1"/>
  <c r="M25" i="1"/>
  <c r="V25" i="1" s="1"/>
  <c r="N25" i="1"/>
  <c r="W25" i="1" s="1"/>
  <c r="H26" i="1"/>
  <c r="Q26" i="1" s="1"/>
  <c r="I26" i="1"/>
  <c r="R26" i="1" s="1"/>
  <c r="J26" i="1"/>
  <c r="S26" i="1" s="1"/>
  <c r="K26" i="1"/>
  <c r="T26" i="1" s="1"/>
  <c r="L26" i="1"/>
  <c r="U26" i="1" s="1"/>
  <c r="M26" i="1"/>
  <c r="V26" i="1" s="1"/>
  <c r="N26" i="1"/>
  <c r="W26" i="1" s="1"/>
  <c r="H27" i="1"/>
  <c r="Q27" i="1" s="1"/>
  <c r="I27" i="1"/>
  <c r="R27" i="1" s="1"/>
  <c r="J27" i="1"/>
  <c r="S27" i="1" s="1"/>
  <c r="K27" i="1"/>
  <c r="T27" i="1" s="1"/>
  <c r="L27" i="1"/>
  <c r="U27" i="1" s="1"/>
  <c r="M27" i="1"/>
  <c r="V27" i="1" s="1"/>
  <c r="N27" i="1"/>
  <c r="W27" i="1" s="1"/>
  <c r="H28" i="1"/>
  <c r="Q28" i="1" s="1"/>
  <c r="I28" i="1"/>
  <c r="R28" i="1" s="1"/>
  <c r="J28" i="1"/>
  <c r="S28" i="1" s="1"/>
  <c r="K28" i="1"/>
  <c r="T28" i="1" s="1"/>
  <c r="L28" i="1"/>
  <c r="U28" i="1" s="1"/>
  <c r="M28" i="1"/>
  <c r="V28" i="1" s="1"/>
  <c r="N28" i="1"/>
  <c r="W28" i="1" s="1"/>
  <c r="H29" i="1"/>
  <c r="Q29" i="1" s="1"/>
  <c r="I29" i="1"/>
  <c r="R29" i="1" s="1"/>
  <c r="J29" i="1"/>
  <c r="S29" i="1" s="1"/>
  <c r="K29" i="1"/>
  <c r="T29" i="1" s="1"/>
  <c r="L29" i="1"/>
  <c r="U29" i="1" s="1"/>
  <c r="M29" i="1"/>
  <c r="V29" i="1" s="1"/>
  <c r="N29" i="1"/>
  <c r="W29" i="1" s="1"/>
  <c r="H30" i="1"/>
  <c r="Q30" i="1" s="1"/>
  <c r="I30" i="1"/>
  <c r="R30" i="1" s="1"/>
  <c r="J30" i="1"/>
  <c r="S30" i="1" s="1"/>
  <c r="K30" i="1"/>
  <c r="T30" i="1" s="1"/>
  <c r="L30" i="1"/>
  <c r="U30" i="1" s="1"/>
  <c r="M30" i="1"/>
  <c r="V30" i="1" s="1"/>
  <c r="N30" i="1"/>
  <c r="W30" i="1" s="1"/>
  <c r="H31" i="1"/>
  <c r="Q31" i="1" s="1"/>
  <c r="I31" i="1"/>
  <c r="R31" i="1" s="1"/>
  <c r="J31" i="1"/>
  <c r="S31" i="1" s="1"/>
  <c r="K31" i="1"/>
  <c r="T31" i="1" s="1"/>
  <c r="L31" i="1"/>
  <c r="U31" i="1" s="1"/>
  <c r="M31" i="1"/>
  <c r="V31" i="1" s="1"/>
  <c r="N31" i="1"/>
  <c r="W31" i="1" s="1"/>
  <c r="H32" i="1"/>
  <c r="Q32" i="1" s="1"/>
  <c r="I32" i="1"/>
  <c r="R32" i="1" s="1"/>
  <c r="J32" i="1"/>
  <c r="S32" i="1" s="1"/>
  <c r="K32" i="1"/>
  <c r="T32" i="1" s="1"/>
  <c r="L32" i="1"/>
  <c r="U32" i="1" s="1"/>
  <c r="M32" i="1"/>
  <c r="V32" i="1" s="1"/>
  <c r="N32" i="1"/>
  <c r="W32" i="1" s="1"/>
  <c r="H33" i="1"/>
  <c r="Q33" i="1" s="1"/>
  <c r="I33" i="1"/>
  <c r="R33" i="1" s="1"/>
  <c r="J33" i="1"/>
  <c r="S33" i="1" s="1"/>
  <c r="K33" i="1"/>
  <c r="T33" i="1" s="1"/>
  <c r="L33" i="1"/>
  <c r="U33" i="1" s="1"/>
  <c r="M33" i="1"/>
  <c r="V33" i="1" s="1"/>
  <c r="N33" i="1"/>
  <c r="W33" i="1" s="1"/>
  <c r="H34" i="1"/>
  <c r="Q34" i="1" s="1"/>
  <c r="I34" i="1"/>
  <c r="R34" i="1" s="1"/>
  <c r="J34" i="1"/>
  <c r="S34" i="1" s="1"/>
  <c r="K34" i="1"/>
  <c r="T34" i="1" s="1"/>
  <c r="L34" i="1"/>
  <c r="U34" i="1" s="1"/>
  <c r="M34" i="1"/>
  <c r="V34" i="1" s="1"/>
  <c r="N34" i="1"/>
  <c r="W34" i="1" s="1"/>
  <c r="H35" i="1"/>
  <c r="Q35" i="1" s="1"/>
  <c r="I35" i="1"/>
  <c r="R35" i="1" s="1"/>
  <c r="J35" i="1"/>
  <c r="S35" i="1" s="1"/>
  <c r="K35" i="1"/>
  <c r="T35" i="1" s="1"/>
  <c r="L35" i="1"/>
  <c r="U35" i="1" s="1"/>
  <c r="M35" i="1"/>
  <c r="V35" i="1" s="1"/>
  <c r="N35" i="1"/>
  <c r="W35" i="1" s="1"/>
  <c r="H36" i="1"/>
  <c r="Q36" i="1" s="1"/>
  <c r="I36" i="1"/>
  <c r="R36" i="1" s="1"/>
  <c r="J36" i="1"/>
  <c r="S36" i="1" s="1"/>
  <c r="K36" i="1"/>
  <c r="T36" i="1" s="1"/>
  <c r="L36" i="1"/>
  <c r="U36" i="1" s="1"/>
  <c r="M36" i="1"/>
  <c r="V36" i="1" s="1"/>
  <c r="N36" i="1"/>
  <c r="W36" i="1" s="1"/>
  <c r="H37" i="1"/>
  <c r="Q37" i="1" s="1"/>
  <c r="I37" i="1"/>
  <c r="R37" i="1" s="1"/>
  <c r="J37" i="1"/>
  <c r="S37" i="1" s="1"/>
  <c r="K37" i="1"/>
  <c r="T37" i="1" s="1"/>
  <c r="L37" i="1"/>
  <c r="U37" i="1" s="1"/>
  <c r="M37" i="1"/>
  <c r="V37" i="1" s="1"/>
  <c r="N37" i="1"/>
  <c r="W37" i="1" s="1"/>
  <c r="AP23" i="1" l="1"/>
  <c r="BD23" i="1" s="1"/>
  <c r="AP22" i="1"/>
  <c r="BD22" i="1" s="1"/>
  <c r="AP21" i="1"/>
  <c r="BD21" i="1" s="1"/>
  <c r="AP20" i="1"/>
  <c r="BD20" i="1" s="1"/>
  <c r="AP19" i="1"/>
  <c r="BD19" i="1" s="1"/>
  <c r="AP18" i="1"/>
  <c r="BD18" i="1" s="1"/>
  <c r="AP17" i="1"/>
  <c r="BD17" i="1" s="1"/>
  <c r="AP16" i="1"/>
  <c r="BD16" i="1" s="1"/>
  <c r="AP15" i="1"/>
  <c r="BD15" i="1" s="1"/>
  <c r="AP14" i="1"/>
  <c r="BD14" i="1" s="1"/>
  <c r="AP13" i="1"/>
  <c r="BD13" i="1" s="1"/>
  <c r="AP12" i="1"/>
  <c r="BD12" i="1" s="1"/>
  <c r="AP11" i="1"/>
  <c r="BD11" i="1" s="1"/>
  <c r="AP10" i="1"/>
  <c r="BD10" i="1" s="1"/>
  <c r="AP9" i="1"/>
  <c r="BD9" i="1" s="1"/>
  <c r="AP8" i="1"/>
  <c r="BD8" i="1" s="1"/>
  <c r="AP7" i="1"/>
  <c r="BD7" i="1" s="1"/>
  <c r="AP6" i="1"/>
  <c r="BD6" i="1" s="1"/>
  <c r="AP5" i="1"/>
  <c r="BD5" i="1" s="1"/>
  <c r="AP4" i="1"/>
  <c r="BD4" i="1" s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N23" i="1"/>
  <c r="BB23" i="1" s="1"/>
  <c r="AN22" i="1"/>
  <c r="BB22" i="1" s="1"/>
  <c r="AN21" i="1"/>
  <c r="BB21" i="1" s="1"/>
  <c r="AN20" i="1"/>
  <c r="BB20" i="1" s="1"/>
  <c r="AN19" i="1"/>
  <c r="BB19" i="1" s="1"/>
  <c r="AN18" i="1"/>
  <c r="BB18" i="1" s="1"/>
  <c r="AN17" i="1"/>
  <c r="BB17" i="1" s="1"/>
  <c r="AN16" i="1"/>
  <c r="BB16" i="1" s="1"/>
  <c r="AN15" i="1"/>
  <c r="BB15" i="1" s="1"/>
  <c r="AN14" i="1"/>
  <c r="BB14" i="1" s="1"/>
  <c r="AN13" i="1"/>
  <c r="BB13" i="1" s="1"/>
  <c r="AN12" i="1"/>
  <c r="BB12" i="1" s="1"/>
  <c r="AN11" i="1"/>
  <c r="BB11" i="1" s="1"/>
  <c r="AN10" i="1"/>
  <c r="BB10" i="1" s="1"/>
  <c r="AN9" i="1"/>
  <c r="BB9" i="1" s="1"/>
  <c r="AN8" i="1"/>
  <c r="BB8" i="1" s="1"/>
  <c r="AN7" i="1"/>
  <c r="BB7" i="1" s="1"/>
  <c r="AN6" i="1"/>
  <c r="BB6" i="1" s="1"/>
  <c r="AN5" i="1"/>
  <c r="BB5" i="1" s="1"/>
  <c r="AN4" i="1"/>
  <c r="BB4" i="1" s="1"/>
  <c r="AM23" i="1"/>
  <c r="BA23" i="1" s="1"/>
  <c r="AM22" i="1"/>
  <c r="BA22" i="1" s="1"/>
  <c r="AM21" i="1"/>
  <c r="BA21" i="1" s="1"/>
  <c r="AM20" i="1"/>
  <c r="BA20" i="1" s="1"/>
  <c r="AM19" i="1"/>
  <c r="BA19" i="1" s="1"/>
  <c r="AM18" i="1"/>
  <c r="BA18" i="1" s="1"/>
  <c r="AM17" i="1"/>
  <c r="BA17" i="1" s="1"/>
  <c r="AM16" i="1"/>
  <c r="BA16" i="1" s="1"/>
  <c r="AM15" i="1"/>
  <c r="BA15" i="1" s="1"/>
  <c r="AM14" i="1"/>
  <c r="BA14" i="1" s="1"/>
  <c r="AM13" i="1"/>
  <c r="BA13" i="1" s="1"/>
  <c r="AM12" i="1"/>
  <c r="BA12" i="1" s="1"/>
  <c r="AM11" i="1"/>
  <c r="BA11" i="1" s="1"/>
  <c r="AM10" i="1"/>
  <c r="BA10" i="1" s="1"/>
  <c r="AM9" i="1"/>
  <c r="BA9" i="1" s="1"/>
  <c r="AM8" i="1"/>
  <c r="BA8" i="1" s="1"/>
  <c r="AM7" i="1"/>
  <c r="BA7" i="1" s="1"/>
  <c r="AM6" i="1"/>
  <c r="BA6" i="1" s="1"/>
  <c r="AM5" i="1"/>
  <c r="BA5" i="1" s="1"/>
  <c r="AM4" i="1"/>
  <c r="BA4" i="1" s="1"/>
  <c r="AL23" i="1"/>
  <c r="AZ23" i="1" s="1"/>
  <c r="AL22" i="1"/>
  <c r="AZ22" i="1" s="1"/>
  <c r="AL21" i="1"/>
  <c r="AZ21" i="1" s="1"/>
  <c r="AL20" i="1"/>
  <c r="AZ20" i="1" s="1"/>
  <c r="AL19" i="1"/>
  <c r="AZ19" i="1" s="1"/>
  <c r="AL18" i="1"/>
  <c r="AZ18" i="1" s="1"/>
  <c r="AL17" i="1"/>
  <c r="AZ17" i="1" s="1"/>
  <c r="AL16" i="1"/>
  <c r="AZ16" i="1" s="1"/>
  <c r="AL15" i="1"/>
  <c r="AZ15" i="1" s="1"/>
  <c r="AL14" i="1"/>
  <c r="AZ14" i="1" s="1"/>
  <c r="AL13" i="1"/>
  <c r="AZ13" i="1" s="1"/>
  <c r="AL12" i="1"/>
  <c r="AZ12" i="1" s="1"/>
  <c r="AL11" i="1"/>
  <c r="AZ11" i="1" s="1"/>
  <c r="AL10" i="1"/>
  <c r="AZ10" i="1" s="1"/>
  <c r="AL9" i="1"/>
  <c r="AZ9" i="1" s="1"/>
  <c r="AL8" i="1"/>
  <c r="AZ8" i="1" s="1"/>
  <c r="AL7" i="1"/>
  <c r="AZ7" i="1" s="1"/>
  <c r="AL6" i="1"/>
  <c r="AZ6" i="1" s="1"/>
  <c r="AL5" i="1"/>
  <c r="AZ5" i="1" s="1"/>
  <c r="AL4" i="1"/>
  <c r="AZ4" i="1" s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J23" i="1"/>
  <c r="AA23" i="1"/>
  <c r="AJ22" i="1"/>
  <c r="AA22" i="1"/>
  <c r="AJ21" i="1"/>
  <c r="AA21" i="1"/>
  <c r="AJ20" i="1"/>
  <c r="AA20" i="1"/>
  <c r="AJ19" i="1"/>
  <c r="AA19" i="1"/>
  <c r="AJ18" i="1"/>
  <c r="AA18" i="1"/>
  <c r="AJ17" i="1"/>
  <c r="AA17" i="1"/>
  <c r="AJ16" i="1"/>
  <c r="AA16" i="1"/>
  <c r="AJ15" i="1"/>
  <c r="AA15" i="1"/>
  <c r="AJ14" i="1"/>
  <c r="AA14" i="1"/>
  <c r="AJ13" i="1"/>
  <c r="AA13" i="1"/>
  <c r="AJ12" i="1"/>
  <c r="AA12" i="1"/>
  <c r="AJ11" i="1"/>
  <c r="AA11" i="1"/>
  <c r="AJ10" i="1"/>
  <c r="AA10" i="1"/>
  <c r="AJ9" i="1"/>
  <c r="AA9" i="1"/>
  <c r="AJ8" i="1"/>
  <c r="AA8" i="1"/>
  <c r="AJ7" i="1"/>
  <c r="AA7" i="1"/>
  <c r="AJ6" i="1"/>
  <c r="AA6" i="1"/>
  <c r="AJ5" i="1"/>
  <c r="AA5" i="1"/>
  <c r="AJ4" i="1"/>
  <c r="AA4" i="1"/>
  <c r="AX4" i="1" l="1"/>
  <c r="AU4" i="1"/>
  <c r="AX5" i="1"/>
  <c r="AU5" i="1"/>
  <c r="AX6" i="1"/>
  <c r="AU6" i="1"/>
  <c r="AX7" i="1"/>
  <c r="AU7" i="1"/>
  <c r="AX8" i="1"/>
  <c r="AU8" i="1"/>
  <c r="AX9" i="1"/>
  <c r="AU9" i="1"/>
  <c r="AX10" i="1"/>
  <c r="AU10" i="1"/>
  <c r="AX11" i="1"/>
  <c r="AU11" i="1"/>
  <c r="AX12" i="1"/>
  <c r="AU12" i="1"/>
  <c r="AX13" i="1"/>
  <c r="AU13" i="1"/>
  <c r="AX14" i="1"/>
  <c r="AU14" i="1"/>
  <c r="AX15" i="1"/>
  <c r="AU15" i="1"/>
  <c r="AX16" i="1"/>
  <c r="AU16" i="1"/>
  <c r="AX17" i="1"/>
  <c r="AU17" i="1"/>
  <c r="AX18" i="1"/>
  <c r="AU18" i="1"/>
  <c r="AX19" i="1"/>
  <c r="AU19" i="1"/>
  <c r="AX20" i="1"/>
  <c r="AU20" i="1"/>
  <c r="AX21" i="1"/>
  <c r="AU21" i="1"/>
  <c r="AX22" i="1"/>
  <c r="AU22" i="1"/>
  <c r="AX23" i="1"/>
  <c r="AU23" i="1"/>
  <c r="AY4" i="1"/>
  <c r="AH4" i="1"/>
  <c r="BM4" i="1" s="1"/>
  <c r="AG4" i="1"/>
  <c r="BK4" i="1" s="1"/>
  <c r="BL4" i="1" s="1"/>
  <c r="AF4" i="1"/>
  <c r="BJ4" i="1" s="1"/>
  <c r="AE4" i="1"/>
  <c r="BI4" i="1" s="1"/>
  <c r="AD4" i="1"/>
  <c r="BH4" i="1" s="1"/>
  <c r="AY5" i="1"/>
  <c r="AH5" i="1"/>
  <c r="BM5" i="1" s="1"/>
  <c r="AG5" i="1"/>
  <c r="BK5" i="1" s="1"/>
  <c r="BL5" i="1" s="1"/>
  <c r="AF5" i="1"/>
  <c r="BJ5" i="1" s="1"/>
  <c r="AE5" i="1"/>
  <c r="BI5" i="1" s="1"/>
  <c r="AD5" i="1"/>
  <c r="BH5" i="1" s="1"/>
  <c r="AY6" i="1"/>
  <c r="AH6" i="1"/>
  <c r="BM6" i="1" s="1"/>
  <c r="AG6" i="1"/>
  <c r="BK6" i="1" s="1"/>
  <c r="BL6" i="1" s="1"/>
  <c r="AF6" i="1"/>
  <c r="BJ6" i="1" s="1"/>
  <c r="AE6" i="1"/>
  <c r="BI6" i="1" s="1"/>
  <c r="AD6" i="1"/>
  <c r="BH6" i="1" s="1"/>
  <c r="AY7" i="1"/>
  <c r="AH7" i="1"/>
  <c r="BM7" i="1" s="1"/>
  <c r="AG7" i="1"/>
  <c r="BK7" i="1" s="1"/>
  <c r="BL7" i="1" s="1"/>
  <c r="AF7" i="1"/>
  <c r="BJ7" i="1" s="1"/>
  <c r="AE7" i="1"/>
  <c r="BI7" i="1" s="1"/>
  <c r="AD7" i="1"/>
  <c r="BH7" i="1" s="1"/>
  <c r="AY8" i="1"/>
  <c r="AH8" i="1"/>
  <c r="BM8" i="1" s="1"/>
  <c r="AG8" i="1"/>
  <c r="BK8" i="1" s="1"/>
  <c r="BL8" i="1" s="1"/>
  <c r="AF8" i="1"/>
  <c r="BJ8" i="1" s="1"/>
  <c r="AE8" i="1"/>
  <c r="BI8" i="1" s="1"/>
  <c r="AD8" i="1"/>
  <c r="BH8" i="1" s="1"/>
  <c r="AY9" i="1"/>
  <c r="AH9" i="1"/>
  <c r="BM9" i="1" s="1"/>
  <c r="AG9" i="1"/>
  <c r="BK9" i="1" s="1"/>
  <c r="BL9" i="1" s="1"/>
  <c r="AF9" i="1"/>
  <c r="BJ9" i="1" s="1"/>
  <c r="AE9" i="1"/>
  <c r="BI9" i="1" s="1"/>
  <c r="AD9" i="1"/>
  <c r="BH9" i="1" s="1"/>
  <c r="AY10" i="1"/>
  <c r="AH10" i="1"/>
  <c r="BM10" i="1" s="1"/>
  <c r="AG10" i="1"/>
  <c r="BK10" i="1" s="1"/>
  <c r="BL10" i="1" s="1"/>
  <c r="AF10" i="1"/>
  <c r="BJ10" i="1" s="1"/>
  <c r="AE10" i="1"/>
  <c r="BI10" i="1" s="1"/>
  <c r="AD10" i="1"/>
  <c r="BH10" i="1" s="1"/>
  <c r="AY11" i="1"/>
  <c r="AH11" i="1"/>
  <c r="BM11" i="1" s="1"/>
  <c r="AG11" i="1"/>
  <c r="BK11" i="1" s="1"/>
  <c r="BL11" i="1" s="1"/>
  <c r="AF11" i="1"/>
  <c r="BJ11" i="1" s="1"/>
  <c r="AE11" i="1"/>
  <c r="BI11" i="1" s="1"/>
  <c r="AD11" i="1"/>
  <c r="BH11" i="1" s="1"/>
  <c r="AY12" i="1"/>
  <c r="AH12" i="1"/>
  <c r="BM12" i="1" s="1"/>
  <c r="AG12" i="1"/>
  <c r="BK12" i="1" s="1"/>
  <c r="BL12" i="1" s="1"/>
  <c r="AF12" i="1"/>
  <c r="BJ12" i="1" s="1"/>
  <c r="AE12" i="1"/>
  <c r="BI12" i="1" s="1"/>
  <c r="AD12" i="1"/>
  <c r="BH12" i="1" s="1"/>
  <c r="AY13" i="1"/>
  <c r="AH13" i="1"/>
  <c r="BM13" i="1" s="1"/>
  <c r="AG13" i="1"/>
  <c r="BK13" i="1" s="1"/>
  <c r="BL13" i="1" s="1"/>
  <c r="AF13" i="1"/>
  <c r="BJ13" i="1" s="1"/>
  <c r="AE13" i="1"/>
  <c r="BI13" i="1" s="1"/>
  <c r="AD13" i="1"/>
  <c r="BH13" i="1" s="1"/>
  <c r="AY14" i="1"/>
  <c r="AH14" i="1"/>
  <c r="BM14" i="1" s="1"/>
  <c r="AG14" i="1"/>
  <c r="BK14" i="1" s="1"/>
  <c r="BL14" i="1" s="1"/>
  <c r="AF14" i="1"/>
  <c r="BJ14" i="1" s="1"/>
  <c r="AE14" i="1"/>
  <c r="BI14" i="1" s="1"/>
  <c r="AD14" i="1"/>
  <c r="BH14" i="1" s="1"/>
  <c r="AY15" i="1"/>
  <c r="AH15" i="1"/>
  <c r="BM15" i="1" s="1"/>
  <c r="AG15" i="1"/>
  <c r="BK15" i="1" s="1"/>
  <c r="BL15" i="1" s="1"/>
  <c r="AF15" i="1"/>
  <c r="BJ15" i="1" s="1"/>
  <c r="AE15" i="1"/>
  <c r="BI15" i="1" s="1"/>
  <c r="AD15" i="1"/>
  <c r="BH15" i="1" s="1"/>
  <c r="AY16" i="1"/>
  <c r="AH16" i="1"/>
  <c r="BM16" i="1" s="1"/>
  <c r="AG16" i="1"/>
  <c r="BK16" i="1" s="1"/>
  <c r="BL16" i="1" s="1"/>
  <c r="AF16" i="1"/>
  <c r="BJ16" i="1" s="1"/>
  <c r="AE16" i="1"/>
  <c r="BI16" i="1" s="1"/>
  <c r="AD16" i="1"/>
  <c r="BH16" i="1" s="1"/>
  <c r="AY17" i="1"/>
  <c r="AH17" i="1"/>
  <c r="BM17" i="1" s="1"/>
  <c r="AG17" i="1"/>
  <c r="BK17" i="1" s="1"/>
  <c r="BL17" i="1" s="1"/>
  <c r="AF17" i="1"/>
  <c r="BJ17" i="1" s="1"/>
  <c r="AE17" i="1"/>
  <c r="BI17" i="1" s="1"/>
  <c r="AD17" i="1"/>
  <c r="BH17" i="1" s="1"/>
  <c r="AY18" i="1"/>
  <c r="AH18" i="1"/>
  <c r="BM18" i="1" s="1"/>
  <c r="AG18" i="1"/>
  <c r="BK18" i="1" s="1"/>
  <c r="BL18" i="1" s="1"/>
  <c r="AF18" i="1"/>
  <c r="BJ18" i="1" s="1"/>
  <c r="AE18" i="1"/>
  <c r="BI18" i="1" s="1"/>
  <c r="AD18" i="1"/>
  <c r="BH18" i="1" s="1"/>
  <c r="AY19" i="1"/>
  <c r="AH19" i="1"/>
  <c r="BM19" i="1" s="1"/>
  <c r="AG19" i="1"/>
  <c r="BK19" i="1" s="1"/>
  <c r="AF19" i="1"/>
  <c r="BJ19" i="1" s="1"/>
  <c r="AE19" i="1"/>
  <c r="BI19" i="1" s="1"/>
  <c r="AD19" i="1"/>
  <c r="BH19" i="1" s="1"/>
  <c r="AY20" i="1"/>
  <c r="AH20" i="1"/>
  <c r="BM20" i="1" s="1"/>
  <c r="AG20" i="1"/>
  <c r="BK20" i="1" s="1"/>
  <c r="AF20" i="1"/>
  <c r="BJ20" i="1" s="1"/>
  <c r="AE20" i="1"/>
  <c r="BI20" i="1" s="1"/>
  <c r="AD20" i="1"/>
  <c r="BH20" i="1" s="1"/>
  <c r="AY21" i="1"/>
  <c r="AH21" i="1"/>
  <c r="BM21" i="1" s="1"/>
  <c r="AG21" i="1"/>
  <c r="BK21" i="1" s="1"/>
  <c r="AF21" i="1"/>
  <c r="BJ21" i="1" s="1"/>
  <c r="AE21" i="1"/>
  <c r="BI21" i="1" s="1"/>
  <c r="AD21" i="1"/>
  <c r="BH21" i="1" s="1"/>
  <c r="AY22" i="1"/>
  <c r="AH22" i="1"/>
  <c r="BM22" i="1" s="1"/>
  <c r="AG22" i="1"/>
  <c r="BK22" i="1" s="1"/>
  <c r="AF22" i="1"/>
  <c r="BJ22" i="1" s="1"/>
  <c r="AE22" i="1"/>
  <c r="BI22" i="1" s="1"/>
  <c r="AD22" i="1"/>
  <c r="BH22" i="1" s="1"/>
  <c r="AY23" i="1"/>
  <c r="AH23" i="1"/>
  <c r="BM23" i="1" s="1"/>
  <c r="AG23" i="1"/>
  <c r="BK23" i="1" s="1"/>
  <c r="AF23" i="1"/>
  <c r="BJ23" i="1" s="1"/>
  <c r="AE23" i="1"/>
  <c r="BI23" i="1" s="1"/>
  <c r="AD23" i="1"/>
  <c r="BH23" i="1" s="1"/>
  <c r="BC4" i="1"/>
  <c r="AV4" i="1"/>
  <c r="BC5" i="1"/>
  <c r="AV5" i="1"/>
  <c r="BC6" i="1"/>
  <c r="AV6" i="1"/>
  <c r="BC7" i="1"/>
  <c r="AV7" i="1"/>
  <c r="BC8" i="1"/>
  <c r="AV8" i="1"/>
  <c r="BC9" i="1"/>
  <c r="AV9" i="1"/>
  <c r="BC10" i="1"/>
  <c r="AV10" i="1"/>
  <c r="BC11" i="1"/>
  <c r="AV11" i="1"/>
  <c r="BC12" i="1"/>
  <c r="AV12" i="1"/>
  <c r="BC13" i="1"/>
  <c r="AV13" i="1"/>
  <c r="BC14" i="1"/>
  <c r="AV14" i="1"/>
  <c r="BC15" i="1"/>
  <c r="AV15" i="1"/>
  <c r="BC16" i="1"/>
  <c r="AV16" i="1"/>
  <c r="BC17" i="1"/>
  <c r="AV17" i="1"/>
  <c r="BC18" i="1"/>
  <c r="AV18" i="1"/>
  <c r="BC19" i="1"/>
  <c r="AV19" i="1"/>
  <c r="BC20" i="1"/>
  <c r="AV20" i="1"/>
  <c r="BC21" i="1"/>
  <c r="AV21" i="1"/>
  <c r="BC22" i="1"/>
  <c r="AV22" i="1"/>
  <c r="BC23" i="1"/>
  <c r="AV23" i="1"/>
  <c r="BO4" i="1" l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</calcChain>
</file>

<file path=xl/sharedStrings.xml><?xml version="1.0" encoding="utf-8"?>
<sst xmlns="http://schemas.openxmlformats.org/spreadsheetml/2006/main" count="125" uniqueCount="112">
  <si>
    <t>chx</t>
  </si>
  <si>
    <t>ct</t>
  </si>
  <si>
    <t>c1</t>
  </si>
  <si>
    <t>c2</t>
  </si>
  <si>
    <t>c3</t>
  </si>
  <si>
    <t>c4</t>
  </si>
  <si>
    <t>c5</t>
  </si>
  <si>
    <t>c6</t>
  </si>
  <si>
    <t>c7</t>
  </si>
  <si>
    <t>c8</t>
  </si>
  <si>
    <t>fav</t>
  </si>
  <si>
    <t>out</t>
  </si>
  <si>
    <t>so</t>
  </si>
  <si>
    <t>sf</t>
  </si>
  <si>
    <t>toc</t>
  </si>
  <si>
    <t>- JACPOT(got)</t>
  </si>
  <si>
    <t xml:space="preserve">   </t>
  </si>
  <si>
    <t>- Tiercé-Mag</t>
  </si>
  <si>
    <t>- MULTIgot)</t>
  </si>
  <si>
    <t>- Bilto-Week-End</t>
  </si>
  <si>
    <t>- SOLERS(t)-.BROUSSE(go)</t>
  </si>
  <si>
    <t>- Paristurf.com</t>
  </si>
  <si>
    <t>- Ticket-Chef(t)-BEASSE(go)</t>
  </si>
  <si>
    <t>- Paris Turf - La Gazette</t>
  </si>
  <si>
    <t>- ZOLDAN(go)ASTOR(t)</t>
  </si>
  <si>
    <t>- Paris Turf Maroc</t>
  </si>
  <si>
    <t>- BERNHAR.(go)-CARO.(t)</t>
  </si>
  <si>
    <t>- Geny.com</t>
  </si>
  <si>
    <t>- Dubuc(t) Guillet(go)</t>
  </si>
  <si>
    <t>- Paris Turf</t>
  </si>
  <si>
    <t>- MPRONOQUINTE(got)</t>
  </si>
  <si>
    <t>- Tierce Mag</t>
  </si>
  <si>
    <t>- REPOR-NOTE(got)</t>
  </si>
  <si>
    <t>- Week-End-Paris Courses</t>
  </si>
  <si>
    <t>- COMBARNOUX(t)- CONIO(go)</t>
  </si>
  <si>
    <t>- Le Favori-Stato</t>
  </si>
  <si>
    <t>- Souchet(t) Bazerque(go)</t>
  </si>
  <si>
    <t>- RTL</t>
  </si>
  <si>
    <t>- GLASS(got)</t>
  </si>
  <si>
    <t>- Ouest France</t>
  </si>
  <si>
    <t>- GIMCRACK(got)</t>
  </si>
  <si>
    <t>- Bilto.fr</t>
  </si>
  <si>
    <t>- MACE(go)- MORTAGNE(t)</t>
  </si>
  <si>
    <t>- Tropique FM</t>
  </si>
  <si>
    <t>- YRIUS(got)</t>
  </si>
  <si>
    <t>- Radio-Balances</t>
  </si>
  <si>
    <t>- COVES G.(got)</t>
  </si>
  <si>
    <t>- Paris Courses</t>
  </si>
  <si>
    <t>- Klouy(t)- Schramredac.(go)</t>
  </si>
  <si>
    <t>- EPICURE(got)</t>
  </si>
  <si>
    <t>- Paris Geny Courses-SD</t>
  </si>
  <si>
    <t>- CHAS(o)-GUIL(g)-LEBAL(t)</t>
  </si>
  <si>
    <t>- REPOR-TM(got)</t>
  </si>
  <si>
    <t>- Tiercé-Magazine</t>
  </si>
  <si>
    <t>- DAHERON(t)- LONGU(go)</t>
  </si>
  <si>
    <t>- DECOOPMAN(t)-Longuvedet(go)</t>
  </si>
  <si>
    <t>- Altitude FM</t>
  </si>
  <si>
    <t>- KAZAK Tom (got)</t>
  </si>
  <si>
    <t>- Le Parisien</t>
  </si>
  <si>
    <t>- LA SYNTHESE(got)</t>
  </si>
  <si>
    <t>- Week-EndTurf.com</t>
  </si>
  <si>
    <t>- Etaix(t). Joly(go)</t>
  </si>
  <si>
    <t>- La Gazette Tierce-Mag</t>
  </si>
  <si>
    <t>- Nisol(t)-SCHRAMM(go)</t>
  </si>
  <si>
    <t>- Paris-Turf TIP</t>
  </si>
  <si>
    <t>- Ticket-Chef(go). PIAZZA(t)</t>
  </si>
  <si>
    <t>- Tiercé Magazine</t>
  </si>
  <si>
    <t>- PROVERITE (got)</t>
  </si>
  <si>
    <t>- Tiercé-Mag 2</t>
  </si>
  <si>
    <t>- TICKET-FLAMBEUR.(got)</t>
  </si>
  <si>
    <t>- Tiercé-Mag 3</t>
  </si>
  <si>
    <t>- COVES J.(got)</t>
  </si>
  <si>
    <t>- Tiercé-Mag 4</t>
  </si>
  <si>
    <t>- LEGRAND(got)</t>
  </si>
  <si>
    <t>- Stato Turf Mag.Bilto</t>
  </si>
  <si>
    <t>- Prod(t)-Afriat(go)</t>
  </si>
  <si>
    <t>- T.Mag</t>
  </si>
  <si>
    <t>- SOUMIL(g).-ABRIV(t).-COTTIN(o)</t>
  </si>
  <si>
    <t>- Statoprono</t>
  </si>
  <si>
    <t>- TICHEF-WEB</t>
  </si>
  <si>
    <t>11.6.13.7.1.2.8.14</t>
  </si>
  <si>
    <t>11.13.1.8.9.3.4.6</t>
  </si>
  <si>
    <t>11.8.9.1.13.4.15.6</t>
  </si>
  <si>
    <t>11.6.1.4.12.13.3.9</t>
  </si>
  <si>
    <t>11.15.8.9.1.13.6.4</t>
  </si>
  <si>
    <t>11.6.9.8.1.4.13.15</t>
  </si>
  <si>
    <t>11.3.6.1.8.9.4.12</t>
  </si>
  <si>
    <t>11.8.9.6.4.1.15.13</t>
  </si>
  <si>
    <t>11.9.8.13.4.15.3.1</t>
  </si>
  <si>
    <t>11.3.1.9.8.6.4.13</t>
  </si>
  <si>
    <t>6.11.8.3.1.13.15.9</t>
  </si>
  <si>
    <t>11.1.9.8.13.6.15.4</t>
  </si>
  <si>
    <t>11.1.3.6.12.13.8.9</t>
  </si>
  <si>
    <t>11.3.1.13.6.9.8.4</t>
  </si>
  <si>
    <t>11.3.9.2.4.8.1.15</t>
  </si>
  <si>
    <t>1.11.8.13.9.4.3.7</t>
  </si>
  <si>
    <t>11.3.13.9.1.4.8.6</t>
  </si>
  <si>
    <t>11.6.1.8.9.3.13.15</t>
  </si>
  <si>
    <t>11.3.1.6.9.8.4.12</t>
  </si>
  <si>
    <t>11.1.3.13.6.8.15.9</t>
  </si>
  <si>
    <t>11.13.8.9.1.6.4.15</t>
  </si>
  <si>
    <t>11.13.8.9.1.12.4.15</t>
  </si>
  <si>
    <t>4.6.11.13.12.1.3.9</t>
  </si>
  <si>
    <t>11.1.13.3.4.6.9.12</t>
  </si>
  <si>
    <t>11.1.3.6.8.13.15.9</t>
  </si>
  <si>
    <t>11.13.1.8.9.3.4.15</t>
  </si>
  <si>
    <t>3.1.11.8.9.13.4.15</t>
  </si>
  <si>
    <t>1.11.3.8.13.9.4.7</t>
  </si>
  <si>
    <t>9.1.8.11.4.6.3.7</t>
  </si>
  <si>
    <t>1.11.3.6.9.8.13.4</t>
  </si>
  <si>
    <t>11.1.8.13.3.9.6.15</t>
  </si>
  <si>
    <t>1.9.8.13.11.4.3.7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</si>
</sst>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990000"/>
      <name val="Liberation Serif"/>
    </font>
    <font>
      <b/>
      <sz val="10"/>
      <color rgb="FF990000"/>
      <name val="Liberation Serif"/>
    </font>
    <font>
      <b/>
      <sz val="10"/>
      <color rgb="FF000000"/>
      <name val="Liberation Serif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000000"/>
      </right>
      <top style="medium">
        <color rgb="FFFF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FF0000"/>
      </top>
      <bottom style="thin">
        <color rgb="FF000000"/>
      </bottom>
      <diagonal/>
    </border>
    <border>
      <left style="thin">
        <color rgb="FF000000"/>
      </left>
      <right style="medium">
        <color rgb="FFFF0000"/>
      </right>
      <top style="medium">
        <color rgb="FFFF0000"/>
      </top>
      <bottom style="thin">
        <color rgb="FF0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FF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000000"/>
      </right>
      <top style="thin">
        <color rgb="FF00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FF0000"/>
      </bottom>
      <diagonal/>
    </border>
    <border>
      <left style="thin">
        <color rgb="FF000000"/>
      </left>
      <right style="medium">
        <color rgb="FFFF0000"/>
      </right>
      <top style="thin">
        <color rgb="FF000000"/>
      </top>
      <bottom style="medium">
        <color rgb="FFFF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15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3" fillId="5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1080</xdr:colOff>
      <xdr:row>29</xdr:row>
      <xdr:rowOff>135000</xdr:rowOff>
    </xdr:from>
    <xdr:ext cx="2734200" cy="11880"/>
    <xdr:cxnSp macro="">
      <xdr:nvCxnSpPr>
        <xdr:cNvPr id="2" name="Connecteur droit 20"/>
        <xdr:cNvCxnSpPr/>
      </xdr:nvCxnSpPr>
      <xdr:spPr>
        <a:xfrm>
          <a:off x="382080" y="7221600"/>
          <a:ext cx="2734200" cy="11880"/>
        </a:xfrm>
        <a:prstGeom prst="straightConnector1">
          <a:avLst/>
        </a:prstGeom>
        <a:noFill/>
        <a:ln w="6480" cap="flat">
          <a:solidFill>
            <a:srgbClr val="5B9BD5"/>
          </a:solidFill>
          <a:prstDash val="solid"/>
          <a:miter/>
        </a:ln>
      </xdr:spPr>
    </xdr:cxn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37"/>
  <sheetViews>
    <sheetView tabSelected="1" topLeftCell="X1" workbookViewId="0">
      <selection activeCell="BQ7" sqref="BQ7"/>
    </sheetView>
  </sheetViews>
  <sheetFormatPr baseColWidth="10" defaultColWidth="5.7109375" defaultRowHeight="15"/>
  <cols>
    <col min="1" max="1" width="5.7109375" style="1"/>
    <col min="2" max="2" width="8.140625" style="1" customWidth="1"/>
    <col min="3" max="3" width="8.28515625" style="1" customWidth="1"/>
    <col min="4" max="4" width="24.7109375" style="1" customWidth="1"/>
    <col min="5" max="5" width="0" style="1" hidden="1" customWidth="1"/>
    <col min="6" max="6" width="5" style="1" hidden="1" customWidth="1"/>
    <col min="7" max="7" width="5.7109375" style="1" hidden="1" customWidth="1"/>
    <col min="8" max="14" width="0" style="1" hidden="1" customWidth="1"/>
    <col min="15" max="15" width="7" style="1" hidden="1" customWidth="1"/>
    <col min="16" max="25" width="5.7109375" style="1"/>
    <col min="26" max="26" width="5.7109375" style="2"/>
    <col min="27" max="27" width="5.7109375" style="1"/>
    <col min="28" max="32" width="0" style="3" hidden="1" customWidth="1"/>
    <col min="33" max="34" width="0" style="1" hidden="1" customWidth="1"/>
    <col min="35" max="45" width="5.7109375" style="1"/>
    <col min="46" max="46" width="5.7109375" style="2"/>
    <col min="47" max="48" width="5.7109375" style="1"/>
    <col min="49" max="57" width="0" style="1" hidden="1" customWidth="1"/>
    <col min="58" max="58" width="5.7109375" style="1"/>
    <col min="59" max="59" width="0" style="1" hidden="1" customWidth="1"/>
    <col min="60" max="62" width="5.7109375" style="1"/>
    <col min="63" max="63" width="0" style="1" hidden="1" customWidth="1"/>
    <col min="64" max="66" width="5.7109375" style="1"/>
    <col min="67" max="67" width="0" style="1" hidden="1" customWidth="1"/>
    <col min="68" max="1027" width="5.7109375" style="1"/>
    <col min="1028" max="16384" width="5.7109375" style="4"/>
  </cols>
  <sheetData>
    <row r="1" spans="1:1027" ht="15.75" thickBot="1"/>
    <row r="2" spans="1:1027" ht="19.5" thickBot="1">
      <c r="A2" s="4"/>
      <c r="AJ2" s="5">
        <v>10</v>
      </c>
      <c r="AK2" s="5">
        <v>8</v>
      </c>
      <c r="AL2" s="5">
        <v>6</v>
      </c>
      <c r="AM2" s="5">
        <v>4</v>
      </c>
      <c r="AN2" s="5">
        <v>2</v>
      </c>
      <c r="AO2" s="5">
        <v>1</v>
      </c>
      <c r="AP2" s="5">
        <v>1</v>
      </c>
      <c r="AQ2" s="5">
        <v>1</v>
      </c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6">
        <v>15</v>
      </c>
      <c r="BK2" s="4"/>
      <c r="BL2" s="4"/>
      <c r="BM2" s="7">
        <v>1</v>
      </c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</row>
    <row r="3" spans="1:1027" ht="15.75" thickBot="1">
      <c r="A3" s="4"/>
      <c r="K3" s="1">
        <v>1</v>
      </c>
      <c r="Z3" s="8" t="s">
        <v>0</v>
      </c>
      <c r="AA3" s="9" t="s">
        <v>1</v>
      </c>
      <c r="AI3" s="10" t="s">
        <v>0</v>
      </c>
      <c r="AJ3" s="11" t="s">
        <v>2</v>
      </c>
      <c r="AK3" s="11" t="s">
        <v>3</v>
      </c>
      <c r="AL3" s="11" t="s">
        <v>4</v>
      </c>
      <c r="AM3" s="11" t="s">
        <v>5</v>
      </c>
      <c r="AN3" s="11" t="s">
        <v>6</v>
      </c>
      <c r="AO3" s="11" t="s">
        <v>7</v>
      </c>
      <c r="AP3" s="11" t="s">
        <v>8</v>
      </c>
      <c r="AQ3" s="11" t="s">
        <v>9</v>
      </c>
      <c r="AR3" s="10" t="s">
        <v>0</v>
      </c>
      <c r="AT3" s="10" t="s">
        <v>0</v>
      </c>
      <c r="AU3" s="12" t="s">
        <v>10</v>
      </c>
      <c r="AV3" s="13" t="s">
        <v>11</v>
      </c>
      <c r="AW3" s="4"/>
      <c r="AX3" s="4"/>
      <c r="AY3" s="4"/>
      <c r="AZ3" s="4"/>
      <c r="BA3" s="4"/>
      <c r="BB3" s="4"/>
      <c r="BC3" s="4"/>
      <c r="BD3" s="4"/>
      <c r="BE3" s="4"/>
      <c r="BF3" s="14" t="s">
        <v>12</v>
      </c>
      <c r="BG3" s="4"/>
      <c r="BH3" s="15" t="s">
        <v>13</v>
      </c>
      <c r="BI3" s="16" t="s">
        <v>10</v>
      </c>
      <c r="BJ3" s="16" t="s">
        <v>11</v>
      </c>
      <c r="BK3" s="16" t="s">
        <v>14</v>
      </c>
      <c r="BL3" s="16" t="s">
        <v>14</v>
      </c>
      <c r="BM3" s="16" t="s">
        <v>14</v>
      </c>
      <c r="BN3" s="4"/>
      <c r="BO3" s="4">
        <v>7</v>
      </c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</row>
    <row r="4" spans="1:1027" ht="20.100000000000001" customHeight="1" thickBot="1">
      <c r="A4" s="4"/>
      <c r="B4" s="57" t="s">
        <v>17</v>
      </c>
      <c r="C4" s="57" t="s">
        <v>15</v>
      </c>
      <c r="D4" s="58" t="s">
        <v>80</v>
      </c>
      <c r="E4" s="17"/>
      <c r="F4" s="18" t="str">
        <f t="shared" ref="F4:F37" si="0">D4</f>
        <v>11.6.13.7.1.2.8.14</v>
      </c>
      <c r="G4" s="19"/>
      <c r="H4" s="20" t="str">
        <f t="shared" ref="H4:H37" si="1">IFERROR(MID(F4,1,SEARCH(".",F4,1)-1),"")</f>
        <v>11</v>
      </c>
      <c r="I4" s="21" t="str">
        <f t="shared" ref="I4:I37" si="2">IFERROR(MID(F4,SEARCH(".",F4,1)+1,SEARCH(".",F4,SEARCH(".",F4,1)+1)-SEARCH(".",F4,1)-1),"")</f>
        <v>6</v>
      </c>
      <c r="J4" s="21" t="str">
        <f t="shared" ref="J4:J37" si="3">IFERROR(MID(F4,SEARCH(".",F4,SEARCH(".",F4,1)+2)+1,SEARCH(".",F4,SEARCH(".",F4,SEARCH(".",F4,1)+2)+1)-SEARCH(".",F4,SEARCH(".",F4,1)+1)-2+1),"")</f>
        <v>13</v>
      </c>
      <c r="K4" s="21" t="str">
        <f t="shared" ref="K4:K37" si="4">MID(F4,SEARCH(".",F4,SEARCH(".",F4,SEARCH(".",F4,1)+1)+1)+1,2)</f>
        <v>7.</v>
      </c>
      <c r="L4" s="21" t="str">
        <f t="shared" ref="L4:L37" si="5">IFERROR(MID(F4,SEARCH(".",F4,SEARCH(".",F4,SEARCH(".",F4,SEARCH(".",F4,1)+1)+1)+1)+1,2),"")</f>
        <v>1.</v>
      </c>
      <c r="M4" s="21" t="str">
        <f t="shared" ref="M4:M37" si="6">IFERROR(MID($F4,SEARCH(".",$F4,SEARCH(".",$F4,SEARCH(".",$F4,SEARCH(".",$F4,SEARCH(".",$F4,1)+1)+1)+1)+1)+1,2),"")</f>
        <v>2.</v>
      </c>
      <c r="N4" s="21" t="str">
        <f t="shared" ref="N4:N37" si="7">IFERROR(MID($F4,SEARCH(".",$F4,SEARCH(".",$F4,SEARCH(".",$F4,SEARCH(".",$F4,SEARCH(".",$F4,SEARCH(".",$F4,1)+1)+1)+1)+1+1)+1)+1,2),"")</f>
        <v>8.</v>
      </c>
      <c r="O4" s="22" t="str">
        <f t="shared" ref="O4:O37" si="8">IFERROR(MID($F4,SEARCH(".",$F4,SEARCH(".",$F4,SEARCH(".",$F4,SEARCH(".",$F4,SEARCH(".",$F4,SEARCH(".",$F4,SEARCH(".",$F4,1)+1)+1)+1)+1+1)+1)+1)+1,2),"")</f>
        <v>14</v>
      </c>
      <c r="P4" s="1" t="s">
        <v>16</v>
      </c>
      <c r="Q4" s="23" t="str">
        <f>H4</f>
        <v>11</v>
      </c>
      <c r="R4" s="23" t="str">
        <f t="shared" ref="Q4:S37" si="9">I4</f>
        <v>6</v>
      </c>
      <c r="S4" s="23" t="str">
        <f t="shared" si="9"/>
        <v>13</v>
      </c>
      <c r="T4" s="23" t="str">
        <f t="shared" ref="T4:X37" si="10">IF(K4="1.","1",IF(K4="2.","2",IF(K4="3.","3",IF(K4="4.","4",IF(K4="5.","5",IF(K4="6.","6",IF(K4="7.","7",IF(K4="8.","8",IF(K4="9.","9",IF(K4="10.","10",IF(K4="11.","11",IF(K4="12.","12",IF(K4="13.","13",IF(K4="14.","14",IF(K4="15.","15",IF(K4="16.","16",IF(K4="17.","17",IF(K4="18.","18",IF(K4="19.","19",IF(K4="20.","20",K4))))))))))))))))))))</f>
        <v>7</v>
      </c>
      <c r="U4" s="23" t="str">
        <f t="shared" si="10"/>
        <v>1</v>
      </c>
      <c r="V4" s="23" t="str">
        <f t="shared" si="10"/>
        <v>2</v>
      </c>
      <c r="W4" s="23" t="str">
        <f t="shared" si="10"/>
        <v>8</v>
      </c>
      <c r="X4" s="23" t="str">
        <f t="shared" si="10"/>
        <v>14</v>
      </c>
      <c r="Z4" s="24">
        <v>1</v>
      </c>
      <c r="AA4" s="25">
        <f>COUNTIFS($Q$4:$X37,"1")</f>
        <v>34</v>
      </c>
      <c r="AD4" s="26" t="str">
        <f>IF(AK4="","",IF(AK4&gt;=7,"sf",""))</f>
        <v>sf</v>
      </c>
      <c r="AE4" s="27" t="str">
        <f>IF(AND($AK4&gt;=5,$AK4&lt;=6),"fav","")</f>
        <v/>
      </c>
      <c r="AF4" s="27" t="str">
        <f>IF(AND($AK4&gt;=2,$AK4&lt;=4),"out","")</f>
        <v/>
      </c>
      <c r="AG4" s="26" t="str">
        <f>IF($AK4="","",IF($AK4&lt;=1,"toc",""))</f>
        <v/>
      </c>
      <c r="AH4" s="26" t="str">
        <f>IF($AK4="","",IF($AK4=1,"toc",""))</f>
        <v/>
      </c>
      <c r="AI4" s="28">
        <v>1</v>
      </c>
      <c r="AJ4" s="29">
        <f>COUNTIFS(Q4:Q$37,"1")</f>
        <v>4</v>
      </c>
      <c r="AK4" s="29">
        <f>COUNTIFS(R4:R$37,"1")</f>
        <v>8</v>
      </c>
      <c r="AL4" s="29">
        <f>COUNTIFS(S4:S$37,"1")</f>
        <v>7</v>
      </c>
      <c r="AM4" s="29">
        <f>COUNTIFS(T4:T$37,"1")</f>
        <v>2</v>
      </c>
      <c r="AN4" s="29">
        <f>COUNTIFS(U4:U$37,"1")</f>
        <v>9</v>
      </c>
      <c r="AO4" s="29">
        <f>COUNTIFS(V4:V$37,"1")</f>
        <v>2</v>
      </c>
      <c r="AP4" s="29">
        <f>COUNTIFS(W4:W$37,"1")</f>
        <v>1</v>
      </c>
      <c r="AQ4" s="29">
        <f>COUNTIFS(X4:X$37,"1")</f>
        <v>1</v>
      </c>
      <c r="AR4" s="30">
        <v>1</v>
      </c>
      <c r="AT4" s="24">
        <v>1</v>
      </c>
      <c r="AU4" s="31">
        <f t="shared" ref="AU4:AU23" si="11">SUM(AJ4:AN4)</f>
        <v>30</v>
      </c>
      <c r="AV4" s="32">
        <f>SUM(AO4:AQ4)</f>
        <v>4</v>
      </c>
      <c r="AW4" s="4"/>
      <c r="AX4" s="33">
        <f>AJ4*$AJ2</f>
        <v>40</v>
      </c>
      <c r="AY4" s="33">
        <f>AK4*$AK$2</f>
        <v>64</v>
      </c>
      <c r="AZ4" s="33">
        <f>AL4*$AL$2</f>
        <v>42</v>
      </c>
      <c r="BA4" s="33">
        <f>AM4*$AM$2</f>
        <v>8</v>
      </c>
      <c r="BB4" s="33">
        <f>AN4*$AN$2</f>
        <v>18</v>
      </c>
      <c r="BC4" s="33">
        <f>AO4*$AO$2</f>
        <v>2</v>
      </c>
      <c r="BD4" s="33">
        <f>AP4*$AP$2</f>
        <v>1</v>
      </c>
      <c r="BE4" s="33">
        <f>AQ4*$AQ$2</f>
        <v>1</v>
      </c>
      <c r="BF4" s="34">
        <f>SUM(AX4:BE4)</f>
        <v>176</v>
      </c>
      <c r="BG4" s="4">
        <v>1</v>
      </c>
      <c r="BH4" s="35">
        <f>IF(AD4="sf",$Z4,"")</f>
        <v>1</v>
      </c>
      <c r="BI4" s="36" t="str">
        <f>IF(AE4="fav",$Z4,"")</f>
        <v/>
      </c>
      <c r="BJ4" s="37" t="str">
        <f>IF(AF4="out",$Z4,"")</f>
        <v/>
      </c>
      <c r="BK4" s="34" t="str">
        <f>IF(AG4="toc",$Z4,"")</f>
        <v/>
      </c>
      <c r="BL4" s="14" t="str">
        <f>IF(BG4="","",IF(BG4&lt;=$BJ$2,BK4,""))</f>
        <v/>
      </c>
      <c r="BM4" s="38" t="str">
        <f>IF(AH4="","",IF(AH4="toc",BG4,""))</f>
        <v/>
      </c>
      <c r="BN4" s="4"/>
      <c r="BO4" s="4" t="e">
        <f>VLOOKUP(BO2,BH4:BM23,1,1)</f>
        <v>#N/A</v>
      </c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</row>
    <row r="5" spans="1:1027" ht="20.100000000000001" customHeight="1" thickBot="1">
      <c r="A5" s="4"/>
      <c r="B5" s="57" t="s">
        <v>17</v>
      </c>
      <c r="C5" s="57" t="s">
        <v>18</v>
      </c>
      <c r="D5" s="58" t="s">
        <v>81</v>
      </c>
      <c r="E5" s="39"/>
      <c r="F5" s="40" t="str">
        <f t="shared" si="0"/>
        <v>11.13.1.8.9.3.4.6</v>
      </c>
      <c r="G5" s="19"/>
      <c r="H5" s="41" t="str">
        <f t="shared" si="1"/>
        <v>11</v>
      </c>
      <c r="I5" s="42" t="str">
        <f t="shared" si="2"/>
        <v>13</v>
      </c>
      <c r="J5" s="42" t="str">
        <f t="shared" si="3"/>
        <v>1</v>
      </c>
      <c r="K5" s="42" t="str">
        <f t="shared" si="4"/>
        <v>8.</v>
      </c>
      <c r="L5" s="42" t="str">
        <f t="shared" si="5"/>
        <v>9.</v>
      </c>
      <c r="M5" s="42" t="str">
        <f t="shared" si="6"/>
        <v>3.</v>
      </c>
      <c r="N5" s="42" t="str">
        <f t="shared" si="7"/>
        <v>4.</v>
      </c>
      <c r="O5" s="43" t="str">
        <f t="shared" si="8"/>
        <v>6</v>
      </c>
      <c r="Q5" s="23" t="str">
        <f>H5</f>
        <v>11</v>
      </c>
      <c r="R5" s="23" t="str">
        <f t="shared" si="9"/>
        <v>13</v>
      </c>
      <c r="S5" s="23" t="str">
        <f t="shared" si="9"/>
        <v>1</v>
      </c>
      <c r="T5" s="23" t="str">
        <f t="shared" si="10"/>
        <v>8</v>
      </c>
      <c r="U5" s="23" t="str">
        <f t="shared" si="10"/>
        <v>9</v>
      </c>
      <c r="V5" s="23" t="str">
        <f t="shared" si="10"/>
        <v>3</v>
      </c>
      <c r="W5" s="23" t="str">
        <f t="shared" si="10"/>
        <v>4</v>
      </c>
      <c r="X5" s="23" t="str">
        <f t="shared" si="10"/>
        <v>6</v>
      </c>
      <c r="Z5" s="24">
        <v>2</v>
      </c>
      <c r="AA5" s="44">
        <f>COUNTIFS($Q$4:$X38,"2")</f>
        <v>2</v>
      </c>
      <c r="AD5" s="45" t="str">
        <f t="shared" ref="AD5:AD23" si="12">IF(AK5="","",IF(AK5&gt;=7,"sf",""))</f>
        <v/>
      </c>
      <c r="AE5" s="46" t="str">
        <f t="shared" ref="AE5:AE23" si="13">IF(AND(AK5&gt;=5,AK5&lt;=6),"fav","")</f>
        <v/>
      </c>
      <c r="AF5" s="46" t="str">
        <f t="shared" ref="AF5:AF23" si="14">IF(AND($AK5&gt;=2,$AK5&lt;=4),"out","")</f>
        <v/>
      </c>
      <c r="AG5" s="45" t="str">
        <f t="shared" ref="AG5:AG23" si="15">IF(AK5="","",IF(AK5&lt;=1,"toc",""))</f>
        <v>toc</v>
      </c>
      <c r="AH5" s="26" t="str">
        <f t="shared" ref="AH5:AH23" si="16">IF($AK5="","",IF($AK5=1,"toc",""))</f>
        <v/>
      </c>
      <c r="AI5" s="28">
        <v>2</v>
      </c>
      <c r="AJ5" s="29">
        <f t="shared" ref="AJ5:AQ5" si="17">COUNTIFS(Q4:Q37,"2")</f>
        <v>0</v>
      </c>
      <c r="AK5" s="29">
        <f t="shared" si="17"/>
        <v>0</v>
      </c>
      <c r="AL5" s="29">
        <f t="shared" si="17"/>
        <v>0</v>
      </c>
      <c r="AM5" s="29">
        <f t="shared" si="17"/>
        <v>1</v>
      </c>
      <c r="AN5" s="29">
        <f t="shared" si="17"/>
        <v>0</v>
      </c>
      <c r="AO5" s="29">
        <f t="shared" si="17"/>
        <v>1</v>
      </c>
      <c r="AP5" s="29">
        <f t="shared" si="17"/>
        <v>0</v>
      </c>
      <c r="AQ5" s="29">
        <f t="shared" si="17"/>
        <v>0</v>
      </c>
      <c r="AR5" s="30">
        <v>2</v>
      </c>
      <c r="AT5" s="24">
        <v>2</v>
      </c>
      <c r="AU5" s="31">
        <f t="shared" si="11"/>
        <v>1</v>
      </c>
      <c r="AV5" s="32">
        <f t="shared" ref="AV5:AV23" si="18">SUM(AO5:AQ5)</f>
        <v>1</v>
      </c>
      <c r="AW5" s="4"/>
      <c r="AX5" s="33">
        <f t="shared" ref="AX5:AX23" si="19">AJ5*$AJ$2</f>
        <v>0</v>
      </c>
      <c r="AY5" s="33">
        <f t="shared" ref="AY5:AY23" si="20">AK5*$AK$2</f>
        <v>0</v>
      </c>
      <c r="AZ5" s="33">
        <f t="shared" ref="AZ5:AZ23" si="21">AL5*$AL$2</f>
        <v>0</v>
      </c>
      <c r="BA5" s="33">
        <f t="shared" ref="BA5:BA23" si="22">AM5*$AM$2</f>
        <v>4</v>
      </c>
      <c r="BB5" s="33">
        <f t="shared" ref="BB5:BB23" si="23">AN5*$AN$2</f>
        <v>0</v>
      </c>
      <c r="BC5" s="33">
        <f t="shared" ref="BC5:BC23" si="24">AO5*$AO$2</f>
        <v>1</v>
      </c>
      <c r="BD5" s="33">
        <f t="shared" ref="BD5:BD23" si="25">AP5*$AP$2</f>
        <v>0</v>
      </c>
      <c r="BE5" s="33">
        <f t="shared" ref="BE5:BE23" si="26">AQ5*$AQ$2</f>
        <v>0</v>
      </c>
      <c r="BF5" s="34">
        <f t="shared" ref="BF5:BF23" si="27">SUM(AX5:BE5)</f>
        <v>5</v>
      </c>
      <c r="BG5" s="4">
        <v>2</v>
      </c>
      <c r="BH5" s="35" t="str">
        <f t="shared" ref="BH5:BH23" si="28">IF(AD5="sf",Z5,"")</f>
        <v/>
      </c>
      <c r="BI5" s="36" t="str">
        <f t="shared" ref="BI5:BI23" si="29">IF(AE5="fav",$Z5,"")</f>
        <v/>
      </c>
      <c r="BJ5" s="37" t="str">
        <f t="shared" ref="BJ5:BJ23" si="30">IF(AF5="out",$Z5,"")</f>
        <v/>
      </c>
      <c r="BK5" s="34">
        <f t="shared" ref="BK5:BK23" si="31">IF(AG5="toc",$Z5,"")</f>
        <v>2</v>
      </c>
      <c r="BL5" s="14">
        <f t="shared" ref="BL5:BL23" si="32">IF(BG5="","",IF(BG5&lt;=$BJ$2,BK5,""))</f>
        <v>2</v>
      </c>
      <c r="BM5" s="38" t="str">
        <f t="shared" ref="BM5:BM23" si="33">IF(AH5="","",IF(AH5="toc",BG5,""))</f>
        <v/>
      </c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</row>
    <row r="6" spans="1:1027" ht="20.100000000000001" customHeight="1" thickBot="1">
      <c r="A6" s="4"/>
      <c r="B6" s="57" t="s">
        <v>19</v>
      </c>
      <c r="C6" s="57" t="s">
        <v>20</v>
      </c>
      <c r="D6" s="58" t="s">
        <v>82</v>
      </c>
      <c r="E6" s="39"/>
      <c r="F6" s="40" t="str">
        <f t="shared" si="0"/>
        <v>11.8.9.1.13.4.15.6</v>
      </c>
      <c r="G6" s="19"/>
      <c r="H6" s="41" t="str">
        <f t="shared" si="1"/>
        <v>11</v>
      </c>
      <c r="I6" s="42" t="str">
        <f t="shared" si="2"/>
        <v>8</v>
      </c>
      <c r="J6" s="42" t="str">
        <f t="shared" si="3"/>
        <v>9</v>
      </c>
      <c r="K6" s="42" t="str">
        <f t="shared" si="4"/>
        <v>1.</v>
      </c>
      <c r="L6" s="42" t="str">
        <f t="shared" si="5"/>
        <v>13</v>
      </c>
      <c r="M6" s="42" t="str">
        <f t="shared" si="6"/>
        <v>4.</v>
      </c>
      <c r="N6" s="42" t="str">
        <f t="shared" si="7"/>
        <v>15</v>
      </c>
      <c r="O6" s="43" t="str">
        <f t="shared" si="8"/>
        <v>6</v>
      </c>
      <c r="Q6" s="23" t="str">
        <f t="shared" si="9"/>
        <v>11</v>
      </c>
      <c r="R6" s="23" t="str">
        <f t="shared" si="9"/>
        <v>8</v>
      </c>
      <c r="S6" s="23" t="str">
        <f t="shared" si="9"/>
        <v>9</v>
      </c>
      <c r="T6" s="23" t="str">
        <f t="shared" si="10"/>
        <v>1</v>
      </c>
      <c r="U6" s="23" t="str">
        <f t="shared" si="10"/>
        <v>13</v>
      </c>
      <c r="V6" s="23" t="str">
        <f t="shared" si="10"/>
        <v>4</v>
      </c>
      <c r="W6" s="23" t="str">
        <f t="shared" si="10"/>
        <v>15</v>
      </c>
      <c r="X6" s="23" t="str">
        <f t="shared" si="10"/>
        <v>6</v>
      </c>
      <c r="Z6" s="24">
        <v>3</v>
      </c>
      <c r="AA6" s="44">
        <f>COUNTIFS($Q$4:$X39,"3")</f>
        <v>24</v>
      </c>
      <c r="AD6" s="45" t="str">
        <f t="shared" si="12"/>
        <v/>
      </c>
      <c r="AE6" s="46" t="str">
        <f t="shared" si="13"/>
        <v>fav</v>
      </c>
      <c r="AF6" s="46" t="str">
        <f t="shared" si="14"/>
        <v/>
      </c>
      <c r="AG6" s="45" t="str">
        <f t="shared" si="15"/>
        <v/>
      </c>
      <c r="AH6" s="26" t="str">
        <f t="shared" si="16"/>
        <v/>
      </c>
      <c r="AI6" s="28">
        <v>3</v>
      </c>
      <c r="AJ6" s="29">
        <f>COUNTIFS(Q4:Q37,"3")</f>
        <v>1</v>
      </c>
      <c r="AK6" s="29">
        <f t="shared" ref="AK6:AQ6" si="34">COUNTIFS(R4:R37,"3")</f>
        <v>6</v>
      </c>
      <c r="AL6" s="29">
        <f t="shared" si="34"/>
        <v>5</v>
      </c>
      <c r="AM6" s="29">
        <f t="shared" si="34"/>
        <v>2</v>
      </c>
      <c r="AN6" s="29">
        <f t="shared" si="34"/>
        <v>1</v>
      </c>
      <c r="AO6" s="29">
        <f t="shared" si="34"/>
        <v>3</v>
      </c>
      <c r="AP6" s="29">
        <f t="shared" si="34"/>
        <v>6</v>
      </c>
      <c r="AQ6" s="29">
        <f t="shared" si="34"/>
        <v>0</v>
      </c>
      <c r="AR6" s="30">
        <v>3</v>
      </c>
      <c r="AT6" s="24">
        <v>3</v>
      </c>
      <c r="AU6" s="31">
        <f t="shared" si="11"/>
        <v>15</v>
      </c>
      <c r="AV6" s="32">
        <f t="shared" si="18"/>
        <v>9</v>
      </c>
      <c r="AW6" s="4"/>
      <c r="AX6" s="33">
        <f t="shared" si="19"/>
        <v>10</v>
      </c>
      <c r="AY6" s="33">
        <f t="shared" si="20"/>
        <v>48</v>
      </c>
      <c r="AZ6" s="33">
        <f t="shared" si="21"/>
        <v>30</v>
      </c>
      <c r="BA6" s="33">
        <f t="shared" si="22"/>
        <v>8</v>
      </c>
      <c r="BB6" s="33">
        <f t="shared" si="23"/>
        <v>2</v>
      </c>
      <c r="BC6" s="33">
        <f t="shared" si="24"/>
        <v>3</v>
      </c>
      <c r="BD6" s="33">
        <f t="shared" si="25"/>
        <v>6</v>
      </c>
      <c r="BE6" s="33">
        <f t="shared" si="26"/>
        <v>0</v>
      </c>
      <c r="BF6" s="34">
        <f t="shared" si="27"/>
        <v>107</v>
      </c>
      <c r="BG6" s="4">
        <v>3</v>
      </c>
      <c r="BH6" s="35" t="str">
        <f t="shared" si="28"/>
        <v/>
      </c>
      <c r="BI6" s="36">
        <f t="shared" si="29"/>
        <v>3</v>
      </c>
      <c r="BJ6" s="37" t="str">
        <f t="shared" si="30"/>
        <v/>
      </c>
      <c r="BK6" s="34" t="str">
        <f t="shared" si="31"/>
        <v/>
      </c>
      <c r="BL6" s="14" t="str">
        <f t="shared" si="32"/>
        <v/>
      </c>
      <c r="BM6" s="38" t="str">
        <f t="shared" si="33"/>
        <v/>
      </c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</row>
    <row r="7" spans="1:1027" ht="20.100000000000001" customHeight="1" thickBot="1">
      <c r="A7" s="4"/>
      <c r="B7" s="57" t="s">
        <v>21</v>
      </c>
      <c r="C7" s="57" t="s">
        <v>22</v>
      </c>
      <c r="D7" s="58" t="s">
        <v>83</v>
      </c>
      <c r="E7" s="39"/>
      <c r="F7" s="40" t="str">
        <f t="shared" si="0"/>
        <v>11.6.1.4.12.13.3.9</v>
      </c>
      <c r="G7" s="19"/>
      <c r="H7" s="41" t="str">
        <f t="shared" si="1"/>
        <v>11</v>
      </c>
      <c r="I7" s="42" t="str">
        <f t="shared" si="2"/>
        <v>6</v>
      </c>
      <c r="J7" s="42" t="str">
        <f t="shared" si="3"/>
        <v>1</v>
      </c>
      <c r="K7" s="42" t="str">
        <f t="shared" si="4"/>
        <v>4.</v>
      </c>
      <c r="L7" s="42" t="str">
        <f t="shared" si="5"/>
        <v>12</v>
      </c>
      <c r="M7" s="42" t="str">
        <f t="shared" si="6"/>
        <v>13</v>
      </c>
      <c r="N7" s="42" t="str">
        <f t="shared" si="7"/>
        <v>3.</v>
      </c>
      <c r="O7" s="43" t="str">
        <f t="shared" si="8"/>
        <v>9</v>
      </c>
      <c r="Q7" s="23" t="str">
        <f t="shared" si="9"/>
        <v>11</v>
      </c>
      <c r="R7" s="23" t="str">
        <f t="shared" si="9"/>
        <v>6</v>
      </c>
      <c r="S7" s="23" t="str">
        <f t="shared" si="9"/>
        <v>1</v>
      </c>
      <c r="T7" s="23" t="str">
        <f t="shared" si="10"/>
        <v>4</v>
      </c>
      <c r="U7" s="23" t="str">
        <f t="shared" si="10"/>
        <v>12</v>
      </c>
      <c r="V7" s="23" t="str">
        <f t="shared" si="10"/>
        <v>13</v>
      </c>
      <c r="W7" s="23" t="str">
        <f t="shared" si="10"/>
        <v>3</v>
      </c>
      <c r="X7" s="23" t="str">
        <f t="shared" si="10"/>
        <v>9</v>
      </c>
      <c r="Z7" s="24">
        <v>4</v>
      </c>
      <c r="AA7" s="44">
        <f>COUNTIFS($Q$4:$X40,"4")</f>
        <v>27</v>
      </c>
      <c r="AD7" s="45" t="str">
        <f t="shared" si="12"/>
        <v/>
      </c>
      <c r="AE7" s="46" t="str">
        <f t="shared" si="13"/>
        <v/>
      </c>
      <c r="AF7" s="46" t="str">
        <f t="shared" si="14"/>
        <v/>
      </c>
      <c r="AG7" s="45" t="str">
        <f t="shared" si="15"/>
        <v>toc</v>
      </c>
      <c r="AH7" s="26" t="str">
        <f t="shared" si="16"/>
        <v/>
      </c>
      <c r="AI7" s="28">
        <v>4</v>
      </c>
      <c r="AJ7" s="29">
        <f>COUNTIFS(Q4:Q37,"4")</f>
        <v>1</v>
      </c>
      <c r="AK7" s="29">
        <f t="shared" ref="AK7:AQ7" si="35">COUNTIFS(R4:R37,"4")</f>
        <v>0</v>
      </c>
      <c r="AL7" s="29">
        <f t="shared" si="35"/>
        <v>0</v>
      </c>
      <c r="AM7" s="29">
        <f t="shared" si="35"/>
        <v>1</v>
      </c>
      <c r="AN7" s="29">
        <f t="shared" si="35"/>
        <v>5</v>
      </c>
      <c r="AO7" s="29">
        <f t="shared" si="35"/>
        <v>5</v>
      </c>
      <c r="AP7" s="29">
        <f t="shared" si="35"/>
        <v>11</v>
      </c>
      <c r="AQ7" s="29">
        <f t="shared" si="35"/>
        <v>4</v>
      </c>
      <c r="AR7" s="30">
        <v>4</v>
      </c>
      <c r="AT7" s="24">
        <v>4</v>
      </c>
      <c r="AU7" s="31">
        <f t="shared" si="11"/>
        <v>7</v>
      </c>
      <c r="AV7" s="32">
        <f t="shared" si="18"/>
        <v>20</v>
      </c>
      <c r="AW7" s="4"/>
      <c r="AX7" s="33">
        <f t="shared" si="19"/>
        <v>10</v>
      </c>
      <c r="AY7" s="33">
        <f t="shared" si="20"/>
        <v>0</v>
      </c>
      <c r="AZ7" s="33">
        <f t="shared" si="21"/>
        <v>0</v>
      </c>
      <c r="BA7" s="33">
        <f t="shared" si="22"/>
        <v>4</v>
      </c>
      <c r="BB7" s="33">
        <f t="shared" si="23"/>
        <v>10</v>
      </c>
      <c r="BC7" s="33">
        <f t="shared" si="24"/>
        <v>5</v>
      </c>
      <c r="BD7" s="33">
        <f t="shared" si="25"/>
        <v>11</v>
      </c>
      <c r="BE7" s="33">
        <f t="shared" si="26"/>
        <v>4</v>
      </c>
      <c r="BF7" s="34">
        <f t="shared" si="27"/>
        <v>44</v>
      </c>
      <c r="BG7" s="4">
        <v>4</v>
      </c>
      <c r="BH7" s="35" t="str">
        <f t="shared" si="28"/>
        <v/>
      </c>
      <c r="BI7" s="36" t="str">
        <f t="shared" si="29"/>
        <v/>
      </c>
      <c r="BJ7" s="37" t="str">
        <f t="shared" si="30"/>
        <v/>
      </c>
      <c r="BK7" s="34">
        <f t="shared" si="31"/>
        <v>4</v>
      </c>
      <c r="BL7" s="14">
        <f t="shared" si="32"/>
        <v>4</v>
      </c>
      <c r="BM7" s="38" t="str">
        <f t="shared" si="33"/>
        <v/>
      </c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</row>
    <row r="8" spans="1:1027" ht="20.100000000000001" customHeight="1" thickBot="1">
      <c r="A8" s="4"/>
      <c r="B8" s="57" t="s">
        <v>23</v>
      </c>
      <c r="C8" s="57" t="s">
        <v>24</v>
      </c>
      <c r="D8" s="58" t="s">
        <v>84</v>
      </c>
      <c r="E8" s="39"/>
      <c r="F8" s="40" t="str">
        <f t="shared" si="0"/>
        <v>11.15.8.9.1.13.6.4</v>
      </c>
      <c r="G8" s="19"/>
      <c r="H8" s="41" t="str">
        <f t="shared" si="1"/>
        <v>11</v>
      </c>
      <c r="I8" s="42" t="str">
        <f t="shared" si="2"/>
        <v>15</v>
      </c>
      <c r="J8" s="42" t="str">
        <f t="shared" si="3"/>
        <v>8</v>
      </c>
      <c r="K8" s="42" t="str">
        <f t="shared" si="4"/>
        <v>9.</v>
      </c>
      <c r="L8" s="42" t="str">
        <f t="shared" si="5"/>
        <v>1.</v>
      </c>
      <c r="M8" s="42" t="str">
        <f t="shared" si="6"/>
        <v>13</v>
      </c>
      <c r="N8" s="42" t="str">
        <f t="shared" si="7"/>
        <v>6.</v>
      </c>
      <c r="O8" s="43" t="str">
        <f t="shared" si="8"/>
        <v>4</v>
      </c>
      <c r="Q8" s="23" t="str">
        <f t="shared" si="9"/>
        <v>11</v>
      </c>
      <c r="R8" s="23" t="str">
        <f t="shared" si="9"/>
        <v>15</v>
      </c>
      <c r="S8" s="23" t="str">
        <f t="shared" si="9"/>
        <v>8</v>
      </c>
      <c r="T8" s="23" t="str">
        <f t="shared" si="10"/>
        <v>9</v>
      </c>
      <c r="U8" s="23" t="str">
        <f t="shared" si="10"/>
        <v>1</v>
      </c>
      <c r="V8" s="23" t="str">
        <f t="shared" si="10"/>
        <v>13</v>
      </c>
      <c r="W8" s="23" t="str">
        <f t="shared" si="10"/>
        <v>6</v>
      </c>
      <c r="X8" s="23" t="str">
        <f t="shared" si="10"/>
        <v>4</v>
      </c>
      <c r="Z8" s="24">
        <v>5</v>
      </c>
      <c r="AA8" s="44">
        <f>COUNTIFS($Q$4:$X41,"5")</f>
        <v>0</v>
      </c>
      <c r="AD8" s="45" t="str">
        <f t="shared" si="12"/>
        <v/>
      </c>
      <c r="AE8" s="46" t="str">
        <f t="shared" si="13"/>
        <v/>
      </c>
      <c r="AF8" s="46" t="str">
        <f t="shared" si="14"/>
        <v/>
      </c>
      <c r="AG8" s="45" t="str">
        <f t="shared" si="15"/>
        <v>toc</v>
      </c>
      <c r="AH8" s="26" t="str">
        <f t="shared" si="16"/>
        <v/>
      </c>
      <c r="AI8" s="28">
        <v>5</v>
      </c>
      <c r="AJ8" s="29">
        <f>COUNTIFS(Q4:Q37,"5")</f>
        <v>0</v>
      </c>
      <c r="AK8" s="29">
        <f t="shared" ref="AK8:AQ8" si="36">COUNTIFS(R4:R37,"5")</f>
        <v>0</v>
      </c>
      <c r="AL8" s="29">
        <f t="shared" si="36"/>
        <v>0</v>
      </c>
      <c r="AM8" s="29">
        <f t="shared" si="36"/>
        <v>0</v>
      </c>
      <c r="AN8" s="29">
        <f t="shared" si="36"/>
        <v>0</v>
      </c>
      <c r="AO8" s="29">
        <f t="shared" si="36"/>
        <v>0</v>
      </c>
      <c r="AP8" s="29">
        <f t="shared" si="36"/>
        <v>0</v>
      </c>
      <c r="AQ8" s="29">
        <f t="shared" si="36"/>
        <v>0</v>
      </c>
      <c r="AR8" s="30">
        <v>5</v>
      </c>
      <c r="AT8" s="24">
        <v>5</v>
      </c>
      <c r="AU8" s="31">
        <f t="shared" si="11"/>
        <v>0</v>
      </c>
      <c r="AV8" s="32">
        <f t="shared" si="18"/>
        <v>0</v>
      </c>
      <c r="AW8" s="4"/>
      <c r="AX8" s="33">
        <f t="shared" si="19"/>
        <v>0</v>
      </c>
      <c r="AY8" s="33">
        <f t="shared" si="20"/>
        <v>0</v>
      </c>
      <c r="AZ8" s="33">
        <f t="shared" si="21"/>
        <v>0</v>
      </c>
      <c r="BA8" s="33">
        <f t="shared" si="22"/>
        <v>0</v>
      </c>
      <c r="BB8" s="33">
        <f t="shared" si="23"/>
        <v>0</v>
      </c>
      <c r="BC8" s="33">
        <f t="shared" si="24"/>
        <v>0</v>
      </c>
      <c r="BD8" s="33">
        <f t="shared" si="25"/>
        <v>0</v>
      </c>
      <c r="BE8" s="33">
        <f t="shared" si="26"/>
        <v>0</v>
      </c>
      <c r="BF8" s="34">
        <f t="shared" si="27"/>
        <v>0</v>
      </c>
      <c r="BG8" s="4">
        <v>5</v>
      </c>
      <c r="BH8" s="35" t="str">
        <f t="shared" si="28"/>
        <v/>
      </c>
      <c r="BI8" s="36" t="str">
        <f t="shared" si="29"/>
        <v/>
      </c>
      <c r="BJ8" s="37" t="str">
        <f t="shared" si="30"/>
        <v/>
      </c>
      <c r="BK8" s="34">
        <f t="shared" si="31"/>
        <v>5</v>
      </c>
      <c r="BL8" s="14">
        <f t="shared" si="32"/>
        <v>5</v>
      </c>
      <c r="BM8" s="38" t="str">
        <f t="shared" si="33"/>
        <v/>
      </c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</row>
    <row r="9" spans="1:1027" ht="20.100000000000001" customHeight="1" thickBot="1">
      <c r="A9" s="4"/>
      <c r="B9" s="57" t="s">
        <v>25</v>
      </c>
      <c r="C9" s="57" t="s">
        <v>26</v>
      </c>
      <c r="D9" s="58" t="s">
        <v>85</v>
      </c>
      <c r="E9" s="39"/>
      <c r="F9" s="40" t="str">
        <f t="shared" si="0"/>
        <v>11.6.9.8.1.4.13.15</v>
      </c>
      <c r="G9" s="19"/>
      <c r="H9" s="41" t="str">
        <f t="shared" si="1"/>
        <v>11</v>
      </c>
      <c r="I9" s="42" t="str">
        <f t="shared" si="2"/>
        <v>6</v>
      </c>
      <c r="J9" s="42" t="str">
        <f t="shared" si="3"/>
        <v>9</v>
      </c>
      <c r="K9" s="42" t="str">
        <f t="shared" si="4"/>
        <v>8.</v>
      </c>
      <c r="L9" s="42" t="str">
        <f t="shared" si="5"/>
        <v>1.</v>
      </c>
      <c r="M9" s="42" t="str">
        <f t="shared" si="6"/>
        <v>4.</v>
      </c>
      <c r="N9" s="42" t="str">
        <f t="shared" si="7"/>
        <v>13</v>
      </c>
      <c r="O9" s="43" t="str">
        <f t="shared" si="8"/>
        <v>15</v>
      </c>
      <c r="Q9" s="23" t="str">
        <f t="shared" si="9"/>
        <v>11</v>
      </c>
      <c r="R9" s="23" t="str">
        <f t="shared" si="9"/>
        <v>6</v>
      </c>
      <c r="S9" s="23" t="str">
        <f t="shared" si="9"/>
        <v>9</v>
      </c>
      <c r="T9" s="23" t="str">
        <f t="shared" si="10"/>
        <v>8</v>
      </c>
      <c r="U9" s="23" t="str">
        <f t="shared" si="10"/>
        <v>1</v>
      </c>
      <c r="V9" s="23" t="str">
        <f t="shared" si="10"/>
        <v>4</v>
      </c>
      <c r="W9" s="23" t="str">
        <f t="shared" si="10"/>
        <v>13</v>
      </c>
      <c r="X9" s="23" t="str">
        <f t="shared" si="10"/>
        <v>15</v>
      </c>
      <c r="Z9" s="24">
        <v>6</v>
      </c>
      <c r="AA9" s="44">
        <f>COUNTIFS($Q$4:$X42,"6")</f>
        <v>25</v>
      </c>
      <c r="AD9" s="45" t="str">
        <f t="shared" si="12"/>
        <v/>
      </c>
      <c r="AE9" s="46" t="str">
        <f t="shared" si="13"/>
        <v>fav</v>
      </c>
      <c r="AF9" s="46" t="str">
        <f t="shared" si="14"/>
        <v/>
      </c>
      <c r="AG9" s="45" t="str">
        <f t="shared" si="15"/>
        <v/>
      </c>
      <c r="AH9" s="26" t="str">
        <f t="shared" si="16"/>
        <v/>
      </c>
      <c r="AI9" s="28">
        <v>6</v>
      </c>
      <c r="AJ9" s="29">
        <f>COUNTIFS(Q4:Q37,"6")</f>
        <v>1</v>
      </c>
      <c r="AK9" s="29">
        <f t="shared" ref="AK9:AQ9" si="37">COUNTIFS(R4:R37,"6")</f>
        <v>5</v>
      </c>
      <c r="AL9" s="29">
        <f t="shared" si="37"/>
        <v>1</v>
      </c>
      <c r="AM9" s="29">
        <f t="shared" si="37"/>
        <v>5</v>
      </c>
      <c r="AN9" s="29">
        <f t="shared" si="37"/>
        <v>2</v>
      </c>
      <c r="AO9" s="29">
        <f t="shared" si="37"/>
        <v>6</v>
      </c>
      <c r="AP9" s="29">
        <f t="shared" si="37"/>
        <v>2</v>
      </c>
      <c r="AQ9" s="29">
        <f t="shared" si="37"/>
        <v>3</v>
      </c>
      <c r="AR9" s="30">
        <v>6</v>
      </c>
      <c r="AT9" s="24">
        <v>6</v>
      </c>
      <c r="AU9" s="31">
        <f t="shared" si="11"/>
        <v>14</v>
      </c>
      <c r="AV9" s="32">
        <f t="shared" si="18"/>
        <v>11</v>
      </c>
      <c r="AW9" s="4"/>
      <c r="AX9" s="33">
        <f t="shared" si="19"/>
        <v>10</v>
      </c>
      <c r="AY9" s="33">
        <f t="shared" si="20"/>
        <v>40</v>
      </c>
      <c r="AZ9" s="33">
        <f t="shared" si="21"/>
        <v>6</v>
      </c>
      <c r="BA9" s="33">
        <f t="shared" si="22"/>
        <v>20</v>
      </c>
      <c r="BB9" s="33">
        <f t="shared" si="23"/>
        <v>4</v>
      </c>
      <c r="BC9" s="33">
        <f t="shared" si="24"/>
        <v>6</v>
      </c>
      <c r="BD9" s="33">
        <f t="shared" si="25"/>
        <v>2</v>
      </c>
      <c r="BE9" s="33">
        <f t="shared" si="26"/>
        <v>3</v>
      </c>
      <c r="BF9" s="34">
        <f t="shared" si="27"/>
        <v>91</v>
      </c>
      <c r="BG9" s="4">
        <v>6</v>
      </c>
      <c r="BH9" s="35" t="str">
        <f t="shared" si="28"/>
        <v/>
      </c>
      <c r="BI9" s="36">
        <f t="shared" si="29"/>
        <v>6</v>
      </c>
      <c r="BJ9" s="37" t="str">
        <f t="shared" si="30"/>
        <v/>
      </c>
      <c r="BK9" s="34" t="str">
        <f t="shared" si="31"/>
        <v/>
      </c>
      <c r="BL9" s="14" t="str">
        <f t="shared" si="32"/>
        <v/>
      </c>
      <c r="BM9" s="38" t="str">
        <f t="shared" si="33"/>
        <v/>
      </c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</row>
    <row r="10" spans="1:1027" ht="20.100000000000001" customHeight="1" thickBot="1">
      <c r="A10" s="4"/>
      <c r="B10" s="57" t="s">
        <v>27</v>
      </c>
      <c r="C10" s="57" t="s">
        <v>28</v>
      </c>
      <c r="D10" s="58" t="s">
        <v>86</v>
      </c>
      <c r="E10" s="39"/>
      <c r="F10" s="40" t="str">
        <f t="shared" si="0"/>
        <v>11.3.6.1.8.9.4.12</v>
      </c>
      <c r="G10" s="19"/>
      <c r="H10" s="41" t="str">
        <f t="shared" si="1"/>
        <v>11</v>
      </c>
      <c r="I10" s="42" t="str">
        <f t="shared" si="2"/>
        <v>3</v>
      </c>
      <c r="J10" s="42" t="str">
        <f t="shared" si="3"/>
        <v>6</v>
      </c>
      <c r="K10" s="42" t="str">
        <f t="shared" si="4"/>
        <v>1.</v>
      </c>
      <c r="L10" s="42" t="str">
        <f t="shared" si="5"/>
        <v>8.</v>
      </c>
      <c r="M10" s="42" t="str">
        <f t="shared" si="6"/>
        <v>9.</v>
      </c>
      <c r="N10" s="42" t="str">
        <f t="shared" si="7"/>
        <v>4.</v>
      </c>
      <c r="O10" s="43" t="str">
        <f t="shared" si="8"/>
        <v>12</v>
      </c>
      <c r="Q10" s="23" t="str">
        <f t="shared" si="9"/>
        <v>11</v>
      </c>
      <c r="R10" s="23" t="str">
        <f t="shared" si="9"/>
        <v>3</v>
      </c>
      <c r="S10" s="23" t="str">
        <f t="shared" si="9"/>
        <v>6</v>
      </c>
      <c r="T10" s="23" t="str">
        <f t="shared" si="10"/>
        <v>1</v>
      </c>
      <c r="U10" s="23" t="str">
        <f t="shared" si="10"/>
        <v>8</v>
      </c>
      <c r="V10" s="23" t="str">
        <f t="shared" si="10"/>
        <v>9</v>
      </c>
      <c r="W10" s="23" t="str">
        <f t="shared" si="10"/>
        <v>4</v>
      </c>
      <c r="X10" s="23" t="str">
        <f t="shared" si="10"/>
        <v>12</v>
      </c>
      <c r="Z10" s="24">
        <v>7</v>
      </c>
      <c r="AA10" s="44">
        <f>COUNTIFS($Q$4:$X43,"7")</f>
        <v>5</v>
      </c>
      <c r="AD10" s="45" t="str">
        <f t="shared" si="12"/>
        <v/>
      </c>
      <c r="AE10" s="46" t="str">
        <f t="shared" si="13"/>
        <v/>
      </c>
      <c r="AF10" s="46" t="str">
        <f t="shared" si="14"/>
        <v/>
      </c>
      <c r="AG10" s="45" t="str">
        <f t="shared" si="15"/>
        <v>toc</v>
      </c>
      <c r="AH10" s="26" t="str">
        <f t="shared" si="16"/>
        <v/>
      </c>
      <c r="AI10" s="28">
        <v>7</v>
      </c>
      <c r="AJ10" s="29">
        <f>COUNTIFS(Q4:Q37,"7")</f>
        <v>0</v>
      </c>
      <c r="AK10" s="29">
        <f t="shared" ref="AK10:AQ10" si="38">COUNTIFS(R4:R37,"7")</f>
        <v>0</v>
      </c>
      <c r="AL10" s="29">
        <f t="shared" si="38"/>
        <v>0</v>
      </c>
      <c r="AM10" s="29">
        <f t="shared" si="38"/>
        <v>1</v>
      </c>
      <c r="AN10" s="29">
        <f t="shared" si="38"/>
        <v>0</v>
      </c>
      <c r="AO10" s="29">
        <f t="shared" si="38"/>
        <v>0</v>
      </c>
      <c r="AP10" s="29">
        <f t="shared" si="38"/>
        <v>0</v>
      </c>
      <c r="AQ10" s="29">
        <f t="shared" si="38"/>
        <v>4</v>
      </c>
      <c r="AR10" s="30">
        <v>7</v>
      </c>
      <c r="AT10" s="24">
        <v>7</v>
      </c>
      <c r="AU10" s="31">
        <f t="shared" si="11"/>
        <v>1</v>
      </c>
      <c r="AV10" s="32">
        <f t="shared" si="18"/>
        <v>4</v>
      </c>
      <c r="AW10" s="4"/>
      <c r="AX10" s="33">
        <f t="shared" si="19"/>
        <v>0</v>
      </c>
      <c r="AY10" s="33">
        <f t="shared" si="20"/>
        <v>0</v>
      </c>
      <c r="AZ10" s="33">
        <f t="shared" si="21"/>
        <v>0</v>
      </c>
      <c r="BA10" s="33">
        <f t="shared" si="22"/>
        <v>4</v>
      </c>
      <c r="BB10" s="33">
        <f t="shared" si="23"/>
        <v>0</v>
      </c>
      <c r="BC10" s="33">
        <f t="shared" si="24"/>
        <v>0</v>
      </c>
      <c r="BD10" s="33">
        <f t="shared" si="25"/>
        <v>0</v>
      </c>
      <c r="BE10" s="33">
        <f t="shared" si="26"/>
        <v>4</v>
      </c>
      <c r="BF10" s="34">
        <f t="shared" si="27"/>
        <v>8</v>
      </c>
      <c r="BG10" s="4">
        <v>7</v>
      </c>
      <c r="BH10" s="35" t="str">
        <f t="shared" si="28"/>
        <v/>
      </c>
      <c r="BI10" s="36" t="str">
        <f t="shared" si="29"/>
        <v/>
      </c>
      <c r="BJ10" s="37" t="str">
        <f t="shared" si="30"/>
        <v/>
      </c>
      <c r="BK10" s="34">
        <f t="shared" si="31"/>
        <v>7</v>
      </c>
      <c r="BL10" s="14">
        <f t="shared" si="32"/>
        <v>7</v>
      </c>
      <c r="BM10" s="38" t="str">
        <f t="shared" si="33"/>
        <v/>
      </c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</row>
    <row r="11" spans="1:1027" ht="20.100000000000001" customHeight="1" thickBot="1">
      <c r="A11" s="4"/>
      <c r="B11" s="57" t="s">
        <v>29</v>
      </c>
      <c r="C11" s="57" t="s">
        <v>30</v>
      </c>
      <c r="D11" s="58" t="s">
        <v>87</v>
      </c>
      <c r="E11" s="39"/>
      <c r="F11" s="40" t="str">
        <f t="shared" si="0"/>
        <v>11.8.9.6.4.1.15.13</v>
      </c>
      <c r="G11" s="19"/>
      <c r="H11" s="41" t="str">
        <f t="shared" si="1"/>
        <v>11</v>
      </c>
      <c r="I11" s="42" t="str">
        <f t="shared" si="2"/>
        <v>8</v>
      </c>
      <c r="J11" s="42" t="str">
        <f t="shared" si="3"/>
        <v>9</v>
      </c>
      <c r="K11" s="42" t="str">
        <f t="shared" si="4"/>
        <v>6.</v>
      </c>
      <c r="L11" s="42" t="str">
        <f t="shared" si="5"/>
        <v>4.</v>
      </c>
      <c r="M11" s="42" t="str">
        <f t="shared" si="6"/>
        <v>1.</v>
      </c>
      <c r="N11" s="42" t="str">
        <f t="shared" si="7"/>
        <v>15</v>
      </c>
      <c r="O11" s="43" t="str">
        <f t="shared" si="8"/>
        <v>13</v>
      </c>
      <c r="Q11" s="23" t="str">
        <f t="shared" si="9"/>
        <v>11</v>
      </c>
      <c r="R11" s="23" t="str">
        <f t="shared" si="9"/>
        <v>8</v>
      </c>
      <c r="S11" s="23" t="str">
        <f t="shared" si="9"/>
        <v>9</v>
      </c>
      <c r="T11" s="23" t="str">
        <f t="shared" si="10"/>
        <v>6</v>
      </c>
      <c r="U11" s="23" t="str">
        <f t="shared" si="10"/>
        <v>4</v>
      </c>
      <c r="V11" s="23" t="str">
        <f t="shared" si="10"/>
        <v>1</v>
      </c>
      <c r="W11" s="23" t="str">
        <f t="shared" si="10"/>
        <v>15</v>
      </c>
      <c r="X11" s="23" t="str">
        <f t="shared" si="10"/>
        <v>13</v>
      </c>
      <c r="Z11" s="24">
        <v>8</v>
      </c>
      <c r="AA11" s="44">
        <f>COUNTIFS($Q$4:$X44,"8")</f>
        <v>31</v>
      </c>
      <c r="AD11" s="45" t="str">
        <f t="shared" si="12"/>
        <v/>
      </c>
      <c r="AE11" s="46" t="str">
        <f t="shared" si="13"/>
        <v/>
      </c>
      <c r="AF11" s="46" t="str">
        <f t="shared" si="14"/>
        <v>out</v>
      </c>
      <c r="AG11" s="45" t="str">
        <f t="shared" si="15"/>
        <v/>
      </c>
      <c r="AH11" s="26" t="str">
        <f t="shared" si="16"/>
        <v/>
      </c>
      <c r="AI11" s="28">
        <v>8</v>
      </c>
      <c r="AJ11" s="29">
        <f>COUNTIFS(Q4:Q37,"8")</f>
        <v>0</v>
      </c>
      <c r="AK11" s="29">
        <f t="shared" ref="AK11:AQ11" si="39">COUNTIFS(R4:R37,"8")</f>
        <v>2</v>
      </c>
      <c r="AL11" s="29">
        <f t="shared" si="39"/>
        <v>11</v>
      </c>
      <c r="AM11" s="29">
        <f t="shared" si="39"/>
        <v>7</v>
      </c>
      <c r="AN11" s="29">
        <f t="shared" si="39"/>
        <v>3</v>
      </c>
      <c r="AO11" s="29">
        <f t="shared" si="39"/>
        <v>4</v>
      </c>
      <c r="AP11" s="29">
        <f t="shared" si="39"/>
        <v>4</v>
      </c>
      <c r="AQ11" s="29">
        <f t="shared" si="39"/>
        <v>0</v>
      </c>
      <c r="AR11" s="30">
        <v>8</v>
      </c>
      <c r="AT11" s="24">
        <v>8</v>
      </c>
      <c r="AU11" s="31">
        <f t="shared" si="11"/>
        <v>23</v>
      </c>
      <c r="AV11" s="32">
        <f t="shared" si="18"/>
        <v>8</v>
      </c>
      <c r="AW11" s="4"/>
      <c r="AX11" s="33">
        <f t="shared" si="19"/>
        <v>0</v>
      </c>
      <c r="AY11" s="33">
        <f t="shared" si="20"/>
        <v>16</v>
      </c>
      <c r="AZ11" s="33">
        <f t="shared" si="21"/>
        <v>66</v>
      </c>
      <c r="BA11" s="33">
        <f t="shared" si="22"/>
        <v>28</v>
      </c>
      <c r="BB11" s="33">
        <f t="shared" si="23"/>
        <v>6</v>
      </c>
      <c r="BC11" s="33">
        <f t="shared" si="24"/>
        <v>4</v>
      </c>
      <c r="BD11" s="33">
        <f t="shared" si="25"/>
        <v>4</v>
      </c>
      <c r="BE11" s="33">
        <f t="shared" si="26"/>
        <v>0</v>
      </c>
      <c r="BF11" s="34">
        <f t="shared" si="27"/>
        <v>124</v>
      </c>
      <c r="BG11" s="4">
        <v>8</v>
      </c>
      <c r="BH11" s="35" t="str">
        <f t="shared" si="28"/>
        <v/>
      </c>
      <c r="BI11" s="36" t="str">
        <f t="shared" si="29"/>
        <v/>
      </c>
      <c r="BJ11" s="37">
        <f t="shared" si="30"/>
        <v>8</v>
      </c>
      <c r="BK11" s="34" t="str">
        <f t="shared" si="31"/>
        <v/>
      </c>
      <c r="BL11" s="14" t="str">
        <f t="shared" si="32"/>
        <v/>
      </c>
      <c r="BM11" s="38" t="str">
        <f t="shared" si="33"/>
        <v/>
      </c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</row>
    <row r="12" spans="1:1027" ht="20.100000000000001" customHeight="1" thickBot="1">
      <c r="A12" s="4"/>
      <c r="B12" s="57" t="s">
        <v>31</v>
      </c>
      <c r="C12" s="57" t="s">
        <v>32</v>
      </c>
      <c r="D12" s="58" t="s">
        <v>88</v>
      </c>
      <c r="E12" s="39"/>
      <c r="F12" s="40" t="str">
        <f t="shared" si="0"/>
        <v>11.9.8.13.4.15.3.1</v>
      </c>
      <c r="G12" s="19"/>
      <c r="H12" s="41" t="str">
        <f t="shared" si="1"/>
        <v>11</v>
      </c>
      <c r="I12" s="42" t="str">
        <f t="shared" si="2"/>
        <v>9</v>
      </c>
      <c r="J12" s="42" t="str">
        <f t="shared" si="3"/>
        <v>8</v>
      </c>
      <c r="K12" s="42" t="str">
        <f t="shared" si="4"/>
        <v>13</v>
      </c>
      <c r="L12" s="42" t="str">
        <f t="shared" si="5"/>
        <v>4.</v>
      </c>
      <c r="M12" s="42" t="str">
        <f t="shared" si="6"/>
        <v>15</v>
      </c>
      <c r="N12" s="42" t="str">
        <f t="shared" si="7"/>
        <v>3.</v>
      </c>
      <c r="O12" s="43" t="str">
        <f t="shared" si="8"/>
        <v>1</v>
      </c>
      <c r="Q12" s="23" t="str">
        <f t="shared" si="9"/>
        <v>11</v>
      </c>
      <c r="R12" s="23" t="str">
        <f t="shared" si="9"/>
        <v>9</v>
      </c>
      <c r="S12" s="23" t="str">
        <f t="shared" si="9"/>
        <v>8</v>
      </c>
      <c r="T12" s="23" t="str">
        <f t="shared" si="10"/>
        <v>13</v>
      </c>
      <c r="U12" s="23" t="str">
        <f t="shared" si="10"/>
        <v>4</v>
      </c>
      <c r="V12" s="23" t="str">
        <f t="shared" si="10"/>
        <v>15</v>
      </c>
      <c r="W12" s="23" t="str">
        <f t="shared" si="10"/>
        <v>3</v>
      </c>
      <c r="X12" s="23" t="str">
        <f t="shared" si="10"/>
        <v>1</v>
      </c>
      <c r="Z12" s="24">
        <v>9</v>
      </c>
      <c r="AA12" s="44">
        <f>COUNTIFS($Q$4:$X45,"9")</f>
        <v>33</v>
      </c>
      <c r="AD12" s="45" t="str">
        <f t="shared" si="12"/>
        <v/>
      </c>
      <c r="AE12" s="46" t="str">
        <f t="shared" si="13"/>
        <v/>
      </c>
      <c r="AF12" s="46" t="str">
        <f t="shared" si="14"/>
        <v>out</v>
      </c>
      <c r="AG12" s="45" t="str">
        <f t="shared" si="15"/>
        <v/>
      </c>
      <c r="AH12" s="26" t="str">
        <f t="shared" si="16"/>
        <v/>
      </c>
      <c r="AI12" s="28">
        <v>9</v>
      </c>
      <c r="AJ12" s="29">
        <f>COUNTIFS(Q4:Q37,"9")</f>
        <v>1</v>
      </c>
      <c r="AK12" s="29">
        <f t="shared" ref="AK12:AQ12" si="40">COUNTIFS(R4:R37,"9")</f>
        <v>2</v>
      </c>
      <c r="AL12" s="29">
        <f t="shared" si="40"/>
        <v>5</v>
      </c>
      <c r="AM12" s="29">
        <f t="shared" si="40"/>
        <v>7</v>
      </c>
      <c r="AN12" s="29">
        <f t="shared" si="40"/>
        <v>7</v>
      </c>
      <c r="AO12" s="29">
        <f t="shared" si="40"/>
        <v>4</v>
      </c>
      <c r="AP12" s="29">
        <f t="shared" si="40"/>
        <v>1</v>
      </c>
      <c r="AQ12" s="29">
        <f t="shared" si="40"/>
        <v>6</v>
      </c>
      <c r="AR12" s="30">
        <v>9</v>
      </c>
      <c r="AT12" s="24">
        <v>9</v>
      </c>
      <c r="AU12" s="31">
        <f t="shared" si="11"/>
        <v>22</v>
      </c>
      <c r="AV12" s="32">
        <f t="shared" si="18"/>
        <v>11</v>
      </c>
      <c r="AW12" s="4"/>
      <c r="AX12" s="33">
        <f t="shared" si="19"/>
        <v>10</v>
      </c>
      <c r="AY12" s="33">
        <f t="shared" si="20"/>
        <v>16</v>
      </c>
      <c r="AZ12" s="33">
        <f t="shared" si="21"/>
        <v>30</v>
      </c>
      <c r="BA12" s="33">
        <f t="shared" si="22"/>
        <v>28</v>
      </c>
      <c r="BB12" s="33">
        <f t="shared" si="23"/>
        <v>14</v>
      </c>
      <c r="BC12" s="33">
        <f t="shared" si="24"/>
        <v>4</v>
      </c>
      <c r="BD12" s="33">
        <f t="shared" si="25"/>
        <v>1</v>
      </c>
      <c r="BE12" s="33">
        <f t="shared" si="26"/>
        <v>6</v>
      </c>
      <c r="BF12" s="34">
        <f t="shared" si="27"/>
        <v>109</v>
      </c>
      <c r="BG12" s="4">
        <v>9</v>
      </c>
      <c r="BH12" s="35" t="str">
        <f t="shared" si="28"/>
        <v/>
      </c>
      <c r="BI12" s="36" t="str">
        <f t="shared" si="29"/>
        <v/>
      </c>
      <c r="BJ12" s="37">
        <f t="shared" si="30"/>
        <v>9</v>
      </c>
      <c r="BK12" s="34" t="str">
        <f t="shared" si="31"/>
        <v/>
      </c>
      <c r="BL12" s="14" t="str">
        <f t="shared" si="32"/>
        <v/>
      </c>
      <c r="BM12" s="38" t="str">
        <f t="shared" si="33"/>
        <v/>
      </c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</row>
    <row r="13" spans="1:1027" ht="20.100000000000001" customHeight="1" thickBot="1">
      <c r="A13" s="4"/>
      <c r="B13" s="57" t="s">
        <v>33</v>
      </c>
      <c r="C13" s="57" t="s">
        <v>34</v>
      </c>
      <c r="D13" s="58" t="s">
        <v>89</v>
      </c>
      <c r="E13" s="39"/>
      <c r="F13" s="40" t="str">
        <f t="shared" si="0"/>
        <v>11.3.1.9.8.6.4.13</v>
      </c>
      <c r="G13" s="19"/>
      <c r="H13" s="41" t="str">
        <f t="shared" si="1"/>
        <v>11</v>
      </c>
      <c r="I13" s="42" t="str">
        <f t="shared" si="2"/>
        <v>3</v>
      </c>
      <c r="J13" s="42" t="str">
        <f t="shared" si="3"/>
        <v>1</v>
      </c>
      <c r="K13" s="42" t="str">
        <f t="shared" si="4"/>
        <v>9.</v>
      </c>
      <c r="L13" s="42" t="str">
        <f t="shared" si="5"/>
        <v>8.</v>
      </c>
      <c r="M13" s="42" t="str">
        <f t="shared" si="6"/>
        <v>6.</v>
      </c>
      <c r="N13" s="42" t="str">
        <f t="shared" si="7"/>
        <v>4.</v>
      </c>
      <c r="O13" s="43" t="str">
        <f t="shared" si="8"/>
        <v>13</v>
      </c>
      <c r="Q13" s="23" t="str">
        <f t="shared" si="9"/>
        <v>11</v>
      </c>
      <c r="R13" s="23" t="str">
        <f t="shared" si="9"/>
        <v>3</v>
      </c>
      <c r="S13" s="23" t="str">
        <f t="shared" si="9"/>
        <v>1</v>
      </c>
      <c r="T13" s="23" t="str">
        <f t="shared" si="10"/>
        <v>9</v>
      </c>
      <c r="U13" s="23" t="str">
        <f t="shared" si="10"/>
        <v>8</v>
      </c>
      <c r="V13" s="23" t="str">
        <f t="shared" si="10"/>
        <v>6</v>
      </c>
      <c r="W13" s="23" t="str">
        <f t="shared" si="10"/>
        <v>4</v>
      </c>
      <c r="X13" s="23" t="str">
        <f t="shared" si="10"/>
        <v>13</v>
      </c>
      <c r="Z13" s="24">
        <v>10</v>
      </c>
      <c r="AA13" s="44">
        <f>COUNTIFS($Q$4:$X46,"10")</f>
        <v>0</v>
      </c>
      <c r="AD13" s="45" t="str">
        <f t="shared" si="12"/>
        <v/>
      </c>
      <c r="AE13" s="46" t="str">
        <f t="shared" si="13"/>
        <v/>
      </c>
      <c r="AF13" s="46" t="str">
        <f t="shared" si="14"/>
        <v/>
      </c>
      <c r="AG13" s="45" t="str">
        <f t="shared" si="15"/>
        <v>toc</v>
      </c>
      <c r="AH13" s="26" t="str">
        <f t="shared" si="16"/>
        <v/>
      </c>
      <c r="AI13" s="28">
        <v>10</v>
      </c>
      <c r="AJ13" s="29">
        <f>COUNTIFS(Q4:Q37,"10")</f>
        <v>0</v>
      </c>
      <c r="AK13" s="29">
        <f t="shared" ref="AK13:AQ13" si="41">COUNTIFS(R4:R37,"10")</f>
        <v>0</v>
      </c>
      <c r="AL13" s="29">
        <f t="shared" si="41"/>
        <v>0</v>
      </c>
      <c r="AM13" s="29">
        <f t="shared" si="41"/>
        <v>0</v>
      </c>
      <c r="AN13" s="29">
        <f t="shared" si="41"/>
        <v>0</v>
      </c>
      <c r="AO13" s="29">
        <f t="shared" si="41"/>
        <v>0</v>
      </c>
      <c r="AP13" s="29">
        <f t="shared" si="41"/>
        <v>0</v>
      </c>
      <c r="AQ13" s="29">
        <f t="shared" si="41"/>
        <v>0</v>
      </c>
      <c r="AR13" s="30">
        <v>10</v>
      </c>
      <c r="AT13" s="24">
        <v>10</v>
      </c>
      <c r="AU13" s="31">
        <f t="shared" si="11"/>
        <v>0</v>
      </c>
      <c r="AV13" s="32">
        <f t="shared" si="18"/>
        <v>0</v>
      </c>
      <c r="AW13" s="4"/>
      <c r="AX13" s="33">
        <f t="shared" si="19"/>
        <v>0</v>
      </c>
      <c r="AY13" s="33">
        <f t="shared" si="20"/>
        <v>0</v>
      </c>
      <c r="AZ13" s="33">
        <f t="shared" si="21"/>
        <v>0</v>
      </c>
      <c r="BA13" s="33">
        <f t="shared" si="22"/>
        <v>0</v>
      </c>
      <c r="BB13" s="33">
        <f t="shared" si="23"/>
        <v>0</v>
      </c>
      <c r="BC13" s="33">
        <f t="shared" si="24"/>
        <v>0</v>
      </c>
      <c r="BD13" s="33">
        <f t="shared" si="25"/>
        <v>0</v>
      </c>
      <c r="BE13" s="33">
        <f t="shared" si="26"/>
        <v>0</v>
      </c>
      <c r="BF13" s="34">
        <f t="shared" si="27"/>
        <v>0</v>
      </c>
      <c r="BG13" s="4">
        <v>10</v>
      </c>
      <c r="BH13" s="35" t="str">
        <f t="shared" si="28"/>
        <v/>
      </c>
      <c r="BI13" s="36" t="str">
        <f t="shared" si="29"/>
        <v/>
      </c>
      <c r="BJ13" s="37" t="str">
        <f t="shared" si="30"/>
        <v/>
      </c>
      <c r="BK13" s="34">
        <f t="shared" si="31"/>
        <v>10</v>
      </c>
      <c r="BL13" s="14">
        <f t="shared" si="32"/>
        <v>10</v>
      </c>
      <c r="BM13" s="38" t="str">
        <f t="shared" si="33"/>
        <v/>
      </c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</row>
    <row r="14" spans="1:1027" ht="20.100000000000001" customHeight="1" thickBot="1">
      <c r="A14" s="4"/>
      <c r="B14" s="57" t="s">
        <v>35</v>
      </c>
      <c r="C14" s="57" t="s">
        <v>36</v>
      </c>
      <c r="D14" s="58" t="s">
        <v>90</v>
      </c>
      <c r="E14" s="39"/>
      <c r="F14" s="40" t="str">
        <f t="shared" si="0"/>
        <v>6.11.8.3.1.13.15.9</v>
      </c>
      <c r="H14" s="41" t="str">
        <f t="shared" si="1"/>
        <v>6</v>
      </c>
      <c r="I14" s="42" t="str">
        <f t="shared" si="2"/>
        <v>11</v>
      </c>
      <c r="J14" s="42" t="str">
        <f t="shared" si="3"/>
        <v>8</v>
      </c>
      <c r="K14" s="42" t="str">
        <f t="shared" si="4"/>
        <v>3.</v>
      </c>
      <c r="L14" s="42" t="str">
        <f t="shared" si="5"/>
        <v>1.</v>
      </c>
      <c r="M14" s="42" t="str">
        <f t="shared" si="6"/>
        <v>13</v>
      </c>
      <c r="N14" s="42" t="str">
        <f t="shared" si="7"/>
        <v>15</v>
      </c>
      <c r="O14" s="43" t="str">
        <f t="shared" si="8"/>
        <v>9</v>
      </c>
      <c r="Q14" s="23" t="str">
        <f t="shared" si="9"/>
        <v>6</v>
      </c>
      <c r="R14" s="23" t="str">
        <f t="shared" si="9"/>
        <v>11</v>
      </c>
      <c r="S14" s="23" t="str">
        <f t="shared" si="9"/>
        <v>8</v>
      </c>
      <c r="T14" s="23" t="str">
        <f t="shared" si="10"/>
        <v>3</v>
      </c>
      <c r="U14" s="23" t="str">
        <f t="shared" si="10"/>
        <v>1</v>
      </c>
      <c r="V14" s="23" t="str">
        <f t="shared" si="10"/>
        <v>13</v>
      </c>
      <c r="W14" s="23" t="str">
        <f t="shared" si="10"/>
        <v>15</v>
      </c>
      <c r="X14" s="23" t="str">
        <f t="shared" si="10"/>
        <v>9</v>
      </c>
      <c r="Z14" s="24">
        <v>11</v>
      </c>
      <c r="AA14" s="44">
        <f>COUNTIFS($Q$4:$X47,"11")</f>
        <v>34</v>
      </c>
      <c r="AD14" s="45" t="str">
        <f t="shared" si="12"/>
        <v/>
      </c>
      <c r="AE14" s="46" t="str">
        <f t="shared" si="13"/>
        <v/>
      </c>
      <c r="AF14" s="46" t="str">
        <f t="shared" si="14"/>
        <v>out</v>
      </c>
      <c r="AG14" s="45" t="str">
        <f t="shared" si="15"/>
        <v/>
      </c>
      <c r="AH14" s="26" t="str">
        <f t="shared" si="16"/>
        <v/>
      </c>
      <c r="AI14" s="28">
        <v>11</v>
      </c>
      <c r="AJ14" s="29">
        <f>COUNTIFS(Q4:Q37,"11")</f>
        <v>26</v>
      </c>
      <c r="AK14" s="29">
        <f t="shared" ref="AK14:AQ14" si="42">COUNTIFS(R4:R37,"11")</f>
        <v>4</v>
      </c>
      <c r="AL14" s="29">
        <f t="shared" si="42"/>
        <v>2</v>
      </c>
      <c r="AM14" s="29">
        <f t="shared" si="42"/>
        <v>1</v>
      </c>
      <c r="AN14" s="29">
        <f t="shared" si="42"/>
        <v>1</v>
      </c>
      <c r="AO14" s="29">
        <f t="shared" si="42"/>
        <v>0</v>
      </c>
      <c r="AP14" s="29">
        <f t="shared" si="42"/>
        <v>0</v>
      </c>
      <c r="AQ14" s="29">
        <f t="shared" si="42"/>
        <v>0</v>
      </c>
      <c r="AR14" s="30">
        <v>11</v>
      </c>
      <c r="AT14" s="24">
        <v>11</v>
      </c>
      <c r="AU14" s="31">
        <f t="shared" si="11"/>
        <v>34</v>
      </c>
      <c r="AV14" s="32">
        <f t="shared" si="18"/>
        <v>0</v>
      </c>
      <c r="AW14" s="4"/>
      <c r="AX14" s="33">
        <f t="shared" si="19"/>
        <v>260</v>
      </c>
      <c r="AY14" s="33">
        <f t="shared" si="20"/>
        <v>32</v>
      </c>
      <c r="AZ14" s="33">
        <f t="shared" si="21"/>
        <v>12</v>
      </c>
      <c r="BA14" s="33">
        <f t="shared" si="22"/>
        <v>4</v>
      </c>
      <c r="BB14" s="33">
        <f t="shared" si="23"/>
        <v>2</v>
      </c>
      <c r="BC14" s="33">
        <f t="shared" si="24"/>
        <v>0</v>
      </c>
      <c r="BD14" s="33">
        <f t="shared" si="25"/>
        <v>0</v>
      </c>
      <c r="BE14" s="33">
        <f t="shared" si="26"/>
        <v>0</v>
      </c>
      <c r="BF14" s="34">
        <f t="shared" si="27"/>
        <v>310</v>
      </c>
      <c r="BG14" s="4">
        <v>11</v>
      </c>
      <c r="BH14" s="35" t="str">
        <f t="shared" si="28"/>
        <v/>
      </c>
      <c r="BI14" s="36" t="str">
        <f t="shared" si="29"/>
        <v/>
      </c>
      <c r="BJ14" s="37">
        <f t="shared" si="30"/>
        <v>11</v>
      </c>
      <c r="BK14" s="34" t="str">
        <f t="shared" si="31"/>
        <v/>
      </c>
      <c r="BL14" s="14" t="str">
        <f t="shared" si="32"/>
        <v/>
      </c>
      <c r="BM14" s="38" t="str">
        <f t="shared" si="33"/>
        <v/>
      </c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</row>
    <row r="15" spans="1:1027" ht="20.100000000000001" customHeight="1" thickBot="1">
      <c r="A15" s="4"/>
      <c r="B15" s="57" t="s">
        <v>37</v>
      </c>
      <c r="C15" s="57" t="s">
        <v>38</v>
      </c>
      <c r="D15" s="58" t="s">
        <v>91</v>
      </c>
      <c r="E15" s="39"/>
      <c r="F15" s="40" t="str">
        <f t="shared" si="0"/>
        <v>11.1.9.8.13.6.15.4</v>
      </c>
      <c r="H15" s="41" t="str">
        <f t="shared" si="1"/>
        <v>11</v>
      </c>
      <c r="I15" s="42" t="str">
        <f t="shared" si="2"/>
        <v>1</v>
      </c>
      <c r="J15" s="42" t="str">
        <f t="shared" si="3"/>
        <v>9</v>
      </c>
      <c r="K15" s="42" t="str">
        <f t="shared" si="4"/>
        <v>8.</v>
      </c>
      <c r="L15" s="42" t="str">
        <f t="shared" si="5"/>
        <v>13</v>
      </c>
      <c r="M15" s="42" t="str">
        <f t="shared" si="6"/>
        <v>6.</v>
      </c>
      <c r="N15" s="42" t="str">
        <f t="shared" si="7"/>
        <v>15</v>
      </c>
      <c r="O15" s="43" t="str">
        <f t="shared" si="8"/>
        <v>4</v>
      </c>
      <c r="Q15" s="23" t="str">
        <f t="shared" si="9"/>
        <v>11</v>
      </c>
      <c r="R15" s="23" t="str">
        <f t="shared" si="9"/>
        <v>1</v>
      </c>
      <c r="S15" s="23" t="str">
        <f t="shared" si="9"/>
        <v>9</v>
      </c>
      <c r="T15" s="23" t="str">
        <f t="shared" si="10"/>
        <v>8</v>
      </c>
      <c r="U15" s="23" t="str">
        <f t="shared" si="10"/>
        <v>13</v>
      </c>
      <c r="V15" s="23" t="str">
        <f t="shared" si="10"/>
        <v>6</v>
      </c>
      <c r="W15" s="23" t="str">
        <f t="shared" si="10"/>
        <v>15</v>
      </c>
      <c r="X15" s="23" t="str">
        <f t="shared" si="10"/>
        <v>4</v>
      </c>
      <c r="Z15" s="24">
        <v>12</v>
      </c>
      <c r="AA15" s="44">
        <f>COUNTIFS($Q$4:$X48,"12")</f>
        <v>8</v>
      </c>
      <c r="AD15" s="45" t="str">
        <f t="shared" si="12"/>
        <v/>
      </c>
      <c r="AE15" s="46" t="str">
        <f t="shared" si="13"/>
        <v/>
      </c>
      <c r="AF15" s="46" t="str">
        <f t="shared" si="14"/>
        <v/>
      </c>
      <c r="AG15" s="45" t="str">
        <f t="shared" si="15"/>
        <v>toc</v>
      </c>
      <c r="AH15" s="26" t="str">
        <f t="shared" si="16"/>
        <v/>
      </c>
      <c r="AI15" s="28">
        <v>12</v>
      </c>
      <c r="AJ15" s="29">
        <f>COUNTIFS(Q4:Q37,"12")</f>
        <v>0</v>
      </c>
      <c r="AK15" s="29">
        <f t="shared" ref="AK15:AQ15" si="43">COUNTIFS(R4:R37,"12")</f>
        <v>0</v>
      </c>
      <c r="AL15" s="29">
        <f t="shared" si="43"/>
        <v>0</v>
      </c>
      <c r="AM15" s="29">
        <f t="shared" si="43"/>
        <v>0</v>
      </c>
      <c r="AN15" s="29">
        <f t="shared" si="43"/>
        <v>3</v>
      </c>
      <c r="AO15" s="29">
        <f t="shared" si="43"/>
        <v>2</v>
      </c>
      <c r="AP15" s="29">
        <f t="shared" si="43"/>
        <v>0</v>
      </c>
      <c r="AQ15" s="29">
        <f t="shared" si="43"/>
        <v>3</v>
      </c>
      <c r="AR15" s="30">
        <v>12</v>
      </c>
      <c r="AT15" s="24">
        <v>12</v>
      </c>
      <c r="AU15" s="31">
        <f t="shared" si="11"/>
        <v>3</v>
      </c>
      <c r="AV15" s="32">
        <f t="shared" si="18"/>
        <v>5</v>
      </c>
      <c r="AW15" s="4"/>
      <c r="AX15" s="33">
        <f t="shared" si="19"/>
        <v>0</v>
      </c>
      <c r="AY15" s="33">
        <f t="shared" si="20"/>
        <v>0</v>
      </c>
      <c r="AZ15" s="33">
        <f t="shared" si="21"/>
        <v>0</v>
      </c>
      <c r="BA15" s="33">
        <f t="shared" si="22"/>
        <v>0</v>
      </c>
      <c r="BB15" s="33">
        <f t="shared" si="23"/>
        <v>6</v>
      </c>
      <c r="BC15" s="33">
        <f t="shared" si="24"/>
        <v>2</v>
      </c>
      <c r="BD15" s="33">
        <f t="shared" si="25"/>
        <v>0</v>
      </c>
      <c r="BE15" s="33">
        <f t="shared" si="26"/>
        <v>3</v>
      </c>
      <c r="BF15" s="34">
        <f t="shared" si="27"/>
        <v>11</v>
      </c>
      <c r="BG15" s="4">
        <v>12</v>
      </c>
      <c r="BH15" s="35" t="str">
        <f t="shared" si="28"/>
        <v/>
      </c>
      <c r="BI15" s="36" t="str">
        <f t="shared" si="29"/>
        <v/>
      </c>
      <c r="BJ15" s="37" t="str">
        <f t="shared" si="30"/>
        <v/>
      </c>
      <c r="BK15" s="34">
        <f t="shared" si="31"/>
        <v>12</v>
      </c>
      <c r="BL15" s="14">
        <f t="shared" si="32"/>
        <v>12</v>
      </c>
      <c r="BM15" s="38" t="str">
        <f t="shared" si="33"/>
        <v/>
      </c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</row>
    <row r="16" spans="1:1027" ht="20.100000000000001" customHeight="1" thickBot="1">
      <c r="A16" s="4"/>
      <c r="B16" s="57" t="s">
        <v>39</v>
      </c>
      <c r="C16" s="57" t="s">
        <v>40</v>
      </c>
      <c r="D16" s="58" t="s">
        <v>92</v>
      </c>
      <c r="E16" s="39"/>
      <c r="F16" s="40" t="str">
        <f t="shared" si="0"/>
        <v>11.1.3.6.12.13.8.9</v>
      </c>
      <c r="H16" s="41" t="str">
        <f t="shared" si="1"/>
        <v>11</v>
      </c>
      <c r="I16" s="42" t="str">
        <f t="shared" si="2"/>
        <v>1</v>
      </c>
      <c r="J16" s="42" t="str">
        <f t="shared" si="3"/>
        <v>3</v>
      </c>
      <c r="K16" s="42" t="str">
        <f t="shared" si="4"/>
        <v>6.</v>
      </c>
      <c r="L16" s="42" t="str">
        <f t="shared" si="5"/>
        <v>12</v>
      </c>
      <c r="M16" s="42" t="str">
        <f t="shared" si="6"/>
        <v>13</v>
      </c>
      <c r="N16" s="42" t="str">
        <f t="shared" si="7"/>
        <v>8.</v>
      </c>
      <c r="O16" s="43" t="str">
        <f t="shared" si="8"/>
        <v>9</v>
      </c>
      <c r="Q16" s="23" t="str">
        <f t="shared" si="9"/>
        <v>11</v>
      </c>
      <c r="R16" s="23" t="str">
        <f t="shared" si="9"/>
        <v>1</v>
      </c>
      <c r="S16" s="23" t="str">
        <f t="shared" si="9"/>
        <v>3</v>
      </c>
      <c r="T16" s="23" t="str">
        <f t="shared" si="10"/>
        <v>6</v>
      </c>
      <c r="U16" s="23" t="str">
        <f t="shared" si="10"/>
        <v>12</v>
      </c>
      <c r="V16" s="23" t="str">
        <f t="shared" si="10"/>
        <v>13</v>
      </c>
      <c r="W16" s="23" t="str">
        <f t="shared" si="10"/>
        <v>8</v>
      </c>
      <c r="X16" s="23" t="str">
        <f t="shared" si="10"/>
        <v>9</v>
      </c>
      <c r="Z16" s="24">
        <v>13</v>
      </c>
      <c r="AA16" s="44">
        <f>COUNTIFS($Q$4:$X49,"13")</f>
        <v>30</v>
      </c>
      <c r="AD16" s="45" t="str">
        <f t="shared" si="12"/>
        <v/>
      </c>
      <c r="AE16" s="46" t="str">
        <f t="shared" si="13"/>
        <v>fav</v>
      </c>
      <c r="AF16" s="46" t="str">
        <f t="shared" si="14"/>
        <v/>
      </c>
      <c r="AG16" s="45" t="str">
        <f t="shared" si="15"/>
        <v/>
      </c>
      <c r="AH16" s="26" t="str">
        <f t="shared" si="16"/>
        <v/>
      </c>
      <c r="AI16" s="28">
        <v>13</v>
      </c>
      <c r="AJ16" s="29">
        <f>COUNTIFS(Q4:Q37,"13")</f>
        <v>0</v>
      </c>
      <c r="AK16" s="29">
        <f t="shared" ref="AK16:AQ16" si="44">COUNTIFS(R4:R37,"13")</f>
        <v>6</v>
      </c>
      <c r="AL16" s="29">
        <f t="shared" si="44"/>
        <v>3</v>
      </c>
      <c r="AM16" s="29">
        <f t="shared" si="44"/>
        <v>7</v>
      </c>
      <c r="AN16" s="29">
        <f t="shared" si="44"/>
        <v>3</v>
      </c>
      <c r="AO16" s="29">
        <f t="shared" si="44"/>
        <v>6</v>
      </c>
      <c r="AP16" s="29">
        <f t="shared" si="44"/>
        <v>3</v>
      </c>
      <c r="AQ16" s="29">
        <f t="shared" si="44"/>
        <v>2</v>
      </c>
      <c r="AR16" s="30">
        <v>13</v>
      </c>
      <c r="AT16" s="24">
        <v>13</v>
      </c>
      <c r="AU16" s="31">
        <f t="shared" si="11"/>
        <v>19</v>
      </c>
      <c r="AV16" s="32">
        <f t="shared" si="18"/>
        <v>11</v>
      </c>
      <c r="AW16" s="4"/>
      <c r="AX16" s="33">
        <f t="shared" si="19"/>
        <v>0</v>
      </c>
      <c r="AY16" s="33">
        <f t="shared" si="20"/>
        <v>48</v>
      </c>
      <c r="AZ16" s="33">
        <f t="shared" si="21"/>
        <v>18</v>
      </c>
      <c r="BA16" s="33">
        <f t="shared" si="22"/>
        <v>28</v>
      </c>
      <c r="BB16" s="33">
        <f t="shared" si="23"/>
        <v>6</v>
      </c>
      <c r="BC16" s="33">
        <f t="shared" si="24"/>
        <v>6</v>
      </c>
      <c r="BD16" s="33">
        <f t="shared" si="25"/>
        <v>3</v>
      </c>
      <c r="BE16" s="33">
        <f t="shared" si="26"/>
        <v>2</v>
      </c>
      <c r="BF16" s="34">
        <f t="shared" si="27"/>
        <v>111</v>
      </c>
      <c r="BG16" s="4">
        <v>13</v>
      </c>
      <c r="BH16" s="35" t="str">
        <f t="shared" si="28"/>
        <v/>
      </c>
      <c r="BI16" s="36">
        <f t="shared" si="29"/>
        <v>13</v>
      </c>
      <c r="BJ16" s="37" t="str">
        <f t="shared" si="30"/>
        <v/>
      </c>
      <c r="BK16" s="34" t="str">
        <f t="shared" si="31"/>
        <v/>
      </c>
      <c r="BL16" s="14" t="str">
        <f t="shared" si="32"/>
        <v/>
      </c>
      <c r="BM16" s="38" t="str">
        <f t="shared" si="33"/>
        <v/>
      </c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</row>
    <row r="17" spans="2:65" s="4" customFormat="1" ht="65.25" thickBot="1">
      <c r="B17" s="57" t="s">
        <v>41</v>
      </c>
      <c r="C17" s="57" t="s">
        <v>42</v>
      </c>
      <c r="D17" s="58" t="s">
        <v>93</v>
      </c>
      <c r="E17" s="39"/>
      <c r="F17" s="40" t="str">
        <f t="shared" si="0"/>
        <v>11.3.1.13.6.9.8.4</v>
      </c>
      <c r="G17" s="1"/>
      <c r="H17" s="41" t="str">
        <f t="shared" si="1"/>
        <v>11</v>
      </c>
      <c r="I17" s="42" t="str">
        <f t="shared" si="2"/>
        <v>3</v>
      </c>
      <c r="J17" s="42" t="str">
        <f t="shared" si="3"/>
        <v>1</v>
      </c>
      <c r="K17" s="42" t="str">
        <f t="shared" si="4"/>
        <v>13</v>
      </c>
      <c r="L17" s="42" t="str">
        <f t="shared" si="5"/>
        <v>6.</v>
      </c>
      <c r="M17" s="42" t="str">
        <f t="shared" si="6"/>
        <v>9.</v>
      </c>
      <c r="N17" s="42" t="str">
        <f t="shared" si="7"/>
        <v>8.</v>
      </c>
      <c r="O17" s="43" t="str">
        <f t="shared" si="8"/>
        <v>4</v>
      </c>
      <c r="P17" s="1"/>
      <c r="Q17" s="23" t="str">
        <f t="shared" si="9"/>
        <v>11</v>
      </c>
      <c r="R17" s="23" t="str">
        <f t="shared" si="9"/>
        <v>3</v>
      </c>
      <c r="S17" s="23" t="str">
        <f t="shared" si="9"/>
        <v>1</v>
      </c>
      <c r="T17" s="23" t="str">
        <f t="shared" si="10"/>
        <v>13</v>
      </c>
      <c r="U17" s="23" t="str">
        <f t="shared" si="10"/>
        <v>6</v>
      </c>
      <c r="V17" s="23" t="str">
        <f t="shared" si="10"/>
        <v>9</v>
      </c>
      <c r="W17" s="23" t="str">
        <f t="shared" si="10"/>
        <v>8</v>
      </c>
      <c r="X17" s="23" t="str">
        <f t="shared" si="10"/>
        <v>4</v>
      </c>
      <c r="Y17" s="1"/>
      <c r="Z17" s="24">
        <v>14</v>
      </c>
      <c r="AA17" s="44">
        <f>COUNTIFS($Q$4:$X50,"14")</f>
        <v>1</v>
      </c>
      <c r="AB17" s="3"/>
      <c r="AC17" s="3"/>
      <c r="AD17" s="45" t="str">
        <f t="shared" si="12"/>
        <v/>
      </c>
      <c r="AE17" s="46" t="str">
        <f t="shared" si="13"/>
        <v/>
      </c>
      <c r="AF17" s="46" t="str">
        <f t="shared" si="14"/>
        <v/>
      </c>
      <c r="AG17" s="45" t="str">
        <f t="shared" si="15"/>
        <v>toc</v>
      </c>
      <c r="AH17" s="26" t="str">
        <f t="shared" si="16"/>
        <v/>
      </c>
      <c r="AI17" s="28">
        <v>14</v>
      </c>
      <c r="AJ17" s="29">
        <f>COUNTIFS(Q4:Q37,"14")</f>
        <v>0</v>
      </c>
      <c r="AK17" s="29">
        <f t="shared" ref="AK17:AQ17" si="45">COUNTIFS(R4:R37,"14")</f>
        <v>0</v>
      </c>
      <c r="AL17" s="29">
        <f t="shared" si="45"/>
        <v>0</v>
      </c>
      <c r="AM17" s="29">
        <f t="shared" si="45"/>
        <v>0</v>
      </c>
      <c r="AN17" s="29">
        <f t="shared" si="45"/>
        <v>0</v>
      </c>
      <c r="AO17" s="29">
        <f t="shared" si="45"/>
        <v>0</v>
      </c>
      <c r="AP17" s="29">
        <f t="shared" si="45"/>
        <v>0</v>
      </c>
      <c r="AQ17" s="29">
        <f t="shared" si="45"/>
        <v>1</v>
      </c>
      <c r="AR17" s="30">
        <v>14</v>
      </c>
      <c r="AS17" s="1"/>
      <c r="AT17" s="24">
        <v>14</v>
      </c>
      <c r="AU17" s="31">
        <f t="shared" si="11"/>
        <v>0</v>
      </c>
      <c r="AV17" s="32">
        <f t="shared" si="18"/>
        <v>1</v>
      </c>
      <c r="AX17" s="33">
        <f t="shared" si="19"/>
        <v>0</v>
      </c>
      <c r="AY17" s="33">
        <f t="shared" si="20"/>
        <v>0</v>
      </c>
      <c r="AZ17" s="33">
        <f t="shared" si="21"/>
        <v>0</v>
      </c>
      <c r="BA17" s="33">
        <f t="shared" si="22"/>
        <v>0</v>
      </c>
      <c r="BB17" s="33">
        <f t="shared" si="23"/>
        <v>0</v>
      </c>
      <c r="BC17" s="33">
        <f t="shared" si="24"/>
        <v>0</v>
      </c>
      <c r="BD17" s="33">
        <f t="shared" si="25"/>
        <v>0</v>
      </c>
      <c r="BE17" s="33">
        <f t="shared" si="26"/>
        <v>1</v>
      </c>
      <c r="BF17" s="34">
        <f t="shared" si="27"/>
        <v>1</v>
      </c>
      <c r="BG17" s="4">
        <v>14</v>
      </c>
      <c r="BH17" s="35" t="str">
        <f t="shared" si="28"/>
        <v/>
      </c>
      <c r="BI17" s="36" t="str">
        <f t="shared" si="29"/>
        <v/>
      </c>
      <c r="BJ17" s="37" t="str">
        <f t="shared" si="30"/>
        <v/>
      </c>
      <c r="BK17" s="34">
        <f t="shared" si="31"/>
        <v>14</v>
      </c>
      <c r="BL17" s="14">
        <f t="shared" si="32"/>
        <v>14</v>
      </c>
      <c r="BM17" s="38" t="str">
        <f t="shared" si="33"/>
        <v/>
      </c>
    </row>
    <row r="18" spans="2:65" s="4" customFormat="1" ht="65.25" thickBot="1">
      <c r="B18" s="57" t="s">
        <v>43</v>
      </c>
      <c r="C18" s="57" t="s">
        <v>44</v>
      </c>
      <c r="D18" s="58" t="s">
        <v>94</v>
      </c>
      <c r="E18" s="39"/>
      <c r="F18" s="40" t="str">
        <f t="shared" si="0"/>
        <v>11.3.9.2.4.8.1.15</v>
      </c>
      <c r="G18" s="1"/>
      <c r="H18" s="41" t="str">
        <f t="shared" si="1"/>
        <v>11</v>
      </c>
      <c r="I18" s="42" t="str">
        <f t="shared" si="2"/>
        <v>3</v>
      </c>
      <c r="J18" s="42" t="str">
        <f t="shared" si="3"/>
        <v>9</v>
      </c>
      <c r="K18" s="42" t="str">
        <f t="shared" si="4"/>
        <v>2.</v>
      </c>
      <c r="L18" s="42" t="str">
        <f t="shared" si="5"/>
        <v>4.</v>
      </c>
      <c r="M18" s="42" t="str">
        <f t="shared" si="6"/>
        <v>8.</v>
      </c>
      <c r="N18" s="42" t="str">
        <f t="shared" si="7"/>
        <v>1.</v>
      </c>
      <c r="O18" s="43" t="str">
        <f t="shared" si="8"/>
        <v>15</v>
      </c>
      <c r="P18" s="1"/>
      <c r="Q18" s="23" t="str">
        <f t="shared" si="9"/>
        <v>11</v>
      </c>
      <c r="R18" s="23" t="str">
        <f t="shared" si="9"/>
        <v>3</v>
      </c>
      <c r="S18" s="23" t="str">
        <f t="shared" si="9"/>
        <v>9</v>
      </c>
      <c r="T18" s="23" t="str">
        <f t="shared" si="10"/>
        <v>2</v>
      </c>
      <c r="U18" s="23" t="str">
        <f t="shared" si="10"/>
        <v>4</v>
      </c>
      <c r="V18" s="23" t="str">
        <f t="shared" si="10"/>
        <v>8</v>
      </c>
      <c r="W18" s="23" t="str">
        <f t="shared" si="10"/>
        <v>1</v>
      </c>
      <c r="X18" s="23" t="str">
        <f t="shared" si="10"/>
        <v>15</v>
      </c>
      <c r="Y18" s="1"/>
      <c r="Z18" s="24">
        <v>15</v>
      </c>
      <c r="AA18" s="44">
        <f>COUNTIFS($Q$4:$X51,"15")</f>
        <v>18</v>
      </c>
      <c r="AB18" s="3"/>
      <c r="AC18" s="3"/>
      <c r="AD18" s="45" t="str">
        <f t="shared" si="12"/>
        <v/>
      </c>
      <c r="AE18" s="46" t="str">
        <f t="shared" si="13"/>
        <v/>
      </c>
      <c r="AF18" s="46" t="str">
        <f t="shared" si="14"/>
        <v/>
      </c>
      <c r="AG18" s="45" t="str">
        <f t="shared" si="15"/>
        <v>toc</v>
      </c>
      <c r="AH18" s="26" t="str">
        <f t="shared" si="16"/>
        <v>toc</v>
      </c>
      <c r="AI18" s="28">
        <v>15</v>
      </c>
      <c r="AJ18" s="29">
        <f>COUNTIFS(Q4:Q37,"15")</f>
        <v>0</v>
      </c>
      <c r="AK18" s="29">
        <f t="shared" ref="AK18:AQ18" si="46">COUNTIFS(R4:R37,"15")</f>
        <v>1</v>
      </c>
      <c r="AL18" s="29">
        <f t="shared" si="46"/>
        <v>0</v>
      </c>
      <c r="AM18" s="29">
        <f t="shared" si="46"/>
        <v>0</v>
      </c>
      <c r="AN18" s="29">
        <f t="shared" si="46"/>
        <v>0</v>
      </c>
      <c r="AO18" s="29">
        <f t="shared" si="46"/>
        <v>1</v>
      </c>
      <c r="AP18" s="29">
        <f t="shared" si="46"/>
        <v>6</v>
      </c>
      <c r="AQ18" s="29">
        <f t="shared" si="46"/>
        <v>10</v>
      </c>
      <c r="AR18" s="30">
        <v>15</v>
      </c>
      <c r="AS18" s="1"/>
      <c r="AT18" s="24">
        <v>15</v>
      </c>
      <c r="AU18" s="31">
        <f t="shared" si="11"/>
        <v>1</v>
      </c>
      <c r="AV18" s="32">
        <f t="shared" si="18"/>
        <v>17</v>
      </c>
      <c r="AX18" s="33">
        <f t="shared" si="19"/>
        <v>0</v>
      </c>
      <c r="AY18" s="33">
        <f t="shared" si="20"/>
        <v>8</v>
      </c>
      <c r="AZ18" s="33">
        <f t="shared" si="21"/>
        <v>0</v>
      </c>
      <c r="BA18" s="33">
        <f t="shared" si="22"/>
        <v>0</v>
      </c>
      <c r="BB18" s="33">
        <f t="shared" si="23"/>
        <v>0</v>
      </c>
      <c r="BC18" s="33">
        <f t="shared" si="24"/>
        <v>1</v>
      </c>
      <c r="BD18" s="33">
        <f t="shared" si="25"/>
        <v>6</v>
      </c>
      <c r="BE18" s="33">
        <f t="shared" si="26"/>
        <v>10</v>
      </c>
      <c r="BF18" s="34">
        <f t="shared" si="27"/>
        <v>25</v>
      </c>
      <c r="BG18" s="4">
        <v>15</v>
      </c>
      <c r="BH18" s="35" t="str">
        <f t="shared" si="28"/>
        <v/>
      </c>
      <c r="BI18" s="36" t="str">
        <f t="shared" si="29"/>
        <v/>
      </c>
      <c r="BJ18" s="37" t="str">
        <f t="shared" si="30"/>
        <v/>
      </c>
      <c r="BK18" s="34">
        <f t="shared" si="31"/>
        <v>15</v>
      </c>
      <c r="BL18" s="14">
        <f t="shared" si="32"/>
        <v>15</v>
      </c>
      <c r="BM18" s="38">
        <f t="shared" si="33"/>
        <v>15</v>
      </c>
    </row>
    <row r="19" spans="2:65" s="4" customFormat="1" ht="52.5" thickBot="1">
      <c r="B19" s="57" t="s">
        <v>45</v>
      </c>
      <c r="C19" s="57" t="s">
        <v>46</v>
      </c>
      <c r="D19" s="58" t="s">
        <v>95</v>
      </c>
      <c r="E19" s="39"/>
      <c r="F19" s="40" t="str">
        <f t="shared" si="0"/>
        <v>1.11.8.13.9.4.3.7</v>
      </c>
      <c r="G19" s="1"/>
      <c r="H19" s="41" t="str">
        <f t="shared" si="1"/>
        <v>1</v>
      </c>
      <c r="I19" s="42" t="str">
        <f t="shared" si="2"/>
        <v>11</v>
      </c>
      <c r="J19" s="42" t="str">
        <f t="shared" si="3"/>
        <v>8</v>
      </c>
      <c r="K19" s="42" t="str">
        <f t="shared" si="4"/>
        <v>13</v>
      </c>
      <c r="L19" s="42" t="str">
        <f t="shared" si="5"/>
        <v>9.</v>
      </c>
      <c r="M19" s="42" t="str">
        <f t="shared" si="6"/>
        <v>4.</v>
      </c>
      <c r="N19" s="42" t="str">
        <f t="shared" si="7"/>
        <v>3.</v>
      </c>
      <c r="O19" s="43" t="str">
        <f t="shared" si="8"/>
        <v>7</v>
      </c>
      <c r="P19" s="1"/>
      <c r="Q19" s="23" t="str">
        <f t="shared" si="9"/>
        <v>1</v>
      </c>
      <c r="R19" s="23" t="str">
        <f t="shared" si="9"/>
        <v>11</v>
      </c>
      <c r="S19" s="23" t="str">
        <f t="shared" si="9"/>
        <v>8</v>
      </c>
      <c r="T19" s="23" t="str">
        <f t="shared" si="10"/>
        <v>13</v>
      </c>
      <c r="U19" s="23" t="str">
        <f t="shared" si="10"/>
        <v>9</v>
      </c>
      <c r="V19" s="23" t="str">
        <f t="shared" si="10"/>
        <v>4</v>
      </c>
      <c r="W19" s="23" t="str">
        <f t="shared" si="10"/>
        <v>3</v>
      </c>
      <c r="X19" s="23" t="str">
        <f t="shared" si="10"/>
        <v>7</v>
      </c>
      <c r="Y19" s="1"/>
      <c r="Z19" s="24">
        <v>16</v>
      </c>
      <c r="AA19" s="44">
        <f>COUNTIFS($Q$4:$X52,"16")</f>
        <v>0</v>
      </c>
      <c r="AB19" s="3"/>
      <c r="AC19" s="3"/>
      <c r="AD19" s="45" t="str">
        <f t="shared" si="12"/>
        <v/>
      </c>
      <c r="AE19" s="46" t="str">
        <f t="shared" si="13"/>
        <v/>
      </c>
      <c r="AF19" s="46" t="str">
        <f t="shared" si="14"/>
        <v/>
      </c>
      <c r="AG19" s="45" t="str">
        <f t="shared" si="15"/>
        <v>toc</v>
      </c>
      <c r="AH19" s="26" t="str">
        <f t="shared" si="16"/>
        <v/>
      </c>
      <c r="AI19" s="28">
        <v>16</v>
      </c>
      <c r="AJ19" s="29">
        <f>COUNTIFS(Q4:Q37,"16")</f>
        <v>0</v>
      </c>
      <c r="AK19" s="29">
        <f t="shared" ref="AK19:AQ19" si="47">COUNTIFS(R4:R37,"16")</f>
        <v>0</v>
      </c>
      <c r="AL19" s="29">
        <f t="shared" si="47"/>
        <v>0</v>
      </c>
      <c r="AM19" s="29">
        <f t="shared" si="47"/>
        <v>0</v>
      </c>
      <c r="AN19" s="29">
        <f t="shared" si="47"/>
        <v>0</v>
      </c>
      <c r="AO19" s="29">
        <f t="shared" si="47"/>
        <v>0</v>
      </c>
      <c r="AP19" s="29">
        <f t="shared" si="47"/>
        <v>0</v>
      </c>
      <c r="AQ19" s="29">
        <f t="shared" si="47"/>
        <v>0</v>
      </c>
      <c r="AR19" s="30">
        <v>16</v>
      </c>
      <c r="AS19" s="1"/>
      <c r="AT19" s="24">
        <v>16</v>
      </c>
      <c r="AU19" s="31">
        <f t="shared" si="11"/>
        <v>0</v>
      </c>
      <c r="AV19" s="32">
        <f t="shared" si="18"/>
        <v>0</v>
      </c>
      <c r="AX19" s="33">
        <f t="shared" si="19"/>
        <v>0</v>
      </c>
      <c r="AY19" s="33">
        <f t="shared" si="20"/>
        <v>0</v>
      </c>
      <c r="AZ19" s="33">
        <f t="shared" si="21"/>
        <v>0</v>
      </c>
      <c r="BA19" s="33">
        <f t="shared" si="22"/>
        <v>0</v>
      </c>
      <c r="BB19" s="33">
        <f t="shared" si="23"/>
        <v>0</v>
      </c>
      <c r="BC19" s="33">
        <f t="shared" si="24"/>
        <v>0</v>
      </c>
      <c r="BD19" s="33">
        <f t="shared" si="25"/>
        <v>0</v>
      </c>
      <c r="BE19" s="33">
        <f t="shared" si="26"/>
        <v>0</v>
      </c>
      <c r="BF19" s="34">
        <f t="shared" si="27"/>
        <v>0</v>
      </c>
      <c r="BG19" s="4">
        <v>16</v>
      </c>
      <c r="BH19" s="35" t="str">
        <f t="shared" si="28"/>
        <v/>
      </c>
      <c r="BI19" s="36" t="str">
        <f t="shared" si="29"/>
        <v/>
      </c>
      <c r="BJ19" s="37" t="str">
        <f t="shared" si="30"/>
        <v/>
      </c>
      <c r="BK19" s="34">
        <f t="shared" si="31"/>
        <v>16</v>
      </c>
      <c r="BL19" s="14" t="str">
        <f t="shared" si="32"/>
        <v/>
      </c>
      <c r="BM19" s="38" t="str">
        <f t="shared" si="33"/>
        <v/>
      </c>
    </row>
    <row r="20" spans="2:65" s="4" customFormat="1" ht="65.25" thickBot="1">
      <c r="B20" s="57" t="s">
        <v>47</v>
      </c>
      <c r="C20" s="57" t="s">
        <v>48</v>
      </c>
      <c r="D20" s="58" t="s">
        <v>96</v>
      </c>
      <c r="E20" s="39"/>
      <c r="F20" s="40" t="str">
        <f t="shared" si="0"/>
        <v>11.3.13.9.1.4.8.6</v>
      </c>
      <c r="G20" s="1"/>
      <c r="H20" s="41" t="str">
        <f t="shared" si="1"/>
        <v>11</v>
      </c>
      <c r="I20" s="42" t="str">
        <f t="shared" si="2"/>
        <v>3</v>
      </c>
      <c r="J20" s="42" t="str">
        <f t="shared" si="3"/>
        <v>13</v>
      </c>
      <c r="K20" s="42" t="str">
        <f t="shared" si="4"/>
        <v>9.</v>
      </c>
      <c r="L20" s="42" t="str">
        <f t="shared" si="5"/>
        <v>1.</v>
      </c>
      <c r="M20" s="42" t="str">
        <f t="shared" si="6"/>
        <v>4.</v>
      </c>
      <c r="N20" s="42" t="str">
        <f t="shared" si="7"/>
        <v>8.</v>
      </c>
      <c r="O20" s="43" t="str">
        <f t="shared" si="8"/>
        <v>6</v>
      </c>
      <c r="P20" s="1"/>
      <c r="Q20" s="23" t="str">
        <f t="shared" si="9"/>
        <v>11</v>
      </c>
      <c r="R20" s="23" t="str">
        <f t="shared" si="9"/>
        <v>3</v>
      </c>
      <c r="S20" s="23" t="str">
        <f t="shared" si="9"/>
        <v>13</v>
      </c>
      <c r="T20" s="23" t="str">
        <f t="shared" si="10"/>
        <v>9</v>
      </c>
      <c r="U20" s="23" t="str">
        <f t="shared" si="10"/>
        <v>1</v>
      </c>
      <c r="V20" s="23" t="str">
        <f t="shared" si="10"/>
        <v>4</v>
      </c>
      <c r="W20" s="23" t="str">
        <f t="shared" si="10"/>
        <v>8</v>
      </c>
      <c r="X20" s="23" t="str">
        <f t="shared" si="10"/>
        <v>6</v>
      </c>
      <c r="Y20" s="1"/>
      <c r="Z20" s="24">
        <v>17</v>
      </c>
      <c r="AA20" s="44">
        <f>COUNTIFS($Q$4:$X53,"17")</f>
        <v>0</v>
      </c>
      <c r="AB20" s="3"/>
      <c r="AC20" s="3"/>
      <c r="AD20" s="45" t="str">
        <f t="shared" si="12"/>
        <v/>
      </c>
      <c r="AE20" s="46" t="str">
        <f t="shared" si="13"/>
        <v/>
      </c>
      <c r="AF20" s="46" t="str">
        <f t="shared" si="14"/>
        <v/>
      </c>
      <c r="AG20" s="45" t="str">
        <f t="shared" si="15"/>
        <v>toc</v>
      </c>
      <c r="AH20" s="26" t="str">
        <f t="shared" si="16"/>
        <v/>
      </c>
      <c r="AI20" s="28">
        <v>17</v>
      </c>
      <c r="AJ20" s="29">
        <f>COUNTIFS(Q4:Q37,"17")</f>
        <v>0</v>
      </c>
      <c r="AK20" s="29">
        <f t="shared" ref="AK20:AQ20" si="48">COUNTIFS(R4:R37,"17")</f>
        <v>0</v>
      </c>
      <c r="AL20" s="29">
        <f t="shared" si="48"/>
        <v>0</v>
      </c>
      <c r="AM20" s="29">
        <f t="shared" si="48"/>
        <v>0</v>
      </c>
      <c r="AN20" s="29">
        <f t="shared" si="48"/>
        <v>0</v>
      </c>
      <c r="AO20" s="29">
        <f t="shared" si="48"/>
        <v>0</v>
      </c>
      <c r="AP20" s="29">
        <f t="shared" si="48"/>
        <v>0</v>
      </c>
      <c r="AQ20" s="29">
        <f t="shared" si="48"/>
        <v>0</v>
      </c>
      <c r="AR20" s="30">
        <v>17</v>
      </c>
      <c r="AS20" s="1"/>
      <c r="AT20" s="24">
        <v>17</v>
      </c>
      <c r="AU20" s="31">
        <f t="shared" si="11"/>
        <v>0</v>
      </c>
      <c r="AV20" s="32">
        <f t="shared" si="18"/>
        <v>0</v>
      </c>
      <c r="AX20" s="33">
        <f t="shared" si="19"/>
        <v>0</v>
      </c>
      <c r="AY20" s="33">
        <f t="shared" si="20"/>
        <v>0</v>
      </c>
      <c r="AZ20" s="33">
        <f t="shared" si="21"/>
        <v>0</v>
      </c>
      <c r="BA20" s="33">
        <f t="shared" si="22"/>
        <v>0</v>
      </c>
      <c r="BB20" s="33">
        <f t="shared" si="23"/>
        <v>0</v>
      </c>
      <c r="BC20" s="33">
        <f t="shared" si="24"/>
        <v>0</v>
      </c>
      <c r="BD20" s="33">
        <f t="shared" si="25"/>
        <v>0</v>
      </c>
      <c r="BE20" s="33">
        <f t="shared" si="26"/>
        <v>0</v>
      </c>
      <c r="BF20" s="34">
        <f t="shared" si="27"/>
        <v>0</v>
      </c>
      <c r="BG20" s="4">
        <v>17</v>
      </c>
      <c r="BH20" s="35" t="str">
        <f t="shared" si="28"/>
        <v/>
      </c>
      <c r="BI20" s="36" t="str">
        <f t="shared" si="29"/>
        <v/>
      </c>
      <c r="BJ20" s="37" t="str">
        <f t="shared" si="30"/>
        <v/>
      </c>
      <c r="BK20" s="34">
        <f t="shared" si="31"/>
        <v>17</v>
      </c>
      <c r="BL20" s="14" t="str">
        <f t="shared" si="32"/>
        <v/>
      </c>
      <c r="BM20" s="38" t="str">
        <f t="shared" si="33"/>
        <v/>
      </c>
    </row>
    <row r="21" spans="2:65" s="4" customFormat="1" ht="52.5" thickBot="1">
      <c r="B21" s="57" t="s">
        <v>39</v>
      </c>
      <c r="C21" s="57" t="s">
        <v>49</v>
      </c>
      <c r="D21" s="58" t="s">
        <v>97</v>
      </c>
      <c r="E21" s="39"/>
      <c r="F21" s="40" t="str">
        <f t="shared" si="0"/>
        <v>11.6.1.8.9.3.13.15</v>
      </c>
      <c r="G21" s="1"/>
      <c r="H21" s="41" t="str">
        <f t="shared" si="1"/>
        <v>11</v>
      </c>
      <c r="I21" s="42" t="str">
        <f t="shared" si="2"/>
        <v>6</v>
      </c>
      <c r="J21" s="42" t="str">
        <f t="shared" si="3"/>
        <v>1</v>
      </c>
      <c r="K21" s="42" t="str">
        <f t="shared" si="4"/>
        <v>8.</v>
      </c>
      <c r="L21" s="42" t="str">
        <f t="shared" si="5"/>
        <v>9.</v>
      </c>
      <c r="M21" s="42" t="str">
        <f t="shared" si="6"/>
        <v>3.</v>
      </c>
      <c r="N21" s="42" t="str">
        <f t="shared" si="7"/>
        <v>13</v>
      </c>
      <c r="O21" s="43" t="str">
        <f t="shared" si="8"/>
        <v>15</v>
      </c>
      <c r="P21" s="1"/>
      <c r="Q21" s="23" t="str">
        <f t="shared" si="9"/>
        <v>11</v>
      </c>
      <c r="R21" s="23" t="str">
        <f t="shared" si="9"/>
        <v>6</v>
      </c>
      <c r="S21" s="23" t="str">
        <f t="shared" si="9"/>
        <v>1</v>
      </c>
      <c r="T21" s="23" t="str">
        <f t="shared" si="10"/>
        <v>8</v>
      </c>
      <c r="U21" s="23" t="str">
        <f t="shared" si="10"/>
        <v>9</v>
      </c>
      <c r="V21" s="23" t="str">
        <f t="shared" si="10"/>
        <v>3</v>
      </c>
      <c r="W21" s="23" t="str">
        <f t="shared" si="10"/>
        <v>13</v>
      </c>
      <c r="X21" s="23" t="str">
        <f t="shared" si="10"/>
        <v>15</v>
      </c>
      <c r="Y21" s="1"/>
      <c r="Z21" s="24">
        <v>18</v>
      </c>
      <c r="AA21" s="44">
        <f>COUNTIFS($Q$4:$X54,"18")</f>
        <v>0</v>
      </c>
      <c r="AB21" s="3"/>
      <c r="AC21" s="3"/>
      <c r="AD21" s="45" t="str">
        <f t="shared" si="12"/>
        <v/>
      </c>
      <c r="AE21" s="46" t="str">
        <f t="shared" si="13"/>
        <v/>
      </c>
      <c r="AF21" s="46" t="str">
        <f t="shared" si="14"/>
        <v/>
      </c>
      <c r="AG21" s="45" t="str">
        <f t="shared" si="15"/>
        <v>toc</v>
      </c>
      <c r="AH21" s="26" t="str">
        <f t="shared" si="16"/>
        <v/>
      </c>
      <c r="AI21" s="28">
        <v>18</v>
      </c>
      <c r="AJ21" s="29">
        <f>COUNTIFS(Q4:Q37,"18")</f>
        <v>0</v>
      </c>
      <c r="AK21" s="29">
        <f t="shared" ref="AK21:AQ21" si="49">COUNTIFS(R4:R37,"18")</f>
        <v>0</v>
      </c>
      <c r="AL21" s="29">
        <f t="shared" si="49"/>
        <v>0</v>
      </c>
      <c r="AM21" s="29">
        <f t="shared" si="49"/>
        <v>0</v>
      </c>
      <c r="AN21" s="29">
        <f t="shared" si="49"/>
        <v>0</v>
      </c>
      <c r="AO21" s="29">
        <f t="shared" si="49"/>
        <v>0</v>
      </c>
      <c r="AP21" s="29">
        <f t="shared" si="49"/>
        <v>0</v>
      </c>
      <c r="AQ21" s="29">
        <f t="shared" si="49"/>
        <v>0</v>
      </c>
      <c r="AR21" s="30">
        <v>18</v>
      </c>
      <c r="AS21" s="1"/>
      <c r="AT21" s="24">
        <v>18</v>
      </c>
      <c r="AU21" s="31">
        <f t="shared" si="11"/>
        <v>0</v>
      </c>
      <c r="AV21" s="32">
        <f t="shared" si="18"/>
        <v>0</v>
      </c>
      <c r="AX21" s="33">
        <f t="shared" si="19"/>
        <v>0</v>
      </c>
      <c r="AY21" s="33">
        <f t="shared" si="20"/>
        <v>0</v>
      </c>
      <c r="AZ21" s="33">
        <f t="shared" si="21"/>
        <v>0</v>
      </c>
      <c r="BA21" s="33">
        <f t="shared" si="22"/>
        <v>0</v>
      </c>
      <c r="BB21" s="33">
        <f t="shared" si="23"/>
        <v>0</v>
      </c>
      <c r="BC21" s="33">
        <f t="shared" si="24"/>
        <v>0</v>
      </c>
      <c r="BD21" s="33">
        <f t="shared" si="25"/>
        <v>0</v>
      </c>
      <c r="BE21" s="33">
        <f t="shared" si="26"/>
        <v>0</v>
      </c>
      <c r="BF21" s="34">
        <f t="shared" si="27"/>
        <v>0</v>
      </c>
      <c r="BG21" s="4">
        <v>18</v>
      </c>
      <c r="BH21" s="35" t="str">
        <f t="shared" si="28"/>
        <v/>
      </c>
      <c r="BI21" s="36" t="str">
        <f t="shared" si="29"/>
        <v/>
      </c>
      <c r="BJ21" s="37" t="str">
        <f t="shared" si="30"/>
        <v/>
      </c>
      <c r="BK21" s="34">
        <f t="shared" si="31"/>
        <v>18</v>
      </c>
      <c r="BL21" s="14" t="str">
        <f t="shared" si="32"/>
        <v/>
      </c>
      <c r="BM21" s="38" t="str">
        <f t="shared" si="33"/>
        <v/>
      </c>
    </row>
    <row r="22" spans="2:65" s="4" customFormat="1" ht="65.25" thickBot="1">
      <c r="B22" s="57" t="s">
        <v>50</v>
      </c>
      <c r="C22" s="57" t="s">
        <v>51</v>
      </c>
      <c r="D22" s="58" t="s">
        <v>98</v>
      </c>
      <c r="E22" s="39"/>
      <c r="F22" s="40" t="str">
        <f t="shared" si="0"/>
        <v>11.3.1.6.9.8.4.12</v>
      </c>
      <c r="G22" s="1"/>
      <c r="H22" s="41" t="str">
        <f t="shared" si="1"/>
        <v>11</v>
      </c>
      <c r="I22" s="42" t="str">
        <f t="shared" si="2"/>
        <v>3</v>
      </c>
      <c r="J22" s="42" t="str">
        <f t="shared" si="3"/>
        <v>1</v>
      </c>
      <c r="K22" s="42" t="str">
        <f t="shared" si="4"/>
        <v>6.</v>
      </c>
      <c r="L22" s="42" t="str">
        <f t="shared" si="5"/>
        <v>9.</v>
      </c>
      <c r="M22" s="42" t="str">
        <f t="shared" si="6"/>
        <v>8.</v>
      </c>
      <c r="N22" s="42" t="str">
        <f t="shared" si="7"/>
        <v>4.</v>
      </c>
      <c r="O22" s="43" t="str">
        <f t="shared" si="8"/>
        <v>12</v>
      </c>
      <c r="P22" s="1"/>
      <c r="Q22" s="23" t="str">
        <f t="shared" si="9"/>
        <v>11</v>
      </c>
      <c r="R22" s="23" t="str">
        <f t="shared" si="9"/>
        <v>3</v>
      </c>
      <c r="S22" s="23" t="str">
        <f t="shared" si="9"/>
        <v>1</v>
      </c>
      <c r="T22" s="23" t="str">
        <f t="shared" si="10"/>
        <v>6</v>
      </c>
      <c r="U22" s="23" t="str">
        <f t="shared" si="10"/>
        <v>9</v>
      </c>
      <c r="V22" s="23" t="str">
        <f t="shared" si="10"/>
        <v>8</v>
      </c>
      <c r="W22" s="23" t="str">
        <f t="shared" si="10"/>
        <v>4</v>
      </c>
      <c r="X22" s="23" t="str">
        <f t="shared" si="10"/>
        <v>12</v>
      </c>
      <c r="Y22" s="1"/>
      <c r="Z22" s="24">
        <v>19</v>
      </c>
      <c r="AA22" s="44">
        <f>COUNTIFS($Q$4:$X55,"19")</f>
        <v>0</v>
      </c>
      <c r="AB22" s="3"/>
      <c r="AC22" s="3"/>
      <c r="AD22" s="45" t="str">
        <f t="shared" si="12"/>
        <v/>
      </c>
      <c r="AE22" s="46" t="str">
        <f t="shared" si="13"/>
        <v/>
      </c>
      <c r="AF22" s="46" t="str">
        <f t="shared" si="14"/>
        <v/>
      </c>
      <c r="AG22" s="45" t="str">
        <f t="shared" si="15"/>
        <v>toc</v>
      </c>
      <c r="AH22" s="26" t="str">
        <f t="shared" si="16"/>
        <v/>
      </c>
      <c r="AI22" s="28">
        <v>19</v>
      </c>
      <c r="AJ22" s="29">
        <f>COUNTIFS(Q4:Q37,"19")</f>
        <v>0</v>
      </c>
      <c r="AK22" s="29">
        <f t="shared" ref="AK22:AQ22" si="50">COUNTIFS(R4:R37,"19")</f>
        <v>0</v>
      </c>
      <c r="AL22" s="29">
        <f t="shared" si="50"/>
        <v>0</v>
      </c>
      <c r="AM22" s="29">
        <f t="shared" si="50"/>
        <v>0</v>
      </c>
      <c r="AN22" s="29">
        <f t="shared" si="50"/>
        <v>0</v>
      </c>
      <c r="AO22" s="29">
        <f t="shared" si="50"/>
        <v>0</v>
      </c>
      <c r="AP22" s="29">
        <f t="shared" si="50"/>
        <v>0</v>
      </c>
      <c r="AQ22" s="29">
        <f t="shared" si="50"/>
        <v>0</v>
      </c>
      <c r="AR22" s="30">
        <v>19</v>
      </c>
      <c r="AS22" s="1"/>
      <c r="AT22" s="24">
        <v>19</v>
      </c>
      <c r="AU22" s="31">
        <f t="shared" si="11"/>
        <v>0</v>
      </c>
      <c r="AV22" s="32">
        <f t="shared" si="18"/>
        <v>0</v>
      </c>
      <c r="AX22" s="33">
        <f t="shared" si="19"/>
        <v>0</v>
      </c>
      <c r="AY22" s="33">
        <f t="shared" si="20"/>
        <v>0</v>
      </c>
      <c r="AZ22" s="33">
        <f t="shared" si="21"/>
        <v>0</v>
      </c>
      <c r="BA22" s="33">
        <f t="shared" si="22"/>
        <v>0</v>
      </c>
      <c r="BB22" s="33">
        <f t="shared" si="23"/>
        <v>0</v>
      </c>
      <c r="BC22" s="33">
        <f t="shared" si="24"/>
        <v>0</v>
      </c>
      <c r="BD22" s="33">
        <f t="shared" si="25"/>
        <v>0</v>
      </c>
      <c r="BE22" s="33">
        <f t="shared" si="26"/>
        <v>0</v>
      </c>
      <c r="BF22" s="34">
        <f t="shared" si="27"/>
        <v>0</v>
      </c>
      <c r="BG22" s="4">
        <v>19</v>
      </c>
      <c r="BH22" s="35" t="str">
        <f t="shared" si="28"/>
        <v/>
      </c>
      <c r="BI22" s="36" t="str">
        <f t="shared" si="29"/>
        <v/>
      </c>
      <c r="BJ22" s="37" t="str">
        <f t="shared" si="30"/>
        <v/>
      </c>
      <c r="BK22" s="34">
        <f t="shared" si="31"/>
        <v>19</v>
      </c>
      <c r="BL22" s="14" t="str">
        <f t="shared" si="32"/>
        <v/>
      </c>
      <c r="BM22" s="38" t="str">
        <f t="shared" si="33"/>
        <v/>
      </c>
    </row>
    <row r="23" spans="2:65" s="4" customFormat="1" ht="52.5" thickBot="1">
      <c r="B23" s="57" t="s">
        <v>17</v>
      </c>
      <c r="C23" s="57" t="s">
        <v>52</v>
      </c>
      <c r="D23" s="58" t="s">
        <v>99</v>
      </c>
      <c r="E23" s="39"/>
      <c r="F23" s="40" t="str">
        <f t="shared" si="0"/>
        <v>11.1.3.13.6.8.15.9</v>
      </c>
      <c r="G23" s="1"/>
      <c r="H23" s="41" t="str">
        <f t="shared" si="1"/>
        <v>11</v>
      </c>
      <c r="I23" s="42" t="str">
        <f t="shared" si="2"/>
        <v>1</v>
      </c>
      <c r="J23" s="42" t="str">
        <f t="shared" si="3"/>
        <v>3</v>
      </c>
      <c r="K23" s="42" t="str">
        <f t="shared" si="4"/>
        <v>13</v>
      </c>
      <c r="L23" s="42" t="str">
        <f t="shared" si="5"/>
        <v>6.</v>
      </c>
      <c r="M23" s="42" t="str">
        <f t="shared" si="6"/>
        <v>8.</v>
      </c>
      <c r="N23" s="42" t="str">
        <f t="shared" si="7"/>
        <v>15</v>
      </c>
      <c r="O23" s="43" t="str">
        <f t="shared" si="8"/>
        <v>9</v>
      </c>
      <c r="P23" s="1"/>
      <c r="Q23" s="23" t="str">
        <f t="shared" si="9"/>
        <v>11</v>
      </c>
      <c r="R23" s="23" t="str">
        <f t="shared" si="9"/>
        <v>1</v>
      </c>
      <c r="S23" s="23" t="str">
        <f t="shared" si="9"/>
        <v>3</v>
      </c>
      <c r="T23" s="23" t="str">
        <f t="shared" si="10"/>
        <v>13</v>
      </c>
      <c r="U23" s="23" t="str">
        <f t="shared" si="10"/>
        <v>6</v>
      </c>
      <c r="V23" s="23" t="str">
        <f t="shared" si="10"/>
        <v>8</v>
      </c>
      <c r="W23" s="23" t="str">
        <f t="shared" si="10"/>
        <v>15</v>
      </c>
      <c r="X23" s="23" t="str">
        <f t="shared" si="10"/>
        <v>9</v>
      </c>
      <c r="Y23" s="1"/>
      <c r="Z23" s="47">
        <v>20</v>
      </c>
      <c r="AA23" s="48">
        <f>COUNTIFS($Q$4:$X56,"20")</f>
        <v>0</v>
      </c>
      <c r="AB23" s="3"/>
      <c r="AC23" s="3"/>
      <c r="AD23" s="49" t="str">
        <f t="shared" si="12"/>
        <v/>
      </c>
      <c r="AE23" s="50" t="str">
        <f t="shared" si="13"/>
        <v/>
      </c>
      <c r="AF23" s="50" t="str">
        <f t="shared" si="14"/>
        <v/>
      </c>
      <c r="AG23" s="49" t="str">
        <f t="shared" si="15"/>
        <v>toc</v>
      </c>
      <c r="AH23" s="26" t="str">
        <f t="shared" si="16"/>
        <v/>
      </c>
      <c r="AI23" s="28">
        <v>20</v>
      </c>
      <c r="AJ23" s="29">
        <f>COUNTIFS(Q4:Q37,"20")</f>
        <v>0</v>
      </c>
      <c r="AK23" s="29">
        <f t="shared" ref="AK23:AQ23" si="51">COUNTIFS(R4:R37,"20")</f>
        <v>0</v>
      </c>
      <c r="AL23" s="29">
        <f t="shared" si="51"/>
        <v>0</v>
      </c>
      <c r="AM23" s="29">
        <f t="shared" si="51"/>
        <v>0</v>
      </c>
      <c r="AN23" s="29">
        <f t="shared" si="51"/>
        <v>0</v>
      </c>
      <c r="AO23" s="29">
        <f t="shared" si="51"/>
        <v>0</v>
      </c>
      <c r="AP23" s="29">
        <f t="shared" si="51"/>
        <v>0</v>
      </c>
      <c r="AQ23" s="29">
        <f t="shared" si="51"/>
        <v>0</v>
      </c>
      <c r="AR23" s="30">
        <v>20</v>
      </c>
      <c r="AS23" s="1"/>
      <c r="AT23" s="47">
        <v>20</v>
      </c>
      <c r="AU23" s="31">
        <f t="shared" si="11"/>
        <v>0</v>
      </c>
      <c r="AV23" s="51">
        <f t="shared" si="18"/>
        <v>0</v>
      </c>
      <c r="AX23" s="33">
        <f t="shared" si="19"/>
        <v>0</v>
      </c>
      <c r="AY23" s="33">
        <f t="shared" si="20"/>
        <v>0</v>
      </c>
      <c r="AZ23" s="33">
        <f t="shared" si="21"/>
        <v>0</v>
      </c>
      <c r="BA23" s="33">
        <f t="shared" si="22"/>
        <v>0</v>
      </c>
      <c r="BB23" s="33">
        <f t="shared" si="23"/>
        <v>0</v>
      </c>
      <c r="BC23" s="33">
        <f t="shared" si="24"/>
        <v>0</v>
      </c>
      <c r="BD23" s="33">
        <f t="shared" si="25"/>
        <v>0</v>
      </c>
      <c r="BE23" s="33">
        <f t="shared" si="26"/>
        <v>0</v>
      </c>
      <c r="BF23" s="34">
        <f t="shared" si="27"/>
        <v>0</v>
      </c>
      <c r="BG23" s="4">
        <v>20</v>
      </c>
      <c r="BH23" s="35" t="str">
        <f t="shared" si="28"/>
        <v/>
      </c>
      <c r="BI23" s="36" t="str">
        <f t="shared" si="29"/>
        <v/>
      </c>
      <c r="BJ23" s="37" t="str">
        <f t="shared" si="30"/>
        <v/>
      </c>
      <c r="BK23" s="34">
        <f t="shared" si="31"/>
        <v>20</v>
      </c>
      <c r="BL23" s="14" t="str">
        <f t="shared" si="32"/>
        <v/>
      </c>
      <c r="BM23" s="38" t="str">
        <f t="shared" si="33"/>
        <v/>
      </c>
    </row>
    <row r="24" spans="2:65" s="4" customFormat="1" ht="64.5">
      <c r="B24" s="57" t="s">
        <v>53</v>
      </c>
      <c r="C24" s="57" t="s">
        <v>54</v>
      </c>
      <c r="D24" s="58" t="s">
        <v>100</v>
      </c>
      <c r="E24" s="39"/>
      <c r="F24" s="40" t="str">
        <f t="shared" si="0"/>
        <v>11.13.8.9.1.6.4.15</v>
      </c>
      <c r="G24" s="1"/>
      <c r="H24" s="41" t="str">
        <f t="shared" si="1"/>
        <v>11</v>
      </c>
      <c r="I24" s="42" t="str">
        <f t="shared" si="2"/>
        <v>13</v>
      </c>
      <c r="J24" s="42" t="str">
        <f t="shared" si="3"/>
        <v>8</v>
      </c>
      <c r="K24" s="42" t="str">
        <f t="shared" si="4"/>
        <v>9.</v>
      </c>
      <c r="L24" s="42" t="str">
        <f t="shared" si="5"/>
        <v>1.</v>
      </c>
      <c r="M24" s="42" t="str">
        <f t="shared" si="6"/>
        <v>6.</v>
      </c>
      <c r="N24" s="42" t="str">
        <f t="shared" si="7"/>
        <v>4.</v>
      </c>
      <c r="O24" s="43" t="str">
        <f t="shared" si="8"/>
        <v>15</v>
      </c>
      <c r="P24" s="1"/>
      <c r="Q24" s="23" t="str">
        <f t="shared" si="9"/>
        <v>11</v>
      </c>
      <c r="R24" s="23" t="str">
        <f t="shared" si="9"/>
        <v>13</v>
      </c>
      <c r="S24" s="23" t="str">
        <f t="shared" si="9"/>
        <v>8</v>
      </c>
      <c r="T24" s="23" t="str">
        <f t="shared" si="10"/>
        <v>9</v>
      </c>
      <c r="U24" s="23" t="str">
        <f t="shared" si="10"/>
        <v>1</v>
      </c>
      <c r="V24" s="23" t="str">
        <f t="shared" si="10"/>
        <v>6</v>
      </c>
      <c r="W24" s="23" t="str">
        <f t="shared" si="10"/>
        <v>4</v>
      </c>
      <c r="X24" s="23" t="str">
        <f t="shared" si="10"/>
        <v>15</v>
      </c>
      <c r="Y24" s="1"/>
      <c r="Z24" s="2"/>
      <c r="AA24" s="1"/>
      <c r="AB24" s="3"/>
      <c r="AC24" s="3"/>
      <c r="AD24" s="3"/>
      <c r="AE24" s="3"/>
      <c r="AF24" s="3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2"/>
      <c r="AU24" s="1"/>
      <c r="AV24" s="1"/>
    </row>
    <row r="25" spans="2:65" s="4" customFormat="1" ht="64.5">
      <c r="B25" s="57" t="s">
        <v>53</v>
      </c>
      <c r="C25" s="57" t="s">
        <v>55</v>
      </c>
      <c r="D25" s="58" t="s">
        <v>101</v>
      </c>
      <c r="E25" s="39"/>
      <c r="F25" s="40" t="str">
        <f t="shared" si="0"/>
        <v>11.13.8.9.1.12.4.15</v>
      </c>
      <c r="G25" s="1"/>
      <c r="H25" s="41" t="str">
        <f t="shared" si="1"/>
        <v>11</v>
      </c>
      <c r="I25" s="42" t="str">
        <f t="shared" si="2"/>
        <v>13</v>
      </c>
      <c r="J25" s="42" t="str">
        <f t="shared" si="3"/>
        <v>8</v>
      </c>
      <c r="K25" s="42" t="str">
        <f t="shared" si="4"/>
        <v>9.</v>
      </c>
      <c r="L25" s="42" t="str">
        <f t="shared" si="5"/>
        <v>1.</v>
      </c>
      <c r="M25" s="42" t="str">
        <f t="shared" si="6"/>
        <v>12</v>
      </c>
      <c r="N25" s="42" t="str">
        <f t="shared" si="7"/>
        <v>4.</v>
      </c>
      <c r="O25" s="43" t="str">
        <f t="shared" si="8"/>
        <v>15</v>
      </c>
      <c r="P25" s="1"/>
      <c r="Q25" s="23" t="str">
        <f t="shared" si="9"/>
        <v>11</v>
      </c>
      <c r="R25" s="23" t="str">
        <f t="shared" si="9"/>
        <v>13</v>
      </c>
      <c r="S25" s="23" t="str">
        <f t="shared" si="9"/>
        <v>8</v>
      </c>
      <c r="T25" s="23" t="str">
        <f t="shared" si="10"/>
        <v>9</v>
      </c>
      <c r="U25" s="23" t="str">
        <f t="shared" si="10"/>
        <v>1</v>
      </c>
      <c r="V25" s="23" t="str">
        <f t="shared" si="10"/>
        <v>12</v>
      </c>
      <c r="W25" s="23" t="str">
        <f t="shared" si="10"/>
        <v>4</v>
      </c>
      <c r="X25" s="23" t="str">
        <f t="shared" si="10"/>
        <v>15</v>
      </c>
      <c r="Y25" s="1"/>
      <c r="Z25" s="2"/>
      <c r="AA25" s="1"/>
      <c r="AB25" s="3"/>
      <c r="AC25" s="3"/>
      <c r="AD25" s="3"/>
      <c r="AE25" s="3"/>
      <c r="AF25" s="3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2"/>
      <c r="AU25" s="1"/>
      <c r="AV25" s="1"/>
    </row>
    <row r="26" spans="2:65" s="4" customFormat="1" ht="64.5">
      <c r="B26" s="57" t="s">
        <v>56</v>
      </c>
      <c r="C26" s="57" t="s">
        <v>57</v>
      </c>
      <c r="D26" s="58" t="s">
        <v>102</v>
      </c>
      <c r="E26" s="39"/>
      <c r="F26" s="40" t="str">
        <f t="shared" si="0"/>
        <v>4.6.11.13.12.1.3.9</v>
      </c>
      <c r="G26" s="1"/>
      <c r="H26" s="41" t="str">
        <f t="shared" si="1"/>
        <v>4</v>
      </c>
      <c r="I26" s="42" t="str">
        <f t="shared" si="2"/>
        <v>6</v>
      </c>
      <c r="J26" s="42" t="str">
        <f t="shared" si="3"/>
        <v>11</v>
      </c>
      <c r="K26" s="42" t="str">
        <f t="shared" si="4"/>
        <v>13</v>
      </c>
      <c r="L26" s="42" t="str">
        <f t="shared" si="5"/>
        <v>12</v>
      </c>
      <c r="M26" s="42" t="str">
        <f t="shared" si="6"/>
        <v>1.</v>
      </c>
      <c r="N26" s="42" t="str">
        <f t="shared" si="7"/>
        <v>3.</v>
      </c>
      <c r="O26" s="43" t="str">
        <f t="shared" si="8"/>
        <v>9</v>
      </c>
      <c r="P26" s="1"/>
      <c r="Q26" s="23" t="str">
        <f t="shared" si="9"/>
        <v>4</v>
      </c>
      <c r="R26" s="23" t="str">
        <f t="shared" si="9"/>
        <v>6</v>
      </c>
      <c r="S26" s="23" t="str">
        <f t="shared" si="9"/>
        <v>11</v>
      </c>
      <c r="T26" s="23" t="str">
        <f t="shared" si="10"/>
        <v>13</v>
      </c>
      <c r="U26" s="23" t="str">
        <f t="shared" si="10"/>
        <v>12</v>
      </c>
      <c r="V26" s="23" t="str">
        <f t="shared" si="10"/>
        <v>1</v>
      </c>
      <c r="W26" s="23" t="str">
        <f t="shared" si="10"/>
        <v>3</v>
      </c>
      <c r="X26" s="23" t="str">
        <f t="shared" si="10"/>
        <v>9</v>
      </c>
      <c r="Y26" s="1"/>
      <c r="Z26" s="2"/>
      <c r="AA26" s="1"/>
      <c r="AB26" s="3"/>
      <c r="AC26" s="3"/>
      <c r="AD26" s="3"/>
      <c r="AE26" s="3"/>
      <c r="AF26" s="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2"/>
      <c r="AU26" s="1"/>
      <c r="AV26" s="1"/>
    </row>
    <row r="27" spans="2:65" s="4" customFormat="1" ht="51.75">
      <c r="B27" s="57" t="s">
        <v>58</v>
      </c>
      <c r="C27" s="57" t="s">
        <v>59</v>
      </c>
      <c r="D27" s="58" t="s">
        <v>103</v>
      </c>
      <c r="E27" s="39"/>
      <c r="F27" s="40" t="str">
        <f t="shared" si="0"/>
        <v>11.1.13.3.4.6.9.12</v>
      </c>
      <c r="G27" s="1"/>
      <c r="H27" s="41" t="str">
        <f t="shared" si="1"/>
        <v>11</v>
      </c>
      <c r="I27" s="42" t="str">
        <f t="shared" si="2"/>
        <v>1</v>
      </c>
      <c r="J27" s="42" t="str">
        <f t="shared" si="3"/>
        <v>13</v>
      </c>
      <c r="K27" s="42" t="str">
        <f t="shared" si="4"/>
        <v>3.</v>
      </c>
      <c r="L27" s="42" t="str">
        <f t="shared" si="5"/>
        <v>4.</v>
      </c>
      <c r="M27" s="42" t="str">
        <f t="shared" si="6"/>
        <v>6.</v>
      </c>
      <c r="N27" s="42" t="str">
        <f t="shared" si="7"/>
        <v>9.</v>
      </c>
      <c r="O27" s="43" t="str">
        <f t="shared" si="8"/>
        <v>12</v>
      </c>
      <c r="P27" s="1"/>
      <c r="Q27" s="23" t="str">
        <f t="shared" si="9"/>
        <v>11</v>
      </c>
      <c r="R27" s="23" t="str">
        <f t="shared" si="9"/>
        <v>1</v>
      </c>
      <c r="S27" s="23" t="str">
        <f t="shared" si="9"/>
        <v>13</v>
      </c>
      <c r="T27" s="23" t="str">
        <f t="shared" si="10"/>
        <v>3</v>
      </c>
      <c r="U27" s="23" t="str">
        <f t="shared" si="10"/>
        <v>4</v>
      </c>
      <c r="V27" s="23" t="str">
        <f t="shared" si="10"/>
        <v>6</v>
      </c>
      <c r="W27" s="23" t="str">
        <f t="shared" si="10"/>
        <v>9</v>
      </c>
      <c r="X27" s="23" t="str">
        <f t="shared" si="10"/>
        <v>12</v>
      </c>
      <c r="Y27" s="1"/>
      <c r="Z27" s="2"/>
      <c r="AA27" s="1"/>
      <c r="AB27" s="3"/>
      <c r="AC27" s="3"/>
      <c r="AD27" s="3"/>
      <c r="AE27" s="3"/>
      <c r="AF27" s="3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2"/>
      <c r="AU27" s="1"/>
      <c r="AV27" s="1"/>
    </row>
    <row r="28" spans="2:65" s="4" customFormat="1" ht="51.75">
      <c r="B28" s="57" t="s">
        <v>60</v>
      </c>
      <c r="C28" s="57" t="s">
        <v>61</v>
      </c>
      <c r="D28" s="58" t="s">
        <v>100</v>
      </c>
      <c r="E28" s="39"/>
      <c r="F28" s="40" t="str">
        <f t="shared" si="0"/>
        <v>11.13.8.9.1.6.4.15</v>
      </c>
      <c r="G28" s="1"/>
      <c r="H28" s="41" t="str">
        <f t="shared" si="1"/>
        <v>11</v>
      </c>
      <c r="I28" s="42" t="str">
        <f t="shared" si="2"/>
        <v>13</v>
      </c>
      <c r="J28" s="42" t="str">
        <f t="shared" si="3"/>
        <v>8</v>
      </c>
      <c r="K28" s="42" t="str">
        <f t="shared" si="4"/>
        <v>9.</v>
      </c>
      <c r="L28" s="42" t="str">
        <f t="shared" si="5"/>
        <v>1.</v>
      </c>
      <c r="M28" s="42" t="str">
        <f t="shared" si="6"/>
        <v>6.</v>
      </c>
      <c r="N28" s="42" t="str">
        <f t="shared" si="7"/>
        <v>4.</v>
      </c>
      <c r="O28" s="43" t="str">
        <f t="shared" si="8"/>
        <v>15</v>
      </c>
      <c r="P28" s="1"/>
      <c r="Q28" s="23" t="str">
        <f t="shared" si="9"/>
        <v>11</v>
      </c>
      <c r="R28" s="23" t="str">
        <f t="shared" si="9"/>
        <v>13</v>
      </c>
      <c r="S28" s="23" t="str">
        <f t="shared" si="9"/>
        <v>8</v>
      </c>
      <c r="T28" s="23" t="str">
        <f t="shared" si="10"/>
        <v>9</v>
      </c>
      <c r="U28" s="23" t="str">
        <f t="shared" si="10"/>
        <v>1</v>
      </c>
      <c r="V28" s="23" t="str">
        <f t="shared" si="10"/>
        <v>6</v>
      </c>
      <c r="W28" s="23" t="str">
        <f t="shared" si="10"/>
        <v>4</v>
      </c>
      <c r="X28" s="23" t="str">
        <f t="shared" si="10"/>
        <v>15</v>
      </c>
      <c r="Y28" s="1"/>
      <c r="Z28" s="2"/>
      <c r="AA28" s="1"/>
      <c r="AB28" s="3"/>
      <c r="AC28" s="3"/>
      <c r="AD28" s="3"/>
      <c r="AE28" s="3"/>
      <c r="AF28" s="3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2"/>
      <c r="AU28" s="1"/>
      <c r="AV28" s="1"/>
    </row>
    <row r="29" spans="2:65" s="4" customFormat="1" ht="51.75">
      <c r="B29" s="57" t="s">
        <v>62</v>
      </c>
      <c r="C29" s="57" t="s">
        <v>63</v>
      </c>
      <c r="D29" s="58" t="s">
        <v>101</v>
      </c>
      <c r="E29" s="39"/>
      <c r="F29" s="40" t="str">
        <f t="shared" si="0"/>
        <v>11.13.8.9.1.12.4.15</v>
      </c>
      <c r="G29" s="1"/>
      <c r="H29" s="41" t="str">
        <f t="shared" si="1"/>
        <v>11</v>
      </c>
      <c r="I29" s="42" t="str">
        <f t="shared" si="2"/>
        <v>13</v>
      </c>
      <c r="J29" s="42" t="str">
        <f t="shared" si="3"/>
        <v>8</v>
      </c>
      <c r="K29" s="42" t="str">
        <f t="shared" si="4"/>
        <v>9.</v>
      </c>
      <c r="L29" s="42" t="str">
        <f t="shared" si="5"/>
        <v>1.</v>
      </c>
      <c r="M29" s="42" t="str">
        <f t="shared" si="6"/>
        <v>12</v>
      </c>
      <c r="N29" s="42" t="str">
        <f t="shared" si="7"/>
        <v>4.</v>
      </c>
      <c r="O29" s="43" t="str">
        <f t="shared" si="8"/>
        <v>15</v>
      </c>
      <c r="P29" s="1"/>
      <c r="Q29" s="23" t="str">
        <f t="shared" si="9"/>
        <v>11</v>
      </c>
      <c r="R29" s="23" t="str">
        <f t="shared" si="9"/>
        <v>13</v>
      </c>
      <c r="S29" s="23" t="str">
        <f t="shared" si="9"/>
        <v>8</v>
      </c>
      <c r="T29" s="23" t="str">
        <f t="shared" si="10"/>
        <v>9</v>
      </c>
      <c r="U29" s="23" t="str">
        <f t="shared" si="10"/>
        <v>1</v>
      </c>
      <c r="V29" s="23" t="str">
        <f t="shared" si="10"/>
        <v>12</v>
      </c>
      <c r="W29" s="23" t="str">
        <f t="shared" si="10"/>
        <v>4</v>
      </c>
      <c r="X29" s="23" t="str">
        <f t="shared" si="10"/>
        <v>15</v>
      </c>
      <c r="Y29" s="1"/>
      <c r="Z29" s="2"/>
      <c r="AA29" s="1"/>
      <c r="AB29" s="3"/>
      <c r="AC29" s="3"/>
      <c r="AD29" s="3"/>
      <c r="AE29" s="3"/>
      <c r="AF29" s="3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2"/>
      <c r="AU29" s="1"/>
      <c r="AV29" s="1"/>
    </row>
    <row r="30" spans="2:65" s="4" customFormat="1" ht="64.5">
      <c r="B30" s="57" t="s">
        <v>64</v>
      </c>
      <c r="C30" s="57" t="s">
        <v>65</v>
      </c>
      <c r="D30" s="58" t="s">
        <v>104</v>
      </c>
      <c r="E30" s="39"/>
      <c r="F30" s="40" t="str">
        <f t="shared" si="0"/>
        <v>11.1.3.6.8.13.15.9</v>
      </c>
      <c r="G30" s="1"/>
      <c r="H30" s="41" t="str">
        <f t="shared" si="1"/>
        <v>11</v>
      </c>
      <c r="I30" s="42" t="str">
        <f t="shared" si="2"/>
        <v>1</v>
      </c>
      <c r="J30" s="42" t="str">
        <f t="shared" si="3"/>
        <v>3</v>
      </c>
      <c r="K30" s="42" t="str">
        <f t="shared" si="4"/>
        <v>6.</v>
      </c>
      <c r="L30" s="42" t="str">
        <f t="shared" si="5"/>
        <v>8.</v>
      </c>
      <c r="M30" s="42" t="str">
        <f t="shared" si="6"/>
        <v>13</v>
      </c>
      <c r="N30" s="42" t="str">
        <f t="shared" si="7"/>
        <v>15</v>
      </c>
      <c r="O30" s="43" t="str">
        <f t="shared" si="8"/>
        <v>9</v>
      </c>
      <c r="P30" s="1"/>
      <c r="Q30" s="23" t="str">
        <f t="shared" si="9"/>
        <v>11</v>
      </c>
      <c r="R30" s="23" t="str">
        <f t="shared" si="9"/>
        <v>1</v>
      </c>
      <c r="S30" s="23" t="str">
        <f t="shared" si="9"/>
        <v>3</v>
      </c>
      <c r="T30" s="23" t="str">
        <f t="shared" si="10"/>
        <v>6</v>
      </c>
      <c r="U30" s="23" t="str">
        <f t="shared" si="10"/>
        <v>8</v>
      </c>
      <c r="V30" s="23" t="str">
        <f t="shared" si="10"/>
        <v>13</v>
      </c>
      <c r="W30" s="23" t="str">
        <f t="shared" si="10"/>
        <v>15</v>
      </c>
      <c r="X30" s="23" t="str">
        <f t="shared" si="10"/>
        <v>9</v>
      </c>
      <c r="Y30" s="1"/>
      <c r="Z30" s="2"/>
      <c r="AA30" s="1"/>
      <c r="AB30" s="3"/>
      <c r="AC30" s="3"/>
      <c r="AD30" s="3"/>
      <c r="AE30" s="3"/>
      <c r="AF30" s="3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"/>
      <c r="AU30" s="1"/>
      <c r="AV30" s="1"/>
    </row>
    <row r="31" spans="2:65" s="4" customFormat="1" ht="51.75">
      <c r="B31" s="57" t="s">
        <v>66</v>
      </c>
      <c r="C31" s="57" t="s">
        <v>67</v>
      </c>
      <c r="D31" s="58" t="s">
        <v>105</v>
      </c>
      <c r="E31" s="39"/>
      <c r="F31" s="40" t="str">
        <f t="shared" si="0"/>
        <v>11.13.1.8.9.3.4.15</v>
      </c>
      <c r="G31" s="1"/>
      <c r="H31" s="41" t="str">
        <f t="shared" si="1"/>
        <v>11</v>
      </c>
      <c r="I31" s="42" t="str">
        <f t="shared" si="2"/>
        <v>13</v>
      </c>
      <c r="J31" s="42" t="str">
        <f t="shared" si="3"/>
        <v>1</v>
      </c>
      <c r="K31" s="42" t="str">
        <f t="shared" si="4"/>
        <v>8.</v>
      </c>
      <c r="L31" s="42" t="str">
        <f t="shared" si="5"/>
        <v>9.</v>
      </c>
      <c r="M31" s="42" t="str">
        <f t="shared" si="6"/>
        <v>3.</v>
      </c>
      <c r="N31" s="42" t="str">
        <f t="shared" si="7"/>
        <v>4.</v>
      </c>
      <c r="O31" s="43" t="str">
        <f t="shared" si="8"/>
        <v>15</v>
      </c>
      <c r="P31" s="1"/>
      <c r="Q31" s="23" t="str">
        <f t="shared" si="9"/>
        <v>11</v>
      </c>
      <c r="R31" s="23" t="str">
        <f t="shared" si="9"/>
        <v>13</v>
      </c>
      <c r="S31" s="23" t="str">
        <f t="shared" si="9"/>
        <v>1</v>
      </c>
      <c r="T31" s="23" t="str">
        <f t="shared" si="10"/>
        <v>8</v>
      </c>
      <c r="U31" s="23" t="str">
        <f t="shared" si="10"/>
        <v>9</v>
      </c>
      <c r="V31" s="23" t="str">
        <f t="shared" si="10"/>
        <v>3</v>
      </c>
      <c r="W31" s="23" t="str">
        <f t="shared" si="10"/>
        <v>4</v>
      </c>
      <c r="X31" s="23" t="str">
        <f t="shared" si="10"/>
        <v>15</v>
      </c>
      <c r="Y31" s="1"/>
      <c r="Z31" s="2"/>
      <c r="AA31" s="1"/>
      <c r="AB31" s="3"/>
      <c r="AC31" s="3"/>
      <c r="AD31" s="3"/>
      <c r="AE31" s="3"/>
      <c r="AF31" s="3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"/>
      <c r="AU31" s="1"/>
      <c r="AV31" s="1"/>
    </row>
    <row r="32" spans="2:65" s="4" customFormat="1" ht="64.5">
      <c r="B32" s="57" t="s">
        <v>68</v>
      </c>
      <c r="C32" s="57" t="s">
        <v>69</v>
      </c>
      <c r="D32" s="58" t="s">
        <v>106</v>
      </c>
      <c r="E32" s="39"/>
      <c r="F32" s="40" t="str">
        <f t="shared" si="0"/>
        <v>3.1.11.8.9.13.4.15</v>
      </c>
      <c r="G32" s="1"/>
      <c r="H32" s="41" t="str">
        <f t="shared" si="1"/>
        <v>3</v>
      </c>
      <c r="I32" s="42" t="str">
        <f t="shared" si="2"/>
        <v>1</v>
      </c>
      <c r="J32" s="42" t="str">
        <f t="shared" si="3"/>
        <v>11</v>
      </c>
      <c r="K32" s="42" t="str">
        <f t="shared" si="4"/>
        <v>8.</v>
      </c>
      <c r="L32" s="42" t="str">
        <f t="shared" si="5"/>
        <v>9.</v>
      </c>
      <c r="M32" s="42" t="str">
        <f t="shared" si="6"/>
        <v>13</v>
      </c>
      <c r="N32" s="42" t="str">
        <f t="shared" si="7"/>
        <v>4.</v>
      </c>
      <c r="O32" s="43" t="str">
        <f t="shared" si="8"/>
        <v>15</v>
      </c>
      <c r="P32" s="1"/>
      <c r="Q32" s="23" t="str">
        <f t="shared" si="9"/>
        <v>3</v>
      </c>
      <c r="R32" s="23" t="str">
        <f t="shared" si="9"/>
        <v>1</v>
      </c>
      <c r="S32" s="23" t="str">
        <f t="shared" si="9"/>
        <v>11</v>
      </c>
      <c r="T32" s="23" t="str">
        <f t="shared" si="10"/>
        <v>8</v>
      </c>
      <c r="U32" s="23" t="str">
        <f t="shared" si="10"/>
        <v>9</v>
      </c>
      <c r="V32" s="23" t="str">
        <f t="shared" si="10"/>
        <v>13</v>
      </c>
      <c r="W32" s="23" t="str">
        <f t="shared" si="10"/>
        <v>4</v>
      </c>
      <c r="X32" s="23" t="str">
        <f t="shared" si="10"/>
        <v>15</v>
      </c>
      <c r="Y32" s="1"/>
      <c r="Z32" s="2"/>
      <c r="AA32" s="1"/>
      <c r="AB32" s="3"/>
      <c r="AC32" s="3"/>
      <c r="AD32" s="3"/>
      <c r="AE32" s="3"/>
      <c r="AF32" s="3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"/>
      <c r="AU32" s="1"/>
      <c r="AV32" s="1"/>
    </row>
    <row r="33" spans="2:46" s="4" customFormat="1" ht="64.5">
      <c r="B33" s="57" t="s">
        <v>70</v>
      </c>
      <c r="C33" s="57" t="s">
        <v>71</v>
      </c>
      <c r="D33" s="58" t="s">
        <v>107</v>
      </c>
      <c r="E33" s="39"/>
      <c r="F33" s="40" t="str">
        <f t="shared" si="0"/>
        <v>1.11.3.8.13.9.4.7</v>
      </c>
      <c r="G33" s="1"/>
      <c r="H33" s="41" t="str">
        <f t="shared" si="1"/>
        <v>1</v>
      </c>
      <c r="I33" s="42" t="str">
        <f t="shared" si="2"/>
        <v>11</v>
      </c>
      <c r="J33" s="42" t="str">
        <f t="shared" si="3"/>
        <v>3</v>
      </c>
      <c r="K33" s="42" t="str">
        <f t="shared" si="4"/>
        <v>8.</v>
      </c>
      <c r="L33" s="42" t="str">
        <f t="shared" si="5"/>
        <v>13</v>
      </c>
      <c r="M33" s="42" t="str">
        <f t="shared" si="6"/>
        <v>9.</v>
      </c>
      <c r="N33" s="42" t="str">
        <f t="shared" si="7"/>
        <v>4.</v>
      </c>
      <c r="O33" s="43" t="str">
        <f t="shared" si="8"/>
        <v>7</v>
      </c>
      <c r="P33" s="1"/>
      <c r="Q33" s="23" t="str">
        <f t="shared" si="9"/>
        <v>1</v>
      </c>
      <c r="R33" s="23" t="str">
        <f t="shared" si="9"/>
        <v>11</v>
      </c>
      <c r="S33" s="23" t="str">
        <f t="shared" si="9"/>
        <v>3</v>
      </c>
      <c r="T33" s="23" t="str">
        <f t="shared" si="10"/>
        <v>8</v>
      </c>
      <c r="U33" s="23" t="str">
        <f t="shared" si="10"/>
        <v>13</v>
      </c>
      <c r="V33" s="23" t="str">
        <f t="shared" si="10"/>
        <v>9</v>
      </c>
      <c r="W33" s="23" t="str">
        <f t="shared" si="10"/>
        <v>4</v>
      </c>
      <c r="X33" s="23" t="str">
        <f t="shared" si="10"/>
        <v>7</v>
      </c>
      <c r="Y33" s="1"/>
      <c r="Z33" s="2"/>
      <c r="AA33" s="1"/>
      <c r="AB33" s="3"/>
      <c r="AC33" s="3"/>
      <c r="AD33" s="3"/>
      <c r="AE33" s="3"/>
      <c r="AF33" s="3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"/>
    </row>
    <row r="34" spans="2:46" s="4" customFormat="1" ht="64.5">
      <c r="B34" s="57" t="s">
        <v>72</v>
      </c>
      <c r="C34" s="57" t="s">
        <v>73</v>
      </c>
      <c r="D34" s="58" t="s">
        <v>108</v>
      </c>
      <c r="E34" s="39"/>
      <c r="F34" s="40" t="str">
        <f t="shared" si="0"/>
        <v>9.1.8.11.4.6.3.7</v>
      </c>
      <c r="G34" s="1"/>
      <c r="H34" s="41" t="str">
        <f t="shared" si="1"/>
        <v>9</v>
      </c>
      <c r="I34" s="42" t="str">
        <f t="shared" si="2"/>
        <v>1</v>
      </c>
      <c r="J34" s="42" t="str">
        <f t="shared" si="3"/>
        <v>8</v>
      </c>
      <c r="K34" s="42" t="str">
        <f t="shared" si="4"/>
        <v>11</v>
      </c>
      <c r="L34" s="42" t="str">
        <f t="shared" si="5"/>
        <v>4.</v>
      </c>
      <c r="M34" s="42" t="str">
        <f t="shared" si="6"/>
        <v>6.</v>
      </c>
      <c r="N34" s="42" t="str">
        <f t="shared" si="7"/>
        <v>3.</v>
      </c>
      <c r="O34" s="43" t="str">
        <f t="shared" si="8"/>
        <v>7</v>
      </c>
      <c r="P34" s="1"/>
      <c r="Q34" s="23" t="str">
        <f t="shared" si="9"/>
        <v>9</v>
      </c>
      <c r="R34" s="23" t="str">
        <f t="shared" si="9"/>
        <v>1</v>
      </c>
      <c r="S34" s="23" t="str">
        <f t="shared" si="9"/>
        <v>8</v>
      </c>
      <c r="T34" s="23" t="str">
        <f t="shared" si="10"/>
        <v>11</v>
      </c>
      <c r="U34" s="23" t="str">
        <f t="shared" si="10"/>
        <v>4</v>
      </c>
      <c r="V34" s="23" t="str">
        <f t="shared" si="10"/>
        <v>6</v>
      </c>
      <c r="W34" s="23" t="str">
        <f t="shared" si="10"/>
        <v>3</v>
      </c>
      <c r="X34" s="23" t="str">
        <f t="shared" si="10"/>
        <v>7</v>
      </c>
      <c r="Y34" s="1"/>
      <c r="Z34" s="2"/>
      <c r="AA34" s="1"/>
      <c r="AB34" s="3"/>
      <c r="AC34" s="3"/>
      <c r="AD34" s="3"/>
      <c r="AE34" s="3"/>
      <c r="AF34" s="3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2"/>
    </row>
    <row r="35" spans="2:46" s="4" customFormat="1" ht="51.75">
      <c r="B35" s="57" t="s">
        <v>74</v>
      </c>
      <c r="C35" s="57" t="s">
        <v>75</v>
      </c>
      <c r="D35" s="58" t="s">
        <v>109</v>
      </c>
      <c r="E35" s="39"/>
      <c r="F35" s="40" t="str">
        <f t="shared" si="0"/>
        <v>1.11.3.6.9.8.13.4</v>
      </c>
      <c r="G35" s="1"/>
      <c r="H35" s="41" t="str">
        <f t="shared" si="1"/>
        <v>1</v>
      </c>
      <c r="I35" s="42" t="str">
        <f t="shared" si="2"/>
        <v>11</v>
      </c>
      <c r="J35" s="42" t="str">
        <f t="shared" si="3"/>
        <v>3</v>
      </c>
      <c r="K35" s="42" t="str">
        <f t="shared" si="4"/>
        <v>6.</v>
      </c>
      <c r="L35" s="42" t="str">
        <f t="shared" si="5"/>
        <v>9.</v>
      </c>
      <c r="M35" s="42" t="str">
        <f t="shared" si="6"/>
        <v>8.</v>
      </c>
      <c r="N35" s="42" t="str">
        <f t="shared" si="7"/>
        <v>13</v>
      </c>
      <c r="O35" s="43" t="str">
        <f t="shared" si="8"/>
        <v>4</v>
      </c>
      <c r="P35" s="1"/>
      <c r="Q35" s="23" t="str">
        <f t="shared" si="9"/>
        <v>1</v>
      </c>
      <c r="R35" s="23" t="str">
        <f t="shared" si="9"/>
        <v>11</v>
      </c>
      <c r="S35" s="23" t="str">
        <f t="shared" si="9"/>
        <v>3</v>
      </c>
      <c r="T35" s="23" t="str">
        <f t="shared" si="10"/>
        <v>6</v>
      </c>
      <c r="U35" s="23" t="str">
        <f t="shared" si="10"/>
        <v>9</v>
      </c>
      <c r="V35" s="23" t="str">
        <f t="shared" si="10"/>
        <v>8</v>
      </c>
      <c r="W35" s="23" t="str">
        <f t="shared" si="10"/>
        <v>13</v>
      </c>
      <c r="X35" s="23" t="str">
        <f t="shared" si="10"/>
        <v>4</v>
      </c>
      <c r="Y35" s="1"/>
      <c r="Z35" s="2"/>
      <c r="AA35" s="1"/>
      <c r="AB35" s="3"/>
      <c r="AC35" s="3"/>
      <c r="AD35" s="3"/>
      <c r="AE35" s="3"/>
      <c r="AF35" s="3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2"/>
    </row>
    <row r="36" spans="2:46" s="4" customFormat="1" ht="90">
      <c r="B36" s="57" t="s">
        <v>76</v>
      </c>
      <c r="C36" s="57" t="s">
        <v>77</v>
      </c>
      <c r="D36" s="58" t="s">
        <v>110</v>
      </c>
      <c r="E36" s="39"/>
      <c r="F36" s="40" t="str">
        <f t="shared" si="0"/>
        <v>11.1.8.13.3.9.6.15</v>
      </c>
      <c r="G36" s="1"/>
      <c r="H36" s="41" t="str">
        <f t="shared" si="1"/>
        <v>11</v>
      </c>
      <c r="I36" s="42" t="str">
        <f t="shared" si="2"/>
        <v>1</v>
      </c>
      <c r="J36" s="42" t="str">
        <f t="shared" si="3"/>
        <v>8</v>
      </c>
      <c r="K36" s="42" t="str">
        <f t="shared" si="4"/>
        <v>13</v>
      </c>
      <c r="L36" s="42" t="str">
        <f t="shared" si="5"/>
        <v>3.</v>
      </c>
      <c r="M36" s="42" t="str">
        <f t="shared" si="6"/>
        <v>9.</v>
      </c>
      <c r="N36" s="42" t="str">
        <f t="shared" si="7"/>
        <v>6.</v>
      </c>
      <c r="O36" s="43" t="str">
        <f t="shared" si="8"/>
        <v>15</v>
      </c>
      <c r="P36" s="1"/>
      <c r="Q36" s="23" t="str">
        <f t="shared" si="9"/>
        <v>11</v>
      </c>
      <c r="R36" s="23" t="str">
        <f t="shared" si="9"/>
        <v>1</v>
      </c>
      <c r="S36" s="23" t="str">
        <f t="shared" si="9"/>
        <v>8</v>
      </c>
      <c r="T36" s="23" t="str">
        <f t="shared" si="10"/>
        <v>13</v>
      </c>
      <c r="U36" s="23" t="str">
        <f t="shared" si="10"/>
        <v>3</v>
      </c>
      <c r="V36" s="23" t="str">
        <f t="shared" si="10"/>
        <v>9</v>
      </c>
      <c r="W36" s="23" t="str">
        <f t="shared" si="10"/>
        <v>6</v>
      </c>
      <c r="X36" s="23" t="str">
        <f t="shared" si="10"/>
        <v>15</v>
      </c>
      <c r="Y36" s="1"/>
      <c r="Z36" s="2"/>
      <c r="AA36" s="1"/>
      <c r="AB36" s="3"/>
      <c r="AC36" s="3"/>
      <c r="AD36" s="3"/>
      <c r="AE36" s="3"/>
      <c r="AF36" s="3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2"/>
    </row>
    <row r="37" spans="2:46" s="4" customFormat="1" ht="52.5" thickBot="1">
      <c r="B37" s="57" t="s">
        <v>78</v>
      </c>
      <c r="C37" s="57" t="s">
        <v>79</v>
      </c>
      <c r="D37" s="58" t="s">
        <v>111</v>
      </c>
      <c r="E37" s="52"/>
      <c r="F37" s="53" t="str">
        <f t="shared" si="0"/>
        <v>1.9.8.13.11.4.3.7</v>
      </c>
      <c r="G37" s="1"/>
      <c r="H37" s="54" t="str">
        <f t="shared" si="1"/>
        <v>1</v>
      </c>
      <c r="I37" s="55" t="str">
        <f t="shared" si="2"/>
        <v>9</v>
      </c>
      <c r="J37" s="55" t="str">
        <f t="shared" si="3"/>
        <v>8</v>
      </c>
      <c r="K37" s="55" t="str">
        <f t="shared" si="4"/>
        <v>13</v>
      </c>
      <c r="L37" s="55" t="str">
        <f t="shared" si="5"/>
        <v>11</v>
      </c>
      <c r="M37" s="55" t="str">
        <f t="shared" si="6"/>
        <v>4.</v>
      </c>
      <c r="N37" s="55" t="str">
        <f t="shared" si="7"/>
        <v>3.</v>
      </c>
      <c r="O37" s="56" t="str">
        <f t="shared" si="8"/>
        <v>7</v>
      </c>
      <c r="P37" s="1"/>
      <c r="Q37" s="23" t="str">
        <f t="shared" si="9"/>
        <v>1</v>
      </c>
      <c r="R37" s="23" t="str">
        <f t="shared" si="9"/>
        <v>9</v>
      </c>
      <c r="S37" s="23" t="str">
        <f t="shared" si="9"/>
        <v>8</v>
      </c>
      <c r="T37" s="23" t="str">
        <f t="shared" si="10"/>
        <v>13</v>
      </c>
      <c r="U37" s="23" t="str">
        <f t="shared" si="10"/>
        <v>11</v>
      </c>
      <c r="V37" s="23" t="str">
        <f t="shared" si="10"/>
        <v>4</v>
      </c>
      <c r="W37" s="23" t="str">
        <f t="shared" si="10"/>
        <v>3</v>
      </c>
      <c r="X37" s="23" t="str">
        <f t="shared" si="10"/>
        <v>7</v>
      </c>
      <c r="Y37" s="1"/>
      <c r="Z37" s="2"/>
      <c r="AA37" s="1"/>
      <c r="AB37" s="3"/>
      <c r="AC37" s="3"/>
      <c r="AD37" s="3"/>
      <c r="AE37" s="3"/>
      <c r="AF37" s="3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2"/>
    </row>
  </sheetData>
  <conditionalFormatting sqref="AE4:AE23">
    <cfRule type="containsText" dxfId="3" priority="3" operator="containsText" text="f">
      <formula>NOT(ISERROR(SEARCH("f",AE4)))</formula>
    </cfRule>
  </conditionalFormatting>
  <conditionalFormatting sqref="AG4:AH23">
    <cfRule type="containsText" dxfId="2" priority="2" operator="containsText" text="t">
      <formula>NOT(ISERROR(SEARCH("t",AG4)))</formula>
    </cfRule>
  </conditionalFormatting>
  <conditionalFormatting sqref="AF4:AF23">
    <cfRule type="containsText" dxfId="1" priority="1" operator="containsText" text="o">
      <formula>NOT(ISERROR(SEARCH("o",AF4)))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615DC389-2061-47DB-ACD9-66D49C9A3FAB}">
            <xm:f>NOT(ISERROR(SEARCH($AW$4,AD4)))</xm:f>
            <xm:f>$AW$4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AD4:AD23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</dc:creator>
  <cp:lastModifiedBy>marty</cp:lastModifiedBy>
  <dcterms:created xsi:type="dcterms:W3CDTF">2019-03-18T19:43:02Z</dcterms:created>
  <dcterms:modified xsi:type="dcterms:W3CDTF">2019-03-19T11:51:08Z</dcterms:modified>
</cp:coreProperties>
</file>