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cemotion-my.sharepoint.com/personal/marion_dupuy_acc-emotion_com/Documents/"/>
    </mc:Choice>
  </mc:AlternateContent>
  <xr:revisionPtr revIDLastSave="0" documentId="8_{542E747A-0723-430E-BD70-3763C81D2A74}" xr6:coauthVersionLast="47" xr6:coauthVersionMax="47" xr10:uidLastSave="{00000000-0000-0000-0000-000000000000}"/>
  <bookViews>
    <workbookView xWindow="-25320" yWindow="-2400" windowWidth="25440" windowHeight="15390" activeTab="1" xr2:uid="{8A837AA8-42A3-438E-8BED-57F8A1CCA625}"/>
  </bookViews>
  <sheets>
    <sheet name="Supply plan" sheetId="1" r:id="rId1"/>
    <sheet name="Recap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D22" i="1"/>
  <c r="D30" i="1"/>
  <c r="C51" i="1"/>
  <c r="C52" i="1"/>
  <c r="D60" i="1"/>
  <c r="C97" i="1"/>
  <c r="D99" i="1"/>
  <c r="C105" i="1"/>
  <c r="BM105" i="1" s="1"/>
  <c r="D107" i="1"/>
  <c r="C112" i="1"/>
  <c r="C113" i="1"/>
  <c r="D120" i="1"/>
  <c r="C128" i="1"/>
  <c r="D128" i="1"/>
  <c r="C130" i="1"/>
  <c r="D130" i="1"/>
  <c r="BL129" i="1" s="1"/>
  <c r="C136" i="1"/>
  <c r="D136" i="1"/>
  <c r="C143" i="1"/>
  <c r="D150" i="1"/>
  <c r="C157" i="1"/>
  <c r="D157" i="1"/>
  <c r="C164" i="1"/>
  <c r="C354" i="1"/>
  <c r="BN354" i="1" s="1"/>
  <c r="D356" i="1"/>
  <c r="C418" i="1"/>
  <c r="D418" i="1"/>
  <c r="D446" i="1"/>
  <c r="AR483" i="1"/>
  <c r="H481" i="1" s="1"/>
  <c r="BZ481" i="1"/>
  <c r="BY481" i="1"/>
  <c r="BX481" i="1"/>
  <c r="BW481" i="1"/>
  <c r="BV481" i="1"/>
  <c r="BU481" i="1"/>
  <c r="BT481" i="1"/>
  <c r="BS481" i="1"/>
  <c r="BR481" i="1"/>
  <c r="BQ481" i="1"/>
  <c r="BP481" i="1"/>
  <c r="BO481" i="1"/>
  <c r="BN481" i="1"/>
  <c r="BM481" i="1"/>
  <c r="BL481" i="1"/>
  <c r="BK481" i="1"/>
  <c r="BJ481" i="1"/>
  <c r="BI481" i="1"/>
  <c r="BH481" i="1"/>
  <c r="BG481" i="1"/>
  <c r="BF481" i="1"/>
  <c r="BE481" i="1"/>
  <c r="BD481" i="1"/>
  <c r="BC481" i="1"/>
  <c r="BB481" i="1"/>
  <c r="BA481" i="1"/>
  <c r="AZ481" i="1"/>
  <c r="AY481" i="1"/>
  <c r="AX481" i="1"/>
  <c r="AW481" i="1"/>
  <c r="AV481" i="1"/>
  <c r="AU481" i="1"/>
  <c r="AT481" i="1"/>
  <c r="AS481" i="1"/>
  <c r="AR481" i="1"/>
  <c r="AQ481" i="1"/>
  <c r="AP481" i="1"/>
  <c r="AO481" i="1"/>
  <c r="AN481" i="1"/>
  <c r="AM481" i="1"/>
  <c r="AL481" i="1"/>
  <c r="AK481" i="1"/>
  <c r="AJ481" i="1"/>
  <c r="AI481" i="1"/>
  <c r="AH481" i="1"/>
  <c r="AG481" i="1"/>
  <c r="AF481" i="1"/>
  <c r="AE481" i="1"/>
  <c r="AD481" i="1"/>
  <c r="AC481" i="1"/>
  <c r="AB481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J486" i="1" s="1"/>
  <c r="I481" i="1"/>
  <c r="BZ474" i="1"/>
  <c r="BY474" i="1"/>
  <c r="BX474" i="1"/>
  <c r="BW474" i="1"/>
  <c r="BV474" i="1"/>
  <c r="BU474" i="1"/>
  <c r="BT474" i="1"/>
  <c r="BS474" i="1"/>
  <c r="BR474" i="1"/>
  <c r="BQ474" i="1"/>
  <c r="BP474" i="1"/>
  <c r="BO474" i="1"/>
  <c r="BN474" i="1"/>
  <c r="BM474" i="1"/>
  <c r="BL474" i="1"/>
  <c r="BK474" i="1"/>
  <c r="BJ474" i="1"/>
  <c r="BI474" i="1"/>
  <c r="BH474" i="1"/>
  <c r="BG474" i="1"/>
  <c r="BF474" i="1"/>
  <c r="BE474" i="1"/>
  <c r="BD474" i="1"/>
  <c r="BC474" i="1"/>
  <c r="BB474" i="1"/>
  <c r="BA474" i="1"/>
  <c r="AZ474" i="1"/>
  <c r="AY474" i="1"/>
  <c r="AX474" i="1"/>
  <c r="AW474" i="1"/>
  <c r="AV474" i="1"/>
  <c r="AU474" i="1"/>
  <c r="AT474" i="1"/>
  <c r="AS474" i="1"/>
  <c r="AR474" i="1"/>
  <c r="AQ474" i="1"/>
  <c r="AP474" i="1"/>
  <c r="AO474" i="1"/>
  <c r="AN474" i="1"/>
  <c r="AM474" i="1"/>
  <c r="AL474" i="1"/>
  <c r="AK474" i="1"/>
  <c r="AJ474" i="1"/>
  <c r="AI474" i="1"/>
  <c r="AH474" i="1"/>
  <c r="AG474" i="1"/>
  <c r="AF474" i="1"/>
  <c r="AE474" i="1"/>
  <c r="AD474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J479" i="1" s="1"/>
  <c r="I474" i="1"/>
  <c r="H474" i="1"/>
  <c r="BZ467" i="1"/>
  <c r="BY467" i="1"/>
  <c r="BX467" i="1"/>
  <c r="BW467" i="1"/>
  <c r="BV467" i="1"/>
  <c r="BU467" i="1"/>
  <c r="BT467" i="1"/>
  <c r="BS467" i="1"/>
  <c r="BR467" i="1"/>
  <c r="BQ467" i="1"/>
  <c r="BP467" i="1"/>
  <c r="BO467" i="1"/>
  <c r="BN467" i="1"/>
  <c r="BM467" i="1"/>
  <c r="BL467" i="1"/>
  <c r="BK467" i="1"/>
  <c r="BJ467" i="1"/>
  <c r="BI467" i="1"/>
  <c r="BH467" i="1"/>
  <c r="BG467" i="1"/>
  <c r="BF467" i="1"/>
  <c r="BE467" i="1"/>
  <c r="BD467" i="1"/>
  <c r="BC467" i="1"/>
  <c r="BB467" i="1"/>
  <c r="BA467" i="1"/>
  <c r="AZ467" i="1"/>
  <c r="AY467" i="1"/>
  <c r="AX467" i="1"/>
  <c r="AW467" i="1"/>
  <c r="AV467" i="1"/>
  <c r="AU467" i="1"/>
  <c r="AT467" i="1"/>
  <c r="AS467" i="1"/>
  <c r="AR467" i="1"/>
  <c r="AQ467" i="1"/>
  <c r="AP467" i="1"/>
  <c r="AO467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BZ460" i="1"/>
  <c r="BY460" i="1"/>
  <c r="BX460" i="1"/>
  <c r="BW460" i="1"/>
  <c r="BV460" i="1"/>
  <c r="BU460" i="1"/>
  <c r="BT460" i="1"/>
  <c r="BS460" i="1"/>
  <c r="BR460" i="1"/>
  <c r="BQ460" i="1"/>
  <c r="BP460" i="1"/>
  <c r="BO460" i="1"/>
  <c r="BN460" i="1"/>
  <c r="BM460" i="1"/>
  <c r="BL460" i="1"/>
  <c r="BK460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W465" i="1" s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BZ453" i="1"/>
  <c r="BY453" i="1"/>
  <c r="BX453" i="1"/>
  <c r="BW453" i="1"/>
  <c r="BV453" i="1"/>
  <c r="BU453" i="1"/>
  <c r="BT453" i="1"/>
  <c r="BS453" i="1"/>
  <c r="BR453" i="1"/>
  <c r="BQ453" i="1"/>
  <c r="BP453" i="1"/>
  <c r="BO453" i="1"/>
  <c r="BN453" i="1"/>
  <c r="BM453" i="1"/>
  <c r="BL453" i="1"/>
  <c r="BK453" i="1"/>
  <c r="BJ453" i="1"/>
  <c r="BI453" i="1"/>
  <c r="BH453" i="1"/>
  <c r="BG453" i="1"/>
  <c r="BF453" i="1"/>
  <c r="BE453" i="1"/>
  <c r="BD453" i="1"/>
  <c r="BC453" i="1"/>
  <c r="BB453" i="1"/>
  <c r="BA453" i="1"/>
  <c r="AZ453" i="1"/>
  <c r="AY453" i="1"/>
  <c r="AX453" i="1"/>
  <c r="AW453" i="1"/>
  <c r="AV453" i="1"/>
  <c r="AU453" i="1"/>
  <c r="AT453" i="1"/>
  <c r="AS453" i="1"/>
  <c r="AR453" i="1"/>
  <c r="AQ453" i="1"/>
  <c r="AP453" i="1"/>
  <c r="AO453" i="1"/>
  <c r="AN453" i="1"/>
  <c r="AM453" i="1"/>
  <c r="AL453" i="1"/>
  <c r="AK453" i="1"/>
  <c r="AJ453" i="1"/>
  <c r="AI453" i="1"/>
  <c r="AH453" i="1"/>
  <c r="AG453" i="1"/>
  <c r="AF453" i="1"/>
  <c r="AE453" i="1"/>
  <c r="AD453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J458" i="1" s="1"/>
  <c r="I453" i="1"/>
  <c r="H453" i="1"/>
  <c r="BX446" i="1"/>
  <c r="BU446" i="1"/>
  <c r="BM446" i="1"/>
  <c r="BL446" i="1"/>
  <c r="BH446" i="1"/>
  <c r="BE446" i="1"/>
  <c r="AW446" i="1"/>
  <c r="AV446" i="1"/>
  <c r="AR446" i="1"/>
  <c r="AO446" i="1"/>
  <c r="AG446" i="1"/>
  <c r="AF446" i="1"/>
  <c r="AB446" i="1"/>
  <c r="Y446" i="1"/>
  <c r="Q446" i="1"/>
  <c r="P446" i="1"/>
  <c r="L446" i="1"/>
  <c r="I446" i="1"/>
  <c r="H446" i="1"/>
  <c r="BP446" i="1"/>
  <c r="BZ439" i="1"/>
  <c r="BY439" i="1"/>
  <c r="BX439" i="1"/>
  <c r="BW439" i="1"/>
  <c r="BV439" i="1"/>
  <c r="BU439" i="1"/>
  <c r="BT439" i="1"/>
  <c r="BS439" i="1"/>
  <c r="BR439" i="1"/>
  <c r="BQ439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W444" i="1" s="1"/>
  <c r="X444" i="1" s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BZ432" i="1"/>
  <c r="BY432" i="1"/>
  <c r="BX432" i="1"/>
  <c r="BW432" i="1"/>
  <c r="BV432" i="1"/>
  <c r="BU432" i="1"/>
  <c r="BT432" i="1"/>
  <c r="BS432" i="1"/>
  <c r="BR432" i="1"/>
  <c r="BQ432" i="1"/>
  <c r="BP432" i="1"/>
  <c r="BO432" i="1"/>
  <c r="BN432" i="1"/>
  <c r="BM432" i="1"/>
  <c r="BL432" i="1"/>
  <c r="BK432" i="1"/>
  <c r="BJ432" i="1"/>
  <c r="BI432" i="1"/>
  <c r="BH432" i="1"/>
  <c r="BG432" i="1"/>
  <c r="BF432" i="1"/>
  <c r="BE432" i="1"/>
  <c r="BD432" i="1"/>
  <c r="BC432" i="1"/>
  <c r="BB432" i="1"/>
  <c r="BA432" i="1"/>
  <c r="AZ432" i="1"/>
  <c r="AY432" i="1"/>
  <c r="AX432" i="1"/>
  <c r="AW432" i="1"/>
  <c r="AV432" i="1"/>
  <c r="AU432" i="1"/>
  <c r="AT432" i="1"/>
  <c r="AS432" i="1"/>
  <c r="AR432" i="1"/>
  <c r="AQ432" i="1"/>
  <c r="AP432" i="1"/>
  <c r="AO432" i="1"/>
  <c r="AN432" i="1"/>
  <c r="AM432" i="1"/>
  <c r="AL432" i="1"/>
  <c r="AK432" i="1"/>
  <c r="AJ432" i="1"/>
  <c r="AI432" i="1"/>
  <c r="AH432" i="1"/>
  <c r="AG432" i="1"/>
  <c r="AF432" i="1"/>
  <c r="AE432" i="1"/>
  <c r="AD432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J437" i="1" s="1"/>
  <c r="K437" i="1" s="1"/>
  <c r="I432" i="1"/>
  <c r="H432" i="1"/>
  <c r="BZ425" i="1"/>
  <c r="BY425" i="1"/>
  <c r="BX425" i="1"/>
  <c r="BW425" i="1"/>
  <c r="BV425" i="1"/>
  <c r="BU425" i="1"/>
  <c r="BT425" i="1"/>
  <c r="BS425" i="1"/>
  <c r="BR425" i="1"/>
  <c r="BQ425" i="1"/>
  <c r="BP425" i="1"/>
  <c r="BO425" i="1"/>
  <c r="BN425" i="1"/>
  <c r="BM425" i="1"/>
  <c r="BL425" i="1"/>
  <c r="BK425" i="1"/>
  <c r="BJ425" i="1"/>
  <c r="BI425" i="1"/>
  <c r="BH425" i="1"/>
  <c r="BG425" i="1"/>
  <c r="BF425" i="1"/>
  <c r="BE425" i="1"/>
  <c r="BD425" i="1"/>
  <c r="BC425" i="1"/>
  <c r="BB425" i="1"/>
  <c r="BA425" i="1"/>
  <c r="AZ425" i="1"/>
  <c r="AY425" i="1"/>
  <c r="AX425" i="1"/>
  <c r="AW425" i="1"/>
  <c r="AV425" i="1"/>
  <c r="AU425" i="1"/>
  <c r="AT425" i="1"/>
  <c r="AS425" i="1"/>
  <c r="AR425" i="1"/>
  <c r="AQ425" i="1"/>
  <c r="AP425" i="1"/>
  <c r="AO425" i="1"/>
  <c r="AN425" i="1"/>
  <c r="AM425" i="1"/>
  <c r="AL425" i="1"/>
  <c r="AK425" i="1"/>
  <c r="AJ425" i="1"/>
  <c r="AI425" i="1"/>
  <c r="AH425" i="1"/>
  <c r="AG425" i="1"/>
  <c r="AF425" i="1"/>
  <c r="AE425" i="1"/>
  <c r="AD425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BY418" i="1"/>
  <c r="BX418" i="1"/>
  <c r="BW418" i="1"/>
  <c r="BV418" i="1"/>
  <c r="BU418" i="1"/>
  <c r="BQ418" i="1"/>
  <c r="BP418" i="1"/>
  <c r="BO418" i="1"/>
  <c r="BN418" i="1"/>
  <c r="BM418" i="1"/>
  <c r="BI418" i="1"/>
  <c r="BH418" i="1"/>
  <c r="BG418" i="1"/>
  <c r="BF418" i="1"/>
  <c r="BE418" i="1"/>
  <c r="BA418" i="1"/>
  <c r="AZ418" i="1"/>
  <c r="AY418" i="1"/>
  <c r="AX418" i="1"/>
  <c r="AW418" i="1"/>
  <c r="AS418" i="1"/>
  <c r="AR418" i="1"/>
  <c r="AQ418" i="1"/>
  <c r="AP418" i="1"/>
  <c r="AO418" i="1"/>
  <c r="AK418" i="1"/>
  <c r="AJ418" i="1"/>
  <c r="AI418" i="1"/>
  <c r="AH418" i="1"/>
  <c r="AG418" i="1"/>
  <c r="AC418" i="1"/>
  <c r="AB418" i="1"/>
  <c r="AA418" i="1"/>
  <c r="Z418" i="1"/>
  <c r="Y418" i="1"/>
  <c r="U418" i="1"/>
  <c r="T418" i="1"/>
  <c r="S418" i="1"/>
  <c r="R418" i="1"/>
  <c r="Q418" i="1"/>
  <c r="M418" i="1"/>
  <c r="L418" i="1"/>
  <c r="K418" i="1"/>
  <c r="J418" i="1"/>
  <c r="J423" i="1" s="1"/>
  <c r="I418" i="1"/>
  <c r="H418" i="1"/>
  <c r="BT418" i="1"/>
  <c r="BZ411" i="1"/>
  <c r="BY411" i="1"/>
  <c r="BX411" i="1"/>
  <c r="BW411" i="1"/>
  <c r="BV411" i="1"/>
  <c r="BU411" i="1"/>
  <c r="BT411" i="1"/>
  <c r="BS411" i="1"/>
  <c r="BR411" i="1"/>
  <c r="BQ411" i="1"/>
  <c r="BP411" i="1"/>
  <c r="BO411" i="1"/>
  <c r="BN411" i="1"/>
  <c r="BM411" i="1"/>
  <c r="BL411" i="1"/>
  <c r="BK411" i="1"/>
  <c r="BJ411" i="1"/>
  <c r="BI411" i="1"/>
  <c r="BH411" i="1"/>
  <c r="BG411" i="1"/>
  <c r="BF411" i="1"/>
  <c r="BE411" i="1"/>
  <c r="BD411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W416" i="1" s="1"/>
  <c r="X416" i="1" s="1"/>
  <c r="Y416" i="1" s="1"/>
  <c r="Z416" i="1" s="1"/>
  <c r="AA416" i="1" s="1"/>
  <c r="AB416" i="1" s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J416" i="1" s="1"/>
  <c r="I411" i="1"/>
  <c r="H411" i="1"/>
  <c r="BZ404" i="1"/>
  <c r="BY404" i="1"/>
  <c r="BX404" i="1"/>
  <c r="BW404" i="1"/>
  <c r="BV404" i="1"/>
  <c r="BU404" i="1"/>
  <c r="BT404" i="1"/>
  <c r="BS404" i="1"/>
  <c r="BR404" i="1"/>
  <c r="BQ404" i="1"/>
  <c r="BP404" i="1"/>
  <c r="BO404" i="1"/>
  <c r="BN404" i="1"/>
  <c r="BM404" i="1"/>
  <c r="BL404" i="1"/>
  <c r="BK404" i="1"/>
  <c r="BJ404" i="1"/>
  <c r="BI404" i="1"/>
  <c r="BH404" i="1"/>
  <c r="BG404" i="1"/>
  <c r="BF404" i="1"/>
  <c r="BE404" i="1"/>
  <c r="BD404" i="1"/>
  <c r="BC404" i="1"/>
  <c r="BB404" i="1"/>
  <c r="BA404" i="1"/>
  <c r="AZ404" i="1"/>
  <c r="AY404" i="1"/>
  <c r="AX404" i="1"/>
  <c r="AW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BZ397" i="1"/>
  <c r="BY397" i="1"/>
  <c r="BX397" i="1"/>
  <c r="BW397" i="1"/>
  <c r="BV397" i="1"/>
  <c r="BU397" i="1"/>
  <c r="BT397" i="1"/>
  <c r="BS397" i="1"/>
  <c r="BR397" i="1"/>
  <c r="BQ397" i="1"/>
  <c r="BP397" i="1"/>
  <c r="BO397" i="1"/>
  <c r="BN397" i="1"/>
  <c r="BM397" i="1"/>
  <c r="BL397" i="1"/>
  <c r="BK397" i="1"/>
  <c r="BJ397" i="1"/>
  <c r="BI397" i="1"/>
  <c r="BH397" i="1"/>
  <c r="BG397" i="1"/>
  <c r="BF397" i="1"/>
  <c r="BE397" i="1"/>
  <c r="BD397" i="1"/>
  <c r="BC397" i="1"/>
  <c r="BB397" i="1"/>
  <c r="BA397" i="1"/>
  <c r="AZ397" i="1"/>
  <c r="AY397" i="1"/>
  <c r="AX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W402" i="1" s="1"/>
  <c r="U397" i="1"/>
  <c r="T397" i="1"/>
  <c r="S397" i="1"/>
  <c r="R397" i="1"/>
  <c r="Q397" i="1"/>
  <c r="P397" i="1"/>
  <c r="O397" i="1"/>
  <c r="N397" i="1"/>
  <c r="M397" i="1"/>
  <c r="L397" i="1"/>
  <c r="K397" i="1"/>
  <c r="J397" i="1"/>
  <c r="J402" i="1" s="1"/>
  <c r="I397" i="1"/>
  <c r="H397" i="1"/>
  <c r="BZ390" i="1"/>
  <c r="BY390" i="1"/>
  <c r="BX390" i="1"/>
  <c r="BW390" i="1"/>
  <c r="BV390" i="1"/>
  <c r="BU390" i="1"/>
  <c r="BT390" i="1"/>
  <c r="BS390" i="1"/>
  <c r="BR390" i="1"/>
  <c r="BQ390" i="1"/>
  <c r="BP390" i="1"/>
  <c r="BO390" i="1"/>
  <c r="BN390" i="1"/>
  <c r="BM390" i="1"/>
  <c r="BL390" i="1"/>
  <c r="BK390" i="1"/>
  <c r="BJ390" i="1"/>
  <c r="BI390" i="1"/>
  <c r="BH390" i="1"/>
  <c r="BG390" i="1"/>
  <c r="BF390" i="1"/>
  <c r="BE390" i="1"/>
  <c r="BD390" i="1"/>
  <c r="BC390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W395" i="1" s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J395" i="1" s="1"/>
  <c r="I390" i="1"/>
  <c r="H390" i="1"/>
  <c r="I388" i="1"/>
  <c r="BZ383" i="1"/>
  <c r="BY383" i="1"/>
  <c r="BX383" i="1"/>
  <c r="BW383" i="1"/>
  <c r="BV383" i="1"/>
  <c r="BU383" i="1"/>
  <c r="BT383" i="1"/>
  <c r="BS383" i="1"/>
  <c r="BR383" i="1"/>
  <c r="BQ383" i="1"/>
  <c r="BP383" i="1"/>
  <c r="BO383" i="1"/>
  <c r="BN383" i="1"/>
  <c r="BM383" i="1"/>
  <c r="BL383" i="1"/>
  <c r="BK383" i="1"/>
  <c r="BJ383" i="1"/>
  <c r="BI383" i="1"/>
  <c r="BH383" i="1"/>
  <c r="BG383" i="1"/>
  <c r="BF383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J388" i="1" s="1"/>
  <c r="I383" i="1"/>
  <c r="H383" i="1"/>
  <c r="BZ376" i="1"/>
  <c r="BY376" i="1"/>
  <c r="BX376" i="1"/>
  <c r="BW376" i="1"/>
  <c r="BV376" i="1"/>
  <c r="BU376" i="1"/>
  <c r="BT376" i="1"/>
  <c r="BS376" i="1"/>
  <c r="BR376" i="1"/>
  <c r="BQ376" i="1"/>
  <c r="BP376" i="1"/>
  <c r="BO376" i="1"/>
  <c r="BN376" i="1"/>
  <c r="BM376" i="1"/>
  <c r="BL376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J381" i="1" s="1"/>
  <c r="I376" i="1"/>
  <c r="H376" i="1"/>
  <c r="BZ369" i="1"/>
  <c r="BY369" i="1"/>
  <c r="BX369" i="1"/>
  <c r="BW369" i="1"/>
  <c r="BV369" i="1"/>
  <c r="BU369" i="1"/>
  <c r="BT369" i="1"/>
  <c r="BS369" i="1"/>
  <c r="BR369" i="1"/>
  <c r="BQ369" i="1"/>
  <c r="BP369" i="1"/>
  <c r="BO369" i="1"/>
  <c r="BN369" i="1"/>
  <c r="BM369" i="1"/>
  <c r="BL369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J374" i="1" s="1"/>
  <c r="I369" i="1"/>
  <c r="H369" i="1"/>
  <c r="BZ362" i="1"/>
  <c r="BY362" i="1"/>
  <c r="BX362" i="1"/>
  <c r="BW362" i="1"/>
  <c r="BV362" i="1"/>
  <c r="BU362" i="1"/>
  <c r="BT362" i="1"/>
  <c r="BS362" i="1"/>
  <c r="BR362" i="1"/>
  <c r="BQ362" i="1"/>
  <c r="BP362" i="1"/>
  <c r="BO362" i="1"/>
  <c r="BN362" i="1"/>
  <c r="BM362" i="1"/>
  <c r="BL362" i="1"/>
  <c r="BK362" i="1"/>
  <c r="BJ362" i="1"/>
  <c r="BI362" i="1"/>
  <c r="BH362" i="1"/>
  <c r="BG362" i="1"/>
  <c r="BF362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W367" i="1" s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BX355" i="1"/>
  <c r="BW355" i="1"/>
  <c r="BS355" i="1"/>
  <c r="BR355" i="1"/>
  <c r="BP355" i="1"/>
  <c r="BO355" i="1"/>
  <c r="BK355" i="1"/>
  <c r="BJ355" i="1"/>
  <c r="BH355" i="1"/>
  <c r="BG355" i="1"/>
  <c r="BC355" i="1"/>
  <c r="BB355" i="1"/>
  <c r="AZ355" i="1"/>
  <c r="AY355" i="1"/>
  <c r="AU355" i="1"/>
  <c r="AT355" i="1"/>
  <c r="AR355" i="1"/>
  <c r="AQ355" i="1"/>
  <c r="AM355" i="1"/>
  <c r="AL355" i="1"/>
  <c r="AJ355" i="1"/>
  <c r="AI355" i="1"/>
  <c r="AE355" i="1"/>
  <c r="AD355" i="1"/>
  <c r="AB355" i="1"/>
  <c r="AA355" i="1"/>
  <c r="W355" i="1"/>
  <c r="V355" i="1"/>
  <c r="T355" i="1"/>
  <c r="S355" i="1"/>
  <c r="O355" i="1"/>
  <c r="N355" i="1"/>
  <c r="L355" i="1"/>
  <c r="K355" i="1"/>
  <c r="BO354" i="1"/>
  <c r="BD354" i="1"/>
  <c r="AP354" i="1"/>
  <c r="AB354" i="1"/>
  <c r="Q354" i="1"/>
  <c r="H354" i="1"/>
  <c r="BZ346" i="1"/>
  <c r="BY346" i="1"/>
  <c r="BX346" i="1"/>
  <c r="BW346" i="1"/>
  <c r="BV346" i="1"/>
  <c r="BU346" i="1"/>
  <c r="BT346" i="1"/>
  <c r="BS346" i="1"/>
  <c r="BR346" i="1"/>
  <c r="BQ346" i="1"/>
  <c r="BP346" i="1"/>
  <c r="BO346" i="1"/>
  <c r="BN346" i="1"/>
  <c r="BM346" i="1"/>
  <c r="BL346" i="1"/>
  <c r="BK346" i="1"/>
  <c r="BJ346" i="1"/>
  <c r="BI346" i="1"/>
  <c r="BH346" i="1"/>
  <c r="BG346" i="1"/>
  <c r="BF346" i="1"/>
  <c r="BE346" i="1"/>
  <c r="BD346" i="1"/>
  <c r="BC346" i="1"/>
  <c r="BB346" i="1"/>
  <c r="BA346" i="1"/>
  <c r="AZ346" i="1"/>
  <c r="AY346" i="1"/>
  <c r="AX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J351" i="1" s="1"/>
  <c r="I346" i="1"/>
  <c r="H346" i="1"/>
  <c r="BZ339" i="1"/>
  <c r="BY339" i="1"/>
  <c r="BX339" i="1"/>
  <c r="BW339" i="1"/>
  <c r="BV339" i="1"/>
  <c r="BU339" i="1"/>
  <c r="BT339" i="1"/>
  <c r="BS339" i="1"/>
  <c r="BR339" i="1"/>
  <c r="BQ339" i="1"/>
  <c r="BP339" i="1"/>
  <c r="BO339" i="1"/>
  <c r="BN339" i="1"/>
  <c r="BM339" i="1"/>
  <c r="BL339" i="1"/>
  <c r="BK339" i="1"/>
  <c r="BJ339" i="1"/>
  <c r="BI339" i="1"/>
  <c r="BH339" i="1"/>
  <c r="BG339" i="1"/>
  <c r="BF339" i="1"/>
  <c r="BE339" i="1"/>
  <c r="BD339" i="1"/>
  <c r="BC339" i="1"/>
  <c r="BB339" i="1"/>
  <c r="BA339" i="1"/>
  <c r="AZ339" i="1"/>
  <c r="AY339" i="1"/>
  <c r="AX339" i="1"/>
  <c r="AW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J344" i="1" s="1"/>
  <c r="I339" i="1"/>
  <c r="H339" i="1"/>
  <c r="J337" i="1"/>
  <c r="J336" i="1" s="1"/>
  <c r="I336" i="1"/>
  <c r="BZ332" i="1"/>
  <c r="BY332" i="1"/>
  <c r="BX332" i="1"/>
  <c r="BW332" i="1"/>
  <c r="BV332" i="1"/>
  <c r="BU332" i="1"/>
  <c r="BT332" i="1"/>
  <c r="BS332" i="1"/>
  <c r="BR332" i="1"/>
  <c r="BQ332" i="1"/>
  <c r="BP332" i="1"/>
  <c r="BO332" i="1"/>
  <c r="BN332" i="1"/>
  <c r="BM332" i="1"/>
  <c r="BL332" i="1"/>
  <c r="BK332" i="1"/>
  <c r="BJ332" i="1"/>
  <c r="BI332" i="1"/>
  <c r="BH332" i="1"/>
  <c r="BG332" i="1"/>
  <c r="BF332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H332" i="1"/>
  <c r="J330" i="1"/>
  <c r="J329" i="1" s="1"/>
  <c r="I329" i="1"/>
  <c r="BZ325" i="1"/>
  <c r="BY325" i="1"/>
  <c r="BX325" i="1"/>
  <c r="BW325" i="1"/>
  <c r="BV325" i="1"/>
  <c r="BU325" i="1"/>
  <c r="BT325" i="1"/>
  <c r="BS325" i="1"/>
  <c r="BR325" i="1"/>
  <c r="BQ325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H325" i="1"/>
  <c r="BZ322" i="1"/>
  <c r="BY322" i="1"/>
  <c r="BX322" i="1"/>
  <c r="BW322" i="1"/>
  <c r="BV322" i="1"/>
  <c r="BU322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J323" i="1" s="1"/>
  <c r="K323" i="1" s="1"/>
  <c r="L323" i="1" s="1"/>
  <c r="I318" i="1"/>
  <c r="H318" i="1"/>
  <c r="BZ316" i="1"/>
  <c r="BY316" i="1"/>
  <c r="BX316" i="1"/>
  <c r="BW316" i="1"/>
  <c r="BV316" i="1"/>
  <c r="BV315" i="1" s="1"/>
  <c r="BU316" i="1"/>
  <c r="BT316" i="1"/>
  <c r="BT315" i="1" s="1"/>
  <c r="BS316" i="1"/>
  <c r="BS315" i="1" s="1"/>
  <c r="BR316" i="1"/>
  <c r="BQ316" i="1"/>
  <c r="BP316" i="1"/>
  <c r="BO316" i="1"/>
  <c r="BN316" i="1"/>
  <c r="BN315" i="1" s="1"/>
  <c r="BM316" i="1"/>
  <c r="BL316" i="1"/>
  <c r="BL315" i="1" s="1"/>
  <c r="BK316" i="1"/>
  <c r="BK315" i="1" s="1"/>
  <c r="BJ316" i="1"/>
  <c r="BI316" i="1"/>
  <c r="BH316" i="1"/>
  <c r="BG316" i="1"/>
  <c r="BF316" i="1"/>
  <c r="BF315" i="1" s="1"/>
  <c r="BE316" i="1"/>
  <c r="BD316" i="1"/>
  <c r="BD315" i="1" s="1"/>
  <c r="BC316" i="1"/>
  <c r="BB316" i="1"/>
  <c r="BA316" i="1"/>
  <c r="AZ316" i="1"/>
  <c r="AY316" i="1"/>
  <c r="AX316" i="1"/>
  <c r="AX315" i="1" s="1"/>
  <c r="AW316" i="1"/>
  <c r="AV316" i="1"/>
  <c r="AV315" i="1" s="1"/>
  <c r="AU316" i="1"/>
  <c r="AT316" i="1"/>
  <c r="AS316" i="1"/>
  <c r="AR316" i="1"/>
  <c r="AQ316" i="1"/>
  <c r="AP316" i="1"/>
  <c r="AP315" i="1" s="1"/>
  <c r="AO316" i="1"/>
  <c r="AN316" i="1"/>
  <c r="AN315" i="1" s="1"/>
  <c r="AM316" i="1"/>
  <c r="AM315" i="1" s="1"/>
  <c r="AL316" i="1"/>
  <c r="AK316" i="1"/>
  <c r="AJ316" i="1"/>
  <c r="AI316" i="1"/>
  <c r="AH316" i="1"/>
  <c r="AH315" i="1" s="1"/>
  <c r="K316" i="1"/>
  <c r="J316" i="1"/>
  <c r="I316" i="1"/>
  <c r="BZ315" i="1"/>
  <c r="BY315" i="1"/>
  <c r="BX315" i="1"/>
  <c r="BW315" i="1"/>
  <c r="BU315" i="1"/>
  <c r="BR315" i="1"/>
  <c r="BQ315" i="1"/>
  <c r="BP315" i="1"/>
  <c r="BO315" i="1"/>
  <c r="BM315" i="1"/>
  <c r="BJ315" i="1"/>
  <c r="BI315" i="1"/>
  <c r="BH315" i="1"/>
  <c r="BG315" i="1"/>
  <c r="BE315" i="1"/>
  <c r="BC315" i="1"/>
  <c r="BB315" i="1"/>
  <c r="BA315" i="1"/>
  <c r="AZ315" i="1"/>
  <c r="AY315" i="1"/>
  <c r="AW315" i="1"/>
  <c r="AU315" i="1"/>
  <c r="AT315" i="1"/>
  <c r="AS315" i="1"/>
  <c r="AR315" i="1"/>
  <c r="AQ315" i="1"/>
  <c r="AO315" i="1"/>
  <c r="AL315" i="1"/>
  <c r="AK315" i="1"/>
  <c r="AJ315" i="1"/>
  <c r="AI315" i="1"/>
  <c r="L315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Q316" i="1" s="1"/>
  <c r="P311" i="1"/>
  <c r="O311" i="1"/>
  <c r="N311" i="1"/>
  <c r="M311" i="1"/>
  <c r="M316" i="1" s="1"/>
  <c r="L311" i="1"/>
  <c r="K311" i="1"/>
  <c r="J311" i="1"/>
  <c r="I311" i="1"/>
  <c r="H311" i="1"/>
  <c r="BZ304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J309" i="1" s="1"/>
  <c r="I304" i="1"/>
  <c r="H304" i="1"/>
  <c r="BZ297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AC295" i="1"/>
  <c r="BZ290" i="1"/>
  <c r="BY290" i="1"/>
  <c r="BX290" i="1"/>
  <c r="BW290" i="1"/>
  <c r="BV290" i="1"/>
  <c r="BU290" i="1"/>
  <c r="BT290" i="1"/>
  <c r="BS290" i="1"/>
  <c r="BR290" i="1"/>
  <c r="BQ290" i="1"/>
  <c r="BP290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T295" i="1" s="1"/>
  <c r="S290" i="1"/>
  <c r="R290" i="1"/>
  <c r="Q290" i="1"/>
  <c r="P290" i="1"/>
  <c r="O290" i="1"/>
  <c r="N290" i="1"/>
  <c r="M290" i="1"/>
  <c r="L290" i="1"/>
  <c r="K290" i="1"/>
  <c r="J290" i="1"/>
  <c r="I290" i="1"/>
  <c r="H290" i="1"/>
  <c r="BZ283" i="1"/>
  <c r="BY283" i="1"/>
  <c r="BX283" i="1"/>
  <c r="BW283" i="1"/>
  <c r="BV283" i="1"/>
  <c r="BU283" i="1"/>
  <c r="BT283" i="1"/>
  <c r="BS283" i="1"/>
  <c r="BR283" i="1"/>
  <c r="BQ283" i="1"/>
  <c r="BP283" i="1"/>
  <c r="BO283" i="1"/>
  <c r="BN283" i="1"/>
  <c r="BM283" i="1"/>
  <c r="BL283" i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T288" i="1" s="1"/>
  <c r="S283" i="1"/>
  <c r="R283" i="1"/>
  <c r="Q283" i="1"/>
  <c r="Q288" i="1" s="1"/>
  <c r="P283" i="1"/>
  <c r="O283" i="1"/>
  <c r="N283" i="1"/>
  <c r="M283" i="1"/>
  <c r="L283" i="1"/>
  <c r="K283" i="1"/>
  <c r="J283" i="1"/>
  <c r="I283" i="1"/>
  <c r="H283" i="1"/>
  <c r="BZ276" i="1"/>
  <c r="BY276" i="1"/>
  <c r="BX276" i="1"/>
  <c r="BW276" i="1"/>
  <c r="BV276" i="1"/>
  <c r="BU276" i="1"/>
  <c r="BT276" i="1"/>
  <c r="BS276" i="1"/>
  <c r="BR276" i="1"/>
  <c r="BQ276" i="1"/>
  <c r="BP276" i="1"/>
  <c r="BO276" i="1"/>
  <c r="BN276" i="1"/>
  <c r="BM276" i="1"/>
  <c r="BL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J281" i="1" s="1"/>
  <c r="I276" i="1"/>
  <c r="H276" i="1"/>
  <c r="J274" i="1"/>
  <c r="BZ269" i="1"/>
  <c r="BY269" i="1"/>
  <c r="BX269" i="1"/>
  <c r="BW269" i="1"/>
  <c r="BV269" i="1"/>
  <c r="BU269" i="1"/>
  <c r="BT269" i="1"/>
  <c r="BS269" i="1"/>
  <c r="BR269" i="1"/>
  <c r="BQ269" i="1"/>
  <c r="BP269" i="1"/>
  <c r="BO269" i="1"/>
  <c r="BN269" i="1"/>
  <c r="BM269" i="1"/>
  <c r="BL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J267" i="1"/>
  <c r="K267" i="1" s="1"/>
  <c r="J266" i="1"/>
  <c r="I266" i="1"/>
  <c r="BZ262" i="1"/>
  <c r="BY262" i="1"/>
  <c r="BX262" i="1"/>
  <c r="BW262" i="1"/>
  <c r="BV262" i="1"/>
  <c r="BU262" i="1"/>
  <c r="BT262" i="1"/>
  <c r="BS262" i="1"/>
  <c r="BR262" i="1"/>
  <c r="BQ262" i="1"/>
  <c r="BP262" i="1"/>
  <c r="BO262" i="1"/>
  <c r="BN262" i="1"/>
  <c r="BM262" i="1"/>
  <c r="BL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H262" i="1"/>
  <c r="J260" i="1"/>
  <c r="I259" i="1"/>
  <c r="BZ255" i="1"/>
  <c r="BY255" i="1"/>
  <c r="BX255" i="1"/>
  <c r="BW255" i="1"/>
  <c r="BV255" i="1"/>
  <c r="BU255" i="1"/>
  <c r="BT255" i="1"/>
  <c r="BS255" i="1"/>
  <c r="BR255" i="1"/>
  <c r="BQ255" i="1"/>
  <c r="BP255" i="1"/>
  <c r="BO255" i="1"/>
  <c r="BN255" i="1"/>
  <c r="BM255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H255" i="1"/>
  <c r="BZ252" i="1"/>
  <c r="BY252" i="1"/>
  <c r="BX252" i="1"/>
  <c r="BW252" i="1"/>
  <c r="BV252" i="1"/>
  <c r="BU252" i="1"/>
  <c r="BT252" i="1"/>
  <c r="BS252" i="1"/>
  <c r="BR252" i="1"/>
  <c r="BQ252" i="1"/>
  <c r="BP252" i="1"/>
  <c r="BO252" i="1"/>
  <c r="BN252" i="1"/>
  <c r="BM252" i="1"/>
  <c r="BL252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J253" i="1" s="1"/>
  <c r="I248" i="1"/>
  <c r="H248" i="1"/>
  <c r="AC246" i="1"/>
  <c r="Z246" i="1"/>
  <c r="BZ245" i="1"/>
  <c r="BY245" i="1"/>
  <c r="BX245" i="1"/>
  <c r="BW245" i="1"/>
  <c r="BV245" i="1"/>
  <c r="BU245" i="1"/>
  <c r="BT245" i="1"/>
  <c r="BS245" i="1"/>
  <c r="BR245" i="1"/>
  <c r="BQ245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1" i="1"/>
  <c r="AG241" i="1"/>
  <c r="AF241" i="1"/>
  <c r="AE241" i="1"/>
  <c r="AD241" i="1"/>
  <c r="AC241" i="1"/>
  <c r="AB241" i="1"/>
  <c r="AA241" i="1"/>
  <c r="Z241" i="1"/>
  <c r="Y241" i="1"/>
  <c r="Y246" i="1" s="1"/>
  <c r="Y245" i="1" s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J246" i="1" s="1"/>
  <c r="I241" i="1"/>
  <c r="H241" i="1"/>
  <c r="BZ234" i="1"/>
  <c r="BY234" i="1"/>
  <c r="BX234" i="1"/>
  <c r="BW234" i="1"/>
  <c r="BV234" i="1"/>
  <c r="BU234" i="1"/>
  <c r="BT234" i="1"/>
  <c r="BS234" i="1"/>
  <c r="BR234" i="1"/>
  <c r="BQ234" i="1"/>
  <c r="BP234" i="1"/>
  <c r="BO234" i="1"/>
  <c r="BN234" i="1"/>
  <c r="BM234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BZ227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K225" i="1"/>
  <c r="K224" i="1" s="1"/>
  <c r="J225" i="1"/>
  <c r="J224" i="1" s="1"/>
  <c r="I224" i="1"/>
  <c r="BZ220" i="1"/>
  <c r="BY220" i="1"/>
  <c r="BX220" i="1"/>
  <c r="BW220" i="1"/>
  <c r="BV220" i="1"/>
  <c r="BU220" i="1"/>
  <c r="BT220" i="1"/>
  <c r="BS220" i="1"/>
  <c r="BR220" i="1"/>
  <c r="BQ220" i="1"/>
  <c r="BP220" i="1"/>
  <c r="BO220" i="1"/>
  <c r="BN220" i="1"/>
  <c r="BM220" i="1"/>
  <c r="BL220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H220" i="1"/>
  <c r="J218" i="1"/>
  <c r="J217" i="1" s="1"/>
  <c r="I217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H213" i="1"/>
  <c r="J211" i="1"/>
  <c r="K211" i="1" s="1"/>
  <c r="I210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H206" i="1"/>
  <c r="J204" i="1"/>
  <c r="J203" i="1" s="1"/>
  <c r="I203" i="1"/>
  <c r="BZ199" i="1"/>
  <c r="BY199" i="1"/>
  <c r="BX199" i="1"/>
  <c r="BW199" i="1"/>
  <c r="BV199" i="1"/>
  <c r="BU199" i="1"/>
  <c r="BT199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H199" i="1"/>
  <c r="BZ196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J197" i="1" s="1"/>
  <c r="K197" i="1" s="1"/>
  <c r="L197" i="1" s="1"/>
  <c r="I192" i="1"/>
  <c r="H192" i="1"/>
  <c r="BZ189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J190" i="1" s="1"/>
  <c r="I185" i="1"/>
  <c r="H185" i="1"/>
  <c r="BZ182" i="1"/>
  <c r="BY182" i="1"/>
  <c r="BX182" i="1"/>
  <c r="BW182" i="1"/>
  <c r="BV182" i="1"/>
  <c r="BU182" i="1"/>
  <c r="BT182" i="1"/>
  <c r="BS182" i="1"/>
  <c r="BR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J183" i="1" s="1"/>
  <c r="I178" i="1"/>
  <c r="H178" i="1"/>
  <c r="BZ175" i="1"/>
  <c r="BY175" i="1"/>
  <c r="BX175" i="1"/>
  <c r="BW175" i="1"/>
  <c r="BV175" i="1"/>
  <c r="BU175" i="1"/>
  <c r="BT175" i="1"/>
  <c r="BS175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J176" i="1" s="1"/>
  <c r="I171" i="1"/>
  <c r="H171" i="1"/>
  <c r="BN164" i="1"/>
  <c r="H164" i="1"/>
  <c r="X162" i="1"/>
  <c r="BO159" i="1"/>
  <c r="BK159" i="1"/>
  <c r="BE159" i="1"/>
  <c r="BY157" i="1"/>
  <c r="BX157" i="1"/>
  <c r="BT157" i="1"/>
  <c r="BQ157" i="1"/>
  <c r="BP157" i="1"/>
  <c r="BL157" i="1"/>
  <c r="BI157" i="1"/>
  <c r="BH157" i="1"/>
  <c r="BD157" i="1"/>
  <c r="BA157" i="1"/>
  <c r="AZ157" i="1"/>
  <c r="AV157" i="1"/>
  <c r="AS157" i="1"/>
  <c r="AR157" i="1"/>
  <c r="AN157" i="1"/>
  <c r="AK157" i="1"/>
  <c r="AJ157" i="1"/>
  <c r="AF157" i="1"/>
  <c r="AC157" i="1"/>
  <c r="AB157" i="1"/>
  <c r="X157" i="1"/>
  <c r="U157" i="1"/>
  <c r="T157" i="1"/>
  <c r="P157" i="1"/>
  <c r="M157" i="1"/>
  <c r="L157" i="1"/>
  <c r="H157" i="1"/>
  <c r="BW157" i="1"/>
  <c r="BU157" i="1"/>
  <c r="AJ152" i="1"/>
  <c r="BY150" i="1"/>
  <c r="BX150" i="1"/>
  <c r="BV150" i="1"/>
  <c r="BU150" i="1"/>
  <c r="BQ150" i="1"/>
  <c r="BP150" i="1"/>
  <c r="BN150" i="1"/>
  <c r="BM150" i="1"/>
  <c r="BI150" i="1"/>
  <c r="BH150" i="1"/>
  <c r="BF150" i="1"/>
  <c r="BE150" i="1"/>
  <c r="BA150" i="1"/>
  <c r="AZ150" i="1"/>
  <c r="AX150" i="1"/>
  <c r="AW150" i="1"/>
  <c r="AS150" i="1"/>
  <c r="AR150" i="1"/>
  <c r="AP150" i="1"/>
  <c r="AO150" i="1"/>
  <c r="AK150" i="1"/>
  <c r="AJ150" i="1"/>
  <c r="AH150" i="1"/>
  <c r="AG150" i="1"/>
  <c r="AC150" i="1"/>
  <c r="AB150" i="1"/>
  <c r="Z150" i="1"/>
  <c r="Y150" i="1"/>
  <c r="U150" i="1"/>
  <c r="T150" i="1"/>
  <c r="R150" i="1"/>
  <c r="Q150" i="1"/>
  <c r="M150" i="1"/>
  <c r="L150" i="1"/>
  <c r="J150" i="1"/>
  <c r="I150" i="1"/>
  <c r="H150" i="1"/>
  <c r="BT150" i="1"/>
  <c r="BZ143" i="1"/>
  <c r="BS143" i="1"/>
  <c r="BO143" i="1"/>
  <c r="BJ143" i="1"/>
  <c r="BC143" i="1"/>
  <c r="AY143" i="1"/>
  <c r="AT143" i="1"/>
  <c r="AM143" i="1"/>
  <c r="AI143" i="1"/>
  <c r="AD143" i="1"/>
  <c r="W143" i="1"/>
  <c r="S143" i="1"/>
  <c r="N143" i="1"/>
  <c r="H143" i="1"/>
  <c r="BP143" i="1"/>
  <c r="Z141" i="1"/>
  <c r="AW138" i="1"/>
  <c r="H136" i="1" s="1"/>
  <c r="BL136" i="1"/>
  <c r="BK136" i="1"/>
  <c r="BC136" i="1"/>
  <c r="AV136" i="1"/>
  <c r="AF136" i="1"/>
  <c r="AE136" i="1"/>
  <c r="W136" i="1"/>
  <c r="P136" i="1"/>
  <c r="BF136" i="1"/>
  <c r="AE131" i="1"/>
  <c r="H128" i="1" s="1"/>
  <c r="BF128" i="1"/>
  <c r="AK128" i="1"/>
  <c r="P128" i="1"/>
  <c r="BJ128" i="1"/>
  <c r="BY120" i="1"/>
  <c r="BX120" i="1"/>
  <c r="BV120" i="1"/>
  <c r="BU120" i="1"/>
  <c r="BS120" i="1"/>
  <c r="BQ120" i="1"/>
  <c r="BN120" i="1"/>
  <c r="BM120" i="1"/>
  <c r="BK120" i="1"/>
  <c r="BJ120" i="1"/>
  <c r="BI120" i="1"/>
  <c r="BF120" i="1"/>
  <c r="BC120" i="1"/>
  <c r="BB120" i="1"/>
  <c r="BA120" i="1"/>
  <c r="AZ120" i="1"/>
  <c r="AX120" i="1"/>
  <c r="AU120" i="1"/>
  <c r="AS120" i="1"/>
  <c r="AR120" i="1"/>
  <c r="AP120" i="1"/>
  <c r="AO120" i="1"/>
  <c r="AM120" i="1"/>
  <c r="AK120" i="1"/>
  <c r="AH120" i="1"/>
  <c r="AG120" i="1"/>
  <c r="AE120" i="1"/>
  <c r="AD120" i="1"/>
  <c r="AC120" i="1"/>
  <c r="Z120" i="1"/>
  <c r="W120" i="1"/>
  <c r="V120" i="1"/>
  <c r="U120" i="1"/>
  <c r="T120" i="1"/>
  <c r="R120" i="1"/>
  <c r="O120" i="1"/>
  <c r="M120" i="1"/>
  <c r="L120" i="1"/>
  <c r="J120" i="1"/>
  <c r="J125" i="1" s="1"/>
  <c r="I120" i="1"/>
  <c r="H120" i="1"/>
  <c r="BZ120" i="1"/>
  <c r="BO113" i="1"/>
  <c r="BC113" i="1"/>
  <c r="AP113" i="1"/>
  <c r="AC113" i="1"/>
  <c r="H113" i="1"/>
  <c r="BP106" i="1"/>
  <c r="BF106" i="1"/>
  <c r="AU106" i="1"/>
  <c r="AJ106" i="1"/>
  <c r="Z106" i="1"/>
  <c r="O106" i="1"/>
  <c r="BN105" i="1"/>
  <c r="BB105" i="1"/>
  <c r="AN105" i="1"/>
  <c r="X105" i="1"/>
  <c r="J105" i="1"/>
  <c r="H105" i="1"/>
  <c r="BY98" i="1"/>
  <c r="BU98" i="1"/>
  <c r="BQ98" i="1"/>
  <c r="BO98" i="1"/>
  <c r="BK98" i="1"/>
  <c r="BF98" i="1"/>
  <c r="BE98" i="1"/>
  <c r="AY98" i="1"/>
  <c r="AV98" i="1"/>
  <c r="AU98" i="1"/>
  <c r="AO98" i="1"/>
  <c r="AK98" i="1"/>
  <c r="AI98" i="1"/>
  <c r="AE98" i="1"/>
  <c r="Z98" i="1"/>
  <c r="Y98" i="1"/>
  <c r="S98" i="1"/>
  <c r="P98" i="1"/>
  <c r="O98" i="1"/>
  <c r="BZ97" i="1"/>
  <c r="BY97" i="1"/>
  <c r="BX97" i="1"/>
  <c r="BV97" i="1"/>
  <c r="BT97" i="1"/>
  <c r="BQ97" i="1"/>
  <c r="BP97" i="1"/>
  <c r="BN97" i="1"/>
  <c r="BL97" i="1"/>
  <c r="BK97" i="1"/>
  <c r="BJ97" i="1"/>
  <c r="BF97" i="1"/>
  <c r="BD97" i="1"/>
  <c r="BC97" i="1"/>
  <c r="BB97" i="1"/>
  <c r="BA97" i="1"/>
  <c r="AZ97" i="1"/>
  <c r="AU97" i="1"/>
  <c r="AT97" i="1"/>
  <c r="AS97" i="1"/>
  <c r="AR97" i="1"/>
  <c r="AP97" i="1"/>
  <c r="AN97" i="1"/>
  <c r="AK97" i="1"/>
  <c r="AJ97" i="1"/>
  <c r="AH97" i="1"/>
  <c r="AF97" i="1"/>
  <c r="AE97" i="1"/>
  <c r="AD97" i="1"/>
  <c r="Z97" i="1"/>
  <c r="X97" i="1"/>
  <c r="W97" i="1"/>
  <c r="V97" i="1"/>
  <c r="U97" i="1"/>
  <c r="T97" i="1"/>
  <c r="O97" i="1"/>
  <c r="N97" i="1"/>
  <c r="M97" i="1"/>
  <c r="L97" i="1"/>
  <c r="J97" i="1"/>
  <c r="H97" i="1"/>
  <c r="BR97" i="1"/>
  <c r="I94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J94" i="1" s="1"/>
  <c r="I89" i="1"/>
  <c r="H89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Y87" i="1" s="1"/>
  <c r="X82" i="1"/>
  <c r="W82" i="1"/>
  <c r="V82" i="1"/>
  <c r="U82" i="1"/>
  <c r="U87" i="1" s="1"/>
  <c r="T82" i="1"/>
  <c r="S82" i="1"/>
  <c r="R82" i="1"/>
  <c r="Q82" i="1"/>
  <c r="O86" i="1" s="1"/>
  <c r="P82" i="1"/>
  <c r="P87" i="1" s="1"/>
  <c r="O82" i="1"/>
  <c r="N82" i="1"/>
  <c r="M82" i="1"/>
  <c r="L82" i="1"/>
  <c r="K82" i="1"/>
  <c r="J82" i="1"/>
  <c r="I82" i="1"/>
  <c r="H82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U80" i="1" s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U73" i="1" s="1"/>
  <c r="T68" i="1"/>
  <c r="S68" i="1"/>
  <c r="R68" i="1"/>
  <c r="Q68" i="1"/>
  <c r="P68" i="1"/>
  <c r="O68" i="1"/>
  <c r="N68" i="1"/>
  <c r="M68" i="1"/>
  <c r="L68" i="1"/>
  <c r="K68" i="1"/>
  <c r="J68" i="1"/>
  <c r="J73" i="1" s="1"/>
  <c r="K73" i="1" s="1"/>
  <c r="I68" i="1"/>
  <c r="H68" i="1"/>
  <c r="AT67" i="1"/>
  <c r="BZ60" i="1"/>
  <c r="BY60" i="1"/>
  <c r="BW60" i="1"/>
  <c r="BV60" i="1"/>
  <c r="BR60" i="1"/>
  <c r="BQ60" i="1"/>
  <c r="BO60" i="1"/>
  <c r="BN60" i="1"/>
  <c r="BJ60" i="1"/>
  <c r="BI60" i="1"/>
  <c r="BG60" i="1"/>
  <c r="BF60" i="1"/>
  <c r="BB60" i="1"/>
  <c r="BA60" i="1"/>
  <c r="AY60" i="1"/>
  <c r="AX60" i="1"/>
  <c r="AT60" i="1"/>
  <c r="AS60" i="1"/>
  <c r="AQ60" i="1"/>
  <c r="AP60" i="1"/>
  <c r="AL60" i="1"/>
  <c r="AK60" i="1"/>
  <c r="AI60" i="1"/>
  <c r="AH60" i="1"/>
  <c r="AD60" i="1"/>
  <c r="AC60" i="1"/>
  <c r="AA60" i="1"/>
  <c r="Z60" i="1"/>
  <c r="V60" i="1"/>
  <c r="U60" i="1"/>
  <c r="S60" i="1"/>
  <c r="R60" i="1"/>
  <c r="N60" i="1"/>
  <c r="M60" i="1"/>
  <c r="K60" i="1"/>
  <c r="J60" i="1"/>
  <c r="H60" i="1"/>
  <c r="BU60" i="1"/>
  <c r="I57" i="1"/>
  <c r="BZ52" i="1"/>
  <c r="BX52" i="1"/>
  <c r="BW52" i="1"/>
  <c r="BP52" i="1"/>
  <c r="BO52" i="1"/>
  <c r="BK52" i="1"/>
  <c r="BJ52" i="1"/>
  <c r="BH52" i="1"/>
  <c r="BG52" i="1"/>
  <c r="AZ52" i="1"/>
  <c r="AY52" i="1"/>
  <c r="AU52" i="1"/>
  <c r="AT52" i="1"/>
  <c r="AR52" i="1"/>
  <c r="AQ52" i="1"/>
  <c r="AJ52" i="1"/>
  <c r="AI52" i="1"/>
  <c r="AE52" i="1"/>
  <c r="AD52" i="1"/>
  <c r="AB52" i="1"/>
  <c r="AA52" i="1"/>
  <c r="T52" i="1"/>
  <c r="S52" i="1"/>
  <c r="O52" i="1"/>
  <c r="N52" i="1"/>
  <c r="L52" i="1"/>
  <c r="K52" i="1"/>
  <c r="H52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U49" i="1" s="1"/>
  <c r="U48" i="1" s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BX29" i="1"/>
  <c r="BZ29" i="1"/>
  <c r="BY29" i="1"/>
  <c r="BU29" i="1"/>
  <c r="BT29" i="1"/>
  <c r="BS29" i="1"/>
  <c r="BR29" i="1"/>
  <c r="BQ29" i="1"/>
  <c r="BM29" i="1"/>
  <c r="BL29" i="1"/>
  <c r="BK29" i="1"/>
  <c r="BJ29" i="1"/>
  <c r="BI29" i="1"/>
  <c r="BE29" i="1"/>
  <c r="BD29" i="1"/>
  <c r="BC29" i="1"/>
  <c r="BB29" i="1"/>
  <c r="BA29" i="1"/>
  <c r="AW29" i="1"/>
  <c r="AV29" i="1"/>
  <c r="AU29" i="1"/>
  <c r="AT29" i="1"/>
  <c r="AS29" i="1"/>
  <c r="AO29" i="1"/>
  <c r="AN29" i="1"/>
  <c r="AM29" i="1"/>
  <c r="AL29" i="1"/>
  <c r="AK29" i="1"/>
  <c r="AG29" i="1"/>
  <c r="AF29" i="1"/>
  <c r="AE29" i="1"/>
  <c r="AD29" i="1"/>
  <c r="AC29" i="1"/>
  <c r="Y29" i="1"/>
  <c r="X29" i="1"/>
  <c r="W29" i="1"/>
  <c r="V29" i="1"/>
  <c r="U29" i="1"/>
  <c r="Q29" i="1"/>
  <c r="P29" i="1"/>
  <c r="O29" i="1"/>
  <c r="N29" i="1"/>
  <c r="M29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Y33" i="1" s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BS21" i="1"/>
  <c r="BC21" i="1"/>
  <c r="AU21" i="1"/>
  <c r="AQ21" i="1"/>
  <c r="AM21" i="1"/>
  <c r="AE21" i="1"/>
  <c r="AA21" i="1"/>
  <c r="O21" i="1"/>
  <c r="K21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H20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H5" i="1"/>
  <c r="J3" i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K210" i="1" l="1"/>
  <c r="L211" i="1"/>
  <c r="L210" i="1" s="1"/>
  <c r="Y10" i="1"/>
  <c r="L105" i="1"/>
  <c r="Y105" i="1"/>
  <c r="AO105" i="1"/>
  <c r="BC105" i="1"/>
  <c r="BP105" i="1"/>
  <c r="K129" i="1"/>
  <c r="U129" i="1"/>
  <c r="AK129" i="1"/>
  <c r="BA129" i="1"/>
  <c r="BQ129" i="1"/>
  <c r="J210" i="1"/>
  <c r="K309" i="1"/>
  <c r="K315" i="1"/>
  <c r="K330" i="1"/>
  <c r="L330" i="1" s="1"/>
  <c r="BS354" i="1"/>
  <c r="R354" i="1"/>
  <c r="AF354" i="1"/>
  <c r="AQ354" i="1"/>
  <c r="BE354" i="1"/>
  <c r="BP354" i="1"/>
  <c r="N105" i="1"/>
  <c r="AD105" i="1"/>
  <c r="AP105" i="1"/>
  <c r="BD105" i="1"/>
  <c r="BT105" i="1"/>
  <c r="L129" i="1"/>
  <c r="V129" i="1"/>
  <c r="AL129" i="1"/>
  <c r="BB129" i="1"/>
  <c r="BR129" i="1"/>
  <c r="I238" i="1"/>
  <c r="I301" i="1"/>
  <c r="S354" i="1"/>
  <c r="AG354" i="1"/>
  <c r="AR354" i="1"/>
  <c r="BF354" i="1"/>
  <c r="BT354" i="1"/>
  <c r="J373" i="1"/>
  <c r="BM129" i="1"/>
  <c r="P10" i="1"/>
  <c r="O105" i="1"/>
  <c r="AE105" i="1"/>
  <c r="AR105" i="1"/>
  <c r="BE105" i="1"/>
  <c r="M129" i="1"/>
  <c r="X129" i="1"/>
  <c r="AN129" i="1"/>
  <c r="BD129" i="1"/>
  <c r="BT129" i="1"/>
  <c r="I354" i="1"/>
  <c r="T354" i="1"/>
  <c r="AH354" i="1"/>
  <c r="AV354" i="1"/>
  <c r="BG354" i="1"/>
  <c r="BU354" i="1"/>
  <c r="BU105" i="1"/>
  <c r="I9" i="1"/>
  <c r="O9" i="1"/>
  <c r="R105" i="1"/>
  <c r="AF105" i="1"/>
  <c r="AT105" i="1"/>
  <c r="BJ105" i="1"/>
  <c r="BV105" i="1"/>
  <c r="N129" i="1"/>
  <c r="Y129" i="1"/>
  <c r="AO129" i="1"/>
  <c r="BE129" i="1"/>
  <c r="BU129" i="1"/>
  <c r="J354" i="1"/>
  <c r="X354" i="1"/>
  <c r="AI354" i="1"/>
  <c r="AW354" i="1"/>
  <c r="BH354" i="1"/>
  <c r="BV354" i="1"/>
  <c r="K416" i="1"/>
  <c r="L416" i="1" s="1"/>
  <c r="M416" i="1" s="1"/>
  <c r="N416" i="1" s="1"/>
  <c r="AG129" i="1"/>
  <c r="O79" i="1"/>
  <c r="Q33" i="1"/>
  <c r="J49" i="1"/>
  <c r="J48" i="1" s="1"/>
  <c r="BR105" i="1"/>
  <c r="T105" i="1"/>
  <c r="AG105" i="1"/>
  <c r="AU105" i="1"/>
  <c r="BK105" i="1"/>
  <c r="BX105" i="1"/>
  <c r="BV129" i="1"/>
  <c r="P129" i="1"/>
  <c r="AC129" i="1"/>
  <c r="AS129" i="1"/>
  <c r="BI129" i="1"/>
  <c r="BY129" i="1"/>
  <c r="I280" i="1"/>
  <c r="I350" i="1"/>
  <c r="K354" i="1"/>
  <c r="Y354" i="1"/>
  <c r="AJ354" i="1"/>
  <c r="AX354" i="1"/>
  <c r="BL354" i="1"/>
  <c r="BW354" i="1"/>
  <c r="AW129" i="1"/>
  <c r="Y86" i="1"/>
  <c r="V105" i="1"/>
  <c r="AH105" i="1"/>
  <c r="AX105" i="1"/>
  <c r="BL105" i="1"/>
  <c r="BZ105" i="1"/>
  <c r="Q129" i="1"/>
  <c r="AD129" i="1"/>
  <c r="AT129" i="1"/>
  <c r="BJ129" i="1"/>
  <c r="BZ129" i="1"/>
  <c r="K218" i="1"/>
  <c r="AA246" i="1"/>
  <c r="L354" i="1"/>
  <c r="Z354" i="1"/>
  <c r="AN354" i="1"/>
  <c r="AY354" i="1"/>
  <c r="BM354" i="1"/>
  <c r="BX354" i="1"/>
  <c r="T129" i="1"/>
  <c r="I105" i="1"/>
  <c r="W105" i="1"/>
  <c r="AJ105" i="1"/>
  <c r="AZ105" i="1"/>
  <c r="S129" i="1"/>
  <c r="AF129" i="1"/>
  <c r="AV129" i="1"/>
  <c r="P354" i="1"/>
  <c r="AA354" i="1"/>
  <c r="AO354" i="1"/>
  <c r="AZ354" i="1"/>
  <c r="X465" i="1"/>
  <c r="Y465" i="1" s="1"/>
  <c r="J485" i="1"/>
  <c r="K486" i="1"/>
  <c r="K388" i="1"/>
  <c r="L388" i="1" s="1"/>
  <c r="M388" i="1" s="1"/>
  <c r="J387" i="1"/>
  <c r="J239" i="1"/>
  <c r="AC245" i="1"/>
  <c r="I252" i="1"/>
  <c r="V73" i="1"/>
  <c r="V72" i="1" s="1"/>
  <c r="T86" i="1"/>
  <c r="K176" i="1"/>
  <c r="L225" i="1"/>
  <c r="L224" i="1" s="1"/>
  <c r="I273" i="1"/>
  <c r="I373" i="1"/>
  <c r="I401" i="1"/>
  <c r="X464" i="1"/>
  <c r="I485" i="1"/>
  <c r="J17" i="1"/>
  <c r="K17" i="1" s="1"/>
  <c r="I93" i="1"/>
  <c r="P287" i="1"/>
  <c r="M315" i="1"/>
  <c r="I394" i="1"/>
  <c r="AC416" i="1"/>
  <c r="AD416" i="1" s="1"/>
  <c r="AE416" i="1" s="1"/>
  <c r="AF416" i="1" s="1"/>
  <c r="AG416" i="1" s="1"/>
  <c r="AH416" i="1" s="1"/>
  <c r="AI416" i="1" s="1"/>
  <c r="AJ416" i="1" s="1"/>
  <c r="AK416" i="1" s="1"/>
  <c r="AL416" i="1" s="1"/>
  <c r="AM416" i="1" s="1"/>
  <c r="AN416" i="1" s="1"/>
  <c r="AO416" i="1" s="1"/>
  <c r="AP416" i="1" s="1"/>
  <c r="AQ416" i="1" s="1"/>
  <c r="AR416" i="1" s="1"/>
  <c r="AS416" i="1" s="1"/>
  <c r="AT416" i="1" s="1"/>
  <c r="AU416" i="1" s="1"/>
  <c r="AV416" i="1" s="1"/>
  <c r="AW416" i="1" s="1"/>
  <c r="AX416" i="1" s="1"/>
  <c r="AY416" i="1" s="1"/>
  <c r="AZ416" i="1" s="1"/>
  <c r="BA416" i="1" s="1"/>
  <c r="BB416" i="1" s="1"/>
  <c r="BC416" i="1" s="1"/>
  <c r="BD416" i="1" s="1"/>
  <c r="BE416" i="1" s="1"/>
  <c r="BF416" i="1" s="1"/>
  <c r="BG416" i="1" s="1"/>
  <c r="BH416" i="1" s="1"/>
  <c r="BI416" i="1" s="1"/>
  <c r="BJ416" i="1" s="1"/>
  <c r="BK416" i="1" s="1"/>
  <c r="BL416" i="1" s="1"/>
  <c r="BM416" i="1" s="1"/>
  <c r="BN416" i="1" s="1"/>
  <c r="BO416" i="1" s="1"/>
  <c r="BP416" i="1" s="1"/>
  <c r="BQ416" i="1" s="1"/>
  <c r="BR416" i="1" s="1"/>
  <c r="BS416" i="1" s="1"/>
  <c r="BT416" i="1" s="1"/>
  <c r="BU416" i="1" s="1"/>
  <c r="BV416" i="1" s="1"/>
  <c r="BW416" i="1" s="1"/>
  <c r="BX416" i="1" s="1"/>
  <c r="BY416" i="1" s="1"/>
  <c r="BZ416" i="1" s="1"/>
  <c r="I436" i="1"/>
  <c r="I308" i="1"/>
  <c r="V387" i="1"/>
  <c r="Y49" i="1"/>
  <c r="Z49" i="1" s="1"/>
  <c r="AD246" i="1"/>
  <c r="I380" i="1"/>
  <c r="W401" i="1"/>
  <c r="I16" i="1"/>
  <c r="K49" i="1"/>
  <c r="K48" i="1" s="1"/>
  <c r="X72" i="1"/>
  <c r="I245" i="1"/>
  <c r="AD295" i="1"/>
  <c r="AE295" i="1" s="1"/>
  <c r="I48" i="1"/>
  <c r="V48" i="1"/>
  <c r="J245" i="1"/>
  <c r="Z245" i="1"/>
  <c r="J273" i="1"/>
  <c r="K337" i="1"/>
  <c r="V366" i="1"/>
  <c r="W49" i="1"/>
  <c r="W48" i="1" s="1"/>
  <c r="I189" i="1"/>
  <c r="K253" i="1"/>
  <c r="K274" i="1"/>
  <c r="K273" i="1" s="1"/>
  <c r="J315" i="1"/>
  <c r="V471" i="1"/>
  <c r="W472" i="1"/>
  <c r="I478" i="1"/>
  <c r="T9" i="1"/>
  <c r="J10" i="1"/>
  <c r="I32" i="1"/>
  <c r="S21" i="1"/>
  <c r="BK21" i="1"/>
  <c r="U17" i="1"/>
  <c r="T16" i="1"/>
  <c r="Q10" i="1"/>
  <c r="P9" i="1"/>
  <c r="O16" i="1"/>
  <c r="I24" i="1"/>
  <c r="W21" i="1"/>
  <c r="X9" i="1"/>
  <c r="Z10" i="1"/>
  <c r="Y9" i="1"/>
  <c r="X16" i="1"/>
  <c r="Y17" i="1"/>
  <c r="BV21" i="1"/>
  <c r="BN21" i="1"/>
  <c r="BF21" i="1"/>
  <c r="AX21" i="1"/>
  <c r="AP21" i="1"/>
  <c r="AH21" i="1"/>
  <c r="Z21" i="1"/>
  <c r="R21" i="1"/>
  <c r="J21" i="1"/>
  <c r="J25" i="1" s="1"/>
  <c r="BU21" i="1"/>
  <c r="BM21" i="1"/>
  <c r="BE21" i="1"/>
  <c r="AW21" i="1"/>
  <c r="AO21" i="1"/>
  <c r="AG21" i="1"/>
  <c r="Y21" i="1"/>
  <c r="Q21" i="1"/>
  <c r="BT21" i="1"/>
  <c r="BL21" i="1"/>
  <c r="BD21" i="1"/>
  <c r="AV21" i="1"/>
  <c r="AN21" i="1"/>
  <c r="AF21" i="1"/>
  <c r="X21" i="1"/>
  <c r="P21" i="1"/>
  <c r="BZ21" i="1"/>
  <c r="BR21" i="1"/>
  <c r="BJ21" i="1"/>
  <c r="BB21" i="1"/>
  <c r="AT21" i="1"/>
  <c r="AL21" i="1"/>
  <c r="AD21" i="1"/>
  <c r="V21" i="1"/>
  <c r="N21" i="1"/>
  <c r="BY21" i="1"/>
  <c r="BQ21" i="1"/>
  <c r="BI21" i="1"/>
  <c r="BA21" i="1"/>
  <c r="AS21" i="1"/>
  <c r="AK21" i="1"/>
  <c r="AC21" i="1"/>
  <c r="U21" i="1"/>
  <c r="U25" i="1" s="1"/>
  <c r="M21" i="1"/>
  <c r="BX21" i="1"/>
  <c r="BP21" i="1"/>
  <c r="BH21" i="1"/>
  <c r="AZ21" i="1"/>
  <c r="AR21" i="1"/>
  <c r="AJ21" i="1"/>
  <c r="AB21" i="1"/>
  <c r="T21" i="1"/>
  <c r="L21" i="1"/>
  <c r="I20" i="1"/>
  <c r="BW21" i="1"/>
  <c r="BO21" i="1"/>
  <c r="BG21" i="1"/>
  <c r="AY21" i="1"/>
  <c r="AI21" i="1"/>
  <c r="J33" i="1"/>
  <c r="X48" i="1"/>
  <c r="V80" i="1"/>
  <c r="U79" i="1"/>
  <c r="V87" i="1"/>
  <c r="U86" i="1"/>
  <c r="U10" i="1"/>
  <c r="U33" i="1"/>
  <c r="Y48" i="1"/>
  <c r="T72" i="1"/>
  <c r="J72" i="1"/>
  <c r="T48" i="1"/>
  <c r="I64" i="1"/>
  <c r="J65" i="1"/>
  <c r="O72" i="1"/>
  <c r="P73" i="1"/>
  <c r="P17" i="1"/>
  <c r="P40" i="1"/>
  <c r="X40" i="1"/>
  <c r="Y41" i="1"/>
  <c r="P86" i="1"/>
  <c r="Q87" i="1"/>
  <c r="R29" i="1"/>
  <c r="Z29" i="1"/>
  <c r="AH29" i="1"/>
  <c r="AP29" i="1"/>
  <c r="AX29" i="1"/>
  <c r="BF29" i="1"/>
  <c r="BN29" i="1"/>
  <c r="BV29" i="1"/>
  <c r="I40" i="1"/>
  <c r="J41" i="1"/>
  <c r="T57" i="1"/>
  <c r="L73" i="1"/>
  <c r="K72" i="1"/>
  <c r="U72" i="1"/>
  <c r="X79" i="1"/>
  <c r="Y80" i="1"/>
  <c r="Z87" i="1"/>
  <c r="BZ113" i="1"/>
  <c r="BR113" i="1"/>
  <c r="BJ113" i="1"/>
  <c r="BB113" i="1"/>
  <c r="AT113" i="1"/>
  <c r="AL113" i="1"/>
  <c r="AD113" i="1"/>
  <c r="V113" i="1"/>
  <c r="N113" i="1"/>
  <c r="BX113" i="1"/>
  <c r="BP113" i="1"/>
  <c r="BH113" i="1"/>
  <c r="AZ113" i="1"/>
  <c r="AR113" i="1"/>
  <c r="AJ113" i="1"/>
  <c r="AB113" i="1"/>
  <c r="T113" i="1"/>
  <c r="L113" i="1"/>
  <c r="BU113" i="1"/>
  <c r="BM113" i="1"/>
  <c r="BE113" i="1"/>
  <c r="AW113" i="1"/>
  <c r="AO113" i="1"/>
  <c r="AG113" i="1"/>
  <c r="Y113" i="1"/>
  <c r="BN113" i="1"/>
  <c r="BA113" i="1"/>
  <c r="AN113" i="1"/>
  <c r="AA113" i="1"/>
  <c r="P113" i="1"/>
  <c r="BY113" i="1"/>
  <c r="BL113" i="1"/>
  <c r="AY113" i="1"/>
  <c r="AM113" i="1"/>
  <c r="Z113" i="1"/>
  <c r="O113" i="1"/>
  <c r="BW113" i="1"/>
  <c r="BK113" i="1"/>
  <c r="AX113" i="1"/>
  <c r="AK113" i="1"/>
  <c r="X113" i="1"/>
  <c r="M113" i="1"/>
  <c r="BV113" i="1"/>
  <c r="BI113" i="1"/>
  <c r="AV113" i="1"/>
  <c r="AI113" i="1"/>
  <c r="W113" i="1"/>
  <c r="K113" i="1"/>
  <c r="BT113" i="1"/>
  <c r="BG113" i="1"/>
  <c r="AU113" i="1"/>
  <c r="AH113" i="1"/>
  <c r="U113" i="1"/>
  <c r="J113" i="1"/>
  <c r="BS113" i="1"/>
  <c r="BF113" i="1"/>
  <c r="AS113" i="1"/>
  <c r="AF113" i="1"/>
  <c r="S113" i="1"/>
  <c r="I113" i="1"/>
  <c r="BQ113" i="1"/>
  <c r="BD113" i="1"/>
  <c r="AQ113" i="1"/>
  <c r="AE113" i="1"/>
  <c r="R113" i="1"/>
  <c r="K29" i="1"/>
  <c r="S29" i="1"/>
  <c r="AA29" i="1"/>
  <c r="AI29" i="1"/>
  <c r="AQ29" i="1"/>
  <c r="AY29" i="1"/>
  <c r="BG29" i="1"/>
  <c r="BO29" i="1"/>
  <c r="BW29" i="1"/>
  <c r="P49" i="1"/>
  <c r="O48" i="1"/>
  <c r="BV52" i="1"/>
  <c r="BN52" i="1"/>
  <c r="BF52" i="1"/>
  <c r="AX52" i="1"/>
  <c r="AP52" i="1"/>
  <c r="AH52" i="1"/>
  <c r="Z52" i="1"/>
  <c r="R52" i="1"/>
  <c r="J52" i="1"/>
  <c r="BU52" i="1"/>
  <c r="BM52" i="1"/>
  <c r="BE52" i="1"/>
  <c r="AW52" i="1"/>
  <c r="AO52" i="1"/>
  <c r="AG52" i="1"/>
  <c r="Y52" i="1"/>
  <c r="Q52" i="1"/>
  <c r="I52" i="1"/>
  <c r="BT52" i="1"/>
  <c r="BL52" i="1"/>
  <c r="BD52" i="1"/>
  <c r="AV52" i="1"/>
  <c r="AN52" i="1"/>
  <c r="AF52" i="1"/>
  <c r="X52" i="1"/>
  <c r="P52" i="1"/>
  <c r="BY52" i="1"/>
  <c r="BQ52" i="1"/>
  <c r="BI52" i="1"/>
  <c r="BA52" i="1"/>
  <c r="AS52" i="1"/>
  <c r="AK52" i="1"/>
  <c r="AC52" i="1"/>
  <c r="U52" i="1"/>
  <c r="M52" i="1"/>
  <c r="V52" i="1"/>
  <c r="AL52" i="1"/>
  <c r="BB52" i="1"/>
  <c r="BR52" i="1"/>
  <c r="I72" i="1"/>
  <c r="W73" i="1"/>
  <c r="W72" i="1" s="1"/>
  <c r="I79" i="1"/>
  <c r="I86" i="1"/>
  <c r="J87" i="1"/>
  <c r="J93" i="1"/>
  <c r="K94" i="1"/>
  <c r="L29" i="1"/>
  <c r="T29" i="1"/>
  <c r="AB29" i="1"/>
  <c r="AJ29" i="1"/>
  <c r="AR29" i="1"/>
  <c r="AZ29" i="1"/>
  <c r="BH29" i="1"/>
  <c r="BP29" i="1"/>
  <c r="AA49" i="1"/>
  <c r="Z48" i="1"/>
  <c r="W52" i="1"/>
  <c r="AM52" i="1"/>
  <c r="BC52" i="1"/>
  <c r="BS52" i="1"/>
  <c r="BT106" i="1"/>
  <c r="BL106" i="1"/>
  <c r="BD106" i="1"/>
  <c r="AV106" i="1"/>
  <c r="AN106" i="1"/>
  <c r="AF106" i="1"/>
  <c r="X106" i="1"/>
  <c r="P106" i="1"/>
  <c r="BZ106" i="1"/>
  <c r="BR106" i="1"/>
  <c r="BJ106" i="1"/>
  <c r="BB106" i="1"/>
  <c r="AT106" i="1"/>
  <c r="AL106" i="1"/>
  <c r="AD106" i="1"/>
  <c r="V106" i="1"/>
  <c r="N106" i="1"/>
  <c r="BY106" i="1"/>
  <c r="BO106" i="1"/>
  <c r="BE106" i="1"/>
  <c r="AS106" i="1"/>
  <c r="AI106" i="1"/>
  <c r="Y106" i="1"/>
  <c r="Y110" i="1" s="1"/>
  <c r="M106" i="1"/>
  <c r="BX106" i="1"/>
  <c r="BN106" i="1"/>
  <c r="BC106" i="1"/>
  <c r="AR106" i="1"/>
  <c r="AH106" i="1"/>
  <c r="W106" i="1"/>
  <c r="L106" i="1"/>
  <c r="BW106" i="1"/>
  <c r="BM106" i="1"/>
  <c r="BA106" i="1"/>
  <c r="AQ106" i="1"/>
  <c r="AG106" i="1"/>
  <c r="U106" i="1"/>
  <c r="K106" i="1"/>
  <c r="BV106" i="1"/>
  <c r="BK106" i="1"/>
  <c r="AZ106" i="1"/>
  <c r="AP106" i="1"/>
  <c r="AE106" i="1"/>
  <c r="T106" i="1"/>
  <c r="J106" i="1"/>
  <c r="BU106" i="1"/>
  <c r="BI106" i="1"/>
  <c r="AY106" i="1"/>
  <c r="AO106" i="1"/>
  <c r="AC106" i="1"/>
  <c r="S106" i="1"/>
  <c r="BS106" i="1"/>
  <c r="BH106" i="1"/>
  <c r="AX106" i="1"/>
  <c r="AM106" i="1"/>
  <c r="AB106" i="1"/>
  <c r="R106" i="1"/>
  <c r="BQ106" i="1"/>
  <c r="BG106" i="1"/>
  <c r="AW106" i="1"/>
  <c r="AK106" i="1"/>
  <c r="AA106" i="1"/>
  <c r="Q106" i="1"/>
  <c r="Q113" i="1"/>
  <c r="Q41" i="1"/>
  <c r="L60" i="1"/>
  <c r="T60" i="1"/>
  <c r="AB60" i="1"/>
  <c r="AJ60" i="1"/>
  <c r="AR60" i="1"/>
  <c r="AZ60" i="1"/>
  <c r="BH60" i="1"/>
  <c r="BP60" i="1"/>
  <c r="BX60" i="1"/>
  <c r="Y73" i="1"/>
  <c r="T79" i="1"/>
  <c r="P80" i="1"/>
  <c r="Q98" i="1"/>
  <c r="AA98" i="1"/>
  <c r="AM98" i="1"/>
  <c r="AW98" i="1"/>
  <c r="BG98" i="1"/>
  <c r="BS98" i="1"/>
  <c r="J110" i="1"/>
  <c r="R128" i="1"/>
  <c r="AN128" i="1"/>
  <c r="BI128" i="1"/>
  <c r="Z136" i="1"/>
  <c r="R98" i="1"/>
  <c r="AC98" i="1"/>
  <c r="AN98" i="1"/>
  <c r="AX98" i="1"/>
  <c r="BI98" i="1"/>
  <c r="BT98" i="1"/>
  <c r="S128" i="1"/>
  <c r="AO128" i="1"/>
  <c r="J155" i="1"/>
  <c r="BS128" i="1"/>
  <c r="BK128" i="1"/>
  <c r="BC128" i="1"/>
  <c r="AU128" i="1"/>
  <c r="AM128" i="1"/>
  <c r="AE128" i="1"/>
  <c r="W128" i="1"/>
  <c r="O128" i="1"/>
  <c r="BX128" i="1"/>
  <c r="BP128" i="1"/>
  <c r="BH128" i="1"/>
  <c r="AZ128" i="1"/>
  <c r="AR128" i="1"/>
  <c r="AJ128" i="1"/>
  <c r="AB128" i="1"/>
  <c r="T128" i="1"/>
  <c r="L128" i="1"/>
  <c r="BR128" i="1"/>
  <c r="BG128" i="1"/>
  <c r="AW128" i="1"/>
  <c r="AL128" i="1"/>
  <c r="AA128" i="1"/>
  <c r="Q128" i="1"/>
  <c r="BZ128" i="1"/>
  <c r="BO128" i="1"/>
  <c r="BE128" i="1"/>
  <c r="AT128" i="1"/>
  <c r="AI128" i="1"/>
  <c r="Y128" i="1"/>
  <c r="N128" i="1"/>
  <c r="BW128" i="1"/>
  <c r="BM128" i="1"/>
  <c r="BB128" i="1"/>
  <c r="AQ128" i="1"/>
  <c r="AG128" i="1"/>
  <c r="V128" i="1"/>
  <c r="K128" i="1"/>
  <c r="BV128" i="1"/>
  <c r="BL128" i="1"/>
  <c r="BA128" i="1"/>
  <c r="AP128" i="1"/>
  <c r="AF128" i="1"/>
  <c r="U128" i="1"/>
  <c r="J128" i="1"/>
  <c r="X128" i="1"/>
  <c r="AS128" i="1"/>
  <c r="BN128" i="1"/>
  <c r="O60" i="1"/>
  <c r="W60" i="1"/>
  <c r="AE60" i="1"/>
  <c r="AM60" i="1"/>
  <c r="AU60" i="1"/>
  <c r="BC60" i="1"/>
  <c r="BK60" i="1"/>
  <c r="BS60" i="1"/>
  <c r="J80" i="1"/>
  <c r="X86" i="1"/>
  <c r="J98" i="1"/>
  <c r="J102" i="1" s="1"/>
  <c r="U98" i="1"/>
  <c r="U102" i="1" s="1"/>
  <c r="AF98" i="1"/>
  <c r="AP98" i="1"/>
  <c r="BA98" i="1"/>
  <c r="BL98" i="1"/>
  <c r="BV98" i="1"/>
  <c r="Z128" i="1"/>
  <c r="AV128" i="1"/>
  <c r="BQ128" i="1"/>
  <c r="BW136" i="1"/>
  <c r="BG136" i="1"/>
  <c r="AQ136" i="1"/>
  <c r="AA136" i="1"/>
  <c r="AA141" i="1" s="1"/>
  <c r="K136" i="1"/>
  <c r="BT136" i="1"/>
  <c r="BD136" i="1"/>
  <c r="AN136" i="1"/>
  <c r="X136" i="1"/>
  <c r="BO136" i="1"/>
  <c r="AY136" i="1"/>
  <c r="AI136" i="1"/>
  <c r="S136" i="1"/>
  <c r="BN136" i="1"/>
  <c r="AX136" i="1"/>
  <c r="AH136" i="1"/>
  <c r="R136" i="1"/>
  <c r="AM136" i="1"/>
  <c r="BS136" i="1"/>
  <c r="P60" i="1"/>
  <c r="X60" i="1"/>
  <c r="AF60" i="1"/>
  <c r="AN60" i="1"/>
  <c r="AV60" i="1"/>
  <c r="BD60" i="1"/>
  <c r="BL60" i="1"/>
  <c r="BT60" i="1"/>
  <c r="P97" i="1"/>
  <c r="AB97" i="1"/>
  <c r="AL97" i="1"/>
  <c r="AV97" i="1"/>
  <c r="BH97" i="1"/>
  <c r="K98" i="1"/>
  <c r="W98" i="1"/>
  <c r="AG98" i="1"/>
  <c r="AQ98" i="1"/>
  <c r="BC98" i="1"/>
  <c r="BM98" i="1"/>
  <c r="BW98" i="1"/>
  <c r="P105" i="1"/>
  <c r="Z105" i="1"/>
  <c r="AL105" i="1"/>
  <c r="AV105" i="1"/>
  <c r="BF105" i="1"/>
  <c r="AC128" i="1"/>
  <c r="AX128" i="1"/>
  <c r="BT128" i="1"/>
  <c r="J136" i="1"/>
  <c r="AP136" i="1"/>
  <c r="BV136" i="1"/>
  <c r="I60" i="1"/>
  <c r="Q60" i="1"/>
  <c r="Y60" i="1"/>
  <c r="AG60" i="1"/>
  <c r="AO60" i="1"/>
  <c r="AW60" i="1"/>
  <c r="BE60" i="1"/>
  <c r="BM60" i="1"/>
  <c r="BW97" i="1"/>
  <c r="BO97" i="1"/>
  <c r="BG97" i="1"/>
  <c r="AY97" i="1"/>
  <c r="AQ97" i="1"/>
  <c r="AI97" i="1"/>
  <c r="AA97" i="1"/>
  <c r="S97" i="1"/>
  <c r="K97" i="1"/>
  <c r="I101" i="1" s="1"/>
  <c r="BU97" i="1"/>
  <c r="BM97" i="1"/>
  <c r="BE97" i="1"/>
  <c r="AW97" i="1"/>
  <c r="AO97" i="1"/>
  <c r="AG97" i="1"/>
  <c r="Y97" i="1"/>
  <c r="Q97" i="1"/>
  <c r="I97" i="1"/>
  <c r="R97" i="1"/>
  <c r="AC97" i="1"/>
  <c r="AM97" i="1"/>
  <c r="AX97" i="1"/>
  <c r="BI97" i="1"/>
  <c r="BS97" i="1"/>
  <c r="M98" i="1"/>
  <c r="X98" i="1"/>
  <c r="AH98" i="1"/>
  <c r="AS98" i="1"/>
  <c r="BD98" i="1"/>
  <c r="BN98" i="1"/>
  <c r="BY105" i="1"/>
  <c r="BQ105" i="1"/>
  <c r="BI105" i="1"/>
  <c r="BA105" i="1"/>
  <c r="AS105" i="1"/>
  <c r="AK105" i="1"/>
  <c r="AC105" i="1"/>
  <c r="U105" i="1"/>
  <c r="M105" i="1"/>
  <c r="BW105" i="1"/>
  <c r="BO105" i="1"/>
  <c r="BG105" i="1"/>
  <c r="AY105" i="1"/>
  <c r="AQ105" i="1"/>
  <c r="AI105" i="1"/>
  <c r="AA105" i="1"/>
  <c r="S105" i="1"/>
  <c r="K105" i="1"/>
  <c r="Q105" i="1"/>
  <c r="AB105" i="1"/>
  <c r="AM105" i="1"/>
  <c r="AW105" i="1"/>
  <c r="BH105" i="1"/>
  <c r="BS105" i="1"/>
  <c r="I128" i="1"/>
  <c r="AD128" i="1"/>
  <c r="AY128" i="1"/>
  <c r="BU128" i="1"/>
  <c r="O136" i="1"/>
  <c r="AU136" i="1"/>
  <c r="BZ98" i="1"/>
  <c r="BR98" i="1"/>
  <c r="BJ98" i="1"/>
  <c r="BB98" i="1"/>
  <c r="AT98" i="1"/>
  <c r="AL98" i="1"/>
  <c r="AD98" i="1"/>
  <c r="V98" i="1"/>
  <c r="N98" i="1"/>
  <c r="BX98" i="1"/>
  <c r="BP98" i="1"/>
  <c r="BH98" i="1"/>
  <c r="AZ98" i="1"/>
  <c r="AR98" i="1"/>
  <c r="AJ98" i="1"/>
  <c r="AB98" i="1"/>
  <c r="T98" i="1"/>
  <c r="L98" i="1"/>
  <c r="M128" i="1"/>
  <c r="AH128" i="1"/>
  <c r="BD128" i="1"/>
  <c r="BY128" i="1"/>
  <c r="K143" i="1"/>
  <c r="AA143" i="1"/>
  <c r="AQ143" i="1"/>
  <c r="BG143" i="1"/>
  <c r="BW143" i="1"/>
  <c r="BZ136" i="1"/>
  <c r="L143" i="1"/>
  <c r="AB143" i="1"/>
  <c r="AR143" i="1"/>
  <c r="BH143" i="1"/>
  <c r="BX143" i="1"/>
  <c r="K196" i="1"/>
  <c r="BU164" i="1"/>
  <c r="BM164" i="1"/>
  <c r="BE164" i="1"/>
  <c r="AW164" i="1"/>
  <c r="AO164" i="1"/>
  <c r="AG164" i="1"/>
  <c r="Y164" i="1"/>
  <c r="Q164" i="1"/>
  <c r="BT164" i="1"/>
  <c r="BL164" i="1"/>
  <c r="BD164" i="1"/>
  <c r="AV164" i="1"/>
  <c r="AN164" i="1"/>
  <c r="AF164" i="1"/>
  <c r="X164" i="1"/>
  <c r="P164" i="1"/>
  <c r="BS164" i="1"/>
  <c r="BK164" i="1"/>
  <c r="BC164" i="1"/>
  <c r="AU164" i="1"/>
  <c r="AM164" i="1"/>
  <c r="AE164" i="1"/>
  <c r="W164" i="1"/>
  <c r="BX164" i="1"/>
  <c r="BP164" i="1"/>
  <c r="BH164" i="1"/>
  <c r="AZ164" i="1"/>
  <c r="AR164" i="1"/>
  <c r="AJ164" i="1"/>
  <c r="AB164" i="1"/>
  <c r="T164" i="1"/>
  <c r="L164" i="1"/>
  <c r="BZ164" i="1"/>
  <c r="BJ164" i="1"/>
  <c r="AT164" i="1"/>
  <c r="AD164" i="1"/>
  <c r="O164" i="1"/>
  <c r="BY164" i="1"/>
  <c r="BI164" i="1"/>
  <c r="AS164" i="1"/>
  <c r="AC164" i="1"/>
  <c r="N164" i="1"/>
  <c r="BW164" i="1"/>
  <c r="BG164" i="1"/>
  <c r="AQ164" i="1"/>
  <c r="AA164" i="1"/>
  <c r="M164" i="1"/>
  <c r="BV164" i="1"/>
  <c r="BF164" i="1"/>
  <c r="AP164" i="1"/>
  <c r="Z164" i="1"/>
  <c r="K164" i="1"/>
  <c r="BR164" i="1"/>
  <c r="BB164" i="1"/>
  <c r="AL164" i="1"/>
  <c r="V164" i="1"/>
  <c r="J164" i="1"/>
  <c r="BQ164" i="1"/>
  <c r="BA164" i="1"/>
  <c r="AK164" i="1"/>
  <c r="U164" i="1"/>
  <c r="I164" i="1"/>
  <c r="BO164" i="1"/>
  <c r="AY164" i="1"/>
  <c r="AI164" i="1"/>
  <c r="S164" i="1"/>
  <c r="L196" i="1"/>
  <c r="M197" i="1"/>
  <c r="L253" i="1"/>
  <c r="K252" i="1"/>
  <c r="N120" i="1"/>
  <c r="Y120" i="1"/>
  <c r="AJ120" i="1"/>
  <c r="AT120" i="1"/>
  <c r="BE120" i="1"/>
  <c r="BP120" i="1"/>
  <c r="BX129" i="1"/>
  <c r="BP129" i="1"/>
  <c r="BH129" i="1"/>
  <c r="AZ129" i="1"/>
  <c r="AR129" i="1"/>
  <c r="AJ129" i="1"/>
  <c r="AB129" i="1"/>
  <c r="BW129" i="1"/>
  <c r="BO129" i="1"/>
  <c r="BG129" i="1"/>
  <c r="AY129" i="1"/>
  <c r="AQ129" i="1"/>
  <c r="AI129" i="1"/>
  <c r="AA129" i="1"/>
  <c r="O143" i="1"/>
  <c r="AE143" i="1"/>
  <c r="AU143" i="1"/>
  <c r="BK143" i="1"/>
  <c r="R164" i="1"/>
  <c r="BW120" i="1"/>
  <c r="BO120" i="1"/>
  <c r="BG120" i="1"/>
  <c r="AY120" i="1"/>
  <c r="AQ120" i="1"/>
  <c r="AI120" i="1"/>
  <c r="AA120" i="1"/>
  <c r="S120" i="1"/>
  <c r="K120" i="1"/>
  <c r="BT120" i="1"/>
  <c r="BL120" i="1"/>
  <c r="BD120" i="1"/>
  <c r="AV120" i="1"/>
  <c r="AN120" i="1"/>
  <c r="AF120" i="1"/>
  <c r="X120" i="1"/>
  <c r="P120" i="1"/>
  <c r="Q120" i="1"/>
  <c r="AB120" i="1"/>
  <c r="AL120" i="1"/>
  <c r="AW120" i="1"/>
  <c r="BH120" i="1"/>
  <c r="BR120" i="1"/>
  <c r="T143" i="1"/>
  <c r="AJ143" i="1"/>
  <c r="AZ143" i="1"/>
  <c r="AH164" i="1"/>
  <c r="L176" i="1"/>
  <c r="I175" i="1"/>
  <c r="BV143" i="1"/>
  <c r="BN143" i="1"/>
  <c r="BF143" i="1"/>
  <c r="AX143" i="1"/>
  <c r="AP143" i="1"/>
  <c r="AH143" i="1"/>
  <c r="Z143" i="1"/>
  <c r="R143" i="1"/>
  <c r="J143" i="1"/>
  <c r="BU143" i="1"/>
  <c r="BM143" i="1"/>
  <c r="BE143" i="1"/>
  <c r="AW143" i="1"/>
  <c r="AO143" i="1"/>
  <c r="AG143" i="1"/>
  <c r="Y143" i="1"/>
  <c r="Q143" i="1"/>
  <c r="I143" i="1"/>
  <c r="BT143" i="1"/>
  <c r="BL143" i="1"/>
  <c r="BD143" i="1"/>
  <c r="AV143" i="1"/>
  <c r="AN143" i="1"/>
  <c r="AF143" i="1"/>
  <c r="X143" i="1"/>
  <c r="P143" i="1"/>
  <c r="BY143" i="1"/>
  <c r="BQ143" i="1"/>
  <c r="BI143" i="1"/>
  <c r="BA143" i="1"/>
  <c r="AS143" i="1"/>
  <c r="AK143" i="1"/>
  <c r="AC143" i="1"/>
  <c r="U143" i="1"/>
  <c r="M143" i="1"/>
  <c r="V143" i="1"/>
  <c r="AL143" i="1"/>
  <c r="BB143" i="1"/>
  <c r="BR143" i="1"/>
  <c r="AX164" i="1"/>
  <c r="O129" i="1"/>
  <c r="W129" i="1"/>
  <c r="AE129" i="1"/>
  <c r="AM129" i="1"/>
  <c r="AU129" i="1"/>
  <c r="BC129" i="1"/>
  <c r="BK129" i="1"/>
  <c r="BS129" i="1"/>
  <c r="I136" i="1"/>
  <c r="Q136" i="1"/>
  <c r="Y136" i="1"/>
  <c r="AG136" i="1"/>
  <c r="AO136" i="1"/>
  <c r="AW136" i="1"/>
  <c r="BE136" i="1"/>
  <c r="BM136" i="1"/>
  <c r="BU136" i="1"/>
  <c r="K150" i="1"/>
  <c r="S150" i="1"/>
  <c r="AA150" i="1"/>
  <c r="AI150" i="1"/>
  <c r="AQ150" i="1"/>
  <c r="AY150" i="1"/>
  <c r="BG150" i="1"/>
  <c r="BO150" i="1"/>
  <c r="BW150" i="1"/>
  <c r="N157" i="1"/>
  <c r="V157" i="1"/>
  <c r="AD157" i="1"/>
  <c r="AL157" i="1"/>
  <c r="AT157" i="1"/>
  <c r="BB157" i="1"/>
  <c r="BJ157" i="1"/>
  <c r="BR157" i="1"/>
  <c r="BZ157" i="1"/>
  <c r="J189" i="1"/>
  <c r="K190" i="1"/>
  <c r="I196" i="1"/>
  <c r="I231" i="1"/>
  <c r="J232" i="1"/>
  <c r="AA253" i="1"/>
  <c r="Z252" i="1"/>
  <c r="O157" i="1"/>
  <c r="W157" i="1"/>
  <c r="AE157" i="1"/>
  <c r="AM157" i="1"/>
  <c r="AU157" i="1"/>
  <c r="BC157" i="1"/>
  <c r="BK157" i="1"/>
  <c r="BS157" i="1"/>
  <c r="K217" i="1"/>
  <c r="L218" i="1"/>
  <c r="AB246" i="1"/>
  <c r="AB245" i="1" s="1"/>
  <c r="AA245" i="1"/>
  <c r="J129" i="1"/>
  <c r="R129" i="1"/>
  <c r="Z129" i="1"/>
  <c r="AH129" i="1"/>
  <c r="AP129" i="1"/>
  <c r="AX129" i="1"/>
  <c r="BF129" i="1"/>
  <c r="BN129" i="1"/>
  <c r="L136" i="1"/>
  <c r="T136" i="1"/>
  <c r="AB136" i="1"/>
  <c r="AJ136" i="1"/>
  <c r="AR136" i="1"/>
  <c r="AZ136" i="1"/>
  <c r="BH136" i="1"/>
  <c r="BP136" i="1"/>
  <c r="BX136" i="1"/>
  <c r="N150" i="1"/>
  <c r="V150" i="1"/>
  <c r="AD150" i="1"/>
  <c r="AL150" i="1"/>
  <c r="AT150" i="1"/>
  <c r="BB150" i="1"/>
  <c r="BJ150" i="1"/>
  <c r="BR150" i="1"/>
  <c r="BZ150" i="1"/>
  <c r="I157" i="1"/>
  <c r="Q157" i="1"/>
  <c r="Y157" i="1"/>
  <c r="Y162" i="1" s="1"/>
  <c r="AG157" i="1"/>
  <c r="AO157" i="1"/>
  <c r="AW157" i="1"/>
  <c r="BE157" i="1"/>
  <c r="BM157" i="1"/>
  <c r="M136" i="1"/>
  <c r="U136" i="1"/>
  <c r="AC136" i="1"/>
  <c r="AK136" i="1"/>
  <c r="AS136" i="1"/>
  <c r="BA136" i="1"/>
  <c r="BI136" i="1"/>
  <c r="BQ136" i="1"/>
  <c r="BY136" i="1"/>
  <c r="O150" i="1"/>
  <c r="W150" i="1"/>
  <c r="AE150" i="1"/>
  <c r="AM150" i="1"/>
  <c r="AU150" i="1"/>
  <c r="BC150" i="1"/>
  <c r="BK150" i="1"/>
  <c r="BS150" i="1"/>
  <c r="J157" i="1"/>
  <c r="R157" i="1"/>
  <c r="Z157" i="1"/>
  <c r="AH157" i="1"/>
  <c r="AP157" i="1"/>
  <c r="AX157" i="1"/>
  <c r="BF157" i="1"/>
  <c r="BN157" i="1"/>
  <c r="BV157" i="1"/>
  <c r="I182" i="1"/>
  <c r="N136" i="1"/>
  <c r="V136" i="1"/>
  <c r="AD136" i="1"/>
  <c r="AL136" i="1"/>
  <c r="AT136" i="1"/>
  <c r="BB136" i="1"/>
  <c r="BJ136" i="1"/>
  <c r="BR136" i="1"/>
  <c r="P150" i="1"/>
  <c r="X150" i="1"/>
  <c r="AF150" i="1"/>
  <c r="AN150" i="1"/>
  <c r="AV150" i="1"/>
  <c r="BD150" i="1"/>
  <c r="BL150" i="1"/>
  <c r="K157" i="1"/>
  <c r="S157" i="1"/>
  <c r="AA157" i="1"/>
  <c r="AI157" i="1"/>
  <c r="AQ157" i="1"/>
  <c r="AY157" i="1"/>
  <c r="BG157" i="1"/>
  <c r="BO157" i="1"/>
  <c r="K175" i="1"/>
  <c r="J175" i="1"/>
  <c r="J182" i="1"/>
  <c r="K183" i="1"/>
  <c r="J196" i="1"/>
  <c r="AD245" i="1"/>
  <c r="AE246" i="1"/>
  <c r="J280" i="1"/>
  <c r="K281" i="1"/>
  <c r="AE294" i="1"/>
  <c r="AF295" i="1"/>
  <c r="M330" i="1"/>
  <c r="L329" i="1"/>
  <c r="K204" i="1"/>
  <c r="M225" i="1"/>
  <c r="X245" i="1"/>
  <c r="K246" i="1"/>
  <c r="J259" i="1"/>
  <c r="K260" i="1"/>
  <c r="L267" i="1"/>
  <c r="K266" i="1"/>
  <c r="J252" i="1"/>
  <c r="Q287" i="1"/>
  <c r="J322" i="1"/>
  <c r="I343" i="1"/>
  <c r="I287" i="1"/>
  <c r="AD294" i="1"/>
  <c r="I315" i="1"/>
  <c r="L322" i="1"/>
  <c r="M323" i="1"/>
  <c r="K308" i="1"/>
  <c r="T287" i="1"/>
  <c r="S287" i="1"/>
  <c r="P294" i="1"/>
  <c r="Q295" i="1"/>
  <c r="J308" i="1"/>
  <c r="L309" i="1"/>
  <c r="I322" i="1"/>
  <c r="K322" i="1"/>
  <c r="R288" i="1"/>
  <c r="R287" i="1" s="1"/>
  <c r="I294" i="1"/>
  <c r="P315" i="1"/>
  <c r="N316" i="1"/>
  <c r="U288" i="1"/>
  <c r="S294" i="1"/>
  <c r="Q315" i="1"/>
  <c r="R316" i="1"/>
  <c r="U295" i="1"/>
  <c r="T294" i="1"/>
  <c r="K344" i="1"/>
  <c r="J343" i="1"/>
  <c r="W366" i="1"/>
  <c r="X367" i="1"/>
  <c r="V380" i="1"/>
  <c r="W381" i="1"/>
  <c r="AC294" i="1"/>
  <c r="J380" i="1"/>
  <c r="K381" i="1"/>
  <c r="J288" i="1"/>
  <c r="J295" i="1"/>
  <c r="J302" i="1"/>
  <c r="J350" i="1"/>
  <c r="K351" i="1"/>
  <c r="I366" i="1"/>
  <c r="V373" i="1"/>
  <c r="W374" i="1"/>
  <c r="BV355" i="1"/>
  <c r="BN355" i="1"/>
  <c r="BF355" i="1"/>
  <c r="AX355" i="1"/>
  <c r="AP355" i="1"/>
  <c r="AH355" i="1"/>
  <c r="Z355" i="1"/>
  <c r="R355" i="1"/>
  <c r="J355" i="1"/>
  <c r="BU355" i="1"/>
  <c r="BM355" i="1"/>
  <c r="BE355" i="1"/>
  <c r="AW355" i="1"/>
  <c r="AO355" i="1"/>
  <c r="AG355" i="1"/>
  <c r="Y355" i="1"/>
  <c r="Q355" i="1"/>
  <c r="BT355" i="1"/>
  <c r="BL355" i="1"/>
  <c r="BD355" i="1"/>
  <c r="AV355" i="1"/>
  <c r="AN355" i="1"/>
  <c r="AF355" i="1"/>
  <c r="X355" i="1"/>
  <c r="P355" i="1"/>
  <c r="BZ355" i="1"/>
  <c r="BY355" i="1"/>
  <c r="BQ355" i="1"/>
  <c r="BI355" i="1"/>
  <c r="BA355" i="1"/>
  <c r="AS355" i="1"/>
  <c r="AK355" i="1"/>
  <c r="AC355" i="1"/>
  <c r="U355" i="1"/>
  <c r="M355" i="1"/>
  <c r="K374" i="1"/>
  <c r="J394" i="1"/>
  <c r="K395" i="1"/>
  <c r="J409" i="1"/>
  <c r="I408" i="1"/>
  <c r="O416" i="1"/>
  <c r="P416" i="1" s="1"/>
  <c r="Q416" i="1" s="1"/>
  <c r="R416" i="1" s="1"/>
  <c r="S416" i="1" s="1"/>
  <c r="T416" i="1" s="1"/>
  <c r="U416" i="1" s="1"/>
  <c r="M354" i="1"/>
  <c r="U354" i="1"/>
  <c r="AC354" i="1"/>
  <c r="AK354" i="1"/>
  <c r="AS354" i="1"/>
  <c r="BA354" i="1"/>
  <c r="BI354" i="1"/>
  <c r="BQ354" i="1"/>
  <c r="BY354" i="1"/>
  <c r="J367" i="1"/>
  <c r="V394" i="1"/>
  <c r="X402" i="1"/>
  <c r="N354" i="1"/>
  <c r="V354" i="1"/>
  <c r="AD354" i="1"/>
  <c r="AL354" i="1"/>
  <c r="AT354" i="1"/>
  <c r="BB354" i="1"/>
  <c r="BJ354" i="1"/>
  <c r="BR354" i="1"/>
  <c r="BZ354" i="1"/>
  <c r="I387" i="1"/>
  <c r="K402" i="1"/>
  <c r="J401" i="1"/>
  <c r="O354" i="1"/>
  <c r="W354" i="1"/>
  <c r="AE354" i="1"/>
  <c r="AM354" i="1"/>
  <c r="AU354" i="1"/>
  <c r="BC354" i="1"/>
  <c r="BK354" i="1"/>
  <c r="L387" i="1"/>
  <c r="V401" i="1"/>
  <c r="J430" i="1"/>
  <c r="I429" i="1"/>
  <c r="V436" i="1"/>
  <c r="W437" i="1"/>
  <c r="M387" i="1"/>
  <c r="N388" i="1"/>
  <c r="X395" i="1"/>
  <c r="W394" i="1"/>
  <c r="X443" i="1"/>
  <c r="Y444" i="1"/>
  <c r="V457" i="1"/>
  <c r="W458" i="1"/>
  <c r="K436" i="1"/>
  <c r="L437" i="1"/>
  <c r="W388" i="1"/>
  <c r="V408" i="1"/>
  <c r="W409" i="1"/>
  <c r="K423" i="1"/>
  <c r="W430" i="1"/>
  <c r="V429" i="1"/>
  <c r="I443" i="1"/>
  <c r="J444" i="1"/>
  <c r="I457" i="1"/>
  <c r="J465" i="1"/>
  <c r="I464" i="1"/>
  <c r="N418" i="1"/>
  <c r="V418" i="1"/>
  <c r="AD418" i="1"/>
  <c r="AL418" i="1"/>
  <c r="AT418" i="1"/>
  <c r="BB418" i="1"/>
  <c r="BJ418" i="1"/>
  <c r="BR418" i="1"/>
  <c r="BZ418" i="1"/>
  <c r="O418" i="1"/>
  <c r="W418" i="1"/>
  <c r="AE418" i="1"/>
  <c r="AM418" i="1"/>
  <c r="AU418" i="1"/>
  <c r="BC418" i="1"/>
  <c r="BK418" i="1"/>
  <c r="BS418" i="1"/>
  <c r="P418" i="1"/>
  <c r="X418" i="1"/>
  <c r="AF418" i="1"/>
  <c r="AN418" i="1"/>
  <c r="AV418" i="1"/>
  <c r="BD418" i="1"/>
  <c r="BL418" i="1"/>
  <c r="J436" i="1"/>
  <c r="V443" i="1"/>
  <c r="W443" i="1"/>
  <c r="Z465" i="1"/>
  <c r="Y464" i="1"/>
  <c r="O446" i="1"/>
  <c r="AE446" i="1"/>
  <c r="AU446" i="1"/>
  <c r="BK446" i="1"/>
  <c r="K458" i="1"/>
  <c r="J457" i="1"/>
  <c r="T446" i="1"/>
  <c r="AJ446" i="1"/>
  <c r="AZ446" i="1"/>
  <c r="BZ446" i="1"/>
  <c r="BR446" i="1"/>
  <c r="BJ446" i="1"/>
  <c r="BB446" i="1"/>
  <c r="AT446" i="1"/>
  <c r="AL446" i="1"/>
  <c r="AD446" i="1"/>
  <c r="V446" i="1"/>
  <c r="N446" i="1"/>
  <c r="BY446" i="1"/>
  <c r="BQ446" i="1"/>
  <c r="BI446" i="1"/>
  <c r="BA446" i="1"/>
  <c r="AS446" i="1"/>
  <c r="AK446" i="1"/>
  <c r="AC446" i="1"/>
  <c r="U446" i="1"/>
  <c r="M446" i="1"/>
  <c r="BW446" i="1"/>
  <c r="BO446" i="1"/>
  <c r="BG446" i="1"/>
  <c r="AY446" i="1"/>
  <c r="AQ446" i="1"/>
  <c r="AI446" i="1"/>
  <c r="AA446" i="1"/>
  <c r="S446" i="1"/>
  <c r="K446" i="1"/>
  <c r="BV446" i="1"/>
  <c r="BN446" i="1"/>
  <c r="BF446" i="1"/>
  <c r="AX446" i="1"/>
  <c r="AP446" i="1"/>
  <c r="AH446" i="1"/>
  <c r="Z446" i="1"/>
  <c r="R446" i="1"/>
  <c r="J446" i="1"/>
  <c r="W446" i="1"/>
  <c r="AM446" i="1"/>
  <c r="BC446" i="1"/>
  <c r="BS446" i="1"/>
  <c r="X472" i="1"/>
  <c r="W471" i="1"/>
  <c r="K479" i="1"/>
  <c r="J478" i="1"/>
  <c r="K485" i="1"/>
  <c r="L486" i="1"/>
  <c r="X446" i="1"/>
  <c r="AN446" i="1"/>
  <c r="BD446" i="1"/>
  <c r="BT446" i="1"/>
  <c r="W464" i="1"/>
  <c r="V464" i="1"/>
  <c r="W479" i="1"/>
  <c r="V478" i="1"/>
  <c r="I471" i="1"/>
  <c r="J472" i="1"/>
  <c r="I422" i="1" l="1"/>
  <c r="J422" i="1"/>
  <c r="L49" i="1"/>
  <c r="K329" i="1"/>
  <c r="K387" i="1"/>
  <c r="J16" i="1"/>
  <c r="M211" i="1"/>
  <c r="I358" i="1"/>
  <c r="I109" i="1"/>
  <c r="J359" i="1"/>
  <c r="J358" i="1" s="1"/>
  <c r="I154" i="1"/>
  <c r="J238" i="1"/>
  <c r="K239" i="1"/>
  <c r="T101" i="1"/>
  <c r="X32" i="1"/>
  <c r="X109" i="1"/>
  <c r="P32" i="1"/>
  <c r="K336" i="1"/>
  <c r="L337" i="1"/>
  <c r="L274" i="1"/>
  <c r="J124" i="1"/>
  <c r="P24" i="1"/>
  <c r="Z140" i="1"/>
  <c r="S56" i="1"/>
  <c r="U101" i="1"/>
  <c r="V102" i="1"/>
  <c r="Y109" i="1"/>
  <c r="Z110" i="1"/>
  <c r="K102" i="1"/>
  <c r="J101" i="1"/>
  <c r="Y402" i="1"/>
  <c r="X401" i="1"/>
  <c r="M253" i="1"/>
  <c r="L252" i="1"/>
  <c r="W380" i="1"/>
  <c r="X381" i="1"/>
  <c r="R315" i="1"/>
  <c r="S316" i="1"/>
  <c r="L260" i="1"/>
  <c r="K259" i="1"/>
  <c r="AF294" i="1"/>
  <c r="AG295" i="1"/>
  <c r="L175" i="1"/>
  <c r="M176" i="1"/>
  <c r="M196" i="1"/>
  <c r="N197" i="1"/>
  <c r="O101" i="1"/>
  <c r="P102" i="1"/>
  <c r="J86" i="1"/>
  <c r="K87" i="1"/>
  <c r="T56" i="1"/>
  <c r="U57" i="1"/>
  <c r="K125" i="1"/>
  <c r="T32" i="1"/>
  <c r="K16" i="1"/>
  <c r="L17" i="1"/>
  <c r="L48" i="1"/>
  <c r="M49" i="1"/>
  <c r="L266" i="1"/>
  <c r="M267" i="1"/>
  <c r="U9" i="1"/>
  <c r="V10" i="1"/>
  <c r="J32" i="1"/>
  <c r="K33" i="1"/>
  <c r="L423" i="1"/>
  <c r="K422" i="1"/>
  <c r="K430" i="1"/>
  <c r="J429" i="1"/>
  <c r="K367" i="1"/>
  <c r="J366" i="1"/>
  <c r="K302" i="1"/>
  <c r="J301" i="1"/>
  <c r="AA140" i="1"/>
  <c r="AB141" i="1"/>
  <c r="J79" i="1"/>
  <c r="K80" i="1"/>
  <c r="K110" i="1"/>
  <c r="J109" i="1"/>
  <c r="P79" i="1"/>
  <c r="Q80" i="1"/>
  <c r="J24" i="1"/>
  <c r="K25" i="1"/>
  <c r="V25" i="1"/>
  <c r="U24" i="1"/>
  <c r="K295" i="1"/>
  <c r="J294" i="1"/>
  <c r="X366" i="1"/>
  <c r="Y367" i="1"/>
  <c r="K245" i="1"/>
  <c r="L246" i="1"/>
  <c r="K280" i="1"/>
  <c r="L281" i="1"/>
  <c r="Y161" i="1"/>
  <c r="Z162" i="1"/>
  <c r="K189" i="1"/>
  <c r="L190" i="1"/>
  <c r="Y102" i="1"/>
  <c r="X101" i="1"/>
  <c r="O56" i="1"/>
  <c r="P57" i="1"/>
  <c r="I117" i="1"/>
  <c r="J118" i="1"/>
  <c r="P118" i="1"/>
  <c r="O117" i="1"/>
  <c r="Z86" i="1"/>
  <c r="AA87" i="1"/>
  <c r="K41" i="1"/>
  <c r="J40" i="1"/>
  <c r="P16" i="1"/>
  <c r="Q17" i="1"/>
  <c r="Y32" i="1"/>
  <c r="K350" i="1"/>
  <c r="L351" i="1"/>
  <c r="M329" i="1"/>
  <c r="N330" i="1"/>
  <c r="J231" i="1"/>
  <c r="K232" i="1"/>
  <c r="K465" i="1"/>
  <c r="J464" i="1"/>
  <c r="X388" i="1"/>
  <c r="W387" i="1"/>
  <c r="X394" i="1"/>
  <c r="Y395" i="1"/>
  <c r="J287" i="1"/>
  <c r="K288" i="1"/>
  <c r="V288" i="1"/>
  <c r="U287" i="1"/>
  <c r="M322" i="1"/>
  <c r="N323" i="1"/>
  <c r="L273" i="1"/>
  <c r="M274" i="1"/>
  <c r="I161" i="1"/>
  <c r="J162" i="1"/>
  <c r="L217" i="1"/>
  <c r="M218" i="1"/>
  <c r="I124" i="1"/>
  <c r="I168" i="1"/>
  <c r="J169" i="1"/>
  <c r="K155" i="1"/>
  <c r="J154" i="1"/>
  <c r="Y72" i="1"/>
  <c r="Z73" i="1"/>
  <c r="J57" i="1"/>
  <c r="I56" i="1"/>
  <c r="Y79" i="1"/>
  <c r="Z80" i="1"/>
  <c r="W87" i="1"/>
  <c r="W86" i="1" s="1"/>
  <c r="V86" i="1"/>
  <c r="Z17" i="1"/>
  <c r="Y16" i="1"/>
  <c r="Q25" i="1"/>
  <c r="Z33" i="1"/>
  <c r="V295" i="1"/>
  <c r="U294" i="1"/>
  <c r="X117" i="1"/>
  <c r="Y118" i="1"/>
  <c r="Y472" i="1"/>
  <c r="X471" i="1"/>
  <c r="K472" i="1"/>
  <c r="J471" i="1"/>
  <c r="M486" i="1"/>
  <c r="L485" i="1"/>
  <c r="W451" i="1"/>
  <c r="V450" i="1"/>
  <c r="W423" i="1"/>
  <c r="V422" i="1"/>
  <c r="M437" i="1"/>
  <c r="L436" i="1"/>
  <c r="N387" i="1"/>
  <c r="O388" i="1"/>
  <c r="L402" i="1"/>
  <c r="K401" i="1"/>
  <c r="W373" i="1"/>
  <c r="X374" i="1"/>
  <c r="K380" i="1"/>
  <c r="L381" i="1"/>
  <c r="N315" i="1"/>
  <c r="O316" i="1"/>
  <c r="O315" i="1" s="1"/>
  <c r="M309" i="1"/>
  <c r="L308" i="1"/>
  <c r="M224" i="1"/>
  <c r="N225" i="1"/>
  <c r="AE245" i="1"/>
  <c r="AF246" i="1"/>
  <c r="U110" i="1"/>
  <c r="T109" i="1"/>
  <c r="J141" i="1"/>
  <c r="I140" i="1"/>
  <c r="O109" i="1"/>
  <c r="P110" i="1"/>
  <c r="Y133" i="1"/>
  <c r="X132" i="1"/>
  <c r="Y57" i="1"/>
  <c r="X56" i="1"/>
  <c r="Q86" i="1"/>
  <c r="R87" i="1"/>
  <c r="P72" i="1"/>
  <c r="Q73" i="1"/>
  <c r="U32" i="1"/>
  <c r="V33" i="1"/>
  <c r="R10" i="1"/>
  <c r="Q9" i="1"/>
  <c r="Q32" i="1"/>
  <c r="L183" i="1"/>
  <c r="K182" i="1"/>
  <c r="K373" i="1"/>
  <c r="L374" i="1"/>
  <c r="W408" i="1"/>
  <c r="X409" i="1"/>
  <c r="AA465" i="1"/>
  <c r="Z464" i="1"/>
  <c r="J451" i="1"/>
  <c r="I450" i="1"/>
  <c r="K457" i="1"/>
  <c r="L458" i="1"/>
  <c r="K409" i="1"/>
  <c r="J408" i="1"/>
  <c r="L344" i="1"/>
  <c r="K343" i="1"/>
  <c r="L204" i="1"/>
  <c r="K203" i="1"/>
  <c r="X161" i="1"/>
  <c r="X168" i="1"/>
  <c r="Y169" i="1"/>
  <c r="I132" i="1"/>
  <c r="J133" i="1"/>
  <c r="AA48" i="1"/>
  <c r="AB49" i="1"/>
  <c r="Q49" i="1"/>
  <c r="P48" i="1"/>
  <c r="W80" i="1"/>
  <c r="W79" i="1" s="1"/>
  <c r="V79" i="1"/>
  <c r="T24" i="1"/>
  <c r="R33" i="1"/>
  <c r="L72" i="1"/>
  <c r="M73" i="1"/>
  <c r="Y443" i="1"/>
  <c r="Z444" i="1"/>
  <c r="J443" i="1"/>
  <c r="K444" i="1"/>
  <c r="X479" i="1"/>
  <c r="W478" i="1"/>
  <c r="K478" i="1"/>
  <c r="L479" i="1"/>
  <c r="W429" i="1"/>
  <c r="X430" i="1"/>
  <c r="W457" i="1"/>
  <c r="X458" i="1"/>
  <c r="W436" i="1"/>
  <c r="X437" i="1"/>
  <c r="K394" i="1"/>
  <c r="L395" i="1"/>
  <c r="Q294" i="1"/>
  <c r="R295" i="1"/>
  <c r="R294" i="1" s="1"/>
  <c r="AB253" i="1"/>
  <c r="AA252" i="1"/>
  <c r="J148" i="1"/>
  <c r="I147" i="1"/>
  <c r="Z147" i="1"/>
  <c r="AA148" i="1"/>
  <c r="Q40" i="1"/>
  <c r="R41" i="1"/>
  <c r="K93" i="1"/>
  <c r="L94" i="1"/>
  <c r="Y40" i="1"/>
  <c r="Z41" i="1"/>
  <c r="J64" i="1"/>
  <c r="K65" i="1"/>
  <c r="AA10" i="1"/>
  <c r="Z9" i="1"/>
  <c r="V17" i="1"/>
  <c r="U16" i="1"/>
  <c r="J9" i="1"/>
  <c r="K10" i="1"/>
  <c r="K359" i="1" l="1"/>
  <c r="L359" i="1" s="1"/>
  <c r="M210" i="1"/>
  <c r="N211" i="1"/>
  <c r="L239" i="1"/>
  <c r="K238" i="1"/>
  <c r="L336" i="1"/>
  <c r="M337" i="1"/>
  <c r="L93" i="1"/>
  <c r="M94" i="1"/>
  <c r="K408" i="1"/>
  <c r="L409" i="1"/>
  <c r="M381" i="1"/>
  <c r="L380" i="1"/>
  <c r="L280" i="1"/>
  <c r="M281" i="1"/>
  <c r="V16" i="1"/>
  <c r="W17" i="1"/>
  <c r="W16" i="1" s="1"/>
  <c r="AC253" i="1"/>
  <c r="AB252" i="1"/>
  <c r="L457" i="1"/>
  <c r="M458" i="1"/>
  <c r="L373" i="1"/>
  <c r="M374" i="1"/>
  <c r="Y132" i="1"/>
  <c r="Z133" i="1"/>
  <c r="M436" i="1"/>
  <c r="N437" i="1"/>
  <c r="L472" i="1"/>
  <c r="K471" i="1"/>
  <c r="Q24" i="1"/>
  <c r="R25" i="1"/>
  <c r="J56" i="1"/>
  <c r="K57" i="1"/>
  <c r="M217" i="1"/>
  <c r="N218" i="1"/>
  <c r="L350" i="1"/>
  <c r="M351" i="1"/>
  <c r="Z102" i="1"/>
  <c r="Y101" i="1"/>
  <c r="W25" i="1"/>
  <c r="V24" i="1"/>
  <c r="L367" i="1"/>
  <c r="K366" i="1"/>
  <c r="K124" i="1"/>
  <c r="L125" i="1"/>
  <c r="Z402" i="1"/>
  <c r="Y401" i="1"/>
  <c r="Y168" i="1"/>
  <c r="Z169" i="1"/>
  <c r="P109" i="1"/>
  <c r="Q110" i="1"/>
  <c r="O225" i="1"/>
  <c r="N224" i="1"/>
  <c r="X373" i="1"/>
  <c r="Y374" i="1"/>
  <c r="AA73" i="1"/>
  <c r="Z72" i="1"/>
  <c r="W288" i="1"/>
  <c r="V287" i="1"/>
  <c r="Y388" i="1"/>
  <c r="X387" i="1"/>
  <c r="L189" i="1"/>
  <c r="M190" i="1"/>
  <c r="M246" i="1"/>
  <c r="L245" i="1"/>
  <c r="K24" i="1"/>
  <c r="L25" i="1"/>
  <c r="L80" i="1"/>
  <c r="K79" i="1"/>
  <c r="N267" i="1"/>
  <c r="M266" i="1"/>
  <c r="V57" i="1"/>
  <c r="U56" i="1"/>
  <c r="N176" i="1"/>
  <c r="M175" i="1"/>
  <c r="T316" i="1"/>
  <c r="S315" i="1"/>
  <c r="Z443" i="1"/>
  <c r="AA444" i="1"/>
  <c r="R49" i="1"/>
  <c r="Q48" i="1"/>
  <c r="X423" i="1"/>
  <c r="W422" i="1"/>
  <c r="Z472" i="1"/>
  <c r="Y471" i="1"/>
  <c r="Z16" i="1"/>
  <c r="AA17" i="1"/>
  <c r="J161" i="1"/>
  <c r="K162" i="1"/>
  <c r="L288" i="1"/>
  <c r="K287" i="1"/>
  <c r="P117" i="1"/>
  <c r="Q118" i="1"/>
  <c r="K429" i="1"/>
  <c r="L430" i="1"/>
  <c r="L102" i="1"/>
  <c r="K101" i="1"/>
  <c r="L444" i="1"/>
  <c r="K443" i="1"/>
  <c r="AF245" i="1"/>
  <c r="AG246" i="1"/>
  <c r="AB10" i="1"/>
  <c r="AA9" i="1"/>
  <c r="K64" i="1"/>
  <c r="L65" i="1"/>
  <c r="AA147" i="1"/>
  <c r="AB148" i="1"/>
  <c r="L394" i="1"/>
  <c r="M395" i="1"/>
  <c r="L478" i="1"/>
  <c r="M479" i="1"/>
  <c r="N73" i="1"/>
  <c r="N72" i="1" s="1"/>
  <c r="M72" i="1"/>
  <c r="AB48" i="1"/>
  <c r="AC49" i="1"/>
  <c r="M204" i="1"/>
  <c r="L203" i="1"/>
  <c r="K451" i="1"/>
  <c r="J450" i="1"/>
  <c r="M183" i="1"/>
  <c r="L182" i="1"/>
  <c r="R86" i="1"/>
  <c r="S87" i="1"/>
  <c r="S86" i="1" s="1"/>
  <c r="Z118" i="1"/>
  <c r="Y117" i="1"/>
  <c r="K464" i="1"/>
  <c r="L465" i="1"/>
  <c r="R17" i="1"/>
  <c r="Q16" i="1"/>
  <c r="K118" i="1"/>
  <c r="J117" i="1"/>
  <c r="Y366" i="1"/>
  <c r="Z367" i="1"/>
  <c r="Q79" i="1"/>
  <c r="R80" i="1"/>
  <c r="AC141" i="1"/>
  <c r="AB140" i="1"/>
  <c r="N49" i="1"/>
  <c r="N48" i="1" s="1"/>
  <c r="M48" i="1"/>
  <c r="K86" i="1"/>
  <c r="L87" i="1"/>
  <c r="AG294" i="1"/>
  <c r="AH295" i="1"/>
  <c r="Y381" i="1"/>
  <c r="X380" i="1"/>
  <c r="Z109" i="1"/>
  <c r="AA110" i="1"/>
  <c r="X429" i="1"/>
  <c r="Y430" i="1"/>
  <c r="J140" i="1"/>
  <c r="K141" i="1"/>
  <c r="M308" i="1"/>
  <c r="N309" i="1"/>
  <c r="L401" i="1"/>
  <c r="M402" i="1"/>
  <c r="W450" i="1"/>
  <c r="X451" i="1"/>
  <c r="L155" i="1"/>
  <c r="K154" i="1"/>
  <c r="M273" i="1"/>
  <c r="N274" i="1"/>
  <c r="K231" i="1"/>
  <c r="L232" i="1"/>
  <c r="M423" i="1"/>
  <c r="L422" i="1"/>
  <c r="X457" i="1"/>
  <c r="Y458" i="1"/>
  <c r="V32" i="1"/>
  <c r="W33" i="1"/>
  <c r="W32" i="1" s="1"/>
  <c r="AA33" i="1"/>
  <c r="Z32" i="1"/>
  <c r="V9" i="1"/>
  <c r="W10" i="1"/>
  <c r="W9" i="1" s="1"/>
  <c r="S41" i="1"/>
  <c r="R40" i="1"/>
  <c r="Q72" i="1"/>
  <c r="R73" i="1"/>
  <c r="AA41" i="1"/>
  <c r="Z40" i="1"/>
  <c r="Y437" i="1"/>
  <c r="X436" i="1"/>
  <c r="R32" i="1"/>
  <c r="S33" i="1"/>
  <c r="S32" i="1" s="1"/>
  <c r="J132" i="1"/>
  <c r="K133" i="1"/>
  <c r="L343" i="1"/>
  <c r="M344" i="1"/>
  <c r="AB465" i="1"/>
  <c r="AA464" i="1"/>
  <c r="P388" i="1"/>
  <c r="O387" i="1"/>
  <c r="Z79" i="1"/>
  <c r="AA80" i="1"/>
  <c r="J168" i="1"/>
  <c r="K169" i="1"/>
  <c r="P56" i="1"/>
  <c r="Q57" i="1"/>
  <c r="Z161" i="1"/>
  <c r="AA162" i="1"/>
  <c r="K32" i="1"/>
  <c r="L33" i="1"/>
  <c r="L16" i="1"/>
  <c r="M17" i="1"/>
  <c r="Q102" i="1"/>
  <c r="P101" i="1"/>
  <c r="W102" i="1"/>
  <c r="W101" i="1" s="1"/>
  <c r="V101" i="1"/>
  <c r="AA86" i="1"/>
  <c r="AB87" i="1"/>
  <c r="N196" i="1"/>
  <c r="O197" i="1"/>
  <c r="L10" i="1"/>
  <c r="K9" i="1"/>
  <c r="J147" i="1"/>
  <c r="K148" i="1"/>
  <c r="Y479" i="1"/>
  <c r="X478" i="1"/>
  <c r="X408" i="1"/>
  <c r="Y409" i="1"/>
  <c r="R9" i="1"/>
  <c r="S10" i="1"/>
  <c r="S9" i="1" s="1"/>
  <c r="Z57" i="1"/>
  <c r="Y56" i="1"/>
  <c r="V110" i="1"/>
  <c r="U109" i="1"/>
  <c r="N486" i="1"/>
  <c r="M485" i="1"/>
  <c r="V294" i="1"/>
  <c r="W295" i="1"/>
  <c r="N322" i="1"/>
  <c r="O323" i="1"/>
  <c r="Z395" i="1"/>
  <c r="Y394" i="1"/>
  <c r="N329" i="1"/>
  <c r="O330" i="1"/>
  <c r="L41" i="1"/>
  <c r="K40" i="1"/>
  <c r="L295" i="1"/>
  <c r="K294" i="1"/>
  <c r="L110" i="1"/>
  <c r="K109" i="1"/>
  <c r="L302" i="1"/>
  <c r="K301" i="1"/>
  <c r="M260" i="1"/>
  <c r="L259" i="1"/>
  <c r="M252" i="1"/>
  <c r="N253" i="1"/>
  <c r="K358" i="1" l="1"/>
  <c r="N210" i="1"/>
  <c r="O211" i="1"/>
  <c r="M336" i="1"/>
  <c r="N337" i="1"/>
  <c r="L238" i="1"/>
  <c r="M239" i="1"/>
  <c r="P323" i="1"/>
  <c r="O322" i="1"/>
  <c r="N273" i="1"/>
  <c r="O274" i="1"/>
  <c r="M280" i="1"/>
  <c r="N281" i="1"/>
  <c r="L294" i="1"/>
  <c r="M295" i="1"/>
  <c r="Z56" i="1"/>
  <c r="AA57" i="1"/>
  <c r="P387" i="1"/>
  <c r="Q388" i="1"/>
  <c r="T41" i="1"/>
  <c r="S40" i="1"/>
  <c r="Z381" i="1"/>
  <c r="Y380" i="1"/>
  <c r="AC140" i="1"/>
  <c r="AD141" i="1"/>
  <c r="K117" i="1"/>
  <c r="L118" i="1"/>
  <c r="M444" i="1"/>
  <c r="L443" i="1"/>
  <c r="L287" i="1"/>
  <c r="M288" i="1"/>
  <c r="X422" i="1"/>
  <c r="Y423" i="1"/>
  <c r="U316" i="1"/>
  <c r="T315" i="1"/>
  <c r="M80" i="1"/>
  <c r="L79" i="1"/>
  <c r="Y387" i="1"/>
  <c r="Z388" i="1"/>
  <c r="P225" i="1"/>
  <c r="O224" i="1"/>
  <c r="AA402" i="1"/>
  <c r="Z401" i="1"/>
  <c r="AA102" i="1"/>
  <c r="Z101" i="1"/>
  <c r="N308" i="1"/>
  <c r="O309" i="1"/>
  <c r="W294" i="1"/>
  <c r="X295" i="1"/>
  <c r="L141" i="1"/>
  <c r="K140" i="1"/>
  <c r="AI295" i="1"/>
  <c r="AH294" i="1"/>
  <c r="R79" i="1"/>
  <c r="S80" i="1"/>
  <c r="S79" i="1" s="1"/>
  <c r="M65" i="1"/>
  <c r="L64" i="1"/>
  <c r="K161" i="1"/>
  <c r="L162" i="1"/>
  <c r="M25" i="1"/>
  <c r="L24" i="1"/>
  <c r="Q109" i="1"/>
  <c r="R110" i="1"/>
  <c r="M125" i="1"/>
  <c r="L124" i="1"/>
  <c r="N351" i="1"/>
  <c r="M350" i="1"/>
  <c r="N458" i="1"/>
  <c r="M457" i="1"/>
  <c r="AD49" i="1"/>
  <c r="AC48" i="1"/>
  <c r="Q101" i="1"/>
  <c r="R102" i="1"/>
  <c r="AC465" i="1"/>
  <c r="AB464" i="1"/>
  <c r="Z437" i="1"/>
  <c r="Y436" i="1"/>
  <c r="N423" i="1"/>
  <c r="M422" i="1"/>
  <c r="L154" i="1"/>
  <c r="M155" i="1"/>
  <c r="S17" i="1"/>
  <c r="S16" i="1" s="1"/>
  <c r="R16" i="1"/>
  <c r="M182" i="1"/>
  <c r="N183" i="1"/>
  <c r="M102" i="1"/>
  <c r="L101" i="1"/>
  <c r="R48" i="1"/>
  <c r="S49" i="1"/>
  <c r="S48" i="1" s="1"/>
  <c r="N175" i="1"/>
  <c r="O176" i="1"/>
  <c r="W287" i="1"/>
  <c r="X288" i="1"/>
  <c r="L471" i="1"/>
  <c r="M472" i="1"/>
  <c r="N381" i="1"/>
  <c r="M380" i="1"/>
  <c r="AA161" i="1"/>
  <c r="AB162" i="1"/>
  <c r="Z458" i="1"/>
  <c r="Y457" i="1"/>
  <c r="R24" i="1"/>
  <c r="S25" i="1"/>
  <c r="S24" i="1" s="1"/>
  <c r="M259" i="1"/>
  <c r="N260" i="1"/>
  <c r="O329" i="1"/>
  <c r="P330" i="1"/>
  <c r="Z409" i="1"/>
  <c r="Y408" i="1"/>
  <c r="P197" i="1"/>
  <c r="O196" i="1"/>
  <c r="N17" i="1"/>
  <c r="N16" i="1" s="1"/>
  <c r="M16" i="1"/>
  <c r="K168" i="1"/>
  <c r="L169" i="1"/>
  <c r="M343" i="1"/>
  <c r="N344" i="1"/>
  <c r="M232" i="1"/>
  <c r="L231" i="1"/>
  <c r="X450" i="1"/>
  <c r="Y451" i="1"/>
  <c r="Z430" i="1"/>
  <c r="Y429" i="1"/>
  <c r="M87" i="1"/>
  <c r="L86" i="1"/>
  <c r="AA367" i="1"/>
  <c r="Z366" i="1"/>
  <c r="M465" i="1"/>
  <c r="L464" i="1"/>
  <c r="M478" i="1"/>
  <c r="N479" i="1"/>
  <c r="M430" i="1"/>
  <c r="L429" i="1"/>
  <c r="AB17" i="1"/>
  <c r="AA16" i="1"/>
  <c r="AB444" i="1"/>
  <c r="AA443" i="1"/>
  <c r="N217" i="1"/>
  <c r="O218" i="1"/>
  <c r="N436" i="1"/>
  <c r="O437" i="1"/>
  <c r="L408" i="1"/>
  <c r="M409" i="1"/>
  <c r="N374" i="1"/>
  <c r="M373" i="1"/>
  <c r="M41" i="1"/>
  <c r="L40" i="1"/>
  <c r="L301" i="1"/>
  <c r="M302" i="1"/>
  <c r="N485" i="1"/>
  <c r="O486" i="1"/>
  <c r="AB41" i="1"/>
  <c r="AA40" i="1"/>
  <c r="AB33" i="1"/>
  <c r="AA32" i="1"/>
  <c r="L451" i="1"/>
  <c r="K450" i="1"/>
  <c r="AB9" i="1"/>
  <c r="AC10" i="1"/>
  <c r="W57" i="1"/>
  <c r="W56" i="1" s="1"/>
  <c r="V56" i="1"/>
  <c r="N246" i="1"/>
  <c r="M245" i="1"/>
  <c r="AB73" i="1"/>
  <c r="AA72" i="1"/>
  <c r="L366" i="1"/>
  <c r="M367" i="1"/>
  <c r="AC252" i="1"/>
  <c r="AD253" i="1"/>
  <c r="K147" i="1"/>
  <c r="L148" i="1"/>
  <c r="R57" i="1"/>
  <c r="R56" i="1" s="1"/>
  <c r="Q56" i="1"/>
  <c r="L9" i="1"/>
  <c r="M10" i="1"/>
  <c r="AC87" i="1"/>
  <c r="AB86" i="1"/>
  <c r="L32" i="1"/>
  <c r="M33" i="1"/>
  <c r="AB80" i="1"/>
  <c r="AA79" i="1"/>
  <c r="K132" i="1"/>
  <c r="L133" i="1"/>
  <c r="S73" i="1"/>
  <c r="S72" i="1" s="1"/>
  <c r="R72" i="1"/>
  <c r="M359" i="1"/>
  <c r="L358" i="1"/>
  <c r="N402" i="1"/>
  <c r="M401" i="1"/>
  <c r="AA109" i="1"/>
  <c r="AB110" i="1"/>
  <c r="N395" i="1"/>
  <c r="M394" i="1"/>
  <c r="AH246" i="1"/>
  <c r="AH245" i="1" s="1"/>
  <c r="AG245" i="1"/>
  <c r="R118" i="1"/>
  <c r="Q117" i="1"/>
  <c r="N190" i="1"/>
  <c r="M189" i="1"/>
  <c r="Z374" i="1"/>
  <c r="Y373" i="1"/>
  <c r="Z168" i="1"/>
  <c r="AA169" i="1"/>
  <c r="K56" i="1"/>
  <c r="L57" i="1"/>
  <c r="Z132" i="1"/>
  <c r="AA133" i="1"/>
  <c r="N94" i="1"/>
  <c r="M93" i="1"/>
  <c r="N252" i="1"/>
  <c r="O253" i="1"/>
  <c r="AB147" i="1"/>
  <c r="AC148" i="1"/>
  <c r="M110" i="1"/>
  <c r="L109" i="1"/>
  <c r="Z394" i="1"/>
  <c r="AA395" i="1"/>
  <c r="W110" i="1"/>
  <c r="W109" i="1" s="1"/>
  <c r="V109" i="1"/>
  <c r="Z479" i="1"/>
  <c r="Y478" i="1"/>
  <c r="AA118" i="1"/>
  <c r="Z117" i="1"/>
  <c r="M203" i="1"/>
  <c r="N204" i="1"/>
  <c r="AA472" i="1"/>
  <c r="Z471" i="1"/>
  <c r="N266" i="1"/>
  <c r="O267" i="1"/>
  <c r="X25" i="1"/>
  <c r="W24" i="1"/>
  <c r="O210" i="1" l="1"/>
  <c r="P211" i="1"/>
  <c r="M238" i="1"/>
  <c r="N239" i="1"/>
  <c r="N336" i="1"/>
  <c r="O337" i="1"/>
  <c r="M294" i="1"/>
  <c r="N295" i="1"/>
  <c r="N93" i="1"/>
  <c r="O94" i="1"/>
  <c r="AA374" i="1"/>
  <c r="Z373" i="1"/>
  <c r="O402" i="1"/>
  <c r="N401" i="1"/>
  <c r="AC80" i="1"/>
  <c r="AB79" i="1"/>
  <c r="AC73" i="1"/>
  <c r="AB72" i="1"/>
  <c r="L450" i="1"/>
  <c r="M451" i="1"/>
  <c r="AC17" i="1"/>
  <c r="AB16" i="1"/>
  <c r="AB367" i="1"/>
  <c r="AA366" i="1"/>
  <c r="N232" i="1"/>
  <c r="M231" i="1"/>
  <c r="Q197" i="1"/>
  <c r="P196" i="1"/>
  <c r="M101" i="1"/>
  <c r="N102" i="1"/>
  <c r="N101" i="1" s="1"/>
  <c r="O423" i="1"/>
  <c r="N422" i="1"/>
  <c r="AE49" i="1"/>
  <c r="AD48" i="1"/>
  <c r="AA381" i="1"/>
  <c r="Z380" i="1"/>
  <c r="M301" i="1"/>
  <c r="N302" i="1"/>
  <c r="S110" i="1"/>
  <c r="S109" i="1" s="1"/>
  <c r="R109" i="1"/>
  <c r="AA132" i="1"/>
  <c r="AB133" i="1"/>
  <c r="M32" i="1"/>
  <c r="N33" i="1"/>
  <c r="L147" i="1"/>
  <c r="M148" i="1"/>
  <c r="O217" i="1"/>
  <c r="P218" i="1"/>
  <c r="O344" i="1"/>
  <c r="N343" i="1"/>
  <c r="Y288" i="1"/>
  <c r="X287" i="1"/>
  <c r="N182" i="1"/>
  <c r="O183" i="1"/>
  <c r="O281" i="1"/>
  <c r="N280" i="1"/>
  <c r="Z387" i="1"/>
  <c r="AA388" i="1"/>
  <c r="Y25" i="1"/>
  <c r="X24" i="1"/>
  <c r="AA117" i="1"/>
  <c r="AB118" i="1"/>
  <c r="M109" i="1"/>
  <c r="N110" i="1"/>
  <c r="N109" i="1" s="1"/>
  <c r="O190" i="1"/>
  <c r="N189" i="1"/>
  <c r="O395" i="1"/>
  <c r="N394" i="1"/>
  <c r="N359" i="1"/>
  <c r="M358" i="1"/>
  <c r="N245" i="1"/>
  <c r="O246" i="1"/>
  <c r="AB32" i="1"/>
  <c r="AC33" i="1"/>
  <c r="N41" i="1"/>
  <c r="M40" i="1"/>
  <c r="N430" i="1"/>
  <c r="M429" i="1"/>
  <c r="N87" i="1"/>
  <c r="N86" i="1" s="1"/>
  <c r="M86" i="1"/>
  <c r="AA409" i="1"/>
  <c r="Z408" i="1"/>
  <c r="AA458" i="1"/>
  <c r="Z457" i="1"/>
  <c r="AA437" i="1"/>
  <c r="Z436" i="1"/>
  <c r="N457" i="1"/>
  <c r="O458" i="1"/>
  <c r="N25" i="1"/>
  <c r="M24" i="1"/>
  <c r="AJ295" i="1"/>
  <c r="AI294" i="1"/>
  <c r="AA101" i="1"/>
  <c r="AB102" i="1"/>
  <c r="M79" i="1"/>
  <c r="N80" i="1"/>
  <c r="N79" i="1" s="1"/>
  <c r="N444" i="1"/>
  <c r="M443" i="1"/>
  <c r="U41" i="1"/>
  <c r="T40" i="1"/>
  <c r="AA394" i="1"/>
  <c r="AB395" i="1"/>
  <c r="O266" i="1"/>
  <c r="P267" i="1"/>
  <c r="AD148" i="1"/>
  <c r="AC147" i="1"/>
  <c r="L56" i="1"/>
  <c r="M57" i="1"/>
  <c r="AD252" i="1"/>
  <c r="AE253" i="1"/>
  <c r="O479" i="1"/>
  <c r="N478" i="1"/>
  <c r="M169" i="1"/>
  <c r="L168" i="1"/>
  <c r="P329" i="1"/>
  <c r="Q330" i="1"/>
  <c r="AC162" i="1"/>
  <c r="AB161" i="1"/>
  <c r="O175" i="1"/>
  <c r="P176" i="1"/>
  <c r="M162" i="1"/>
  <c r="L161" i="1"/>
  <c r="M118" i="1"/>
  <c r="L117" i="1"/>
  <c r="Q387" i="1"/>
  <c r="R388" i="1"/>
  <c r="O273" i="1"/>
  <c r="P274" i="1"/>
  <c r="AA479" i="1"/>
  <c r="Z478" i="1"/>
  <c r="AD87" i="1"/>
  <c r="AC86" i="1"/>
  <c r="AC41" i="1"/>
  <c r="AB40" i="1"/>
  <c r="N373" i="1"/>
  <c r="O374" i="1"/>
  <c r="AA430" i="1"/>
  <c r="Z429" i="1"/>
  <c r="AC464" i="1"/>
  <c r="AD465" i="1"/>
  <c r="O351" i="1"/>
  <c r="N350" i="1"/>
  <c r="M141" i="1"/>
  <c r="L140" i="1"/>
  <c r="AB402" i="1"/>
  <c r="AA401" i="1"/>
  <c r="V316" i="1"/>
  <c r="U315" i="1"/>
  <c r="N203" i="1"/>
  <c r="O204" i="1"/>
  <c r="O436" i="1"/>
  <c r="P437" i="1"/>
  <c r="M471" i="1"/>
  <c r="N472" i="1"/>
  <c r="O308" i="1"/>
  <c r="P309" i="1"/>
  <c r="O252" i="1"/>
  <c r="P253" i="1"/>
  <c r="AA168" i="1"/>
  <c r="AB169" i="1"/>
  <c r="AC110" i="1"/>
  <c r="AB109" i="1"/>
  <c r="M133" i="1"/>
  <c r="L132" i="1"/>
  <c r="M9" i="1"/>
  <c r="N10" i="1"/>
  <c r="N9" i="1" s="1"/>
  <c r="M366" i="1"/>
  <c r="N367" i="1"/>
  <c r="AC9" i="1"/>
  <c r="AD10" i="1"/>
  <c r="O485" i="1"/>
  <c r="P486" i="1"/>
  <c r="N409" i="1"/>
  <c r="M408" i="1"/>
  <c r="Y450" i="1"/>
  <c r="Z451" i="1"/>
  <c r="O260" i="1"/>
  <c r="N259" i="1"/>
  <c r="M154" i="1"/>
  <c r="N155" i="1"/>
  <c r="S102" i="1"/>
  <c r="S101" i="1" s="1"/>
  <c r="R101" i="1"/>
  <c r="X294" i="1"/>
  <c r="Y295" i="1"/>
  <c r="Y422" i="1"/>
  <c r="Z423" i="1"/>
  <c r="AD140" i="1"/>
  <c r="AE141" i="1"/>
  <c r="AA56" i="1"/>
  <c r="AB57" i="1"/>
  <c r="M287" i="1"/>
  <c r="N288" i="1"/>
  <c r="AB472" i="1"/>
  <c r="AA471" i="1"/>
  <c r="R117" i="1"/>
  <c r="S118" i="1"/>
  <c r="AC444" i="1"/>
  <c r="AB443" i="1"/>
  <c r="M464" i="1"/>
  <c r="N465" i="1"/>
  <c r="N380" i="1"/>
  <c r="O381" i="1"/>
  <c r="M124" i="1"/>
  <c r="N125" i="1"/>
  <c r="N65" i="1"/>
  <c r="M64" i="1"/>
  <c r="P224" i="1"/>
  <c r="Q225" i="1"/>
  <c r="Q323" i="1"/>
  <c r="P322" i="1"/>
  <c r="Q211" i="1" l="1"/>
  <c r="P210" i="1"/>
  <c r="P337" i="1"/>
  <c r="O336" i="1"/>
  <c r="O239" i="1"/>
  <c r="N238" i="1"/>
  <c r="O288" i="1"/>
  <c r="O287" i="1" s="1"/>
  <c r="N287" i="1"/>
  <c r="M140" i="1"/>
  <c r="N141" i="1"/>
  <c r="P479" i="1"/>
  <c r="O478" i="1"/>
  <c r="AA436" i="1"/>
  <c r="AB437" i="1"/>
  <c r="O430" i="1"/>
  <c r="N429" i="1"/>
  <c r="N358" i="1"/>
  <c r="O359" i="1"/>
  <c r="AD17" i="1"/>
  <c r="AC16" i="1"/>
  <c r="O401" i="1"/>
  <c r="P402" i="1"/>
  <c r="Y294" i="1"/>
  <c r="Z295" i="1"/>
  <c r="O373" i="1"/>
  <c r="P374" i="1"/>
  <c r="AC118" i="1"/>
  <c r="AB117" i="1"/>
  <c r="P204" i="1"/>
  <c r="O203" i="1"/>
  <c r="R387" i="1"/>
  <c r="S388" i="1"/>
  <c r="N57" i="1"/>
  <c r="N56" i="1" s="1"/>
  <c r="M56" i="1"/>
  <c r="N32" i="1"/>
  <c r="O33" i="1"/>
  <c r="O32" i="1" s="1"/>
  <c r="M450" i="1"/>
  <c r="N451" i="1"/>
  <c r="N464" i="1"/>
  <c r="O465" i="1"/>
  <c r="Q274" i="1"/>
  <c r="P273" i="1"/>
  <c r="N408" i="1"/>
  <c r="O409" i="1"/>
  <c r="O350" i="1"/>
  <c r="P351" i="1"/>
  <c r="AD41" i="1"/>
  <c r="AC40" i="1"/>
  <c r="AD162" i="1"/>
  <c r="AC161" i="1"/>
  <c r="U40" i="1"/>
  <c r="V41" i="1"/>
  <c r="AK295" i="1"/>
  <c r="AJ294" i="1"/>
  <c r="AB458" i="1"/>
  <c r="AA457" i="1"/>
  <c r="O41" i="1"/>
  <c r="O40" i="1" s="1"/>
  <c r="N40" i="1"/>
  <c r="O394" i="1"/>
  <c r="P395" i="1"/>
  <c r="Y24" i="1"/>
  <c r="Z25" i="1"/>
  <c r="Y287" i="1"/>
  <c r="Z288" i="1"/>
  <c r="AB381" i="1"/>
  <c r="AA380" i="1"/>
  <c r="Q196" i="1"/>
  <c r="R197" i="1"/>
  <c r="AB374" i="1"/>
  <c r="AA373" i="1"/>
  <c r="AA451" i="1"/>
  <c r="Z450" i="1"/>
  <c r="P175" i="1"/>
  <c r="Q176" i="1"/>
  <c r="AB56" i="1"/>
  <c r="AC57" i="1"/>
  <c r="T118" i="1"/>
  <c r="S117" i="1"/>
  <c r="AE140" i="1"/>
  <c r="AF141" i="1"/>
  <c r="O155" i="1"/>
  <c r="N154" i="1"/>
  <c r="Q486" i="1"/>
  <c r="P485" i="1"/>
  <c r="Q309" i="1"/>
  <c r="P308" i="1"/>
  <c r="AD464" i="1"/>
  <c r="AE465" i="1"/>
  <c r="Q329" i="1"/>
  <c r="R330" i="1"/>
  <c r="AE252" i="1"/>
  <c r="AF253" i="1"/>
  <c r="AC32" i="1"/>
  <c r="AD33" i="1"/>
  <c r="AB388" i="1"/>
  <c r="AA387" i="1"/>
  <c r="AC133" i="1"/>
  <c r="AB132" i="1"/>
  <c r="O93" i="1"/>
  <c r="P94" i="1"/>
  <c r="Q224" i="1"/>
  <c r="R225" i="1"/>
  <c r="Q437" i="1"/>
  <c r="P436" i="1"/>
  <c r="AB394" i="1"/>
  <c r="AC395" i="1"/>
  <c r="O302" i="1"/>
  <c r="N301" i="1"/>
  <c r="Q253" i="1"/>
  <c r="P252" i="1"/>
  <c r="O125" i="1"/>
  <c r="N124" i="1"/>
  <c r="N133" i="1"/>
  <c r="M132" i="1"/>
  <c r="V315" i="1"/>
  <c r="W316" i="1"/>
  <c r="AE87" i="1"/>
  <c r="AD86" i="1"/>
  <c r="N118" i="1"/>
  <c r="N117" i="1" s="1"/>
  <c r="M117" i="1"/>
  <c r="AE148" i="1"/>
  <c r="AD147" i="1"/>
  <c r="O444" i="1"/>
  <c r="N443" i="1"/>
  <c r="N24" i="1"/>
  <c r="O25" i="1"/>
  <c r="O24" i="1" s="1"/>
  <c r="AB409" i="1"/>
  <c r="AA408" i="1"/>
  <c r="O189" i="1"/>
  <c r="P190" i="1"/>
  <c r="P344" i="1"/>
  <c r="O343" i="1"/>
  <c r="AE48" i="1"/>
  <c r="AF49" i="1"/>
  <c r="N231" i="1"/>
  <c r="O232" i="1"/>
  <c r="AD73" i="1"/>
  <c r="AC72" i="1"/>
  <c r="AC169" i="1"/>
  <c r="AB168" i="1"/>
  <c r="AC102" i="1"/>
  <c r="AB101" i="1"/>
  <c r="N148" i="1"/>
  <c r="M147" i="1"/>
  <c r="AD444" i="1"/>
  <c r="AC443" i="1"/>
  <c r="O380" i="1"/>
  <c r="P381" i="1"/>
  <c r="Z422" i="1"/>
  <c r="AA423" i="1"/>
  <c r="AD9" i="1"/>
  <c r="AE10" i="1"/>
  <c r="N471" i="1"/>
  <c r="O472" i="1"/>
  <c r="P266" i="1"/>
  <c r="Q267" i="1"/>
  <c r="O457" i="1"/>
  <c r="P458" i="1"/>
  <c r="O245" i="1"/>
  <c r="P246" i="1"/>
  <c r="Q218" i="1"/>
  <c r="P217" i="1"/>
  <c r="O295" i="1"/>
  <c r="O294" i="1" s="1"/>
  <c r="N294" i="1"/>
  <c r="O367" i="1"/>
  <c r="N366" i="1"/>
  <c r="P183" i="1"/>
  <c r="O182" i="1"/>
  <c r="N64" i="1"/>
  <c r="O65" i="1"/>
  <c r="R323" i="1"/>
  <c r="Q322" i="1"/>
  <c r="AB471" i="1"/>
  <c r="AC472" i="1"/>
  <c r="P260" i="1"/>
  <c r="O259" i="1"/>
  <c r="AD110" i="1"/>
  <c r="AC109" i="1"/>
  <c r="AC402" i="1"/>
  <c r="AB401" i="1"/>
  <c r="AB430" i="1"/>
  <c r="AA429" i="1"/>
  <c r="AA478" i="1"/>
  <c r="AB479" i="1"/>
  <c r="N162" i="1"/>
  <c r="M161" i="1"/>
  <c r="N169" i="1"/>
  <c r="M168" i="1"/>
  <c r="P281" i="1"/>
  <c r="O280" i="1"/>
  <c r="P423" i="1"/>
  <c r="O422" i="1"/>
  <c r="AC367" i="1"/>
  <c r="AB366" i="1"/>
  <c r="AD80" i="1"/>
  <c r="AC79" i="1"/>
  <c r="Q210" i="1" l="1"/>
  <c r="R211" i="1"/>
  <c r="P239" i="1"/>
  <c r="O238" i="1"/>
  <c r="P336" i="1"/>
  <c r="Q337" i="1"/>
  <c r="P422" i="1"/>
  <c r="Q423" i="1"/>
  <c r="N161" i="1"/>
  <c r="O162" i="1"/>
  <c r="AE110" i="1"/>
  <c r="AD109" i="1"/>
  <c r="R218" i="1"/>
  <c r="Q217" i="1"/>
  <c r="AE444" i="1"/>
  <c r="AD443" i="1"/>
  <c r="AE73" i="1"/>
  <c r="AD72" i="1"/>
  <c r="AF148" i="1"/>
  <c r="AE147" i="1"/>
  <c r="N132" i="1"/>
  <c r="O133" i="1"/>
  <c r="AD133" i="1"/>
  <c r="AC132" i="1"/>
  <c r="O154" i="1"/>
  <c r="P155" i="1"/>
  <c r="AB380" i="1"/>
  <c r="AC381" i="1"/>
  <c r="AD161" i="1"/>
  <c r="AE162" i="1"/>
  <c r="R274" i="1"/>
  <c r="Q273" i="1"/>
  <c r="AD118" i="1"/>
  <c r="AC117" i="1"/>
  <c r="AD16" i="1"/>
  <c r="AE17" i="1"/>
  <c r="P478" i="1"/>
  <c r="Q479" i="1"/>
  <c r="R176" i="1"/>
  <c r="Q175" i="1"/>
  <c r="AB478" i="1"/>
  <c r="AC479" i="1"/>
  <c r="P245" i="1"/>
  <c r="Q246" i="1"/>
  <c r="AF10" i="1"/>
  <c r="AE9" i="1"/>
  <c r="O231" i="1"/>
  <c r="P232" i="1"/>
  <c r="AE464" i="1"/>
  <c r="AF465" i="1"/>
  <c r="AG141" i="1"/>
  <c r="AF140" i="1"/>
  <c r="Z287" i="1"/>
  <c r="AA288" i="1"/>
  <c r="O464" i="1"/>
  <c r="P465" i="1"/>
  <c r="P373" i="1"/>
  <c r="Q374" i="1"/>
  <c r="O358" i="1"/>
  <c r="P359" i="1"/>
  <c r="N140" i="1"/>
  <c r="O141" i="1"/>
  <c r="P472" i="1"/>
  <c r="O471" i="1"/>
  <c r="AD395" i="1"/>
  <c r="AC394" i="1"/>
  <c r="P280" i="1"/>
  <c r="Q281" i="1"/>
  <c r="P259" i="1"/>
  <c r="Q260" i="1"/>
  <c r="P182" i="1"/>
  <c r="Q183" i="1"/>
  <c r="O148" i="1"/>
  <c r="N147" i="1"/>
  <c r="AB408" i="1"/>
  <c r="AC409" i="1"/>
  <c r="P125" i="1"/>
  <c r="O124" i="1"/>
  <c r="R437" i="1"/>
  <c r="Q436" i="1"/>
  <c r="AB387" i="1"/>
  <c r="AC388" i="1"/>
  <c r="AB451" i="1"/>
  <c r="AA450" i="1"/>
  <c r="AC458" i="1"/>
  <c r="AB457" i="1"/>
  <c r="AE41" i="1"/>
  <c r="AD40" i="1"/>
  <c r="O64" i="1"/>
  <c r="P65" i="1"/>
  <c r="AC471" i="1"/>
  <c r="AD472" i="1"/>
  <c r="Q458" i="1"/>
  <c r="P457" i="1"/>
  <c r="AB423" i="1"/>
  <c r="AA422" i="1"/>
  <c r="AG49" i="1"/>
  <c r="AF48" i="1"/>
  <c r="R224" i="1"/>
  <c r="S225" i="1"/>
  <c r="AD32" i="1"/>
  <c r="AE33" i="1"/>
  <c r="Z24" i="1"/>
  <c r="AA25" i="1"/>
  <c r="Q351" i="1"/>
  <c r="P350" i="1"/>
  <c r="O451" i="1"/>
  <c r="N450" i="1"/>
  <c r="T388" i="1"/>
  <c r="S387" i="1"/>
  <c r="AA295" i="1"/>
  <c r="Z294" i="1"/>
  <c r="AE80" i="1"/>
  <c r="AD79" i="1"/>
  <c r="AB429" i="1"/>
  <c r="AC430" i="1"/>
  <c r="O366" i="1"/>
  <c r="P367" i="1"/>
  <c r="AC101" i="1"/>
  <c r="AD102" i="1"/>
  <c r="AF87" i="1"/>
  <c r="AE86" i="1"/>
  <c r="R253" i="1"/>
  <c r="Q252" i="1"/>
  <c r="R309" i="1"/>
  <c r="Q308" i="1"/>
  <c r="T117" i="1"/>
  <c r="U118" i="1"/>
  <c r="AB373" i="1"/>
  <c r="AC374" i="1"/>
  <c r="AL295" i="1"/>
  <c r="AK294" i="1"/>
  <c r="O429" i="1"/>
  <c r="P430" i="1"/>
  <c r="P189" i="1"/>
  <c r="Q190" i="1"/>
  <c r="R329" i="1"/>
  <c r="S330" i="1"/>
  <c r="R267" i="1"/>
  <c r="Q266" i="1"/>
  <c r="Q381" i="1"/>
  <c r="P380" i="1"/>
  <c r="W315" i="1"/>
  <c r="X316" i="1"/>
  <c r="P93" i="1"/>
  <c r="Q94" i="1"/>
  <c r="AG253" i="1"/>
  <c r="AF252" i="1"/>
  <c r="AD57" i="1"/>
  <c r="AC56" i="1"/>
  <c r="R196" i="1"/>
  <c r="S197" i="1"/>
  <c r="P394" i="1"/>
  <c r="Q395" i="1"/>
  <c r="W41" i="1"/>
  <c r="W40" i="1" s="1"/>
  <c r="V40" i="1"/>
  <c r="O408" i="1"/>
  <c r="P409" i="1"/>
  <c r="P401" i="1"/>
  <c r="Q402" i="1"/>
  <c r="AC437" i="1"/>
  <c r="AB436" i="1"/>
  <c r="AC366" i="1"/>
  <c r="AD367" i="1"/>
  <c r="N168" i="1"/>
  <c r="O169" i="1"/>
  <c r="AD402" i="1"/>
  <c r="AC401" i="1"/>
  <c r="R322" i="1"/>
  <c r="S323" i="1"/>
  <c r="AD169" i="1"/>
  <c r="AC168" i="1"/>
  <c r="Q344" i="1"/>
  <c r="P343" i="1"/>
  <c r="O443" i="1"/>
  <c r="P444" i="1"/>
  <c r="O301" i="1"/>
  <c r="P302" i="1"/>
  <c r="Q485" i="1"/>
  <c r="R486" i="1"/>
  <c r="P203" i="1"/>
  <c r="Q204" i="1"/>
  <c r="S211" i="1" l="1"/>
  <c r="R210" i="1"/>
  <c r="R337" i="1"/>
  <c r="Q336" i="1"/>
  <c r="P238" i="1"/>
  <c r="Q239" i="1"/>
  <c r="Q444" i="1"/>
  <c r="P443" i="1"/>
  <c r="X315" i="1"/>
  <c r="Y316" i="1"/>
  <c r="O140" i="1"/>
  <c r="P141" i="1"/>
  <c r="AE402" i="1"/>
  <c r="AD401" i="1"/>
  <c r="AG87" i="1"/>
  <c r="AF86" i="1"/>
  <c r="O450" i="1"/>
  <c r="P451" i="1"/>
  <c r="AC457" i="1"/>
  <c r="AD458" i="1"/>
  <c r="Q125" i="1"/>
  <c r="P124" i="1"/>
  <c r="AF9" i="1"/>
  <c r="AG10" i="1"/>
  <c r="R217" i="1"/>
  <c r="S218" i="1"/>
  <c r="U117" i="1"/>
  <c r="V118" i="1"/>
  <c r="AE102" i="1"/>
  <c r="AD101" i="1"/>
  <c r="Q65" i="1"/>
  <c r="P64" i="1"/>
  <c r="AD409" i="1"/>
  <c r="AC408" i="1"/>
  <c r="Q280" i="1"/>
  <c r="R281" i="1"/>
  <c r="Q359" i="1"/>
  <c r="P358" i="1"/>
  <c r="R246" i="1"/>
  <c r="Q245" i="1"/>
  <c r="AE16" i="1"/>
  <c r="AF17" i="1"/>
  <c r="AD381" i="1"/>
  <c r="AC380" i="1"/>
  <c r="R402" i="1"/>
  <c r="Q401" i="1"/>
  <c r="AD471" i="1"/>
  <c r="AE472" i="1"/>
  <c r="P133" i="1"/>
  <c r="O132" i="1"/>
  <c r="R344" i="1"/>
  <c r="Q343" i="1"/>
  <c r="AE57" i="1"/>
  <c r="AD56" i="1"/>
  <c r="R381" i="1"/>
  <c r="Q380" i="1"/>
  <c r="AF80" i="1"/>
  <c r="AE79" i="1"/>
  <c r="R351" i="1"/>
  <c r="Q350" i="1"/>
  <c r="AH49" i="1"/>
  <c r="AG48" i="1"/>
  <c r="AB450" i="1"/>
  <c r="AC451" i="1"/>
  <c r="AH141" i="1"/>
  <c r="AG140" i="1"/>
  <c r="AF147" i="1"/>
  <c r="AG148" i="1"/>
  <c r="AE109" i="1"/>
  <c r="AF110" i="1"/>
  <c r="S224" i="1"/>
  <c r="T225" i="1"/>
  <c r="Q259" i="1"/>
  <c r="R260" i="1"/>
  <c r="AE161" i="1"/>
  <c r="AF162" i="1"/>
  <c r="Q203" i="1"/>
  <c r="R204" i="1"/>
  <c r="R485" i="1"/>
  <c r="S486" i="1"/>
  <c r="AE367" i="1"/>
  <c r="AD366" i="1"/>
  <c r="P429" i="1"/>
  <c r="Q430" i="1"/>
  <c r="P366" i="1"/>
  <c r="Q367" i="1"/>
  <c r="AA24" i="1"/>
  <c r="AB25" i="1"/>
  <c r="AC387" i="1"/>
  <c r="AD388" i="1"/>
  <c r="R374" i="1"/>
  <c r="Q373" i="1"/>
  <c r="AF464" i="1"/>
  <c r="AG465" i="1"/>
  <c r="AC478" i="1"/>
  <c r="AD479" i="1"/>
  <c r="P154" i="1"/>
  <c r="Q155" i="1"/>
  <c r="O161" i="1"/>
  <c r="P162" i="1"/>
  <c r="R190" i="1"/>
  <c r="Q189" i="1"/>
  <c r="P408" i="1"/>
  <c r="Q409" i="1"/>
  <c r="AE169" i="1"/>
  <c r="AD168" i="1"/>
  <c r="AH253" i="1"/>
  <c r="AH252" i="1" s="1"/>
  <c r="AG252" i="1"/>
  <c r="S267" i="1"/>
  <c r="R266" i="1"/>
  <c r="R308" i="1"/>
  <c r="S309" i="1"/>
  <c r="AB295" i="1"/>
  <c r="AB294" i="1" s="1"/>
  <c r="AA294" i="1"/>
  <c r="AC423" i="1"/>
  <c r="AB422" i="1"/>
  <c r="O147" i="1"/>
  <c r="P148" i="1"/>
  <c r="AE395" i="1"/>
  <c r="AD394" i="1"/>
  <c r="AD117" i="1"/>
  <c r="AE118" i="1"/>
  <c r="AE72" i="1"/>
  <c r="AF73" i="1"/>
  <c r="AD374" i="1"/>
  <c r="AC373" i="1"/>
  <c r="R479" i="1"/>
  <c r="Q478" i="1"/>
  <c r="P169" i="1"/>
  <c r="O168" i="1"/>
  <c r="P301" i="1"/>
  <c r="Q302" i="1"/>
  <c r="T323" i="1"/>
  <c r="S322" i="1"/>
  <c r="R395" i="1"/>
  <c r="Q394" i="1"/>
  <c r="Q93" i="1"/>
  <c r="R94" i="1"/>
  <c r="T330" i="1"/>
  <c r="S329" i="1"/>
  <c r="AC429" i="1"/>
  <c r="AD430" i="1"/>
  <c r="AF33" i="1"/>
  <c r="AE32" i="1"/>
  <c r="Q182" i="1"/>
  <c r="R183" i="1"/>
  <c r="Q465" i="1"/>
  <c r="P464" i="1"/>
  <c r="P231" i="1"/>
  <c r="Q232" i="1"/>
  <c r="Q422" i="1"/>
  <c r="R423" i="1"/>
  <c r="T197" i="1"/>
  <c r="S196" i="1"/>
  <c r="AB288" i="1"/>
  <c r="AA287" i="1"/>
  <c r="AC436" i="1"/>
  <c r="AD437" i="1"/>
  <c r="AM295" i="1"/>
  <c r="AL294" i="1"/>
  <c r="R252" i="1"/>
  <c r="S253" i="1"/>
  <c r="T387" i="1"/>
  <c r="U388" i="1"/>
  <c r="U387" i="1" s="1"/>
  <c r="R458" i="1"/>
  <c r="Q457" i="1"/>
  <c r="AE40" i="1"/>
  <c r="AF41" i="1"/>
  <c r="R436" i="1"/>
  <c r="S437" i="1"/>
  <c r="Q472" i="1"/>
  <c r="P471" i="1"/>
  <c r="S176" i="1"/>
  <c r="R175" i="1"/>
  <c r="R273" i="1"/>
  <c r="S274" i="1"/>
  <c r="AE133" i="1"/>
  <c r="AD132" i="1"/>
  <c r="AE443" i="1"/>
  <c r="AF444" i="1"/>
  <c r="S210" i="1" l="1"/>
  <c r="T211" i="1"/>
  <c r="Q238" i="1"/>
  <c r="R239" i="1"/>
  <c r="S337" i="1"/>
  <c r="R336" i="1"/>
  <c r="AF40" i="1"/>
  <c r="AG41" i="1"/>
  <c r="AF118" i="1"/>
  <c r="AE117" i="1"/>
  <c r="AM294" i="1"/>
  <c r="AN295" i="1"/>
  <c r="T196" i="1"/>
  <c r="U197" i="1"/>
  <c r="Q169" i="1"/>
  <c r="P168" i="1"/>
  <c r="AD423" i="1"/>
  <c r="AC422" i="1"/>
  <c r="S374" i="1"/>
  <c r="R373" i="1"/>
  <c r="R350" i="1"/>
  <c r="S351" i="1"/>
  <c r="AF57" i="1"/>
  <c r="AE56" i="1"/>
  <c r="S402" i="1"/>
  <c r="R401" i="1"/>
  <c r="Q358" i="1"/>
  <c r="R359" i="1"/>
  <c r="AE101" i="1"/>
  <c r="AF102" i="1"/>
  <c r="R125" i="1"/>
  <c r="Q124" i="1"/>
  <c r="AE401" i="1"/>
  <c r="AF402" i="1"/>
  <c r="S273" i="1"/>
  <c r="T274" i="1"/>
  <c r="R93" i="1"/>
  <c r="S94" i="1"/>
  <c r="AF161" i="1"/>
  <c r="AG162" i="1"/>
  <c r="Q154" i="1"/>
  <c r="R155" i="1"/>
  <c r="AD387" i="1"/>
  <c r="AE388" i="1"/>
  <c r="R259" i="1"/>
  <c r="S260" i="1"/>
  <c r="R280" i="1"/>
  <c r="S281" i="1"/>
  <c r="V117" i="1"/>
  <c r="W118" i="1"/>
  <c r="W117" i="1" s="1"/>
  <c r="AD457" i="1"/>
  <c r="AE458" i="1"/>
  <c r="Q141" i="1"/>
  <c r="P140" i="1"/>
  <c r="S423" i="1"/>
  <c r="R422" i="1"/>
  <c r="S479" i="1"/>
  <c r="R478" i="1"/>
  <c r="AF395" i="1"/>
  <c r="AE394" i="1"/>
  <c r="AF169" i="1"/>
  <c r="AE168" i="1"/>
  <c r="AE366" i="1"/>
  <c r="AF367" i="1"/>
  <c r="AH140" i="1"/>
  <c r="AI141" i="1"/>
  <c r="AF79" i="1"/>
  <c r="AG80" i="1"/>
  <c r="S344" i="1"/>
  <c r="R343" i="1"/>
  <c r="AD380" i="1"/>
  <c r="AE381" i="1"/>
  <c r="AH148" i="1"/>
  <c r="AG147" i="1"/>
  <c r="Q231" i="1"/>
  <c r="R232" i="1"/>
  <c r="AE430" i="1"/>
  <c r="AD429" i="1"/>
  <c r="P147" i="1"/>
  <c r="Q148" i="1"/>
  <c r="S308" i="1"/>
  <c r="T309" i="1"/>
  <c r="R409" i="1"/>
  <c r="Q408" i="1"/>
  <c r="AE479" i="1"/>
  <c r="AD478" i="1"/>
  <c r="AB24" i="1"/>
  <c r="AC25" i="1"/>
  <c r="S485" i="1"/>
  <c r="T486" i="1"/>
  <c r="T224" i="1"/>
  <c r="U225" i="1"/>
  <c r="AC450" i="1"/>
  <c r="AD451" i="1"/>
  <c r="AF16" i="1"/>
  <c r="AG17" i="1"/>
  <c r="S217" i="1"/>
  <c r="T218" i="1"/>
  <c r="P450" i="1"/>
  <c r="Q451" i="1"/>
  <c r="Y315" i="1"/>
  <c r="Z316" i="1"/>
  <c r="R182" i="1"/>
  <c r="S183" i="1"/>
  <c r="P161" i="1"/>
  <c r="Q162" i="1"/>
  <c r="AG33" i="1"/>
  <c r="AF32" i="1"/>
  <c r="Q471" i="1"/>
  <c r="R472" i="1"/>
  <c r="AB287" i="1"/>
  <c r="AC288" i="1"/>
  <c r="T322" i="1"/>
  <c r="U323" i="1"/>
  <c r="AD373" i="1"/>
  <c r="AE374" i="1"/>
  <c r="Q133" i="1"/>
  <c r="P132" i="1"/>
  <c r="AD408" i="1"/>
  <c r="AE409" i="1"/>
  <c r="AD436" i="1"/>
  <c r="AE437" i="1"/>
  <c r="S175" i="1"/>
  <c r="T176" i="1"/>
  <c r="R394" i="1"/>
  <c r="S395" i="1"/>
  <c r="AG444" i="1"/>
  <c r="AF443" i="1"/>
  <c r="S436" i="1"/>
  <c r="T437" i="1"/>
  <c r="T253" i="1"/>
  <c r="S252" i="1"/>
  <c r="Q301" i="1"/>
  <c r="R302" i="1"/>
  <c r="AF72" i="1"/>
  <c r="AG73" i="1"/>
  <c r="AH465" i="1"/>
  <c r="AG464" i="1"/>
  <c r="Q366" i="1"/>
  <c r="R367" i="1"/>
  <c r="R203" i="1"/>
  <c r="S204" i="1"/>
  <c r="AG110" i="1"/>
  <c r="AF109" i="1"/>
  <c r="AF472" i="1"/>
  <c r="AE471" i="1"/>
  <c r="AH10" i="1"/>
  <c r="AG9" i="1"/>
  <c r="R430" i="1"/>
  <c r="Q429" i="1"/>
  <c r="S458" i="1"/>
  <c r="R457" i="1"/>
  <c r="AF133" i="1"/>
  <c r="AE132" i="1"/>
  <c r="R465" i="1"/>
  <c r="Q464" i="1"/>
  <c r="U330" i="1"/>
  <c r="T329" i="1"/>
  <c r="T267" i="1"/>
  <c r="S266" i="1"/>
  <c r="R189" i="1"/>
  <c r="S190" i="1"/>
  <c r="AI49" i="1"/>
  <c r="AH48" i="1"/>
  <c r="R380" i="1"/>
  <c r="S381" i="1"/>
  <c r="S246" i="1"/>
  <c r="R245" i="1"/>
  <c r="Q64" i="1"/>
  <c r="R65" i="1"/>
  <c r="AG86" i="1"/>
  <c r="AH87" i="1"/>
  <c r="Q443" i="1"/>
  <c r="R444" i="1"/>
  <c r="T210" i="1" l="1"/>
  <c r="U211" i="1"/>
  <c r="T337" i="1"/>
  <c r="S336" i="1"/>
  <c r="S239" i="1"/>
  <c r="R238" i="1"/>
  <c r="AE373" i="1"/>
  <c r="AF374" i="1"/>
  <c r="U196" i="1"/>
  <c r="V197" i="1"/>
  <c r="S245" i="1"/>
  <c r="T246" i="1"/>
  <c r="T266" i="1"/>
  <c r="U267" i="1"/>
  <c r="AF132" i="1"/>
  <c r="AG133" i="1"/>
  <c r="AG472" i="1"/>
  <c r="AF471" i="1"/>
  <c r="AI465" i="1"/>
  <c r="AH464" i="1"/>
  <c r="U253" i="1"/>
  <c r="T252" i="1"/>
  <c r="AH33" i="1"/>
  <c r="AG32" i="1"/>
  <c r="AF479" i="1"/>
  <c r="AE478" i="1"/>
  <c r="AE429" i="1"/>
  <c r="AF430" i="1"/>
  <c r="T344" i="1"/>
  <c r="S343" i="1"/>
  <c r="AG169" i="1"/>
  <c r="AF168" i="1"/>
  <c r="R141" i="1"/>
  <c r="Q140" i="1"/>
  <c r="R443" i="1"/>
  <c r="S444" i="1"/>
  <c r="T381" i="1"/>
  <c r="S380" i="1"/>
  <c r="U437" i="1"/>
  <c r="U436" i="1" s="1"/>
  <c r="T436" i="1"/>
  <c r="AE436" i="1"/>
  <c r="AF437" i="1"/>
  <c r="U322" i="1"/>
  <c r="V323" i="1"/>
  <c r="Q161" i="1"/>
  <c r="R162" i="1"/>
  <c r="T217" i="1"/>
  <c r="U218" i="1"/>
  <c r="U224" i="1"/>
  <c r="V225" i="1"/>
  <c r="R231" i="1"/>
  <c r="S232" i="1"/>
  <c r="AG79" i="1"/>
  <c r="AH80" i="1"/>
  <c r="AE457" i="1"/>
  <c r="AF458" i="1"/>
  <c r="AF388" i="1"/>
  <c r="AE387" i="1"/>
  <c r="T273" i="1"/>
  <c r="U274" i="1"/>
  <c r="R358" i="1"/>
  <c r="S359" i="1"/>
  <c r="AN294" i="1"/>
  <c r="AO295" i="1"/>
  <c r="S93" i="1"/>
  <c r="T94" i="1"/>
  <c r="U329" i="1"/>
  <c r="V330" i="1"/>
  <c r="S457" i="1"/>
  <c r="T458" i="1"/>
  <c r="AG109" i="1"/>
  <c r="AH110" i="1"/>
  <c r="S409" i="1"/>
  <c r="R408" i="1"/>
  <c r="AF394" i="1"/>
  <c r="AG395" i="1"/>
  <c r="S373" i="1"/>
  <c r="T374" i="1"/>
  <c r="R451" i="1"/>
  <c r="Q450" i="1"/>
  <c r="AG102" i="1"/>
  <c r="AF101" i="1"/>
  <c r="AH86" i="1"/>
  <c r="AI87" i="1"/>
  <c r="T204" i="1"/>
  <c r="S203" i="1"/>
  <c r="AG72" i="1"/>
  <c r="AH73" i="1"/>
  <c r="AE408" i="1"/>
  <c r="AF409" i="1"/>
  <c r="AD288" i="1"/>
  <c r="AC287" i="1"/>
  <c r="T183" i="1"/>
  <c r="S182" i="1"/>
  <c r="AH17" i="1"/>
  <c r="AG16" i="1"/>
  <c r="U486" i="1"/>
  <c r="T485" i="1"/>
  <c r="U309" i="1"/>
  <c r="T308" i="1"/>
  <c r="AJ141" i="1"/>
  <c r="AI140" i="1"/>
  <c r="S155" i="1"/>
  <c r="R154" i="1"/>
  <c r="AF401" i="1"/>
  <c r="AG402" i="1"/>
  <c r="U176" i="1"/>
  <c r="T175" i="1"/>
  <c r="T260" i="1"/>
  <c r="S259" i="1"/>
  <c r="AI48" i="1"/>
  <c r="AJ49" i="1"/>
  <c r="S465" i="1"/>
  <c r="R464" i="1"/>
  <c r="S430" i="1"/>
  <c r="R429" i="1"/>
  <c r="AG443" i="1"/>
  <c r="AH444" i="1"/>
  <c r="AH147" i="1"/>
  <c r="AI148" i="1"/>
  <c r="S478" i="1"/>
  <c r="T479" i="1"/>
  <c r="T402" i="1"/>
  <c r="S401" i="1"/>
  <c r="AE423" i="1"/>
  <c r="AD422" i="1"/>
  <c r="AF117" i="1"/>
  <c r="AG118" i="1"/>
  <c r="AE451" i="1"/>
  <c r="AD450" i="1"/>
  <c r="S350" i="1"/>
  <c r="T351" i="1"/>
  <c r="R64" i="1"/>
  <c r="S65" i="1"/>
  <c r="S189" i="1"/>
  <c r="T190" i="1"/>
  <c r="S367" i="1"/>
  <c r="R366" i="1"/>
  <c r="S302" i="1"/>
  <c r="R301" i="1"/>
  <c r="S394" i="1"/>
  <c r="T395" i="1"/>
  <c r="S472" i="1"/>
  <c r="R471" i="1"/>
  <c r="Z315" i="1"/>
  <c r="AA316" i="1"/>
  <c r="AD25" i="1"/>
  <c r="AC24" i="1"/>
  <c r="R148" i="1"/>
  <c r="Q147" i="1"/>
  <c r="AE380" i="1"/>
  <c r="AF381" i="1"/>
  <c r="AF366" i="1"/>
  <c r="AG367" i="1"/>
  <c r="S280" i="1"/>
  <c r="T281" i="1"/>
  <c r="AG161" i="1"/>
  <c r="AH162" i="1"/>
  <c r="AG40" i="1"/>
  <c r="AH41" i="1"/>
  <c r="AI10" i="1"/>
  <c r="AH9" i="1"/>
  <c r="Q132" i="1"/>
  <c r="R133" i="1"/>
  <c r="T423" i="1"/>
  <c r="S422" i="1"/>
  <c r="R124" i="1"/>
  <c r="S125" i="1"/>
  <c r="AG57" i="1"/>
  <c r="AF56" i="1"/>
  <c r="Q168" i="1"/>
  <c r="R169" i="1"/>
  <c r="U210" i="1" l="1"/>
  <c r="V211" i="1"/>
  <c r="T239" i="1"/>
  <c r="S238" i="1"/>
  <c r="T336" i="1"/>
  <c r="U337" i="1"/>
  <c r="S124" i="1"/>
  <c r="T125" i="1"/>
  <c r="V329" i="1"/>
  <c r="W330" i="1"/>
  <c r="V267" i="1"/>
  <c r="U266" i="1"/>
  <c r="T302" i="1"/>
  <c r="S301" i="1"/>
  <c r="T401" i="1"/>
  <c r="U402" i="1"/>
  <c r="U401" i="1" s="1"/>
  <c r="S429" i="1"/>
  <c r="T430" i="1"/>
  <c r="V176" i="1"/>
  <c r="U175" i="1"/>
  <c r="U308" i="1"/>
  <c r="V309" i="1"/>
  <c r="AE288" i="1"/>
  <c r="AD287" i="1"/>
  <c r="U381" i="1"/>
  <c r="U380" i="1" s="1"/>
  <c r="T380" i="1"/>
  <c r="T343" i="1"/>
  <c r="U344" i="1"/>
  <c r="U252" i="1"/>
  <c r="V253" i="1"/>
  <c r="U273" i="1"/>
  <c r="V274" i="1"/>
  <c r="AH402" i="1"/>
  <c r="AG401" i="1"/>
  <c r="AF408" i="1"/>
  <c r="AG409" i="1"/>
  <c r="T93" i="1"/>
  <c r="U94" i="1"/>
  <c r="W225" i="1"/>
  <c r="V224" i="1"/>
  <c r="AG437" i="1"/>
  <c r="AF436" i="1"/>
  <c r="T444" i="1"/>
  <c r="S443" i="1"/>
  <c r="AF429" i="1"/>
  <c r="AG430" i="1"/>
  <c r="U246" i="1"/>
  <c r="T245" i="1"/>
  <c r="AB316" i="1"/>
  <c r="AA315" i="1"/>
  <c r="T367" i="1"/>
  <c r="S366" i="1"/>
  <c r="AE450" i="1"/>
  <c r="AF451" i="1"/>
  <c r="T465" i="1"/>
  <c r="S464" i="1"/>
  <c r="V486" i="1"/>
  <c r="U485" i="1"/>
  <c r="AH102" i="1"/>
  <c r="AG101" i="1"/>
  <c r="S408" i="1"/>
  <c r="T409" i="1"/>
  <c r="AG388" i="1"/>
  <c r="AF387" i="1"/>
  <c r="AI464" i="1"/>
  <c r="AJ465" i="1"/>
  <c r="AG366" i="1"/>
  <c r="AH367" i="1"/>
  <c r="AH395" i="1"/>
  <c r="AG394" i="1"/>
  <c r="S231" i="1"/>
  <c r="T232" i="1"/>
  <c r="T478" i="1"/>
  <c r="U479" i="1"/>
  <c r="U478" i="1" s="1"/>
  <c r="T189" i="1"/>
  <c r="U190" i="1"/>
  <c r="AH118" i="1"/>
  <c r="AG117" i="1"/>
  <c r="AI147" i="1"/>
  <c r="AJ148" i="1"/>
  <c r="AJ48" i="1"/>
  <c r="AK49" i="1"/>
  <c r="AH72" i="1"/>
  <c r="AI73" i="1"/>
  <c r="AI110" i="1"/>
  <c r="AH109" i="1"/>
  <c r="AO294" i="1"/>
  <c r="AP295" i="1"/>
  <c r="AF457" i="1"/>
  <c r="AG458" i="1"/>
  <c r="U217" i="1"/>
  <c r="V218" i="1"/>
  <c r="V196" i="1"/>
  <c r="W197" i="1"/>
  <c r="V322" i="1"/>
  <c r="W323" i="1"/>
  <c r="U423" i="1"/>
  <c r="U422" i="1" s="1"/>
  <c r="T422" i="1"/>
  <c r="AH161" i="1"/>
  <c r="AI162" i="1"/>
  <c r="R147" i="1"/>
  <c r="S148" i="1"/>
  <c r="T472" i="1"/>
  <c r="S471" i="1"/>
  <c r="T155" i="1"/>
  <c r="S154" i="1"/>
  <c r="AH16" i="1"/>
  <c r="AI17" i="1"/>
  <c r="S451" i="1"/>
  <c r="R450" i="1"/>
  <c r="R140" i="1"/>
  <c r="S141" i="1"/>
  <c r="AG479" i="1"/>
  <c r="AF478" i="1"/>
  <c r="AH472" i="1"/>
  <c r="AG471" i="1"/>
  <c r="T350" i="1"/>
  <c r="U351" i="1"/>
  <c r="AG381" i="1"/>
  <c r="AF380" i="1"/>
  <c r="R132" i="1"/>
  <c r="S133" i="1"/>
  <c r="T280" i="1"/>
  <c r="U281" i="1"/>
  <c r="T394" i="1"/>
  <c r="U395" i="1"/>
  <c r="U394" i="1" s="1"/>
  <c r="S64" i="1"/>
  <c r="T65" i="1"/>
  <c r="AH443" i="1"/>
  <c r="AI444" i="1"/>
  <c r="T373" i="1"/>
  <c r="U374" i="1"/>
  <c r="U373" i="1" s="1"/>
  <c r="T457" i="1"/>
  <c r="U458" i="1"/>
  <c r="U457" i="1" s="1"/>
  <c r="S358" i="1"/>
  <c r="T359" i="1"/>
  <c r="AH79" i="1"/>
  <c r="AI80" i="1"/>
  <c r="R161" i="1"/>
  <c r="S162" i="1"/>
  <c r="AG132" i="1"/>
  <c r="AH133" i="1"/>
  <c r="AF373" i="1"/>
  <c r="AG374" i="1"/>
  <c r="AI86" i="1"/>
  <c r="AJ87" i="1"/>
  <c r="AH40" i="1"/>
  <c r="AI41" i="1"/>
  <c r="R168" i="1"/>
  <c r="S169" i="1"/>
  <c r="AH57" i="1"/>
  <c r="AG56" i="1"/>
  <c r="AJ10" i="1"/>
  <c r="AI9" i="1"/>
  <c r="AE25" i="1"/>
  <c r="AD24" i="1"/>
  <c r="AF423" i="1"/>
  <c r="AE422" i="1"/>
  <c r="U260" i="1"/>
  <c r="T259" i="1"/>
  <c r="AK141" i="1"/>
  <c r="AJ140" i="1"/>
  <c r="U183" i="1"/>
  <c r="T182" i="1"/>
  <c r="U204" i="1"/>
  <c r="T203" i="1"/>
  <c r="AG168" i="1"/>
  <c r="AH169" i="1"/>
  <c r="AI33" i="1"/>
  <c r="AH32" i="1"/>
  <c r="W211" i="1" l="1"/>
  <c r="V210" i="1"/>
  <c r="V337" i="1"/>
  <c r="U336" i="1"/>
  <c r="T238" i="1"/>
  <c r="U239" i="1"/>
  <c r="AI443" i="1"/>
  <c r="AJ444" i="1"/>
  <c r="U259" i="1"/>
  <c r="V260" i="1"/>
  <c r="AH56" i="1"/>
  <c r="AI57" i="1"/>
  <c r="AH479" i="1"/>
  <c r="AG478" i="1"/>
  <c r="T154" i="1"/>
  <c r="U155" i="1"/>
  <c r="AI102" i="1"/>
  <c r="AH101" i="1"/>
  <c r="T366" i="1"/>
  <c r="U367" i="1"/>
  <c r="U366" i="1" s="1"/>
  <c r="T301" i="1"/>
  <c r="U302" i="1"/>
  <c r="V190" i="1"/>
  <c r="U189" i="1"/>
  <c r="AI367" i="1"/>
  <c r="AH366" i="1"/>
  <c r="V308" i="1"/>
  <c r="W309" i="1"/>
  <c r="S168" i="1"/>
  <c r="T169" i="1"/>
  <c r="AH132" i="1"/>
  <c r="AI133" i="1"/>
  <c r="U359" i="1"/>
  <c r="T358" i="1"/>
  <c r="U65" i="1"/>
  <c r="T64" i="1"/>
  <c r="T141" i="1"/>
  <c r="S140" i="1"/>
  <c r="X323" i="1"/>
  <c r="W322" i="1"/>
  <c r="AG457" i="1"/>
  <c r="AH458" i="1"/>
  <c r="AL49" i="1"/>
  <c r="AK48" i="1"/>
  <c r="AJ464" i="1"/>
  <c r="AK465" i="1"/>
  <c r="AH409" i="1"/>
  <c r="AG408" i="1"/>
  <c r="U343" i="1"/>
  <c r="V344" i="1"/>
  <c r="V252" i="1"/>
  <c r="W253" i="1"/>
  <c r="U203" i="1"/>
  <c r="V204" i="1"/>
  <c r="AF422" i="1"/>
  <c r="AG423" i="1"/>
  <c r="AH381" i="1"/>
  <c r="AG380" i="1"/>
  <c r="T471" i="1"/>
  <c r="U472" i="1"/>
  <c r="U471" i="1" s="1"/>
  <c r="V485" i="1"/>
  <c r="W486" i="1"/>
  <c r="AC316" i="1"/>
  <c r="AB315" i="1"/>
  <c r="U444" i="1"/>
  <c r="U443" i="1" s="1"/>
  <c r="T443" i="1"/>
  <c r="V175" i="1"/>
  <c r="W176" i="1"/>
  <c r="V266" i="1"/>
  <c r="W267" i="1"/>
  <c r="AH374" i="1"/>
  <c r="AG373" i="1"/>
  <c r="V217" i="1"/>
  <c r="W218" i="1"/>
  <c r="V94" i="1"/>
  <c r="U93" i="1"/>
  <c r="AJ41" i="1"/>
  <c r="AI40" i="1"/>
  <c r="V351" i="1"/>
  <c r="U350" i="1"/>
  <c r="S147" i="1"/>
  <c r="T148" i="1"/>
  <c r="AP294" i="1"/>
  <c r="AQ295" i="1"/>
  <c r="AJ147" i="1"/>
  <c r="AK148" i="1"/>
  <c r="U232" i="1"/>
  <c r="T231" i="1"/>
  <c r="U430" i="1"/>
  <c r="U429" i="1" s="1"/>
  <c r="T429" i="1"/>
  <c r="W329" i="1"/>
  <c r="X330" i="1"/>
  <c r="AH168" i="1"/>
  <c r="AI169" i="1"/>
  <c r="AH430" i="1"/>
  <c r="AG429" i="1"/>
  <c r="U182" i="1"/>
  <c r="V183" i="1"/>
  <c r="AF25" i="1"/>
  <c r="AE24" i="1"/>
  <c r="T451" i="1"/>
  <c r="S450" i="1"/>
  <c r="AG387" i="1"/>
  <c r="AH388" i="1"/>
  <c r="U465" i="1"/>
  <c r="U464" i="1" s="1"/>
  <c r="T464" i="1"/>
  <c r="AH437" i="1"/>
  <c r="AG436" i="1"/>
  <c r="AI402" i="1"/>
  <c r="AH401" i="1"/>
  <c r="AJ80" i="1"/>
  <c r="AI79" i="1"/>
  <c r="AJ73" i="1"/>
  <c r="AI72" i="1"/>
  <c r="AK87" i="1"/>
  <c r="AJ86" i="1"/>
  <c r="S161" i="1"/>
  <c r="T162" i="1"/>
  <c r="U280" i="1"/>
  <c r="V281" i="1"/>
  <c r="AJ17" i="1"/>
  <c r="AI16" i="1"/>
  <c r="AI161" i="1"/>
  <c r="AJ162" i="1"/>
  <c r="X197" i="1"/>
  <c r="W196" i="1"/>
  <c r="T408" i="1"/>
  <c r="U409" i="1"/>
  <c r="U408" i="1" s="1"/>
  <c r="AF450" i="1"/>
  <c r="AG451" i="1"/>
  <c r="V273" i="1"/>
  <c r="W274" i="1"/>
  <c r="U125" i="1"/>
  <c r="T124" i="1"/>
  <c r="S132" i="1"/>
  <c r="T133" i="1"/>
  <c r="AJ33" i="1"/>
  <c r="AI32" i="1"/>
  <c r="AK140" i="1"/>
  <c r="AL141" i="1"/>
  <c r="AJ9" i="1"/>
  <c r="AK10" i="1"/>
  <c r="AI472" i="1"/>
  <c r="AH471" i="1"/>
  <c r="AJ110" i="1"/>
  <c r="AI109" i="1"/>
  <c r="AI118" i="1"/>
  <c r="AH117" i="1"/>
  <c r="AH394" i="1"/>
  <c r="AI395" i="1"/>
  <c r="V246" i="1"/>
  <c r="U245" i="1"/>
  <c r="X225" i="1"/>
  <c r="W224" i="1"/>
  <c r="AE287" i="1"/>
  <c r="AF288" i="1"/>
  <c r="W210" i="1" l="1"/>
  <c r="X211" i="1"/>
  <c r="V239" i="1"/>
  <c r="U238" i="1"/>
  <c r="W337" i="1"/>
  <c r="V336" i="1"/>
  <c r="V245" i="1"/>
  <c r="W246" i="1"/>
  <c r="W245" i="1" s="1"/>
  <c r="AJ472" i="1"/>
  <c r="AI471" i="1"/>
  <c r="AK80" i="1"/>
  <c r="AJ79" i="1"/>
  <c r="AI430" i="1"/>
  <c r="AH429" i="1"/>
  <c r="AK41" i="1"/>
  <c r="AJ40" i="1"/>
  <c r="U141" i="1"/>
  <c r="T140" i="1"/>
  <c r="AI479" i="1"/>
  <c r="AH478" i="1"/>
  <c r="U133" i="1"/>
  <c r="T132" i="1"/>
  <c r="W175" i="1"/>
  <c r="X176" i="1"/>
  <c r="W252" i="1"/>
  <c r="X253" i="1"/>
  <c r="W308" i="1"/>
  <c r="X309" i="1"/>
  <c r="AI56" i="1"/>
  <c r="AJ57" i="1"/>
  <c r="W485" i="1"/>
  <c r="X486" i="1"/>
  <c r="U162" i="1"/>
  <c r="T161" i="1"/>
  <c r="U124" i="1"/>
  <c r="V125" i="1"/>
  <c r="AJ402" i="1"/>
  <c r="AI401" i="1"/>
  <c r="T450" i="1"/>
  <c r="U451" i="1"/>
  <c r="U450" i="1" s="1"/>
  <c r="V232" i="1"/>
  <c r="U231" i="1"/>
  <c r="V93" i="1"/>
  <c r="W94" i="1"/>
  <c r="AL48" i="1"/>
  <c r="AM49" i="1"/>
  <c r="V65" i="1"/>
  <c r="U64" i="1"/>
  <c r="U301" i="1"/>
  <c r="V302" i="1"/>
  <c r="AL140" i="1"/>
  <c r="AM141" i="1"/>
  <c r="W273" i="1"/>
  <c r="X274" i="1"/>
  <c r="AK162" i="1"/>
  <c r="AJ161" i="1"/>
  <c r="X329" i="1"/>
  <c r="Y330" i="1"/>
  <c r="AL148" i="1"/>
  <c r="AK147" i="1"/>
  <c r="W217" i="1"/>
  <c r="X218" i="1"/>
  <c r="W344" i="1"/>
  <c r="V343" i="1"/>
  <c r="AI458" i="1"/>
  <c r="AH457" i="1"/>
  <c r="V259" i="1"/>
  <c r="W260" i="1"/>
  <c r="W281" i="1"/>
  <c r="V280" i="1"/>
  <c r="W266" i="1"/>
  <c r="X267" i="1"/>
  <c r="AL465" i="1"/>
  <c r="AK464" i="1"/>
  <c r="AI394" i="1"/>
  <c r="AJ395" i="1"/>
  <c r="AG288" i="1"/>
  <c r="AF287" i="1"/>
  <c r="AI117" i="1"/>
  <c r="AJ118" i="1"/>
  <c r="AL87" i="1"/>
  <c r="AK86" i="1"/>
  <c r="AI437" i="1"/>
  <c r="AH436" i="1"/>
  <c r="AG25" i="1"/>
  <c r="AF24" i="1"/>
  <c r="W351" i="1"/>
  <c r="V350" i="1"/>
  <c r="AI381" i="1"/>
  <c r="AH380" i="1"/>
  <c r="V359" i="1"/>
  <c r="U358" i="1"/>
  <c r="AJ367" i="1"/>
  <c r="AI366" i="1"/>
  <c r="AJ102" i="1"/>
  <c r="AI101" i="1"/>
  <c r="V203" i="1"/>
  <c r="W204" i="1"/>
  <c r="AK9" i="1"/>
  <c r="AL10" i="1"/>
  <c r="T147" i="1"/>
  <c r="U148" i="1"/>
  <c r="AG450" i="1"/>
  <c r="AH451" i="1"/>
  <c r="W183" i="1"/>
  <c r="V182" i="1"/>
  <c r="AR295" i="1"/>
  <c r="AQ294" i="1"/>
  <c r="AG422" i="1"/>
  <c r="AH423" i="1"/>
  <c r="AI132" i="1"/>
  <c r="AJ133" i="1"/>
  <c r="U154" i="1"/>
  <c r="V155" i="1"/>
  <c r="AK444" i="1"/>
  <c r="AJ443" i="1"/>
  <c r="AH387" i="1"/>
  <c r="AI388" i="1"/>
  <c r="U169" i="1"/>
  <c r="T168" i="1"/>
  <c r="AI168" i="1"/>
  <c r="AJ169" i="1"/>
  <c r="Y197" i="1"/>
  <c r="X196" i="1"/>
  <c r="X224" i="1"/>
  <c r="Y225" i="1"/>
  <c r="AK110" i="1"/>
  <c r="AJ109" i="1"/>
  <c r="AJ32" i="1"/>
  <c r="AK33" i="1"/>
  <c r="AK17" i="1"/>
  <c r="AJ16" i="1"/>
  <c r="AK73" i="1"/>
  <c r="AJ72" i="1"/>
  <c r="AI374" i="1"/>
  <c r="AH373" i="1"/>
  <c r="AD316" i="1"/>
  <c r="AC315" i="1"/>
  <c r="AI409" i="1"/>
  <c r="AH408" i="1"/>
  <c r="Y323" i="1"/>
  <c r="X322" i="1"/>
  <c r="W190" i="1"/>
  <c r="V189" i="1"/>
  <c r="Y211" i="1" l="1"/>
  <c r="X210" i="1"/>
  <c r="W336" i="1"/>
  <c r="X337" i="1"/>
  <c r="V238" i="1"/>
  <c r="W239" i="1"/>
  <c r="AJ394" i="1"/>
  <c r="AK395" i="1"/>
  <c r="W189" i="1"/>
  <c r="X190" i="1"/>
  <c r="AJ374" i="1"/>
  <c r="AI373" i="1"/>
  <c r="AK109" i="1"/>
  <c r="AL110" i="1"/>
  <c r="V169" i="1"/>
  <c r="U168" i="1"/>
  <c r="X183" i="1"/>
  <c r="W182" i="1"/>
  <c r="V358" i="1"/>
  <c r="W359" i="1"/>
  <c r="AI436" i="1"/>
  <c r="AJ437" i="1"/>
  <c r="AM148" i="1"/>
  <c r="AL147" i="1"/>
  <c r="AI478" i="1"/>
  <c r="AJ479" i="1"/>
  <c r="AL80" i="1"/>
  <c r="AK79" i="1"/>
  <c r="AI451" i="1"/>
  <c r="AH450" i="1"/>
  <c r="Y329" i="1"/>
  <c r="Z330" i="1"/>
  <c r="W302" i="1"/>
  <c r="V301" i="1"/>
  <c r="Y253" i="1"/>
  <c r="Y252" i="1" s="1"/>
  <c r="X252" i="1"/>
  <c r="X204" i="1"/>
  <c r="W203" i="1"/>
  <c r="V124" i="1"/>
  <c r="W125" i="1"/>
  <c r="Y224" i="1"/>
  <c r="Z225" i="1"/>
  <c r="AL73" i="1"/>
  <c r="AK72" i="1"/>
  <c r="AJ381" i="1"/>
  <c r="AI380" i="1"/>
  <c r="AM87" i="1"/>
  <c r="AL86" i="1"/>
  <c r="AL464" i="1"/>
  <c r="AM465" i="1"/>
  <c r="AJ458" i="1"/>
  <c r="AI457" i="1"/>
  <c r="V231" i="1"/>
  <c r="W232" i="1"/>
  <c r="V162" i="1"/>
  <c r="U161" i="1"/>
  <c r="U140" i="1"/>
  <c r="V141" i="1"/>
  <c r="AJ471" i="1"/>
  <c r="AK472" i="1"/>
  <c r="X260" i="1"/>
  <c r="W259" i="1"/>
  <c r="AM140" i="1"/>
  <c r="AN141" i="1"/>
  <c r="AJ388" i="1"/>
  <c r="AI387" i="1"/>
  <c r="V148" i="1"/>
  <c r="U147" i="1"/>
  <c r="AK118" i="1"/>
  <c r="AJ117" i="1"/>
  <c r="X266" i="1"/>
  <c r="Y267" i="1"/>
  <c r="Y486" i="1"/>
  <c r="X485" i="1"/>
  <c r="X175" i="1"/>
  <c r="Y176" i="1"/>
  <c r="Y309" i="1"/>
  <c r="X308" i="1"/>
  <c r="AJ409" i="1"/>
  <c r="AI408" i="1"/>
  <c r="AL17" i="1"/>
  <c r="AK16" i="1"/>
  <c r="Y196" i="1"/>
  <c r="Z197" i="1"/>
  <c r="AL444" i="1"/>
  <c r="AK443" i="1"/>
  <c r="AK102" i="1"/>
  <c r="AJ101" i="1"/>
  <c r="W350" i="1"/>
  <c r="X351" i="1"/>
  <c r="X344" i="1"/>
  <c r="W343" i="1"/>
  <c r="AL162" i="1"/>
  <c r="AK161" i="1"/>
  <c r="V64" i="1"/>
  <c r="W65" i="1"/>
  <c r="AL41" i="1"/>
  <c r="AK40" i="1"/>
  <c r="W93" i="1"/>
  <c r="X94" i="1"/>
  <c r="AK32" i="1"/>
  <c r="AL33" i="1"/>
  <c r="AK169" i="1"/>
  <c r="AJ168" i="1"/>
  <c r="W155" i="1"/>
  <c r="V154" i="1"/>
  <c r="AL9" i="1"/>
  <c r="AM10" i="1"/>
  <c r="Y218" i="1"/>
  <c r="X217" i="1"/>
  <c r="Y274" i="1"/>
  <c r="X273" i="1"/>
  <c r="AM48" i="1"/>
  <c r="AN49" i="1"/>
  <c r="AJ56" i="1"/>
  <c r="AK57" i="1"/>
  <c r="AK133" i="1"/>
  <c r="AJ132" i="1"/>
  <c r="AI423" i="1"/>
  <c r="AH422" i="1"/>
  <c r="Z323" i="1"/>
  <c r="Y322" i="1"/>
  <c r="AD315" i="1"/>
  <c r="AE316" i="1"/>
  <c r="AS295" i="1"/>
  <c r="AR294" i="1"/>
  <c r="AK367" i="1"/>
  <c r="AJ366" i="1"/>
  <c r="AG24" i="1"/>
  <c r="AH25" i="1"/>
  <c r="AG287" i="1"/>
  <c r="AH288" i="1"/>
  <c r="X281" i="1"/>
  <c r="W280" i="1"/>
  <c r="AK402" i="1"/>
  <c r="AJ401" i="1"/>
  <c r="V133" i="1"/>
  <c r="U132" i="1"/>
  <c r="AJ430" i="1"/>
  <c r="AI429" i="1"/>
  <c r="Z211" i="1" l="1"/>
  <c r="Y210" i="1"/>
  <c r="X239" i="1"/>
  <c r="W238" i="1"/>
  <c r="X336" i="1"/>
  <c r="Y337" i="1"/>
  <c r="AH24" i="1"/>
  <c r="AI25" i="1"/>
  <c r="AM110" i="1"/>
  <c r="AL109" i="1"/>
  <c r="V132" i="1"/>
  <c r="W133" i="1"/>
  <c r="W132" i="1" s="1"/>
  <c r="Z322" i="1"/>
  <c r="AA323" i="1"/>
  <c r="W154" i="1"/>
  <c r="X155" i="1"/>
  <c r="AM41" i="1"/>
  <c r="AL40" i="1"/>
  <c r="AL16" i="1"/>
  <c r="AM17" i="1"/>
  <c r="W148" i="1"/>
  <c r="V147" i="1"/>
  <c r="X259" i="1"/>
  <c r="Y260" i="1"/>
  <c r="AK381" i="1"/>
  <c r="AJ380" i="1"/>
  <c r="X203" i="1"/>
  <c r="Y204" i="1"/>
  <c r="AJ451" i="1"/>
  <c r="AI450" i="1"/>
  <c r="Y351" i="1"/>
  <c r="X350" i="1"/>
  <c r="AK471" i="1"/>
  <c r="AL472" i="1"/>
  <c r="W358" i="1"/>
  <c r="X359" i="1"/>
  <c r="AL402" i="1"/>
  <c r="AK401" i="1"/>
  <c r="AJ423" i="1"/>
  <c r="AI422" i="1"/>
  <c r="Z274" i="1"/>
  <c r="Y273" i="1"/>
  <c r="AL169" i="1"/>
  <c r="AK168" i="1"/>
  <c r="AK101" i="1"/>
  <c r="AL102" i="1"/>
  <c r="AJ408" i="1"/>
  <c r="AK409" i="1"/>
  <c r="Y485" i="1"/>
  <c r="Z486" i="1"/>
  <c r="AK458" i="1"/>
  <c r="AJ457" i="1"/>
  <c r="AM73" i="1"/>
  <c r="AL72" i="1"/>
  <c r="AM80" i="1"/>
  <c r="AL79" i="1"/>
  <c r="AJ373" i="1"/>
  <c r="AK374" i="1"/>
  <c r="Z176" i="1"/>
  <c r="Y175" i="1"/>
  <c r="AL32" i="1"/>
  <c r="AM33" i="1"/>
  <c r="Z267" i="1"/>
  <c r="Y266" i="1"/>
  <c r="V140" i="1"/>
  <c r="W141" i="1"/>
  <c r="AM464" i="1"/>
  <c r="AN465" i="1"/>
  <c r="Z224" i="1"/>
  <c r="AA225" i="1"/>
  <c r="AJ478" i="1"/>
  <c r="AK479" i="1"/>
  <c r="X189" i="1"/>
  <c r="Y190" i="1"/>
  <c r="W231" i="1"/>
  <c r="X232" i="1"/>
  <c r="X280" i="1"/>
  <c r="Y281" i="1"/>
  <c r="AT295" i="1"/>
  <c r="AS294" i="1"/>
  <c r="AL133" i="1"/>
  <c r="AK132" i="1"/>
  <c r="Z218" i="1"/>
  <c r="Y217" i="1"/>
  <c r="AL161" i="1"/>
  <c r="AM162" i="1"/>
  <c r="AM444" i="1"/>
  <c r="AL443" i="1"/>
  <c r="AJ387" i="1"/>
  <c r="AK388" i="1"/>
  <c r="W301" i="1"/>
  <c r="X302" i="1"/>
  <c r="X182" i="1"/>
  <c r="Y183" i="1"/>
  <c r="AO49" i="1"/>
  <c r="AN48" i="1"/>
  <c r="AJ436" i="1"/>
  <c r="AK437" i="1"/>
  <c r="W64" i="1"/>
  <c r="X65" i="1"/>
  <c r="AI288" i="1"/>
  <c r="AH287" i="1"/>
  <c r="AE315" i="1"/>
  <c r="AF316" i="1"/>
  <c r="AK56" i="1"/>
  <c r="AL57" i="1"/>
  <c r="AN10" i="1"/>
  <c r="AM9" i="1"/>
  <c r="X93" i="1"/>
  <c r="Y94" i="1"/>
  <c r="Z196" i="1"/>
  <c r="AA197" i="1"/>
  <c r="AO141" i="1"/>
  <c r="AN140" i="1"/>
  <c r="X125" i="1"/>
  <c r="W124" i="1"/>
  <c r="Z329" i="1"/>
  <c r="AA330" i="1"/>
  <c r="AL395" i="1"/>
  <c r="AK394" i="1"/>
  <c r="AK366" i="1"/>
  <c r="AL367" i="1"/>
  <c r="AJ429" i="1"/>
  <c r="AK430" i="1"/>
  <c r="Y344" i="1"/>
  <c r="X343" i="1"/>
  <c r="Z309" i="1"/>
  <c r="Y308" i="1"/>
  <c r="AL118" i="1"/>
  <c r="AK117" i="1"/>
  <c r="V161" i="1"/>
  <c r="W162" i="1"/>
  <c r="W161" i="1" s="1"/>
  <c r="AN87" i="1"/>
  <c r="AM86" i="1"/>
  <c r="AN148" i="1"/>
  <c r="AM147" i="1"/>
  <c r="V168" i="1"/>
  <c r="W169" i="1"/>
  <c r="W168" i="1" s="1"/>
  <c r="AA211" i="1" l="1"/>
  <c r="Z210" i="1"/>
  <c r="Y336" i="1"/>
  <c r="Z337" i="1"/>
  <c r="Y239" i="1"/>
  <c r="X238" i="1"/>
  <c r="AN147" i="1"/>
  <c r="AO148" i="1"/>
  <c r="Z308" i="1"/>
  <c r="AA309" i="1"/>
  <c r="AM395" i="1"/>
  <c r="AL394" i="1"/>
  <c r="AP49" i="1"/>
  <c r="AO48" i="1"/>
  <c r="AM133" i="1"/>
  <c r="AL132" i="1"/>
  <c r="AA176" i="1"/>
  <c r="Z175" i="1"/>
  <c r="AL458" i="1"/>
  <c r="AK457" i="1"/>
  <c r="AM402" i="1"/>
  <c r="AL401" i="1"/>
  <c r="AJ450" i="1"/>
  <c r="AK451" i="1"/>
  <c r="W147" i="1"/>
  <c r="X148" i="1"/>
  <c r="Z190" i="1"/>
  <c r="Y189" i="1"/>
  <c r="AK373" i="1"/>
  <c r="AL374" i="1"/>
  <c r="Y359" i="1"/>
  <c r="X358" i="1"/>
  <c r="Y203" i="1"/>
  <c r="Z204" i="1"/>
  <c r="AM16" i="1"/>
  <c r="AN17" i="1"/>
  <c r="AF315" i="1"/>
  <c r="AG316" i="1"/>
  <c r="AG315" i="1" s="1"/>
  <c r="AB330" i="1"/>
  <c r="AA329" i="1"/>
  <c r="AM443" i="1"/>
  <c r="AN444" i="1"/>
  <c r="AU295" i="1"/>
  <c r="AT294" i="1"/>
  <c r="AM169" i="1"/>
  <c r="AL168" i="1"/>
  <c r="AB197" i="1"/>
  <c r="AA196" i="1"/>
  <c r="AL101" i="1"/>
  <c r="AM102" i="1"/>
  <c r="Y65" i="1"/>
  <c r="X64" i="1"/>
  <c r="X301" i="1"/>
  <c r="Y302" i="1"/>
  <c r="AM161" i="1"/>
  <c r="AN162" i="1"/>
  <c r="Y280" i="1"/>
  <c r="Z281" i="1"/>
  <c r="AK478" i="1"/>
  <c r="AL479" i="1"/>
  <c r="Z485" i="1"/>
  <c r="AA486" i="1"/>
  <c r="AL471" i="1"/>
  <c r="AM472" i="1"/>
  <c r="AO465" i="1"/>
  <c r="AN464" i="1"/>
  <c r="Z344" i="1"/>
  <c r="Y343" i="1"/>
  <c r="AK429" i="1"/>
  <c r="AL430" i="1"/>
  <c r="Y125" i="1"/>
  <c r="X124" i="1"/>
  <c r="AN9" i="1"/>
  <c r="AO10" i="1"/>
  <c r="AA267" i="1"/>
  <c r="Z266" i="1"/>
  <c r="AN80" i="1"/>
  <c r="AM79" i="1"/>
  <c r="Z273" i="1"/>
  <c r="AA274" i="1"/>
  <c r="AL381" i="1"/>
  <c r="AK380" i="1"/>
  <c r="AM40" i="1"/>
  <c r="AN41" i="1"/>
  <c r="AM109" i="1"/>
  <c r="AN110" i="1"/>
  <c r="AA322" i="1"/>
  <c r="AB323" i="1"/>
  <c r="Y93" i="1"/>
  <c r="Z94" i="1"/>
  <c r="Y182" i="1"/>
  <c r="Z183" i="1"/>
  <c r="AO87" i="1"/>
  <c r="AN86" i="1"/>
  <c r="AJ288" i="1"/>
  <c r="AI287" i="1"/>
  <c r="AM367" i="1"/>
  <c r="AL366" i="1"/>
  <c r="AM57" i="1"/>
  <c r="AL56" i="1"/>
  <c r="AK436" i="1"/>
  <c r="AL437" i="1"/>
  <c r="AK387" i="1"/>
  <c r="AL388" i="1"/>
  <c r="AA224" i="1"/>
  <c r="AB225" i="1"/>
  <c r="AN33" i="1"/>
  <c r="AM32" i="1"/>
  <c r="AL409" i="1"/>
  <c r="AK408" i="1"/>
  <c r="Y259" i="1"/>
  <c r="Z260" i="1"/>
  <c r="X154" i="1"/>
  <c r="Y155" i="1"/>
  <c r="AI24" i="1"/>
  <c r="AJ25" i="1"/>
  <c r="X231" i="1"/>
  <c r="Y232" i="1"/>
  <c r="W140" i="1"/>
  <c r="X141" i="1"/>
  <c r="AL117" i="1"/>
  <c r="AM118" i="1"/>
  <c r="AP141" i="1"/>
  <c r="AO140" i="1"/>
  <c r="Z217" i="1"/>
  <c r="AA218" i="1"/>
  <c r="AM72" i="1"/>
  <c r="AN73" i="1"/>
  <c r="AK423" i="1"/>
  <c r="AJ422" i="1"/>
  <c r="Z351" i="1"/>
  <c r="Y350" i="1"/>
  <c r="AB211" i="1" l="1"/>
  <c r="AA210" i="1"/>
  <c r="Y238" i="1"/>
  <c r="Z239" i="1"/>
  <c r="AA337" i="1"/>
  <c r="Z336" i="1"/>
  <c r="AN72" i="1"/>
  <c r="AO73" i="1"/>
  <c r="AP10" i="1"/>
  <c r="AO9" i="1"/>
  <c r="AM366" i="1"/>
  <c r="AN367" i="1"/>
  <c r="AL380" i="1"/>
  <c r="AM381" i="1"/>
  <c r="AP465" i="1"/>
  <c r="AO464" i="1"/>
  <c r="AU294" i="1"/>
  <c r="AV295" i="1"/>
  <c r="Z189" i="1"/>
  <c r="AA190" i="1"/>
  <c r="AL457" i="1"/>
  <c r="AM458" i="1"/>
  <c r="AQ49" i="1"/>
  <c r="AP48" i="1"/>
  <c r="Z259" i="1"/>
  <c r="AA260" i="1"/>
  <c r="AN472" i="1"/>
  <c r="AM471" i="1"/>
  <c r="AN161" i="1"/>
  <c r="AO162" i="1"/>
  <c r="AN443" i="1"/>
  <c r="AO444" i="1"/>
  <c r="Z203" i="1"/>
  <c r="AA204" i="1"/>
  <c r="Y148" i="1"/>
  <c r="Y147" i="1" s="1"/>
  <c r="X147" i="1"/>
  <c r="AJ287" i="1"/>
  <c r="AK288" i="1"/>
  <c r="Y124" i="1"/>
  <c r="Z125" i="1"/>
  <c r="AB196" i="1"/>
  <c r="AC197" i="1"/>
  <c r="AA175" i="1"/>
  <c r="AB176" i="1"/>
  <c r="AN395" i="1"/>
  <c r="AM394" i="1"/>
  <c r="Z280" i="1"/>
  <c r="AA281" i="1"/>
  <c r="Y231" i="1"/>
  <c r="Z232" i="1"/>
  <c r="AB322" i="1"/>
  <c r="AC323" i="1"/>
  <c r="AJ24" i="1"/>
  <c r="AK25" i="1"/>
  <c r="AL436" i="1"/>
  <c r="AM437" i="1"/>
  <c r="AO110" i="1"/>
  <c r="AN109" i="1"/>
  <c r="AM430" i="1"/>
  <c r="AL429" i="1"/>
  <c r="AA485" i="1"/>
  <c r="AB486" i="1"/>
  <c r="Y301" i="1"/>
  <c r="Z302" i="1"/>
  <c r="AK450" i="1"/>
  <c r="AL451" i="1"/>
  <c r="AA308" i="1"/>
  <c r="AB309" i="1"/>
  <c r="AN16" i="1"/>
  <c r="AO17" i="1"/>
  <c r="AA273" i="1"/>
  <c r="AB274" i="1"/>
  <c r="Z350" i="1"/>
  <c r="AA351" i="1"/>
  <c r="AP140" i="1"/>
  <c r="AQ141" i="1"/>
  <c r="AO33" i="1"/>
  <c r="AN32" i="1"/>
  <c r="AO86" i="1"/>
  <c r="AP87" i="1"/>
  <c r="AN79" i="1"/>
  <c r="AO80" i="1"/>
  <c r="AM168" i="1"/>
  <c r="AN169" i="1"/>
  <c r="AC330" i="1"/>
  <c r="AB329" i="1"/>
  <c r="Y358" i="1"/>
  <c r="Z359" i="1"/>
  <c r="AN133" i="1"/>
  <c r="AM132" i="1"/>
  <c r="Z93" i="1"/>
  <c r="AA94" i="1"/>
  <c r="AL387" i="1"/>
  <c r="AM388" i="1"/>
  <c r="AN118" i="1"/>
  <c r="AM117" i="1"/>
  <c r="Y154" i="1"/>
  <c r="Z155" i="1"/>
  <c r="AB224" i="1"/>
  <c r="AC225" i="1"/>
  <c r="Z182" i="1"/>
  <c r="AA183" i="1"/>
  <c r="AN40" i="1"/>
  <c r="AO41" i="1"/>
  <c r="AM479" i="1"/>
  <c r="AL478" i="1"/>
  <c r="AL373" i="1"/>
  <c r="AM374" i="1"/>
  <c r="AP148" i="1"/>
  <c r="AO147" i="1"/>
  <c r="Y141" i="1"/>
  <c r="Y140" i="1" s="1"/>
  <c r="X140" i="1"/>
  <c r="AM101" i="1"/>
  <c r="AN102" i="1"/>
  <c r="AA217" i="1"/>
  <c r="AB218" i="1"/>
  <c r="AL408" i="1"/>
  <c r="AM409" i="1"/>
  <c r="AK422" i="1"/>
  <c r="AL423" i="1"/>
  <c r="AN57" i="1"/>
  <c r="AM56" i="1"/>
  <c r="AB267" i="1"/>
  <c r="AA266" i="1"/>
  <c r="AA344" i="1"/>
  <c r="Z343" i="1"/>
  <c r="Y64" i="1"/>
  <c r="Z65" i="1"/>
  <c r="AN402" i="1"/>
  <c r="AM401" i="1"/>
  <c r="AC211" i="1" l="1"/>
  <c r="AB210" i="1"/>
  <c r="AA336" i="1"/>
  <c r="AB337" i="1"/>
  <c r="Z238" i="1"/>
  <c r="AA239" i="1"/>
  <c r="AL422" i="1"/>
  <c r="AM423" i="1"/>
  <c r="AC309" i="1"/>
  <c r="AB308" i="1"/>
  <c r="AO161" i="1"/>
  <c r="AP162" i="1"/>
  <c r="AM429" i="1"/>
  <c r="AN430" i="1"/>
  <c r="AN394" i="1"/>
  <c r="AO395" i="1"/>
  <c r="AA93" i="1"/>
  <c r="AB94" i="1"/>
  <c r="AM451" i="1"/>
  <c r="AL450" i="1"/>
  <c r="Z231" i="1"/>
  <c r="AA232" i="1"/>
  <c r="AB175" i="1"/>
  <c r="AC176" i="1"/>
  <c r="AA189" i="1"/>
  <c r="AB190" i="1"/>
  <c r="AN366" i="1"/>
  <c r="AO367" i="1"/>
  <c r="AC224" i="1"/>
  <c r="AD225" i="1"/>
  <c r="AO133" i="1"/>
  <c r="AN132" i="1"/>
  <c r="AO109" i="1"/>
  <c r="AP110" i="1"/>
  <c r="AO472" i="1"/>
  <c r="AN471" i="1"/>
  <c r="AN168" i="1"/>
  <c r="AO169" i="1"/>
  <c r="AM457" i="1"/>
  <c r="AN458" i="1"/>
  <c r="AB217" i="1"/>
  <c r="AC218" i="1"/>
  <c r="AO40" i="1"/>
  <c r="AP41" i="1"/>
  <c r="Z358" i="1"/>
  <c r="AA359" i="1"/>
  <c r="AP86" i="1"/>
  <c r="AQ87" i="1"/>
  <c r="AB273" i="1"/>
  <c r="AC274" i="1"/>
  <c r="AA302" i="1"/>
  <c r="Z301" i="1"/>
  <c r="AM436" i="1"/>
  <c r="AN437" i="1"/>
  <c r="AA280" i="1"/>
  <c r="AB281" i="1"/>
  <c r="AC196" i="1"/>
  <c r="AD197" i="1"/>
  <c r="AB204" i="1"/>
  <c r="AA203" i="1"/>
  <c r="AB260" i="1"/>
  <c r="AA259" i="1"/>
  <c r="AV294" i="1"/>
  <c r="AW295" i="1"/>
  <c r="Z64" i="1"/>
  <c r="AA65" i="1"/>
  <c r="AL288" i="1"/>
  <c r="AK287" i="1"/>
  <c r="AA155" i="1"/>
  <c r="Z154" i="1"/>
  <c r="AB344" i="1"/>
  <c r="AA343" i="1"/>
  <c r="AB266" i="1"/>
  <c r="AC267" i="1"/>
  <c r="AN117" i="1"/>
  <c r="AO118" i="1"/>
  <c r="AQ10" i="1"/>
  <c r="AP9" i="1"/>
  <c r="AM380" i="1"/>
  <c r="AN381" i="1"/>
  <c r="AM408" i="1"/>
  <c r="AN409" i="1"/>
  <c r="AO79" i="1"/>
  <c r="AP80" i="1"/>
  <c r="AP147" i="1"/>
  <c r="AQ148" i="1"/>
  <c r="AN101" i="1"/>
  <c r="AO102" i="1"/>
  <c r="AM373" i="1"/>
  <c r="AN374" i="1"/>
  <c r="AB183" i="1"/>
  <c r="AA182" i="1"/>
  <c r="AN388" i="1"/>
  <c r="AM387" i="1"/>
  <c r="AP17" i="1"/>
  <c r="AO16" i="1"/>
  <c r="AC486" i="1"/>
  <c r="AB485" i="1"/>
  <c r="AL25" i="1"/>
  <c r="AK24" i="1"/>
  <c r="Z124" i="1"/>
  <c r="AA125" i="1"/>
  <c r="AO443" i="1"/>
  <c r="AP444" i="1"/>
  <c r="AO72" i="1"/>
  <c r="AP73" i="1"/>
  <c r="AQ140" i="1"/>
  <c r="AR141" i="1"/>
  <c r="AC322" i="1"/>
  <c r="AD323" i="1"/>
  <c r="AA350" i="1"/>
  <c r="AB351" i="1"/>
  <c r="AN479" i="1"/>
  <c r="AM478" i="1"/>
  <c r="AO402" i="1"/>
  <c r="AN401" i="1"/>
  <c r="AO57" i="1"/>
  <c r="AN56" i="1"/>
  <c r="AC329" i="1"/>
  <c r="AD330" i="1"/>
  <c r="AP33" i="1"/>
  <c r="AO32" i="1"/>
  <c r="AQ48" i="1"/>
  <c r="AR49" i="1"/>
  <c r="AQ465" i="1"/>
  <c r="AP464" i="1"/>
  <c r="AC210" i="1" l="1"/>
  <c r="AD211" i="1"/>
  <c r="AB239" i="1"/>
  <c r="AA238" i="1"/>
  <c r="AC337" i="1"/>
  <c r="AB336" i="1"/>
  <c r="AN373" i="1"/>
  <c r="AO374" i="1"/>
  <c r="AN429" i="1"/>
  <c r="AO430" i="1"/>
  <c r="AQ33" i="1"/>
  <c r="AP32" i="1"/>
  <c r="AO479" i="1"/>
  <c r="AN478" i="1"/>
  <c r="AD486" i="1"/>
  <c r="AC485" i="1"/>
  <c r="AB155" i="1"/>
  <c r="AA154" i="1"/>
  <c r="AC260" i="1"/>
  <c r="AB259" i="1"/>
  <c r="AE225" i="1"/>
  <c r="AD224" i="1"/>
  <c r="AD329" i="1"/>
  <c r="AE330" i="1"/>
  <c r="AB350" i="1"/>
  <c r="AC351" i="1"/>
  <c r="AP443" i="1"/>
  <c r="AQ444" i="1"/>
  <c r="AP102" i="1"/>
  <c r="AO101" i="1"/>
  <c r="AO381" i="1"/>
  <c r="AN380" i="1"/>
  <c r="AD267" i="1"/>
  <c r="AC266" i="1"/>
  <c r="AQ41" i="1"/>
  <c r="AP40" i="1"/>
  <c r="AO366" i="1"/>
  <c r="AP367" i="1"/>
  <c r="AP161" i="1"/>
  <c r="AQ162" i="1"/>
  <c r="AO437" i="1"/>
  <c r="AN436" i="1"/>
  <c r="AR465" i="1"/>
  <c r="AQ464" i="1"/>
  <c r="AP16" i="1"/>
  <c r="AQ17" i="1"/>
  <c r="AM288" i="1"/>
  <c r="AL287" i="1"/>
  <c r="AC204" i="1"/>
  <c r="AB203" i="1"/>
  <c r="AB302" i="1"/>
  <c r="AA301" i="1"/>
  <c r="AP472" i="1"/>
  <c r="AO471" i="1"/>
  <c r="AM450" i="1"/>
  <c r="AN451" i="1"/>
  <c r="AN408" i="1"/>
  <c r="AO409" i="1"/>
  <c r="AA231" i="1"/>
  <c r="AB232" i="1"/>
  <c r="AR48" i="1"/>
  <c r="AS49" i="1"/>
  <c r="AD322" i="1"/>
  <c r="AE323" i="1"/>
  <c r="AA124" i="1"/>
  <c r="AB125" i="1"/>
  <c r="AQ147" i="1"/>
  <c r="AR148" i="1"/>
  <c r="AA64" i="1"/>
  <c r="AB65" i="1"/>
  <c r="AD196" i="1"/>
  <c r="AE197" i="1"/>
  <c r="AC273" i="1"/>
  <c r="AD274" i="1"/>
  <c r="AC217" i="1"/>
  <c r="AD218" i="1"/>
  <c r="AQ110" i="1"/>
  <c r="AP109" i="1"/>
  <c r="AB189" i="1"/>
  <c r="AC190" i="1"/>
  <c r="AB93" i="1"/>
  <c r="AC94" i="1"/>
  <c r="AQ73" i="1"/>
  <c r="AP72" i="1"/>
  <c r="AO56" i="1"/>
  <c r="AP57" i="1"/>
  <c r="AO388" i="1"/>
  <c r="AN387" i="1"/>
  <c r="AC308" i="1"/>
  <c r="AD309" i="1"/>
  <c r="AP118" i="1"/>
  <c r="AO117" i="1"/>
  <c r="AO168" i="1"/>
  <c r="AP169" i="1"/>
  <c r="AS141" i="1"/>
  <c r="AR140" i="1"/>
  <c r="AP79" i="1"/>
  <c r="AQ80" i="1"/>
  <c r="AW294" i="1"/>
  <c r="AX295" i="1"/>
  <c r="AB280" i="1"/>
  <c r="AC281" i="1"/>
  <c r="AQ86" i="1"/>
  <c r="AR87" i="1"/>
  <c r="AN457" i="1"/>
  <c r="AO458" i="1"/>
  <c r="AD176" i="1"/>
  <c r="AC175" i="1"/>
  <c r="AP395" i="1"/>
  <c r="AO394" i="1"/>
  <c r="AN423" i="1"/>
  <c r="AM422" i="1"/>
  <c r="AA358" i="1"/>
  <c r="AB359" i="1"/>
  <c r="AO401" i="1"/>
  <c r="AP402" i="1"/>
  <c r="AM25" i="1"/>
  <c r="AL24" i="1"/>
  <c r="AC183" i="1"/>
  <c r="AB182" i="1"/>
  <c r="AR10" i="1"/>
  <c r="AQ9" i="1"/>
  <c r="AB343" i="1"/>
  <c r="AC344" i="1"/>
  <c r="AO132" i="1"/>
  <c r="AP133" i="1"/>
  <c r="AD210" i="1" l="1"/>
  <c r="AE211" i="1"/>
  <c r="AD337" i="1"/>
  <c r="AC336" i="1"/>
  <c r="AB238" i="1"/>
  <c r="AC239" i="1"/>
  <c r="AD94" i="1"/>
  <c r="AC93" i="1"/>
  <c r="AC182" i="1"/>
  <c r="AD183" i="1"/>
  <c r="AN422" i="1"/>
  <c r="AO423" i="1"/>
  <c r="AS140" i="1"/>
  <c r="AT141" i="1"/>
  <c r="AQ472" i="1"/>
  <c r="AP471" i="1"/>
  <c r="AQ102" i="1"/>
  <c r="AP101" i="1"/>
  <c r="AF225" i="1"/>
  <c r="AE224" i="1"/>
  <c r="AP479" i="1"/>
  <c r="AO478" i="1"/>
  <c r="AP132" i="1"/>
  <c r="AQ133" i="1"/>
  <c r="AC280" i="1"/>
  <c r="AD281" i="1"/>
  <c r="AD190" i="1"/>
  <c r="AC189" i="1"/>
  <c r="AF197" i="1"/>
  <c r="AF196" i="1" s="1"/>
  <c r="AE196" i="1"/>
  <c r="AR147" i="1"/>
  <c r="AS148" i="1"/>
  <c r="AC232" i="1"/>
  <c r="AB231" i="1"/>
  <c r="AR444" i="1"/>
  <c r="AQ443" i="1"/>
  <c r="AD273" i="1"/>
  <c r="AE274" i="1"/>
  <c r="AQ367" i="1"/>
  <c r="AP366" i="1"/>
  <c r="AN25" i="1"/>
  <c r="AM24" i="1"/>
  <c r="AP394" i="1"/>
  <c r="AQ395" i="1"/>
  <c r="AO387" i="1"/>
  <c r="AP388" i="1"/>
  <c r="AB301" i="1"/>
  <c r="AC302" i="1"/>
  <c r="AS465" i="1"/>
  <c r="AR464" i="1"/>
  <c r="AR41" i="1"/>
  <c r="AQ40" i="1"/>
  <c r="AC259" i="1"/>
  <c r="AD260" i="1"/>
  <c r="AR33" i="1"/>
  <c r="AQ32" i="1"/>
  <c r="AS87" i="1"/>
  <c r="AR86" i="1"/>
  <c r="AC343" i="1"/>
  <c r="AD344" i="1"/>
  <c r="AQ402" i="1"/>
  <c r="AP401" i="1"/>
  <c r="AY295" i="1"/>
  <c r="AX294" i="1"/>
  <c r="AP168" i="1"/>
  <c r="AQ169" i="1"/>
  <c r="AP56" i="1"/>
  <c r="AQ57" i="1"/>
  <c r="AC65" i="1"/>
  <c r="AB64" i="1"/>
  <c r="AC125" i="1"/>
  <c r="AB124" i="1"/>
  <c r="AP409" i="1"/>
  <c r="AO408" i="1"/>
  <c r="AD351" i="1"/>
  <c r="AC350" i="1"/>
  <c r="AP430" i="1"/>
  <c r="AO429" i="1"/>
  <c r="AD308" i="1"/>
  <c r="AE309" i="1"/>
  <c r="AD175" i="1"/>
  <c r="AE176" i="1"/>
  <c r="AR110" i="1"/>
  <c r="AQ109" i="1"/>
  <c r="AC203" i="1"/>
  <c r="AD204" i="1"/>
  <c r="AP437" i="1"/>
  <c r="AO436" i="1"/>
  <c r="AD266" i="1"/>
  <c r="AE267" i="1"/>
  <c r="AB154" i="1"/>
  <c r="AC155" i="1"/>
  <c r="AR17" i="1"/>
  <c r="AQ16" i="1"/>
  <c r="AC359" i="1"/>
  <c r="AB358" i="1"/>
  <c r="AO457" i="1"/>
  <c r="AP458" i="1"/>
  <c r="AR80" i="1"/>
  <c r="AQ79" i="1"/>
  <c r="AD217" i="1"/>
  <c r="AE218" i="1"/>
  <c r="AF323" i="1"/>
  <c r="AE322" i="1"/>
  <c r="AN450" i="1"/>
  <c r="AO451" i="1"/>
  <c r="AQ161" i="1"/>
  <c r="AR162" i="1"/>
  <c r="AE329" i="1"/>
  <c r="AF330" i="1"/>
  <c r="AP374" i="1"/>
  <c r="AO373" i="1"/>
  <c r="AT49" i="1"/>
  <c r="AS48" i="1"/>
  <c r="AR9" i="1"/>
  <c r="AS10" i="1"/>
  <c r="AQ118" i="1"/>
  <c r="AP117" i="1"/>
  <c r="AR73" i="1"/>
  <c r="AQ72" i="1"/>
  <c r="AM287" i="1"/>
  <c r="AN288" i="1"/>
  <c r="AP381" i="1"/>
  <c r="AO380" i="1"/>
  <c r="AD485" i="1"/>
  <c r="AE486" i="1"/>
  <c r="AF211" i="1" l="1"/>
  <c r="AE210" i="1"/>
  <c r="AC238" i="1"/>
  <c r="AD239" i="1"/>
  <c r="AD336" i="1"/>
  <c r="AE337" i="1"/>
  <c r="AT140" i="1"/>
  <c r="AU141" i="1"/>
  <c r="AS73" i="1"/>
  <c r="AR72" i="1"/>
  <c r="AS80" i="1"/>
  <c r="AR79" i="1"/>
  <c r="AS110" i="1"/>
  <c r="AR109" i="1"/>
  <c r="AE351" i="1"/>
  <c r="AD350" i="1"/>
  <c r="AS41" i="1"/>
  <c r="AR40" i="1"/>
  <c r="AS444" i="1"/>
  <c r="AR443" i="1"/>
  <c r="AE190" i="1"/>
  <c r="AD189" i="1"/>
  <c r="AQ479" i="1"/>
  <c r="AP478" i="1"/>
  <c r="AC154" i="1"/>
  <c r="AD155" i="1"/>
  <c r="AE266" i="1"/>
  <c r="AF267" i="1"/>
  <c r="AO422" i="1"/>
  <c r="AP423" i="1"/>
  <c r="AE344" i="1"/>
  <c r="AD343" i="1"/>
  <c r="AQ374" i="1"/>
  <c r="AP373" i="1"/>
  <c r="AQ409" i="1"/>
  <c r="AP408" i="1"/>
  <c r="AT87" i="1"/>
  <c r="AS86" i="1"/>
  <c r="AS464" i="1"/>
  <c r="AT465" i="1"/>
  <c r="AO25" i="1"/>
  <c r="AN24" i="1"/>
  <c r="AD232" i="1"/>
  <c r="AC231" i="1"/>
  <c r="AF224" i="1"/>
  <c r="AG225" i="1"/>
  <c r="AE175" i="1"/>
  <c r="AF176" i="1"/>
  <c r="AF175" i="1" s="1"/>
  <c r="AS9" i="1"/>
  <c r="AT10" i="1"/>
  <c r="AF329" i="1"/>
  <c r="AG330" i="1"/>
  <c r="AE308" i="1"/>
  <c r="AF309" i="1"/>
  <c r="AC301" i="1"/>
  <c r="AD302" i="1"/>
  <c r="AT148" i="1"/>
  <c r="AS147" i="1"/>
  <c r="AE281" i="1"/>
  <c r="AD280" i="1"/>
  <c r="AE183" i="1"/>
  <c r="AD182" i="1"/>
  <c r="AQ117" i="1"/>
  <c r="AR118" i="1"/>
  <c r="AQ381" i="1"/>
  <c r="AP380" i="1"/>
  <c r="AD359" i="1"/>
  <c r="AC358" i="1"/>
  <c r="AQ437" i="1"/>
  <c r="AP436" i="1"/>
  <c r="AC124" i="1"/>
  <c r="AD125" i="1"/>
  <c r="AZ295" i="1"/>
  <c r="AY294" i="1"/>
  <c r="AR32" i="1"/>
  <c r="AS33" i="1"/>
  <c r="AR367" i="1"/>
  <c r="AQ366" i="1"/>
  <c r="AR102" i="1"/>
  <c r="AQ101" i="1"/>
  <c r="AP451" i="1"/>
  <c r="AO450" i="1"/>
  <c r="AQ56" i="1"/>
  <c r="AR57" i="1"/>
  <c r="AQ394" i="1"/>
  <c r="AR395" i="1"/>
  <c r="AQ168" i="1"/>
  <c r="AR169" i="1"/>
  <c r="AO288" i="1"/>
  <c r="AN287" i="1"/>
  <c r="AS162" i="1"/>
  <c r="AR161" i="1"/>
  <c r="AE217" i="1"/>
  <c r="AF218" i="1"/>
  <c r="AD203" i="1"/>
  <c r="AE204" i="1"/>
  <c r="AD259" i="1"/>
  <c r="AE260" i="1"/>
  <c r="AP387" i="1"/>
  <c r="AQ388" i="1"/>
  <c r="AE273" i="1"/>
  <c r="AF274" i="1"/>
  <c r="AQ132" i="1"/>
  <c r="AR133" i="1"/>
  <c r="AE485" i="1"/>
  <c r="AF486" i="1"/>
  <c r="AP457" i="1"/>
  <c r="AQ458" i="1"/>
  <c r="AG323" i="1"/>
  <c r="AG322" i="1" s="1"/>
  <c r="AF322" i="1"/>
  <c r="AU49" i="1"/>
  <c r="AT48" i="1"/>
  <c r="AS17" i="1"/>
  <c r="AR16" i="1"/>
  <c r="AQ430" i="1"/>
  <c r="AP429" i="1"/>
  <c r="AD65" i="1"/>
  <c r="AC64" i="1"/>
  <c r="AR402" i="1"/>
  <c r="AQ401" i="1"/>
  <c r="AR472" i="1"/>
  <c r="AQ471" i="1"/>
  <c r="AD93" i="1"/>
  <c r="AE94" i="1"/>
  <c r="AF210" i="1" l="1"/>
  <c r="AG211" i="1"/>
  <c r="AE336" i="1"/>
  <c r="AF337" i="1"/>
  <c r="AD238" i="1"/>
  <c r="AE239" i="1"/>
  <c r="AS402" i="1"/>
  <c r="AR401" i="1"/>
  <c r="AU48" i="1"/>
  <c r="AV49" i="1"/>
  <c r="AS102" i="1"/>
  <c r="AR101" i="1"/>
  <c r="AU148" i="1"/>
  <c r="AT147" i="1"/>
  <c r="AD231" i="1"/>
  <c r="AE232" i="1"/>
  <c r="AR409" i="1"/>
  <c r="AQ408" i="1"/>
  <c r="AE189" i="1"/>
  <c r="AF190" i="1"/>
  <c r="AF189" i="1" s="1"/>
  <c r="AT110" i="1"/>
  <c r="AS109" i="1"/>
  <c r="AS169" i="1"/>
  <c r="AR168" i="1"/>
  <c r="AT9" i="1"/>
  <c r="AU10" i="1"/>
  <c r="AF266" i="1"/>
  <c r="AG267" i="1"/>
  <c r="AG218" i="1"/>
  <c r="AF217" i="1"/>
  <c r="AD64" i="1"/>
  <c r="AE65" i="1"/>
  <c r="AS367" i="1"/>
  <c r="AR366" i="1"/>
  <c r="AQ436" i="1"/>
  <c r="AR437" i="1"/>
  <c r="AO24" i="1"/>
  <c r="AP25" i="1"/>
  <c r="AR374" i="1"/>
  <c r="AQ373" i="1"/>
  <c r="AT444" i="1"/>
  <c r="AS443" i="1"/>
  <c r="AT80" i="1"/>
  <c r="AS79" i="1"/>
  <c r="AD124" i="1"/>
  <c r="AE125" i="1"/>
  <c r="AR56" i="1"/>
  <c r="AS57" i="1"/>
  <c r="AS32" i="1"/>
  <c r="AT33" i="1"/>
  <c r="AG309" i="1"/>
  <c r="AF308" i="1"/>
  <c r="AT464" i="1"/>
  <c r="AU465" i="1"/>
  <c r="AE155" i="1"/>
  <c r="AD154" i="1"/>
  <c r="AS118" i="1"/>
  <c r="AR117" i="1"/>
  <c r="AG274" i="1"/>
  <c r="AF273" i="1"/>
  <c r="AE302" i="1"/>
  <c r="AD301" i="1"/>
  <c r="AR458" i="1"/>
  <c r="AQ457" i="1"/>
  <c r="AR430" i="1"/>
  <c r="AQ429" i="1"/>
  <c r="AT162" i="1"/>
  <c r="AS161" i="1"/>
  <c r="AD358" i="1"/>
  <c r="AE359" i="1"/>
  <c r="AF183" i="1"/>
  <c r="AF182" i="1" s="1"/>
  <c r="AE182" i="1"/>
  <c r="AF344" i="1"/>
  <c r="AE343" i="1"/>
  <c r="AT41" i="1"/>
  <c r="AS40" i="1"/>
  <c r="AT73" i="1"/>
  <c r="AS72" i="1"/>
  <c r="AF204" i="1"/>
  <c r="AE203" i="1"/>
  <c r="AG329" i="1"/>
  <c r="AH330" i="1"/>
  <c r="AG486" i="1"/>
  <c r="AF485" i="1"/>
  <c r="AF260" i="1"/>
  <c r="AE259" i="1"/>
  <c r="AG224" i="1"/>
  <c r="AH225" i="1"/>
  <c r="AQ423" i="1"/>
  <c r="AP422" i="1"/>
  <c r="AU140" i="1"/>
  <c r="AV141" i="1"/>
  <c r="AS133" i="1"/>
  <c r="AR132" i="1"/>
  <c r="AR394" i="1"/>
  <c r="AS395" i="1"/>
  <c r="AE93" i="1"/>
  <c r="AF94" i="1"/>
  <c r="AR388" i="1"/>
  <c r="AQ387" i="1"/>
  <c r="AR471" i="1"/>
  <c r="AS472" i="1"/>
  <c r="AT17" i="1"/>
  <c r="AS16" i="1"/>
  <c r="AO287" i="1"/>
  <c r="AP288" i="1"/>
  <c r="AQ451" i="1"/>
  <c r="AP450" i="1"/>
  <c r="BA295" i="1"/>
  <c r="AZ294" i="1"/>
  <c r="AQ380" i="1"/>
  <c r="AR381" i="1"/>
  <c r="AF281" i="1"/>
  <c r="AE280" i="1"/>
  <c r="AU87" i="1"/>
  <c r="AT86" i="1"/>
  <c r="AQ478" i="1"/>
  <c r="AR479" i="1"/>
  <c r="AE350" i="1"/>
  <c r="AF351" i="1"/>
  <c r="AG210" i="1" l="1"/>
  <c r="AH211" i="1"/>
  <c r="AF239" i="1"/>
  <c r="AE238" i="1"/>
  <c r="AF336" i="1"/>
  <c r="AG337" i="1"/>
  <c r="AT395" i="1"/>
  <c r="AS394" i="1"/>
  <c r="AV10" i="1"/>
  <c r="AU9" i="1"/>
  <c r="AT16" i="1"/>
  <c r="AU17" i="1"/>
  <c r="AG344" i="1"/>
  <c r="AF343" i="1"/>
  <c r="AR429" i="1"/>
  <c r="AS430" i="1"/>
  <c r="AS117" i="1"/>
  <c r="AT118" i="1"/>
  <c r="AU444" i="1"/>
  <c r="AT443" i="1"/>
  <c r="AS366" i="1"/>
  <c r="AT367" i="1"/>
  <c r="AV148" i="1"/>
  <c r="AU147" i="1"/>
  <c r="AH224" i="1"/>
  <c r="AI225" i="1"/>
  <c r="AT57" i="1"/>
  <c r="AS56" i="1"/>
  <c r="AE64" i="1"/>
  <c r="AF65" i="1"/>
  <c r="AR380" i="1"/>
  <c r="AS381" i="1"/>
  <c r="BB295" i="1"/>
  <c r="BA294" i="1"/>
  <c r="AF203" i="1"/>
  <c r="AG204" i="1"/>
  <c r="AS458" i="1"/>
  <c r="AR457" i="1"/>
  <c r="AE154" i="1"/>
  <c r="AF155" i="1"/>
  <c r="AR373" i="1"/>
  <c r="AS374" i="1"/>
  <c r="AS101" i="1"/>
  <c r="AT102" i="1"/>
  <c r="AG351" i="1"/>
  <c r="AF350" i="1"/>
  <c r="AT32" i="1"/>
  <c r="AU33" i="1"/>
  <c r="AE358" i="1"/>
  <c r="AF359" i="1"/>
  <c r="AU464" i="1"/>
  <c r="AV465" i="1"/>
  <c r="AF125" i="1"/>
  <c r="AE124" i="1"/>
  <c r="AP24" i="1"/>
  <c r="AQ25" i="1"/>
  <c r="AW49" i="1"/>
  <c r="AV48" i="1"/>
  <c r="AH329" i="1"/>
  <c r="AI330" i="1"/>
  <c r="AV87" i="1"/>
  <c r="AU86" i="1"/>
  <c r="AR451" i="1"/>
  <c r="AQ450" i="1"/>
  <c r="AR387" i="1"/>
  <c r="AS388" i="1"/>
  <c r="AF259" i="1"/>
  <c r="AG260" i="1"/>
  <c r="AU73" i="1"/>
  <c r="AT72" i="1"/>
  <c r="AE301" i="1"/>
  <c r="AF302" i="1"/>
  <c r="AH218" i="1"/>
  <c r="AG217" i="1"/>
  <c r="AT169" i="1"/>
  <c r="AS168" i="1"/>
  <c r="AR408" i="1"/>
  <c r="AS409" i="1"/>
  <c r="AS471" i="1"/>
  <c r="AT472" i="1"/>
  <c r="AT133" i="1"/>
  <c r="AS132" i="1"/>
  <c r="AP287" i="1"/>
  <c r="AQ288" i="1"/>
  <c r="AF93" i="1"/>
  <c r="AG94" i="1"/>
  <c r="AS437" i="1"/>
  <c r="AR436" i="1"/>
  <c r="AH267" i="1"/>
  <c r="AG266" i="1"/>
  <c r="AE231" i="1"/>
  <c r="AF232" i="1"/>
  <c r="AR478" i="1"/>
  <c r="AS479" i="1"/>
  <c r="AW141" i="1"/>
  <c r="AV140" i="1"/>
  <c r="AG281" i="1"/>
  <c r="AF280" i="1"/>
  <c r="AR423" i="1"/>
  <c r="AQ422" i="1"/>
  <c r="AG485" i="1"/>
  <c r="AH486" i="1"/>
  <c r="AU41" i="1"/>
  <c r="AT40" i="1"/>
  <c r="AT161" i="1"/>
  <c r="AU162" i="1"/>
  <c r="AH274" i="1"/>
  <c r="AG273" i="1"/>
  <c r="AH309" i="1"/>
  <c r="AG308" i="1"/>
  <c r="AU80" i="1"/>
  <c r="AT79" i="1"/>
  <c r="AU110" i="1"/>
  <c r="AT109" i="1"/>
  <c r="AS401" i="1"/>
  <c r="AT402" i="1"/>
  <c r="AI211" i="1" l="1"/>
  <c r="AH210" i="1"/>
  <c r="AH337" i="1"/>
  <c r="AG336" i="1"/>
  <c r="AG239" i="1"/>
  <c r="AF238" i="1"/>
  <c r="AV80" i="1"/>
  <c r="AU79" i="1"/>
  <c r="AX141" i="1"/>
  <c r="AW140" i="1"/>
  <c r="AI267" i="1"/>
  <c r="AH266" i="1"/>
  <c r="AU133" i="1"/>
  <c r="AT132" i="1"/>
  <c r="AH217" i="1"/>
  <c r="AI218" i="1"/>
  <c r="AX49" i="1"/>
  <c r="AW48" i="1"/>
  <c r="AT458" i="1"/>
  <c r="AS457" i="1"/>
  <c r="AH344" i="1"/>
  <c r="AG343" i="1"/>
  <c r="AG203" i="1"/>
  <c r="AH204" i="1"/>
  <c r="AU16" i="1"/>
  <c r="AV17" i="1"/>
  <c r="AR450" i="1"/>
  <c r="AS451" i="1"/>
  <c r="AU57" i="1"/>
  <c r="AT56" i="1"/>
  <c r="AU443" i="1"/>
  <c r="AV444" i="1"/>
  <c r="AS387" i="1"/>
  <c r="AT388" i="1"/>
  <c r="AV33" i="1"/>
  <c r="AU32" i="1"/>
  <c r="AG93" i="1"/>
  <c r="AH94" i="1"/>
  <c r="AT374" i="1"/>
  <c r="AS373" i="1"/>
  <c r="AI224" i="1"/>
  <c r="AJ225" i="1"/>
  <c r="AT117" i="1"/>
  <c r="AU118" i="1"/>
  <c r="AG359" i="1"/>
  <c r="AF358" i="1"/>
  <c r="AU40" i="1"/>
  <c r="AV41" i="1"/>
  <c r="AH485" i="1"/>
  <c r="AI486" i="1"/>
  <c r="AT471" i="1"/>
  <c r="AU472" i="1"/>
  <c r="AH308" i="1"/>
  <c r="AI309" i="1"/>
  <c r="AH273" i="1"/>
  <c r="AI274" i="1"/>
  <c r="AS423" i="1"/>
  <c r="AR422" i="1"/>
  <c r="AU72" i="1"/>
  <c r="AV73" i="1"/>
  <c r="AW87" i="1"/>
  <c r="AV86" i="1"/>
  <c r="AF124" i="1"/>
  <c r="AG125" i="1"/>
  <c r="AH351" i="1"/>
  <c r="AG350" i="1"/>
  <c r="BC295" i="1"/>
  <c r="BB294" i="1"/>
  <c r="AV9" i="1"/>
  <c r="AW10" i="1"/>
  <c r="AG65" i="1"/>
  <c r="AF64" i="1"/>
  <c r="AQ24" i="1"/>
  <c r="AR25" i="1"/>
  <c r="AS436" i="1"/>
  <c r="AT437" i="1"/>
  <c r="AU402" i="1"/>
  <c r="AT401" i="1"/>
  <c r="AS478" i="1"/>
  <c r="AT479" i="1"/>
  <c r="AU161" i="1"/>
  <c r="AV162" i="1"/>
  <c r="AF231" i="1"/>
  <c r="AG232" i="1"/>
  <c r="AR288" i="1"/>
  <c r="AQ287" i="1"/>
  <c r="AG259" i="1"/>
  <c r="AH260" i="1"/>
  <c r="AJ330" i="1"/>
  <c r="AI329" i="1"/>
  <c r="AV464" i="1"/>
  <c r="AW465" i="1"/>
  <c r="AU102" i="1"/>
  <c r="AT101" i="1"/>
  <c r="AF154" i="1"/>
  <c r="AG155" i="1"/>
  <c r="AT381" i="1"/>
  <c r="AS380" i="1"/>
  <c r="AT430" i="1"/>
  <c r="AS429" i="1"/>
  <c r="AT366" i="1"/>
  <c r="AU367" i="1"/>
  <c r="AF301" i="1"/>
  <c r="AG302" i="1"/>
  <c r="AT409" i="1"/>
  <c r="AS408" i="1"/>
  <c r="AU109" i="1"/>
  <c r="AV110" i="1"/>
  <c r="AG280" i="1"/>
  <c r="AH281" i="1"/>
  <c r="AU169" i="1"/>
  <c r="AT168" i="1"/>
  <c r="AV147" i="1"/>
  <c r="AW148" i="1"/>
  <c r="AU395" i="1"/>
  <c r="AT394" i="1"/>
  <c r="AJ211" i="1" l="1"/>
  <c r="AI210" i="1"/>
  <c r="AG238" i="1"/>
  <c r="AH239" i="1"/>
  <c r="AI337" i="1"/>
  <c r="AH336" i="1"/>
  <c r="AH93" i="1"/>
  <c r="AI94" i="1"/>
  <c r="AV16" i="1"/>
  <c r="AW17" i="1"/>
  <c r="AU479" i="1"/>
  <c r="AT478" i="1"/>
  <c r="AU458" i="1"/>
  <c r="AT457" i="1"/>
  <c r="AR287" i="1"/>
  <c r="AS288" i="1"/>
  <c r="AW86" i="1"/>
  <c r="AX87" i="1"/>
  <c r="AG358" i="1"/>
  <c r="AH359" i="1"/>
  <c r="AV57" i="1"/>
  <c r="AU56" i="1"/>
  <c r="AY49" i="1"/>
  <c r="AX48" i="1"/>
  <c r="AX140" i="1"/>
  <c r="AY141" i="1"/>
  <c r="AH125" i="1"/>
  <c r="AG124" i="1"/>
  <c r="AT373" i="1"/>
  <c r="AU374" i="1"/>
  <c r="AH280" i="1"/>
  <c r="AI281" i="1"/>
  <c r="AV109" i="1"/>
  <c r="AW110" i="1"/>
  <c r="AX465" i="1"/>
  <c r="AW464" i="1"/>
  <c r="AG231" i="1"/>
  <c r="AH232" i="1"/>
  <c r="AT436" i="1"/>
  <c r="AU437" i="1"/>
  <c r="AV72" i="1"/>
  <c r="AW73" i="1"/>
  <c r="AV472" i="1"/>
  <c r="AU471" i="1"/>
  <c r="AV118" i="1"/>
  <c r="AU117" i="1"/>
  <c r="AH203" i="1"/>
  <c r="AI204" i="1"/>
  <c r="AI217" i="1"/>
  <c r="AJ218" i="1"/>
  <c r="AG301" i="1"/>
  <c r="AH302" i="1"/>
  <c r="AI273" i="1"/>
  <c r="AJ274" i="1"/>
  <c r="AV443" i="1"/>
  <c r="AW444" i="1"/>
  <c r="AU366" i="1"/>
  <c r="AV367" i="1"/>
  <c r="AX10" i="1"/>
  <c r="AW9" i="1"/>
  <c r="AU430" i="1"/>
  <c r="AT429" i="1"/>
  <c r="BC294" i="1"/>
  <c r="BD295" i="1"/>
  <c r="AW33" i="1"/>
  <c r="AV32" i="1"/>
  <c r="AV79" i="1"/>
  <c r="AW80" i="1"/>
  <c r="AG154" i="1"/>
  <c r="AH155" i="1"/>
  <c r="AV40" i="1"/>
  <c r="AW41" i="1"/>
  <c r="AJ267" i="1"/>
  <c r="AI266" i="1"/>
  <c r="AV402" i="1"/>
  <c r="AU401" i="1"/>
  <c r="AV395" i="1"/>
  <c r="AU394" i="1"/>
  <c r="AX148" i="1"/>
  <c r="AW147" i="1"/>
  <c r="AV161" i="1"/>
  <c r="AW162" i="1"/>
  <c r="AR24" i="1"/>
  <c r="AS25" i="1"/>
  <c r="AI485" i="1"/>
  <c r="AJ486" i="1"/>
  <c r="AJ224" i="1"/>
  <c r="AK225" i="1"/>
  <c r="AT387" i="1"/>
  <c r="AU388" i="1"/>
  <c r="AS450" i="1"/>
  <c r="AT451" i="1"/>
  <c r="AH259" i="1"/>
  <c r="AI260" i="1"/>
  <c r="AV169" i="1"/>
  <c r="AU168" i="1"/>
  <c r="AG64" i="1"/>
  <c r="AH65" i="1"/>
  <c r="AI308" i="1"/>
  <c r="AJ309" i="1"/>
  <c r="AU101" i="1"/>
  <c r="AV102" i="1"/>
  <c r="AT408" i="1"/>
  <c r="AU409" i="1"/>
  <c r="AT380" i="1"/>
  <c r="AU381" i="1"/>
  <c r="AK330" i="1"/>
  <c r="AJ329" i="1"/>
  <c r="AH350" i="1"/>
  <c r="AI351" i="1"/>
  <c r="AT423" i="1"/>
  <c r="AS422" i="1"/>
  <c r="AI344" i="1"/>
  <c r="AH343" i="1"/>
  <c r="AV133" i="1"/>
  <c r="AU132" i="1"/>
  <c r="AJ210" i="1" l="1"/>
  <c r="AK211" i="1"/>
  <c r="AI336" i="1"/>
  <c r="AJ337" i="1"/>
  <c r="AI239" i="1"/>
  <c r="AH238" i="1"/>
  <c r="AU380" i="1"/>
  <c r="AV381" i="1"/>
  <c r="AJ344" i="1"/>
  <c r="AI343" i="1"/>
  <c r="AJ266" i="1"/>
  <c r="AK267" i="1"/>
  <c r="AX33" i="1"/>
  <c r="AW32" i="1"/>
  <c r="AW472" i="1"/>
  <c r="AV471" i="1"/>
  <c r="AY465" i="1"/>
  <c r="AX464" i="1"/>
  <c r="AW57" i="1"/>
  <c r="AV56" i="1"/>
  <c r="AU457" i="1"/>
  <c r="AV458" i="1"/>
  <c r="AU408" i="1"/>
  <c r="AV409" i="1"/>
  <c r="AK224" i="1"/>
  <c r="AL225" i="1"/>
  <c r="AW40" i="1"/>
  <c r="AX41" i="1"/>
  <c r="BD294" i="1"/>
  <c r="BE295" i="1"/>
  <c r="AW443" i="1"/>
  <c r="AX444" i="1"/>
  <c r="AJ204" i="1"/>
  <c r="AI203" i="1"/>
  <c r="AW72" i="1"/>
  <c r="AX73" i="1"/>
  <c r="AW109" i="1"/>
  <c r="AX110" i="1"/>
  <c r="AH358" i="1"/>
  <c r="AI359" i="1"/>
  <c r="AV388" i="1"/>
  <c r="AU387" i="1"/>
  <c r="AU423" i="1"/>
  <c r="AT422" i="1"/>
  <c r="AW169" i="1"/>
  <c r="AV168" i="1"/>
  <c r="AX147" i="1"/>
  <c r="AY148" i="1"/>
  <c r="AH124" i="1"/>
  <c r="AI125" i="1"/>
  <c r="AV479" i="1"/>
  <c r="AU478" i="1"/>
  <c r="AH64" i="1"/>
  <c r="AI65" i="1"/>
  <c r="AI350" i="1"/>
  <c r="AJ351" i="1"/>
  <c r="AV101" i="1"/>
  <c r="AW102" i="1"/>
  <c r="AJ260" i="1"/>
  <c r="AI259" i="1"/>
  <c r="AK486" i="1"/>
  <c r="AJ485" i="1"/>
  <c r="AI155" i="1"/>
  <c r="AH154" i="1"/>
  <c r="AJ273" i="1"/>
  <c r="AK274" i="1"/>
  <c r="AU436" i="1"/>
  <c r="AV437" i="1"/>
  <c r="AI280" i="1"/>
  <c r="AJ281" i="1"/>
  <c r="AZ141" i="1"/>
  <c r="AY140" i="1"/>
  <c r="AX86" i="1"/>
  <c r="AY87" i="1"/>
  <c r="AX17" i="1"/>
  <c r="AW16" i="1"/>
  <c r="AW161" i="1"/>
  <c r="AX162" i="1"/>
  <c r="AV394" i="1"/>
  <c r="AW395" i="1"/>
  <c r="AU429" i="1"/>
  <c r="AV430" i="1"/>
  <c r="AJ217" i="1"/>
  <c r="AK218" i="1"/>
  <c r="AK309" i="1"/>
  <c r="AJ308" i="1"/>
  <c r="AU451" i="1"/>
  <c r="AT450" i="1"/>
  <c r="AT25" i="1"/>
  <c r="AS24" i="1"/>
  <c r="AW79" i="1"/>
  <c r="AX80" i="1"/>
  <c r="AI302" i="1"/>
  <c r="AH301" i="1"/>
  <c r="AH231" i="1"/>
  <c r="AI232" i="1"/>
  <c r="AU373" i="1"/>
  <c r="AV374" i="1"/>
  <c r="AT288" i="1"/>
  <c r="AS287" i="1"/>
  <c r="AI93" i="1"/>
  <c r="AJ94" i="1"/>
  <c r="AV366" i="1"/>
  <c r="AW367" i="1"/>
  <c r="AV132" i="1"/>
  <c r="AW133" i="1"/>
  <c r="AK329" i="1"/>
  <c r="AL330" i="1"/>
  <c r="AV401" i="1"/>
  <c r="AW402" i="1"/>
  <c r="AY10" i="1"/>
  <c r="AX9" i="1"/>
  <c r="AV117" i="1"/>
  <c r="AW118" i="1"/>
  <c r="AY48" i="1"/>
  <c r="AZ49" i="1"/>
  <c r="AK210" i="1" l="1"/>
  <c r="AL211" i="1"/>
  <c r="AI238" i="1"/>
  <c r="AJ239" i="1"/>
  <c r="AJ336" i="1"/>
  <c r="AK337" i="1"/>
  <c r="AW394" i="1"/>
  <c r="AX395" i="1"/>
  <c r="AI64" i="1"/>
  <c r="AJ65" i="1"/>
  <c r="AZ10" i="1"/>
  <c r="AY9" i="1"/>
  <c r="AU450" i="1"/>
  <c r="AV451" i="1"/>
  <c r="AK260" i="1"/>
  <c r="AJ259" i="1"/>
  <c r="AW168" i="1"/>
  <c r="AX169" i="1"/>
  <c r="AY33" i="1"/>
  <c r="AX32" i="1"/>
  <c r="AW101" i="1"/>
  <c r="AX102" i="1"/>
  <c r="AY73" i="1"/>
  <c r="AX72" i="1"/>
  <c r="AX40" i="1"/>
  <c r="AY41" i="1"/>
  <c r="AL267" i="1"/>
  <c r="AK266" i="1"/>
  <c r="AX109" i="1"/>
  <c r="AY110" i="1"/>
  <c r="BA141" i="1"/>
  <c r="AZ140" i="1"/>
  <c r="AW479" i="1"/>
  <c r="AV478" i="1"/>
  <c r="AV423" i="1"/>
  <c r="AU422" i="1"/>
  <c r="AW56" i="1"/>
  <c r="AX57" i="1"/>
  <c r="BE294" i="1"/>
  <c r="BF295" i="1"/>
  <c r="AX79" i="1"/>
  <c r="AY80" i="1"/>
  <c r="AX161" i="1"/>
  <c r="AY162" i="1"/>
  <c r="AJ280" i="1"/>
  <c r="AK281" i="1"/>
  <c r="AJ350" i="1"/>
  <c r="AK351" i="1"/>
  <c r="AJ125" i="1"/>
  <c r="AI124" i="1"/>
  <c r="AM225" i="1"/>
  <c r="AL224" i="1"/>
  <c r="AW366" i="1"/>
  <c r="AX367" i="1"/>
  <c r="AX402" i="1"/>
  <c r="AW401" i="1"/>
  <c r="AK308" i="1"/>
  <c r="AL309" i="1"/>
  <c r="AL329" i="1"/>
  <c r="AM330" i="1"/>
  <c r="AU288" i="1"/>
  <c r="AT287" i="1"/>
  <c r="AJ155" i="1"/>
  <c r="AI154" i="1"/>
  <c r="AW388" i="1"/>
  <c r="AV387" i="1"/>
  <c r="AK204" i="1"/>
  <c r="AJ203" i="1"/>
  <c r="AY464" i="1"/>
  <c r="AZ465" i="1"/>
  <c r="AJ343" i="1"/>
  <c r="AK344" i="1"/>
  <c r="AY86" i="1"/>
  <c r="AZ87" i="1"/>
  <c r="AV457" i="1"/>
  <c r="AW458" i="1"/>
  <c r="AK273" i="1"/>
  <c r="AL274" i="1"/>
  <c r="AJ302" i="1"/>
  <c r="AI301" i="1"/>
  <c r="AX118" i="1"/>
  <c r="AW117" i="1"/>
  <c r="AW132" i="1"/>
  <c r="AX133" i="1"/>
  <c r="AV373" i="1"/>
  <c r="AW374" i="1"/>
  <c r="AV429" i="1"/>
  <c r="AW430" i="1"/>
  <c r="AW437" i="1"/>
  <c r="AV436" i="1"/>
  <c r="AY147" i="1"/>
  <c r="AZ148" i="1"/>
  <c r="AI358" i="1"/>
  <c r="AJ359" i="1"/>
  <c r="AX443" i="1"/>
  <c r="AY444" i="1"/>
  <c r="AV408" i="1"/>
  <c r="AW409" i="1"/>
  <c r="AW381" i="1"/>
  <c r="AV380" i="1"/>
  <c r="AI231" i="1"/>
  <c r="AJ232" i="1"/>
  <c r="AJ93" i="1"/>
  <c r="AK94" i="1"/>
  <c r="AZ48" i="1"/>
  <c r="BA49" i="1"/>
  <c r="AK217" i="1"/>
  <c r="AL218" i="1"/>
  <c r="AU25" i="1"/>
  <c r="AT24" i="1"/>
  <c r="AX16" i="1"/>
  <c r="AY17" i="1"/>
  <c r="AL486" i="1"/>
  <c r="AK485" i="1"/>
  <c r="AX472" i="1"/>
  <c r="AW471" i="1"/>
  <c r="AM211" i="1" l="1"/>
  <c r="AL210" i="1"/>
  <c r="AL337" i="1"/>
  <c r="AK336" i="1"/>
  <c r="AJ238" i="1"/>
  <c r="AK239" i="1"/>
  <c r="AL94" i="1"/>
  <c r="AK93" i="1"/>
  <c r="AV450" i="1"/>
  <c r="AW451" i="1"/>
  <c r="AX437" i="1"/>
  <c r="AW436" i="1"/>
  <c r="AK125" i="1"/>
  <c r="AJ124" i="1"/>
  <c r="AK232" i="1"/>
  <c r="AJ231" i="1"/>
  <c r="AK359" i="1"/>
  <c r="AJ358" i="1"/>
  <c r="AX430" i="1"/>
  <c r="AW429" i="1"/>
  <c r="AL344" i="1"/>
  <c r="AK343" i="1"/>
  <c r="AL351" i="1"/>
  <c r="AK350" i="1"/>
  <c r="BG295" i="1"/>
  <c r="BF294" i="1"/>
  <c r="AZ41" i="1"/>
  <c r="AY40" i="1"/>
  <c r="AY443" i="1"/>
  <c r="AZ444" i="1"/>
  <c r="AL308" i="1"/>
  <c r="AM309" i="1"/>
  <c r="AW387" i="1"/>
  <c r="AX388" i="1"/>
  <c r="AJ301" i="1"/>
  <c r="AK302" i="1"/>
  <c r="AJ154" i="1"/>
  <c r="AK155" i="1"/>
  <c r="AY402" i="1"/>
  <c r="AX401" i="1"/>
  <c r="BA140" i="1"/>
  <c r="BB141" i="1"/>
  <c r="AZ33" i="1"/>
  <c r="AY32" i="1"/>
  <c r="AZ9" i="1"/>
  <c r="BA10" i="1"/>
  <c r="AZ17" i="1"/>
  <c r="AY16" i="1"/>
  <c r="BA87" i="1"/>
  <c r="AZ86" i="1"/>
  <c r="AZ80" i="1"/>
  <c r="AY79" i="1"/>
  <c r="AL217" i="1"/>
  <c r="AM218" i="1"/>
  <c r="AZ147" i="1"/>
  <c r="BA148" i="1"/>
  <c r="AX374" i="1"/>
  <c r="AW373" i="1"/>
  <c r="AL273" i="1"/>
  <c r="AM274" i="1"/>
  <c r="BA465" i="1"/>
  <c r="AZ464" i="1"/>
  <c r="AY367" i="1"/>
  <c r="AX366" i="1"/>
  <c r="AK280" i="1"/>
  <c r="AL281" i="1"/>
  <c r="AX56" i="1"/>
  <c r="AY57" i="1"/>
  <c r="AX168" i="1"/>
  <c r="AY169" i="1"/>
  <c r="AK65" i="1"/>
  <c r="AJ64" i="1"/>
  <c r="AL266" i="1"/>
  <c r="AM267" i="1"/>
  <c r="AY472" i="1"/>
  <c r="AX471" i="1"/>
  <c r="AX381" i="1"/>
  <c r="AW380" i="1"/>
  <c r="AU287" i="1"/>
  <c r="AV288" i="1"/>
  <c r="AZ73" i="1"/>
  <c r="AY72" i="1"/>
  <c r="AY118" i="1"/>
  <c r="AX117" i="1"/>
  <c r="AW478" i="1"/>
  <c r="AX479" i="1"/>
  <c r="AX409" i="1"/>
  <c r="AW408" i="1"/>
  <c r="AX132" i="1"/>
  <c r="AY133" i="1"/>
  <c r="AX458" i="1"/>
  <c r="AW457" i="1"/>
  <c r="AM329" i="1"/>
  <c r="AN330" i="1"/>
  <c r="AY161" i="1"/>
  <c r="AZ162" i="1"/>
  <c r="AZ110" i="1"/>
  <c r="AY109" i="1"/>
  <c r="AY102" i="1"/>
  <c r="AX101" i="1"/>
  <c r="AX394" i="1"/>
  <c r="AY395" i="1"/>
  <c r="AV25" i="1"/>
  <c r="AU24" i="1"/>
  <c r="BB49" i="1"/>
  <c r="BA48" i="1"/>
  <c r="AL485" i="1"/>
  <c r="AM486" i="1"/>
  <c r="AK203" i="1"/>
  <c r="AL204" i="1"/>
  <c r="AN225" i="1"/>
  <c r="AM224" i="1"/>
  <c r="AV422" i="1"/>
  <c r="AW423" i="1"/>
  <c r="AK259" i="1"/>
  <c r="AL260" i="1"/>
  <c r="AM210" i="1" l="1"/>
  <c r="AN211" i="1"/>
  <c r="AL239" i="1"/>
  <c r="AK238" i="1"/>
  <c r="AM337" i="1"/>
  <c r="AL336" i="1"/>
  <c r="BA162" i="1"/>
  <c r="AZ161" i="1"/>
  <c r="AM273" i="1"/>
  <c r="AN274" i="1"/>
  <c r="BA444" i="1"/>
  <c r="AZ443" i="1"/>
  <c r="AN224" i="1"/>
  <c r="AO225" i="1"/>
  <c r="AW25" i="1"/>
  <c r="AV24" i="1"/>
  <c r="BA73" i="1"/>
  <c r="AZ72" i="1"/>
  <c r="BA80" i="1"/>
  <c r="AZ79" i="1"/>
  <c r="AZ32" i="1"/>
  <c r="BA33" i="1"/>
  <c r="AL343" i="1"/>
  <c r="AM344" i="1"/>
  <c r="AK124" i="1"/>
  <c r="AL125" i="1"/>
  <c r="AW288" i="1"/>
  <c r="AV287" i="1"/>
  <c r="BB140" i="1"/>
  <c r="BC141" i="1"/>
  <c r="AX387" i="1"/>
  <c r="AY388" i="1"/>
  <c r="AL65" i="1"/>
  <c r="AK64" i="1"/>
  <c r="AY374" i="1"/>
  <c r="AX373" i="1"/>
  <c r="BB87" i="1"/>
  <c r="BA86" i="1"/>
  <c r="BA41" i="1"/>
  <c r="AZ40" i="1"/>
  <c r="AY430" i="1"/>
  <c r="AX429" i="1"/>
  <c r="AY437" i="1"/>
  <c r="AX436" i="1"/>
  <c r="AY56" i="1"/>
  <c r="AZ57" i="1"/>
  <c r="AN329" i="1"/>
  <c r="AO330" i="1"/>
  <c r="AM281" i="1"/>
  <c r="AL280" i="1"/>
  <c r="AY479" i="1"/>
  <c r="AX478" i="1"/>
  <c r="AY168" i="1"/>
  <c r="AZ169" i="1"/>
  <c r="BB148" i="1"/>
  <c r="BA147" i="1"/>
  <c r="AW450" i="1"/>
  <c r="AX451" i="1"/>
  <c r="AK301" i="1"/>
  <c r="AL302" i="1"/>
  <c r="AL259" i="1"/>
  <c r="AM260" i="1"/>
  <c r="AZ102" i="1"/>
  <c r="AY101" i="1"/>
  <c r="AX457" i="1"/>
  <c r="AY458" i="1"/>
  <c r="AY381" i="1"/>
  <c r="AX380" i="1"/>
  <c r="AZ367" i="1"/>
  <c r="AY366" i="1"/>
  <c r="BA17" i="1"/>
  <c r="AZ16" i="1"/>
  <c r="AZ402" i="1"/>
  <c r="AY401" i="1"/>
  <c r="BH295" i="1"/>
  <c r="BG294" i="1"/>
  <c r="AL359" i="1"/>
  <c r="AK358" i="1"/>
  <c r="AY394" i="1"/>
  <c r="AZ395" i="1"/>
  <c r="AY409" i="1"/>
  <c r="AX408" i="1"/>
  <c r="AM485" i="1"/>
  <c r="AN486" i="1"/>
  <c r="AW422" i="1"/>
  <c r="AX423" i="1"/>
  <c r="AY132" i="1"/>
  <c r="AZ133" i="1"/>
  <c r="AM217" i="1"/>
  <c r="AN218" i="1"/>
  <c r="BA9" i="1"/>
  <c r="BB10" i="1"/>
  <c r="AK154" i="1"/>
  <c r="AL155" i="1"/>
  <c r="AM308" i="1"/>
  <c r="AN309" i="1"/>
  <c r="AM266" i="1"/>
  <c r="AN267" i="1"/>
  <c r="AL203" i="1"/>
  <c r="AM204" i="1"/>
  <c r="BB48" i="1"/>
  <c r="BC49" i="1"/>
  <c r="BA110" i="1"/>
  <c r="AZ109" i="1"/>
  <c r="AY117" i="1"/>
  <c r="AZ118" i="1"/>
  <c r="AZ472" i="1"/>
  <c r="AY471" i="1"/>
  <c r="BB465" i="1"/>
  <c r="BA464" i="1"/>
  <c r="AM351" i="1"/>
  <c r="AL350" i="1"/>
  <c r="AL232" i="1"/>
  <c r="AK231" i="1"/>
  <c r="AL93" i="1"/>
  <c r="AM94" i="1"/>
  <c r="AN210" i="1" l="1"/>
  <c r="AO211" i="1"/>
  <c r="AM336" i="1"/>
  <c r="AN337" i="1"/>
  <c r="AM239" i="1"/>
  <c r="AL238" i="1"/>
  <c r="BA169" i="1"/>
  <c r="AZ168" i="1"/>
  <c r="AM350" i="1"/>
  <c r="AN351" i="1"/>
  <c r="BB110" i="1"/>
  <c r="BA109" i="1"/>
  <c r="AZ409" i="1"/>
  <c r="AY408" i="1"/>
  <c r="BA402" i="1"/>
  <c r="AZ401" i="1"/>
  <c r="BC87" i="1"/>
  <c r="BB86" i="1"/>
  <c r="BA32" i="1"/>
  <c r="BB33" i="1"/>
  <c r="AZ394" i="1"/>
  <c r="BA395" i="1"/>
  <c r="BB17" i="1"/>
  <c r="BA16" i="1"/>
  <c r="BA102" i="1"/>
  <c r="AZ101" i="1"/>
  <c r="AY478" i="1"/>
  <c r="AZ479" i="1"/>
  <c r="AY436" i="1"/>
  <c r="AZ437" i="1"/>
  <c r="AZ374" i="1"/>
  <c r="AY373" i="1"/>
  <c r="AW287" i="1"/>
  <c r="AX288" i="1"/>
  <c r="BB80" i="1"/>
  <c r="BA79" i="1"/>
  <c r="BB444" i="1"/>
  <c r="BA443" i="1"/>
  <c r="AM93" i="1"/>
  <c r="AN94" i="1"/>
  <c r="AN204" i="1"/>
  <c r="AM203" i="1"/>
  <c r="BB9" i="1"/>
  <c r="BC10" i="1"/>
  <c r="AX422" i="1"/>
  <c r="AY423" i="1"/>
  <c r="AN260" i="1"/>
  <c r="AM259" i="1"/>
  <c r="AL124" i="1"/>
  <c r="AM125" i="1"/>
  <c r="AO274" i="1"/>
  <c r="AN273" i="1"/>
  <c r="BC140" i="1"/>
  <c r="BD141" i="1"/>
  <c r="AM155" i="1"/>
  <c r="AL154" i="1"/>
  <c r="AZ471" i="1"/>
  <c r="BA472" i="1"/>
  <c r="AL358" i="1"/>
  <c r="AM359" i="1"/>
  <c r="BA367" i="1"/>
  <c r="AZ366" i="1"/>
  <c r="AN281" i="1"/>
  <c r="AM280" i="1"/>
  <c r="AZ430" i="1"/>
  <c r="AY429" i="1"/>
  <c r="AL64" i="1"/>
  <c r="AM65" i="1"/>
  <c r="BB73" i="1"/>
  <c r="BA72" i="1"/>
  <c r="AZ458" i="1"/>
  <c r="AY457" i="1"/>
  <c r="AZ56" i="1"/>
  <c r="BA57" i="1"/>
  <c r="BC48" i="1"/>
  <c r="BD49" i="1"/>
  <c r="AY451" i="1"/>
  <c r="AX450" i="1"/>
  <c r="BA118" i="1"/>
  <c r="AZ117" i="1"/>
  <c r="AN266" i="1"/>
  <c r="AO267" i="1"/>
  <c r="AO218" i="1"/>
  <c r="AN217" i="1"/>
  <c r="AO486" i="1"/>
  <c r="AN485" i="1"/>
  <c r="AM302" i="1"/>
  <c r="AL301" i="1"/>
  <c r="AO329" i="1"/>
  <c r="AP330" i="1"/>
  <c r="AZ388" i="1"/>
  <c r="AY387" i="1"/>
  <c r="AN344" i="1"/>
  <c r="AM343" i="1"/>
  <c r="AO309" i="1"/>
  <c r="AN308" i="1"/>
  <c r="AO224" i="1"/>
  <c r="AP225" i="1"/>
  <c r="BA133" i="1"/>
  <c r="AZ132" i="1"/>
  <c r="BB464" i="1"/>
  <c r="BC465" i="1"/>
  <c r="AL231" i="1"/>
  <c r="AM232" i="1"/>
  <c r="BI295" i="1"/>
  <c r="BH294" i="1"/>
  <c r="AZ381" i="1"/>
  <c r="AY380" i="1"/>
  <c r="BC148" i="1"/>
  <c r="BB147" i="1"/>
  <c r="BB41" i="1"/>
  <c r="BA40" i="1"/>
  <c r="AW24" i="1"/>
  <c r="AX25" i="1"/>
  <c r="BB162" i="1"/>
  <c r="BA161" i="1"/>
  <c r="AO210" i="1" l="1"/>
  <c r="AP211" i="1"/>
  <c r="AN239" i="1"/>
  <c r="AM238" i="1"/>
  <c r="AN336" i="1"/>
  <c r="AO337" i="1"/>
  <c r="BC41" i="1"/>
  <c r="BB40" i="1"/>
  <c r="AP309" i="1"/>
  <c r="AO308" i="1"/>
  <c r="AM301" i="1"/>
  <c r="AN302" i="1"/>
  <c r="BA117" i="1"/>
  <c r="BB118" i="1"/>
  <c r="BA458" i="1"/>
  <c r="AZ457" i="1"/>
  <c r="AO281" i="1"/>
  <c r="AN280" i="1"/>
  <c r="AM154" i="1"/>
  <c r="AN155" i="1"/>
  <c r="AN203" i="1"/>
  <c r="AO204" i="1"/>
  <c r="BA101" i="1"/>
  <c r="BB102" i="1"/>
  <c r="BD87" i="1"/>
  <c r="BC86" i="1"/>
  <c r="BC110" i="1"/>
  <c r="BB109" i="1"/>
  <c r="AM231" i="1"/>
  <c r="AN232" i="1"/>
  <c r="AN93" i="1"/>
  <c r="AO94" i="1"/>
  <c r="AO351" i="1"/>
  <c r="AN350" i="1"/>
  <c r="AO485" i="1"/>
  <c r="AP486" i="1"/>
  <c r="BC73" i="1"/>
  <c r="BB72" i="1"/>
  <c r="BA366" i="1"/>
  <c r="BB367" i="1"/>
  <c r="AN259" i="1"/>
  <c r="AO260" i="1"/>
  <c r="AZ373" i="1"/>
  <c r="BA374" i="1"/>
  <c r="BB16" i="1"/>
  <c r="BC17" i="1"/>
  <c r="BB402" i="1"/>
  <c r="BA401" i="1"/>
  <c r="BE141" i="1"/>
  <c r="BD140" i="1"/>
  <c r="BE49" i="1"/>
  <c r="BD48" i="1"/>
  <c r="AM64" i="1"/>
  <c r="AN65" i="1"/>
  <c r="AM358" i="1"/>
  <c r="AN359" i="1"/>
  <c r="AZ423" i="1"/>
  <c r="AY422" i="1"/>
  <c r="BA437" i="1"/>
  <c r="AZ436" i="1"/>
  <c r="BB395" i="1"/>
  <c r="BA394" i="1"/>
  <c r="BD148" i="1"/>
  <c r="BC147" i="1"/>
  <c r="AZ451" i="1"/>
  <c r="AY450" i="1"/>
  <c r="BB161" i="1"/>
  <c r="BC162" i="1"/>
  <c r="BB133" i="1"/>
  <c r="BA132" i="1"/>
  <c r="AZ387" i="1"/>
  <c r="BA388" i="1"/>
  <c r="AP218" i="1"/>
  <c r="AO217" i="1"/>
  <c r="AP274" i="1"/>
  <c r="AO273" i="1"/>
  <c r="BC444" i="1"/>
  <c r="BB443" i="1"/>
  <c r="AZ408" i="1"/>
  <c r="BA409" i="1"/>
  <c r="BB169" i="1"/>
  <c r="BA168" i="1"/>
  <c r="AY288" i="1"/>
  <c r="AX287" i="1"/>
  <c r="BC464" i="1"/>
  <c r="BD465" i="1"/>
  <c r="AO344" i="1"/>
  <c r="AN343" i="1"/>
  <c r="AX24" i="1"/>
  <c r="AY25" i="1"/>
  <c r="AP224" i="1"/>
  <c r="AQ225" i="1"/>
  <c r="AP329" i="1"/>
  <c r="AQ330" i="1"/>
  <c r="AP267" i="1"/>
  <c r="AO266" i="1"/>
  <c r="BA56" i="1"/>
  <c r="BB57" i="1"/>
  <c r="BA471" i="1"/>
  <c r="BB472" i="1"/>
  <c r="AN125" i="1"/>
  <c r="AM124" i="1"/>
  <c r="BD10" i="1"/>
  <c r="BC9" i="1"/>
  <c r="AZ478" i="1"/>
  <c r="BA479" i="1"/>
  <c r="BB32" i="1"/>
  <c r="BC33" i="1"/>
  <c r="BA381" i="1"/>
  <c r="AZ380" i="1"/>
  <c r="BJ295" i="1"/>
  <c r="BI294" i="1"/>
  <c r="AZ429" i="1"/>
  <c r="BA430" i="1"/>
  <c r="BC80" i="1"/>
  <c r="BB79" i="1"/>
  <c r="AQ211" i="1" l="1"/>
  <c r="AP210" i="1"/>
  <c r="AP337" i="1"/>
  <c r="AO336" i="1"/>
  <c r="AO239" i="1"/>
  <c r="AN238" i="1"/>
  <c r="BB117" i="1"/>
  <c r="BC118" i="1"/>
  <c r="BD80" i="1"/>
  <c r="BC79" i="1"/>
  <c r="AZ288" i="1"/>
  <c r="AY287" i="1"/>
  <c r="AP273" i="1"/>
  <c r="AQ274" i="1"/>
  <c r="BB437" i="1"/>
  <c r="BA436" i="1"/>
  <c r="BF49" i="1"/>
  <c r="BE48" i="1"/>
  <c r="BC109" i="1"/>
  <c r="BD110" i="1"/>
  <c r="BC57" i="1"/>
  <c r="BB56" i="1"/>
  <c r="AY24" i="1"/>
  <c r="AZ25" i="1"/>
  <c r="AO259" i="1"/>
  <c r="AP260" i="1"/>
  <c r="AN154" i="1"/>
  <c r="AO155" i="1"/>
  <c r="AN301" i="1"/>
  <c r="AO302" i="1"/>
  <c r="BB471" i="1"/>
  <c r="BC472" i="1"/>
  <c r="BC161" i="1"/>
  <c r="BD162" i="1"/>
  <c r="BA478" i="1"/>
  <c r="BB479" i="1"/>
  <c r="BC169" i="1"/>
  <c r="BB168" i="1"/>
  <c r="AP217" i="1"/>
  <c r="AQ218" i="1"/>
  <c r="AZ450" i="1"/>
  <c r="BA451" i="1"/>
  <c r="BA423" i="1"/>
  <c r="AZ422" i="1"/>
  <c r="BF141" i="1"/>
  <c r="BE140" i="1"/>
  <c r="AP351" i="1"/>
  <c r="AO350" i="1"/>
  <c r="BE87" i="1"/>
  <c r="BD86" i="1"/>
  <c r="BB374" i="1"/>
  <c r="BA373" i="1"/>
  <c r="BA429" i="1"/>
  <c r="BB430" i="1"/>
  <c r="BA408" i="1"/>
  <c r="BB409" i="1"/>
  <c r="BA387" i="1"/>
  <c r="BB388" i="1"/>
  <c r="AO359" i="1"/>
  <c r="AN358" i="1"/>
  <c r="BC367" i="1"/>
  <c r="BB366" i="1"/>
  <c r="AO93" i="1"/>
  <c r="AP94" i="1"/>
  <c r="BC102" i="1"/>
  <c r="BB101" i="1"/>
  <c r="AQ224" i="1"/>
  <c r="AR225" i="1"/>
  <c r="AP485" i="1"/>
  <c r="AQ486" i="1"/>
  <c r="BJ294" i="1"/>
  <c r="BK295" i="1"/>
  <c r="BD9" i="1"/>
  <c r="BE10" i="1"/>
  <c r="AQ267" i="1"/>
  <c r="AP266" i="1"/>
  <c r="AP344" i="1"/>
  <c r="AO343" i="1"/>
  <c r="BE148" i="1"/>
  <c r="BD147" i="1"/>
  <c r="BC402" i="1"/>
  <c r="BB401" i="1"/>
  <c r="AP281" i="1"/>
  <c r="AO280" i="1"/>
  <c r="AP308" i="1"/>
  <c r="AQ309" i="1"/>
  <c r="BD33" i="1"/>
  <c r="BC32" i="1"/>
  <c r="AR330" i="1"/>
  <c r="AQ329" i="1"/>
  <c r="BE465" i="1"/>
  <c r="BD464" i="1"/>
  <c r="AO65" i="1"/>
  <c r="AN64" i="1"/>
  <c r="BC16" i="1"/>
  <c r="BD17" i="1"/>
  <c r="AN231" i="1"/>
  <c r="AO232" i="1"/>
  <c r="AO203" i="1"/>
  <c r="AP204" i="1"/>
  <c r="BB381" i="1"/>
  <c r="BA380" i="1"/>
  <c r="AN124" i="1"/>
  <c r="AO125" i="1"/>
  <c r="BC443" i="1"/>
  <c r="BD444" i="1"/>
  <c r="BC133" i="1"/>
  <c r="BB132" i="1"/>
  <c r="BC395" i="1"/>
  <c r="BB394" i="1"/>
  <c r="BC72" i="1"/>
  <c r="BD73" i="1"/>
  <c r="BA457" i="1"/>
  <c r="BB458" i="1"/>
  <c r="BC40" i="1"/>
  <c r="BD41" i="1"/>
  <c r="AR211" i="1" l="1"/>
  <c r="AQ210" i="1"/>
  <c r="AO238" i="1"/>
  <c r="AP239" i="1"/>
  <c r="AP336" i="1"/>
  <c r="AQ337" i="1"/>
  <c r="BF10" i="1"/>
  <c r="BE9" i="1"/>
  <c r="BC401" i="1"/>
  <c r="BD402" i="1"/>
  <c r="AO358" i="1"/>
  <c r="AP359" i="1"/>
  <c r="BB373" i="1"/>
  <c r="BC374" i="1"/>
  <c r="BA422" i="1"/>
  <c r="BB423" i="1"/>
  <c r="BD16" i="1"/>
  <c r="BE17" i="1"/>
  <c r="BK294" i="1"/>
  <c r="BL295" i="1"/>
  <c r="BB387" i="1"/>
  <c r="BC388" i="1"/>
  <c r="BA450" i="1"/>
  <c r="BB451" i="1"/>
  <c r="BD161" i="1"/>
  <c r="BE162" i="1"/>
  <c r="AP259" i="1"/>
  <c r="AQ260" i="1"/>
  <c r="BE110" i="1"/>
  <c r="BD109" i="1"/>
  <c r="AQ273" i="1"/>
  <c r="AR274" i="1"/>
  <c r="BD395" i="1"/>
  <c r="BC394" i="1"/>
  <c r="BB380" i="1"/>
  <c r="BC381" i="1"/>
  <c r="AO64" i="1"/>
  <c r="AP65" i="1"/>
  <c r="BE33" i="1"/>
  <c r="BD32" i="1"/>
  <c r="BE147" i="1"/>
  <c r="BF148" i="1"/>
  <c r="BC101" i="1"/>
  <c r="BD102" i="1"/>
  <c r="BE86" i="1"/>
  <c r="BF87" i="1"/>
  <c r="AZ287" i="1"/>
  <c r="BA288" i="1"/>
  <c r="BD72" i="1"/>
  <c r="BE73" i="1"/>
  <c r="AR224" i="1"/>
  <c r="AS225" i="1"/>
  <c r="BD40" i="1"/>
  <c r="BE41" i="1"/>
  <c r="AP203" i="1"/>
  <c r="AQ204" i="1"/>
  <c r="AQ308" i="1"/>
  <c r="AR309" i="1"/>
  <c r="AP93" i="1"/>
  <c r="AQ94" i="1"/>
  <c r="BB408" i="1"/>
  <c r="BC409" i="1"/>
  <c r="AQ217" i="1"/>
  <c r="AR218" i="1"/>
  <c r="BD472" i="1"/>
  <c r="BC471" i="1"/>
  <c r="AZ24" i="1"/>
  <c r="BA25" i="1"/>
  <c r="AP125" i="1"/>
  <c r="AO124" i="1"/>
  <c r="AO154" i="1"/>
  <c r="AP155" i="1"/>
  <c r="BD133" i="1"/>
  <c r="BC132" i="1"/>
  <c r="BF465" i="1"/>
  <c r="BE464" i="1"/>
  <c r="AQ344" i="1"/>
  <c r="AP343" i="1"/>
  <c r="AP350" i="1"/>
  <c r="AQ351" i="1"/>
  <c r="BG49" i="1"/>
  <c r="BF48" i="1"/>
  <c r="BD79" i="1"/>
  <c r="BE80" i="1"/>
  <c r="BC479" i="1"/>
  <c r="BB478" i="1"/>
  <c r="BC458" i="1"/>
  <c r="BB457" i="1"/>
  <c r="BD443" i="1"/>
  <c r="BE444" i="1"/>
  <c r="AO231" i="1"/>
  <c r="AP232" i="1"/>
  <c r="AQ485" i="1"/>
  <c r="AR486" i="1"/>
  <c r="BC430" i="1"/>
  <c r="BB429" i="1"/>
  <c r="AO301" i="1"/>
  <c r="AP302" i="1"/>
  <c r="BD118" i="1"/>
  <c r="BC117" i="1"/>
  <c r="AS330" i="1"/>
  <c r="AR329" i="1"/>
  <c r="AP280" i="1"/>
  <c r="AQ281" i="1"/>
  <c r="AR267" i="1"/>
  <c r="AQ266" i="1"/>
  <c r="BC366" i="1"/>
  <c r="BD367" i="1"/>
  <c r="BF140" i="1"/>
  <c r="BG141" i="1"/>
  <c r="BC168" i="1"/>
  <c r="BD169" i="1"/>
  <c r="BD57" i="1"/>
  <c r="BC56" i="1"/>
  <c r="BB436" i="1"/>
  <c r="BC437" i="1"/>
  <c r="AR210" i="1" l="1"/>
  <c r="AS211" i="1"/>
  <c r="AQ336" i="1"/>
  <c r="AR337" i="1"/>
  <c r="AP238" i="1"/>
  <c r="AQ239" i="1"/>
  <c r="BF86" i="1"/>
  <c r="BG87" i="1"/>
  <c r="BC429" i="1"/>
  <c r="BD430" i="1"/>
  <c r="BD458" i="1"/>
  <c r="BC457" i="1"/>
  <c r="BG48" i="1"/>
  <c r="BH49" i="1"/>
  <c r="BE133" i="1"/>
  <c r="BD132" i="1"/>
  <c r="BE472" i="1"/>
  <c r="BD471" i="1"/>
  <c r="BE109" i="1"/>
  <c r="BF110" i="1"/>
  <c r="BG140" i="1"/>
  <c r="BH141" i="1"/>
  <c r="AS309" i="1"/>
  <c r="AR308" i="1"/>
  <c r="AS224" i="1"/>
  <c r="AT225" i="1"/>
  <c r="BE102" i="1"/>
  <c r="BD101" i="1"/>
  <c r="BC380" i="1"/>
  <c r="BD381" i="1"/>
  <c r="AR260" i="1"/>
  <c r="AQ259" i="1"/>
  <c r="BL294" i="1"/>
  <c r="BM295" i="1"/>
  <c r="AP358" i="1"/>
  <c r="AQ359" i="1"/>
  <c r="AS486" i="1"/>
  <c r="AR485" i="1"/>
  <c r="AR217" i="1"/>
  <c r="AS218" i="1"/>
  <c r="AP231" i="1"/>
  <c r="AQ232" i="1"/>
  <c r="BC408" i="1"/>
  <c r="BD409" i="1"/>
  <c r="AR204" i="1"/>
  <c r="AQ203" i="1"/>
  <c r="BE72" i="1"/>
  <c r="BF73" i="1"/>
  <c r="BF147" i="1"/>
  <c r="BG148" i="1"/>
  <c r="BE161" i="1"/>
  <c r="BF162" i="1"/>
  <c r="BF17" i="1"/>
  <c r="BE16" i="1"/>
  <c r="BD401" i="1"/>
  <c r="BE402" i="1"/>
  <c r="BD388" i="1"/>
  <c r="BC387" i="1"/>
  <c r="AS329" i="1"/>
  <c r="AT330" i="1"/>
  <c r="BD366" i="1"/>
  <c r="BE367" i="1"/>
  <c r="BD117" i="1"/>
  <c r="BE118" i="1"/>
  <c r="AR344" i="1"/>
  <c r="AQ343" i="1"/>
  <c r="AP124" i="1"/>
  <c r="AQ125" i="1"/>
  <c r="BD394" i="1"/>
  <c r="BE395" i="1"/>
  <c r="BD168" i="1"/>
  <c r="BE169" i="1"/>
  <c r="AP64" i="1"/>
  <c r="AQ65" i="1"/>
  <c r="AQ350" i="1"/>
  <c r="AR351" i="1"/>
  <c r="AQ302" i="1"/>
  <c r="AP301" i="1"/>
  <c r="BE443" i="1"/>
  <c r="BF444" i="1"/>
  <c r="BE79" i="1"/>
  <c r="BF80" i="1"/>
  <c r="BB25" i="1"/>
  <c r="BA24" i="1"/>
  <c r="AQ93" i="1"/>
  <c r="AR94" i="1"/>
  <c r="BE40" i="1"/>
  <c r="BF41" i="1"/>
  <c r="BB288" i="1"/>
  <c r="BA287" i="1"/>
  <c r="AR273" i="1"/>
  <c r="AS274" i="1"/>
  <c r="BC451" i="1"/>
  <c r="BB450" i="1"/>
  <c r="BC423" i="1"/>
  <c r="BB422" i="1"/>
  <c r="AQ280" i="1"/>
  <c r="AR281" i="1"/>
  <c r="BC373" i="1"/>
  <c r="BD374" i="1"/>
  <c r="AQ155" i="1"/>
  <c r="AP154" i="1"/>
  <c r="BD479" i="1"/>
  <c r="BC478" i="1"/>
  <c r="BC436" i="1"/>
  <c r="BD437" i="1"/>
  <c r="BE57" i="1"/>
  <c r="BD56" i="1"/>
  <c r="AR266" i="1"/>
  <c r="AS267" i="1"/>
  <c r="BG465" i="1"/>
  <c r="BF464" i="1"/>
  <c r="BF33" i="1"/>
  <c r="BE32" i="1"/>
  <c r="BG10" i="1"/>
  <c r="BF9" i="1"/>
  <c r="AT211" i="1" l="1"/>
  <c r="AS210" i="1"/>
  <c r="AR239" i="1"/>
  <c r="AQ238" i="1"/>
  <c r="AR336" i="1"/>
  <c r="AS337" i="1"/>
  <c r="BF161" i="1"/>
  <c r="BG162" i="1"/>
  <c r="BH465" i="1"/>
  <c r="BG464" i="1"/>
  <c r="BD423" i="1"/>
  <c r="BC422" i="1"/>
  <c r="AR343" i="1"/>
  <c r="AS344" i="1"/>
  <c r="AR93" i="1"/>
  <c r="AS94" i="1"/>
  <c r="BG147" i="1"/>
  <c r="BH148" i="1"/>
  <c r="AQ231" i="1"/>
  <c r="AR232" i="1"/>
  <c r="AQ358" i="1"/>
  <c r="AR359" i="1"/>
  <c r="BF109" i="1"/>
  <c r="BG110" i="1"/>
  <c r="BH48" i="1"/>
  <c r="BI49" i="1"/>
  <c r="AR155" i="1"/>
  <c r="AQ154" i="1"/>
  <c r="BE388" i="1"/>
  <c r="BD387" i="1"/>
  <c r="BF102" i="1"/>
  <c r="BE101" i="1"/>
  <c r="BD457" i="1"/>
  <c r="BE458" i="1"/>
  <c r="BG41" i="1"/>
  <c r="BF40" i="1"/>
  <c r="AT329" i="1"/>
  <c r="AU330" i="1"/>
  <c r="BD408" i="1"/>
  <c r="BE409" i="1"/>
  <c r="AT267" i="1"/>
  <c r="AS266" i="1"/>
  <c r="AR350" i="1"/>
  <c r="AS351" i="1"/>
  <c r="BF395" i="1"/>
  <c r="BE394" i="1"/>
  <c r="BE117" i="1"/>
  <c r="BF118" i="1"/>
  <c r="BE401" i="1"/>
  <c r="BF402" i="1"/>
  <c r="BG73" i="1"/>
  <c r="BF72" i="1"/>
  <c r="AS217" i="1"/>
  <c r="AT218" i="1"/>
  <c r="BM294" i="1"/>
  <c r="BN295" i="1"/>
  <c r="AU225" i="1"/>
  <c r="AT224" i="1"/>
  <c r="BD429" i="1"/>
  <c r="BE430" i="1"/>
  <c r="BI141" i="1"/>
  <c r="BH140" i="1"/>
  <c r="AR302" i="1"/>
  <c r="AQ301" i="1"/>
  <c r="BH10" i="1"/>
  <c r="BG9" i="1"/>
  <c r="BF57" i="1"/>
  <c r="BE56" i="1"/>
  <c r="BC25" i="1"/>
  <c r="BB24" i="1"/>
  <c r="BF472" i="1"/>
  <c r="BE471" i="1"/>
  <c r="BF443" i="1"/>
  <c r="BG444" i="1"/>
  <c r="BE381" i="1"/>
  <c r="BD380" i="1"/>
  <c r="BC450" i="1"/>
  <c r="BD451" i="1"/>
  <c r="BD373" i="1"/>
  <c r="BE374" i="1"/>
  <c r="BE437" i="1"/>
  <c r="BD436" i="1"/>
  <c r="AR280" i="1"/>
  <c r="AS281" i="1"/>
  <c r="BF79" i="1"/>
  <c r="BG80" i="1"/>
  <c r="AQ64" i="1"/>
  <c r="AR65" i="1"/>
  <c r="AQ124" i="1"/>
  <c r="AR125" i="1"/>
  <c r="BE366" i="1"/>
  <c r="BF367" i="1"/>
  <c r="BG86" i="1"/>
  <c r="BH87" i="1"/>
  <c r="BE479" i="1"/>
  <c r="BD478" i="1"/>
  <c r="BE168" i="1"/>
  <c r="BF169" i="1"/>
  <c r="AS273" i="1"/>
  <c r="AT274" i="1"/>
  <c r="BG33" i="1"/>
  <c r="BF32" i="1"/>
  <c r="BC288" i="1"/>
  <c r="BB287" i="1"/>
  <c r="BF16" i="1"/>
  <c r="BG17" i="1"/>
  <c r="AS204" i="1"/>
  <c r="AR203" i="1"/>
  <c r="AT486" i="1"/>
  <c r="AS485" i="1"/>
  <c r="AS260" i="1"/>
  <c r="AR259" i="1"/>
  <c r="AS308" i="1"/>
  <c r="AT309" i="1"/>
  <c r="BE132" i="1"/>
  <c r="BF133" i="1"/>
  <c r="AT210" i="1" l="1"/>
  <c r="AU211" i="1"/>
  <c r="AS336" i="1"/>
  <c r="AT337" i="1"/>
  <c r="AR238" i="1"/>
  <c r="AS239" i="1"/>
  <c r="AU329" i="1"/>
  <c r="AV330" i="1"/>
  <c r="AS259" i="1"/>
  <c r="AT260" i="1"/>
  <c r="BC287" i="1"/>
  <c r="BD288" i="1"/>
  <c r="BE478" i="1"/>
  <c r="BF479" i="1"/>
  <c r="BD25" i="1"/>
  <c r="BC24" i="1"/>
  <c r="BI140" i="1"/>
  <c r="BJ141" i="1"/>
  <c r="BF394" i="1"/>
  <c r="BG395" i="1"/>
  <c r="BE387" i="1"/>
  <c r="BF388" i="1"/>
  <c r="AT351" i="1"/>
  <c r="AS350" i="1"/>
  <c r="AS232" i="1"/>
  <c r="AR231" i="1"/>
  <c r="AS280" i="1"/>
  <c r="AT281" i="1"/>
  <c r="BF437" i="1"/>
  <c r="BE436" i="1"/>
  <c r="BF381" i="1"/>
  <c r="BE380" i="1"/>
  <c r="BF56" i="1"/>
  <c r="BG57" i="1"/>
  <c r="BH73" i="1"/>
  <c r="BG72" i="1"/>
  <c r="BH41" i="1"/>
  <c r="BG40" i="1"/>
  <c r="AR154" i="1"/>
  <c r="AS155" i="1"/>
  <c r="BD422" i="1"/>
  <c r="BE423" i="1"/>
  <c r="AT217" i="1"/>
  <c r="AU218" i="1"/>
  <c r="BF430" i="1"/>
  <c r="BE429" i="1"/>
  <c r="AT273" i="1"/>
  <c r="AU274" i="1"/>
  <c r="AS65" i="1"/>
  <c r="AR64" i="1"/>
  <c r="BF374" i="1"/>
  <c r="BE373" i="1"/>
  <c r="BH444" i="1"/>
  <c r="BG443" i="1"/>
  <c r="BG402" i="1"/>
  <c r="BF401" i="1"/>
  <c r="BE457" i="1"/>
  <c r="BF458" i="1"/>
  <c r="BJ49" i="1"/>
  <c r="BI48" i="1"/>
  <c r="BH147" i="1"/>
  <c r="BI148" i="1"/>
  <c r="AS359" i="1"/>
  <c r="AR358" i="1"/>
  <c r="AS203" i="1"/>
  <c r="AT204" i="1"/>
  <c r="BH9" i="1"/>
  <c r="BI10" i="1"/>
  <c r="AV225" i="1"/>
  <c r="AU224" i="1"/>
  <c r="AT266" i="1"/>
  <c r="AU267" i="1"/>
  <c r="BI465" i="1"/>
  <c r="BH464" i="1"/>
  <c r="AT485" i="1"/>
  <c r="AU486" i="1"/>
  <c r="BF132" i="1"/>
  <c r="BG133" i="1"/>
  <c r="AT308" i="1"/>
  <c r="AU309" i="1"/>
  <c r="BH17" i="1"/>
  <c r="BG16" i="1"/>
  <c r="BF168" i="1"/>
  <c r="BG169" i="1"/>
  <c r="BI87" i="1"/>
  <c r="BH86" i="1"/>
  <c r="BH80" i="1"/>
  <c r="BG79" i="1"/>
  <c r="BD450" i="1"/>
  <c r="BE451" i="1"/>
  <c r="BN294" i="1"/>
  <c r="BO295" i="1"/>
  <c r="BG118" i="1"/>
  <c r="BF117" i="1"/>
  <c r="BF409" i="1"/>
  <c r="BE408" i="1"/>
  <c r="BG109" i="1"/>
  <c r="BH110" i="1"/>
  <c r="AT94" i="1"/>
  <c r="AS93" i="1"/>
  <c r="BG161" i="1"/>
  <c r="BH162" i="1"/>
  <c r="BG367" i="1"/>
  <c r="BF366" i="1"/>
  <c r="AS343" i="1"/>
  <c r="AT344" i="1"/>
  <c r="AS125" i="1"/>
  <c r="AR124" i="1"/>
  <c r="BH33" i="1"/>
  <c r="BG32" i="1"/>
  <c r="BG472" i="1"/>
  <c r="BF471" i="1"/>
  <c r="AR301" i="1"/>
  <c r="AS302" i="1"/>
  <c r="BG102" i="1"/>
  <c r="BF101" i="1"/>
  <c r="AV211" i="1" l="1"/>
  <c r="AU210" i="1"/>
  <c r="AT239" i="1"/>
  <c r="AS238" i="1"/>
  <c r="AT336" i="1"/>
  <c r="AU337" i="1"/>
  <c r="AU308" i="1"/>
  <c r="AV309" i="1"/>
  <c r="AU281" i="1"/>
  <c r="AT280" i="1"/>
  <c r="BH472" i="1"/>
  <c r="BG471" i="1"/>
  <c r="BH367" i="1"/>
  <c r="BG366" i="1"/>
  <c r="BG409" i="1"/>
  <c r="BF408" i="1"/>
  <c r="BI80" i="1"/>
  <c r="BH79" i="1"/>
  <c r="BI464" i="1"/>
  <c r="BJ465" i="1"/>
  <c r="AT65" i="1"/>
  <c r="AS64" i="1"/>
  <c r="BI73" i="1"/>
  <c r="BH72" i="1"/>
  <c r="AT203" i="1"/>
  <c r="AU204" i="1"/>
  <c r="BE422" i="1"/>
  <c r="BF423" i="1"/>
  <c r="BG56" i="1"/>
  <c r="BH57" i="1"/>
  <c r="BJ140" i="1"/>
  <c r="BK141" i="1"/>
  <c r="AT259" i="1"/>
  <c r="AU260" i="1"/>
  <c r="AT359" i="1"/>
  <c r="AS358" i="1"/>
  <c r="BH402" i="1"/>
  <c r="BG401" i="1"/>
  <c r="AT232" i="1"/>
  <c r="AS231" i="1"/>
  <c r="BG458" i="1"/>
  <c r="BF457" i="1"/>
  <c r="AU217" i="1"/>
  <c r="AV218" i="1"/>
  <c r="AU266" i="1"/>
  <c r="AV267" i="1"/>
  <c r="BG117" i="1"/>
  <c r="BH118" i="1"/>
  <c r="BP295" i="1"/>
  <c r="BO294" i="1"/>
  <c r="AU485" i="1"/>
  <c r="AV486" i="1"/>
  <c r="BJ148" i="1"/>
  <c r="BI147" i="1"/>
  <c r="AU273" i="1"/>
  <c r="AV274" i="1"/>
  <c r="AS154" i="1"/>
  <c r="AT155" i="1"/>
  <c r="AV329" i="1"/>
  <c r="AW330" i="1"/>
  <c r="BI162" i="1"/>
  <c r="BH161" i="1"/>
  <c r="BJ87" i="1"/>
  <c r="BI86" i="1"/>
  <c r="BG101" i="1"/>
  <c r="BH102" i="1"/>
  <c r="AS124" i="1"/>
  <c r="AT125" i="1"/>
  <c r="AT93" i="1"/>
  <c r="AU94" i="1"/>
  <c r="AV224" i="1"/>
  <c r="AW225" i="1"/>
  <c r="BI444" i="1"/>
  <c r="BH443" i="1"/>
  <c r="BG381" i="1"/>
  <c r="BF380" i="1"/>
  <c r="AU351" i="1"/>
  <c r="AT350" i="1"/>
  <c r="BE25" i="1"/>
  <c r="BD24" i="1"/>
  <c r="BE288" i="1"/>
  <c r="BD287" i="1"/>
  <c r="AS301" i="1"/>
  <c r="AT302" i="1"/>
  <c r="AT343" i="1"/>
  <c r="AU344" i="1"/>
  <c r="BI110" i="1"/>
  <c r="BH109" i="1"/>
  <c r="BE450" i="1"/>
  <c r="BF451" i="1"/>
  <c r="BI9" i="1"/>
  <c r="BJ10" i="1"/>
  <c r="BF387" i="1"/>
  <c r="BG388" i="1"/>
  <c r="BG479" i="1"/>
  <c r="BF478" i="1"/>
  <c r="BG394" i="1"/>
  <c r="BH395" i="1"/>
  <c r="BG132" i="1"/>
  <c r="BH133" i="1"/>
  <c r="BH32" i="1"/>
  <c r="BI33" i="1"/>
  <c r="BG168" i="1"/>
  <c r="BH169" i="1"/>
  <c r="BI17" i="1"/>
  <c r="BH16" i="1"/>
  <c r="BK49" i="1"/>
  <c r="BJ48" i="1"/>
  <c r="BG374" i="1"/>
  <c r="BF373" i="1"/>
  <c r="BG430" i="1"/>
  <c r="BF429" i="1"/>
  <c r="BI41" i="1"/>
  <c r="BH40" i="1"/>
  <c r="BG437" i="1"/>
  <c r="BF436" i="1"/>
  <c r="AW211" i="1" l="1"/>
  <c r="AV210" i="1"/>
  <c r="AU336" i="1"/>
  <c r="AV337" i="1"/>
  <c r="AT238" i="1"/>
  <c r="AU239" i="1"/>
  <c r="BH430" i="1"/>
  <c r="BG429" i="1"/>
  <c r="BG380" i="1"/>
  <c r="BH381" i="1"/>
  <c r="AT358" i="1"/>
  <c r="AU359" i="1"/>
  <c r="AT64" i="1"/>
  <c r="AU65" i="1"/>
  <c r="BI367" i="1"/>
  <c r="BH366" i="1"/>
  <c r="AU155" i="1"/>
  <c r="AT154" i="1"/>
  <c r="AV260" i="1"/>
  <c r="AU259" i="1"/>
  <c r="BJ464" i="1"/>
  <c r="BK465" i="1"/>
  <c r="BG478" i="1"/>
  <c r="BH479" i="1"/>
  <c r="BE287" i="1"/>
  <c r="BF288" i="1"/>
  <c r="BJ444" i="1"/>
  <c r="BI443" i="1"/>
  <c r="BQ295" i="1"/>
  <c r="BP294" i="1"/>
  <c r="BH458" i="1"/>
  <c r="BG457" i="1"/>
  <c r="BH471" i="1"/>
  <c r="BI472" i="1"/>
  <c r="AU302" i="1"/>
  <c r="AT301" i="1"/>
  <c r="BG423" i="1"/>
  <c r="BF422" i="1"/>
  <c r="BI102" i="1"/>
  <c r="BH101" i="1"/>
  <c r="BI133" i="1"/>
  <c r="BH132" i="1"/>
  <c r="BH388" i="1"/>
  <c r="BG387" i="1"/>
  <c r="AW224" i="1"/>
  <c r="AX225" i="1"/>
  <c r="AW274" i="1"/>
  <c r="AV273" i="1"/>
  <c r="BI118" i="1"/>
  <c r="BH117" i="1"/>
  <c r="BK140" i="1"/>
  <c r="BL141" i="1"/>
  <c r="AV204" i="1"/>
  <c r="AU203" i="1"/>
  <c r="AU125" i="1"/>
  <c r="AT124" i="1"/>
  <c r="AW486" i="1"/>
  <c r="AV485" i="1"/>
  <c r="BH437" i="1"/>
  <c r="BG436" i="1"/>
  <c r="BK48" i="1"/>
  <c r="BL49" i="1"/>
  <c r="BJ110" i="1"/>
  <c r="BI109" i="1"/>
  <c r="BE24" i="1"/>
  <c r="BF25" i="1"/>
  <c r="BK87" i="1"/>
  <c r="BJ86" i="1"/>
  <c r="AT231" i="1"/>
  <c r="AU232" i="1"/>
  <c r="BJ80" i="1"/>
  <c r="BI79" i="1"/>
  <c r="AV281" i="1"/>
  <c r="AU280" i="1"/>
  <c r="AW329" i="1"/>
  <c r="AX330" i="1"/>
  <c r="AW218" i="1"/>
  <c r="AV217" i="1"/>
  <c r="BG451" i="1"/>
  <c r="BF450" i="1"/>
  <c r="BH394" i="1"/>
  <c r="BI395" i="1"/>
  <c r="BJ9" i="1"/>
  <c r="BK10" i="1"/>
  <c r="AV344" i="1"/>
  <c r="AU343" i="1"/>
  <c r="AU93" i="1"/>
  <c r="AV94" i="1"/>
  <c r="AV266" i="1"/>
  <c r="AW267" i="1"/>
  <c r="BH56" i="1"/>
  <c r="BI57" i="1"/>
  <c r="AW309" i="1"/>
  <c r="AV308" i="1"/>
  <c r="BI169" i="1"/>
  <c r="BH168" i="1"/>
  <c r="BI32" i="1"/>
  <c r="BJ33" i="1"/>
  <c r="BH374" i="1"/>
  <c r="BG373" i="1"/>
  <c r="BJ41" i="1"/>
  <c r="BI40" i="1"/>
  <c r="BJ17" i="1"/>
  <c r="BI16" i="1"/>
  <c r="AU350" i="1"/>
  <c r="AV351" i="1"/>
  <c r="BJ162" i="1"/>
  <c r="BI161" i="1"/>
  <c r="BK148" i="1"/>
  <c r="BJ147" i="1"/>
  <c r="BI402" i="1"/>
  <c r="BH401" i="1"/>
  <c r="BJ73" i="1"/>
  <c r="BI72" i="1"/>
  <c r="BH409" i="1"/>
  <c r="BG408" i="1"/>
  <c r="AX211" i="1" l="1"/>
  <c r="AW210" i="1"/>
  <c r="AV239" i="1"/>
  <c r="AU238" i="1"/>
  <c r="AV336" i="1"/>
  <c r="AW337" i="1"/>
  <c r="BH478" i="1"/>
  <c r="BI479" i="1"/>
  <c r="BI401" i="1"/>
  <c r="BJ402" i="1"/>
  <c r="BJ16" i="1"/>
  <c r="BK17" i="1"/>
  <c r="BJ169" i="1"/>
  <c r="BI168" i="1"/>
  <c r="BH451" i="1"/>
  <c r="BG450" i="1"/>
  <c r="BK80" i="1"/>
  <c r="BJ79" i="1"/>
  <c r="BK110" i="1"/>
  <c r="BJ109" i="1"/>
  <c r="AV125" i="1"/>
  <c r="AU124" i="1"/>
  <c r="AX274" i="1"/>
  <c r="AW273" i="1"/>
  <c r="BI101" i="1"/>
  <c r="BJ102" i="1"/>
  <c r="BH457" i="1"/>
  <c r="BI458" i="1"/>
  <c r="AV259" i="1"/>
  <c r="AW260" i="1"/>
  <c r="AV93" i="1"/>
  <c r="AW94" i="1"/>
  <c r="BI381" i="1"/>
  <c r="BH380" i="1"/>
  <c r="AW344" i="1"/>
  <c r="AV343" i="1"/>
  <c r="AX218" i="1"/>
  <c r="AW217" i="1"/>
  <c r="AV203" i="1"/>
  <c r="AW204" i="1"/>
  <c r="BH423" i="1"/>
  <c r="BG422" i="1"/>
  <c r="BR295" i="1"/>
  <c r="BQ294" i="1"/>
  <c r="AU154" i="1"/>
  <c r="AV155" i="1"/>
  <c r="AX224" i="1"/>
  <c r="AY225" i="1"/>
  <c r="BL10" i="1"/>
  <c r="BK9" i="1"/>
  <c r="AX329" i="1"/>
  <c r="AY330" i="1"/>
  <c r="BM141" i="1"/>
  <c r="BL140" i="1"/>
  <c r="BK464" i="1"/>
  <c r="BL465" i="1"/>
  <c r="AU358" i="1"/>
  <c r="AV359" i="1"/>
  <c r="AU231" i="1"/>
  <c r="AV232" i="1"/>
  <c r="BL148" i="1"/>
  <c r="BK147" i="1"/>
  <c r="BH408" i="1"/>
  <c r="BI409" i="1"/>
  <c r="BJ161" i="1"/>
  <c r="BK162" i="1"/>
  <c r="BH373" i="1"/>
  <c r="BI374" i="1"/>
  <c r="BL87" i="1"/>
  <c r="BK86" i="1"/>
  <c r="BH436" i="1"/>
  <c r="BI437" i="1"/>
  <c r="BH387" i="1"/>
  <c r="BI388" i="1"/>
  <c r="AU301" i="1"/>
  <c r="AV302" i="1"/>
  <c r="BJ443" i="1"/>
  <c r="BK444" i="1"/>
  <c r="BI366" i="1"/>
  <c r="BJ367" i="1"/>
  <c r="BK41" i="1"/>
  <c r="BJ40" i="1"/>
  <c r="BI56" i="1"/>
  <c r="BJ57" i="1"/>
  <c r="AW351" i="1"/>
  <c r="AV350" i="1"/>
  <c r="BJ32" i="1"/>
  <c r="BK33" i="1"/>
  <c r="AX267" i="1"/>
  <c r="AW266" i="1"/>
  <c r="BJ395" i="1"/>
  <c r="BI394" i="1"/>
  <c r="BF24" i="1"/>
  <c r="BG25" i="1"/>
  <c r="BI471" i="1"/>
  <c r="BJ472" i="1"/>
  <c r="BF287" i="1"/>
  <c r="BG288" i="1"/>
  <c r="AU64" i="1"/>
  <c r="AV65" i="1"/>
  <c r="BM49" i="1"/>
  <c r="BL48" i="1"/>
  <c r="AX309" i="1"/>
  <c r="AW308" i="1"/>
  <c r="BK73" i="1"/>
  <c r="BJ72" i="1"/>
  <c r="AW281" i="1"/>
  <c r="AV280" i="1"/>
  <c r="AW485" i="1"/>
  <c r="AX486" i="1"/>
  <c r="BJ118" i="1"/>
  <c r="BI117" i="1"/>
  <c r="BJ133" i="1"/>
  <c r="BI132" i="1"/>
  <c r="BI430" i="1"/>
  <c r="BH429" i="1"/>
  <c r="AY211" i="1" l="1"/>
  <c r="AX210" i="1"/>
  <c r="AX337" i="1"/>
  <c r="AW336" i="1"/>
  <c r="AV238" i="1"/>
  <c r="AW239" i="1"/>
  <c r="AV301" i="1"/>
  <c r="AW302" i="1"/>
  <c r="AZ330" i="1"/>
  <c r="AY329" i="1"/>
  <c r="BK133" i="1"/>
  <c r="BJ132" i="1"/>
  <c r="AY267" i="1"/>
  <c r="AX266" i="1"/>
  <c r="BK40" i="1"/>
  <c r="BL41" i="1"/>
  <c r="AX217" i="1"/>
  <c r="AY218" i="1"/>
  <c r="AW125" i="1"/>
  <c r="AV124" i="1"/>
  <c r="BK169" i="1"/>
  <c r="BJ168" i="1"/>
  <c r="BJ458" i="1"/>
  <c r="BI457" i="1"/>
  <c r="BK16" i="1"/>
  <c r="BL17" i="1"/>
  <c r="BK161" i="1"/>
  <c r="BL162" i="1"/>
  <c r="BL9" i="1"/>
  <c r="BM10" i="1"/>
  <c r="BS295" i="1"/>
  <c r="BR294" i="1"/>
  <c r="AW343" i="1"/>
  <c r="AX344" i="1"/>
  <c r="BK109" i="1"/>
  <c r="BL110" i="1"/>
  <c r="AV231" i="1"/>
  <c r="AW232" i="1"/>
  <c r="AW359" i="1"/>
  <c r="AV358" i="1"/>
  <c r="BJ117" i="1"/>
  <c r="BK118" i="1"/>
  <c r="BK367" i="1"/>
  <c r="BJ366" i="1"/>
  <c r="BJ437" i="1"/>
  <c r="BI436" i="1"/>
  <c r="BJ409" i="1"/>
  <c r="BI408" i="1"/>
  <c r="BL464" i="1"/>
  <c r="BM465" i="1"/>
  <c r="AY224" i="1"/>
  <c r="AZ225" i="1"/>
  <c r="BK102" i="1"/>
  <c r="BJ101" i="1"/>
  <c r="BK402" i="1"/>
  <c r="BJ401" i="1"/>
  <c r="BJ374" i="1"/>
  <c r="BI373" i="1"/>
  <c r="BJ471" i="1"/>
  <c r="BK472" i="1"/>
  <c r="BI387" i="1"/>
  <c r="BJ388" i="1"/>
  <c r="AX308" i="1"/>
  <c r="AY309" i="1"/>
  <c r="AX485" i="1"/>
  <c r="AY486" i="1"/>
  <c r="BJ430" i="1"/>
  <c r="BI429" i="1"/>
  <c r="BN49" i="1"/>
  <c r="BM48" i="1"/>
  <c r="AX351" i="1"/>
  <c r="AW350" i="1"/>
  <c r="BI423" i="1"/>
  <c r="BH422" i="1"/>
  <c r="BJ381" i="1"/>
  <c r="BI380" i="1"/>
  <c r="BL80" i="1"/>
  <c r="BK79" i="1"/>
  <c r="BH288" i="1"/>
  <c r="BG287" i="1"/>
  <c r="BG24" i="1"/>
  <c r="BH25" i="1"/>
  <c r="AW65" i="1"/>
  <c r="AV64" i="1"/>
  <c r="BK57" i="1"/>
  <c r="BJ56" i="1"/>
  <c r="BK443" i="1"/>
  <c r="BL444" i="1"/>
  <c r="AV154" i="1"/>
  <c r="AW155" i="1"/>
  <c r="AW203" i="1"/>
  <c r="AX204" i="1"/>
  <c r="AW93" i="1"/>
  <c r="AX94" i="1"/>
  <c r="BI478" i="1"/>
  <c r="BJ479" i="1"/>
  <c r="AW259" i="1"/>
  <c r="AX260" i="1"/>
  <c r="BK72" i="1"/>
  <c r="BL73" i="1"/>
  <c r="BL33" i="1"/>
  <c r="BK32" i="1"/>
  <c r="AX281" i="1"/>
  <c r="AW280" i="1"/>
  <c r="BK395" i="1"/>
  <c r="BJ394" i="1"/>
  <c r="BM87" i="1"/>
  <c r="BL86" i="1"/>
  <c r="BM148" i="1"/>
  <c r="BL147" i="1"/>
  <c r="BN141" i="1"/>
  <c r="BM140" i="1"/>
  <c r="AX273" i="1"/>
  <c r="AY274" i="1"/>
  <c r="BH450" i="1"/>
  <c r="BI451" i="1"/>
  <c r="AY210" i="1" l="1"/>
  <c r="AZ211" i="1"/>
  <c r="AW238" i="1"/>
  <c r="AX239" i="1"/>
  <c r="AY337" i="1"/>
  <c r="AX336" i="1"/>
  <c r="AW154" i="1"/>
  <c r="AX155" i="1"/>
  <c r="BN140" i="1"/>
  <c r="BO141" i="1"/>
  <c r="AY281" i="1"/>
  <c r="AX280" i="1"/>
  <c r="BJ423" i="1"/>
  <c r="BI422" i="1"/>
  <c r="BJ373" i="1"/>
  <c r="BK374" i="1"/>
  <c r="AW124" i="1"/>
  <c r="AX125" i="1"/>
  <c r="AZ267" i="1"/>
  <c r="AY266" i="1"/>
  <c r="BK479" i="1"/>
  <c r="BJ478" i="1"/>
  <c r="BL443" i="1"/>
  <c r="BM444" i="1"/>
  <c r="AY308" i="1"/>
  <c r="AZ309" i="1"/>
  <c r="AX343" i="1"/>
  <c r="AY344" i="1"/>
  <c r="BL16" i="1"/>
  <c r="BM17" i="1"/>
  <c r="AY217" i="1"/>
  <c r="AZ218" i="1"/>
  <c r="AY485" i="1"/>
  <c r="AZ486" i="1"/>
  <c r="BL118" i="1"/>
  <c r="BK117" i="1"/>
  <c r="BN148" i="1"/>
  <c r="BM147" i="1"/>
  <c r="BH287" i="1"/>
  <c r="BI288" i="1"/>
  <c r="AX350" i="1"/>
  <c r="AY351" i="1"/>
  <c r="BL402" i="1"/>
  <c r="BK401" i="1"/>
  <c r="BJ408" i="1"/>
  <c r="BK409" i="1"/>
  <c r="AW358" i="1"/>
  <c r="AX359" i="1"/>
  <c r="BL133" i="1"/>
  <c r="BK132" i="1"/>
  <c r="BL161" i="1"/>
  <c r="BM162" i="1"/>
  <c r="BI450" i="1"/>
  <c r="BJ451" i="1"/>
  <c r="AX93" i="1"/>
  <c r="AY94" i="1"/>
  <c r="BJ387" i="1"/>
  <c r="BK388" i="1"/>
  <c r="AX259" i="1"/>
  <c r="AY260" i="1"/>
  <c r="BN465" i="1"/>
  <c r="BM464" i="1"/>
  <c r="BM86" i="1"/>
  <c r="BN87" i="1"/>
  <c r="BM33" i="1"/>
  <c r="BL32" i="1"/>
  <c r="BL57" i="1"/>
  <c r="BK56" i="1"/>
  <c r="BL79" i="1"/>
  <c r="BM80" i="1"/>
  <c r="BO49" i="1"/>
  <c r="BN48" i="1"/>
  <c r="BK101" i="1"/>
  <c r="BL102" i="1"/>
  <c r="BJ436" i="1"/>
  <c r="BK437" i="1"/>
  <c r="BS294" i="1"/>
  <c r="BT295" i="1"/>
  <c r="BJ457" i="1"/>
  <c r="BK458" i="1"/>
  <c r="BA330" i="1"/>
  <c r="AZ329" i="1"/>
  <c r="BH24" i="1"/>
  <c r="BI25" i="1"/>
  <c r="BM110" i="1"/>
  <c r="BL109" i="1"/>
  <c r="AY273" i="1"/>
  <c r="AZ274" i="1"/>
  <c r="BL72" i="1"/>
  <c r="BM73" i="1"/>
  <c r="AX203" i="1"/>
  <c r="AY204" i="1"/>
  <c r="BL472" i="1"/>
  <c r="BK471" i="1"/>
  <c r="AZ224" i="1"/>
  <c r="BA225" i="1"/>
  <c r="AW231" i="1"/>
  <c r="AX232" i="1"/>
  <c r="BN10" i="1"/>
  <c r="BM9" i="1"/>
  <c r="BL40" i="1"/>
  <c r="BM41" i="1"/>
  <c r="AW301" i="1"/>
  <c r="AX302" i="1"/>
  <c r="BL395" i="1"/>
  <c r="BK394" i="1"/>
  <c r="AW64" i="1"/>
  <c r="AX65" i="1"/>
  <c r="BJ380" i="1"/>
  <c r="BK381" i="1"/>
  <c r="BK430" i="1"/>
  <c r="BJ429" i="1"/>
  <c r="BK366" i="1"/>
  <c r="BL367" i="1"/>
  <c r="BL169" i="1"/>
  <c r="BK168" i="1"/>
  <c r="AZ210" i="1" l="1"/>
  <c r="BA211" i="1"/>
  <c r="AY336" i="1"/>
  <c r="AZ337" i="1"/>
  <c r="AX238" i="1"/>
  <c r="AY239" i="1"/>
  <c r="BM161" i="1"/>
  <c r="BN162" i="1"/>
  <c r="BN33" i="1"/>
  <c r="BM32" i="1"/>
  <c r="BL401" i="1"/>
  <c r="BM402" i="1"/>
  <c r="BL117" i="1"/>
  <c r="BM118" i="1"/>
  <c r="BJ422" i="1"/>
  <c r="BK423" i="1"/>
  <c r="BL458" i="1"/>
  <c r="BK457" i="1"/>
  <c r="BT294" i="1"/>
  <c r="BU295" i="1"/>
  <c r="AY350" i="1"/>
  <c r="AZ351" i="1"/>
  <c r="BA486" i="1"/>
  <c r="AZ485" i="1"/>
  <c r="BA309" i="1"/>
  <c r="AZ308" i="1"/>
  <c r="BA224" i="1"/>
  <c r="BB225" i="1"/>
  <c r="BK429" i="1"/>
  <c r="BL430" i="1"/>
  <c r="BM109" i="1"/>
  <c r="BN110" i="1"/>
  <c r="BO48" i="1"/>
  <c r="BP49" i="1"/>
  <c r="BL132" i="1"/>
  <c r="BM133" i="1"/>
  <c r="AZ266" i="1"/>
  <c r="BA267" i="1"/>
  <c r="AY280" i="1"/>
  <c r="AZ281" i="1"/>
  <c r="AZ344" i="1"/>
  <c r="AY343" i="1"/>
  <c r="BM40" i="1"/>
  <c r="BN41" i="1"/>
  <c r="BN86" i="1"/>
  <c r="BO87" i="1"/>
  <c r="AZ204" i="1"/>
  <c r="AY203" i="1"/>
  <c r="BJ25" i="1"/>
  <c r="BI24" i="1"/>
  <c r="BM79" i="1"/>
  <c r="BN80" i="1"/>
  <c r="AY93" i="1"/>
  <c r="AZ94" i="1"/>
  <c r="AX358" i="1"/>
  <c r="AY359" i="1"/>
  <c r="BJ288" i="1"/>
  <c r="BI287" i="1"/>
  <c r="AZ217" i="1"/>
  <c r="BA218" i="1"/>
  <c r="BM443" i="1"/>
  <c r="BN444" i="1"/>
  <c r="AX124" i="1"/>
  <c r="AY125" i="1"/>
  <c r="BP141" i="1"/>
  <c r="BO140" i="1"/>
  <c r="AZ273" i="1"/>
  <c r="BA274" i="1"/>
  <c r="BL388" i="1"/>
  <c r="BK387" i="1"/>
  <c r="AX64" i="1"/>
  <c r="AY65" i="1"/>
  <c r="BM169" i="1"/>
  <c r="BL168" i="1"/>
  <c r="BO10" i="1"/>
  <c r="BN9" i="1"/>
  <c r="BO465" i="1"/>
  <c r="BN464" i="1"/>
  <c r="AY302" i="1"/>
  <c r="AX301" i="1"/>
  <c r="BM472" i="1"/>
  <c r="BL471" i="1"/>
  <c r="BL366" i="1"/>
  <c r="BM367" i="1"/>
  <c r="AX231" i="1"/>
  <c r="AY232" i="1"/>
  <c r="BM72" i="1"/>
  <c r="BN73" i="1"/>
  <c r="BK436" i="1"/>
  <c r="BL437" i="1"/>
  <c r="AZ260" i="1"/>
  <c r="AY259" i="1"/>
  <c r="BK451" i="1"/>
  <c r="BJ450" i="1"/>
  <c r="BK408" i="1"/>
  <c r="BL409" i="1"/>
  <c r="BN17" i="1"/>
  <c r="BM16" i="1"/>
  <c r="BK373" i="1"/>
  <c r="BL374" i="1"/>
  <c r="AY155" i="1"/>
  <c r="AX154" i="1"/>
  <c r="BM102" i="1"/>
  <c r="BL101" i="1"/>
  <c r="BK380" i="1"/>
  <c r="BL381" i="1"/>
  <c r="BL394" i="1"/>
  <c r="BM395" i="1"/>
  <c r="BA329" i="1"/>
  <c r="BB330" i="1"/>
  <c r="BM57" i="1"/>
  <c r="BL56" i="1"/>
  <c r="BN147" i="1"/>
  <c r="BO148" i="1"/>
  <c r="BL479" i="1"/>
  <c r="BK478" i="1"/>
  <c r="BA210" i="1" l="1"/>
  <c r="BB211" i="1"/>
  <c r="AY238" i="1"/>
  <c r="AZ239" i="1"/>
  <c r="AZ336" i="1"/>
  <c r="BA337" i="1"/>
  <c r="BA273" i="1"/>
  <c r="BB274" i="1"/>
  <c r="BA217" i="1"/>
  <c r="BB218" i="1"/>
  <c r="BN118" i="1"/>
  <c r="BM117" i="1"/>
  <c r="BM56" i="1"/>
  <c r="BN57" i="1"/>
  <c r="BN102" i="1"/>
  <c r="BM101" i="1"/>
  <c r="AZ302" i="1"/>
  <c r="AY301" i="1"/>
  <c r="BM168" i="1"/>
  <c r="BN169" i="1"/>
  <c r="AY231" i="1"/>
  <c r="AZ232" i="1"/>
  <c r="AY64" i="1"/>
  <c r="AZ65" i="1"/>
  <c r="BM132" i="1"/>
  <c r="BN133" i="1"/>
  <c r="BC225" i="1"/>
  <c r="BB224" i="1"/>
  <c r="BU294" i="1"/>
  <c r="BV295" i="1"/>
  <c r="BM401" i="1"/>
  <c r="BN402" i="1"/>
  <c r="BN72" i="1"/>
  <c r="BO73" i="1"/>
  <c r="BN40" i="1"/>
  <c r="BO41" i="1"/>
  <c r="AZ155" i="1"/>
  <c r="AY154" i="1"/>
  <c r="BK450" i="1"/>
  <c r="BL451" i="1"/>
  <c r="BO464" i="1"/>
  <c r="BP465" i="1"/>
  <c r="BQ141" i="1"/>
  <c r="BP140" i="1"/>
  <c r="BK288" i="1"/>
  <c r="BJ287" i="1"/>
  <c r="BK25" i="1"/>
  <c r="BJ24" i="1"/>
  <c r="AZ343" i="1"/>
  <c r="BA344" i="1"/>
  <c r="BL408" i="1"/>
  <c r="BM409" i="1"/>
  <c r="BN79" i="1"/>
  <c r="BO80" i="1"/>
  <c r="BB329" i="1"/>
  <c r="BC330" i="1"/>
  <c r="BN395" i="1"/>
  <c r="BM394" i="1"/>
  <c r="BL373" i="1"/>
  <c r="BM374" i="1"/>
  <c r="BM366" i="1"/>
  <c r="BN367" i="1"/>
  <c r="AY124" i="1"/>
  <c r="AZ125" i="1"/>
  <c r="AY358" i="1"/>
  <c r="AZ359" i="1"/>
  <c r="BP48" i="1"/>
  <c r="BQ49" i="1"/>
  <c r="BB267" i="1"/>
  <c r="BA266" i="1"/>
  <c r="BM479" i="1"/>
  <c r="BL478" i="1"/>
  <c r="BA260" i="1"/>
  <c r="AZ259" i="1"/>
  <c r="BM388" i="1"/>
  <c r="BL387" i="1"/>
  <c r="BA204" i="1"/>
  <c r="AZ203" i="1"/>
  <c r="BA308" i="1"/>
  <c r="BB309" i="1"/>
  <c r="BL457" i="1"/>
  <c r="BM458" i="1"/>
  <c r="BO33" i="1"/>
  <c r="BN32" i="1"/>
  <c r="AZ350" i="1"/>
  <c r="BA351" i="1"/>
  <c r="BO147" i="1"/>
  <c r="BP148" i="1"/>
  <c r="BM381" i="1"/>
  <c r="BL380" i="1"/>
  <c r="BM437" i="1"/>
  <c r="BL436" i="1"/>
  <c r="BN443" i="1"/>
  <c r="BO444" i="1"/>
  <c r="AZ93" i="1"/>
  <c r="BA94" i="1"/>
  <c r="BO86" i="1"/>
  <c r="BP87" i="1"/>
  <c r="AZ280" i="1"/>
  <c r="BA281" i="1"/>
  <c r="BO110" i="1"/>
  <c r="BN109" i="1"/>
  <c r="BL423" i="1"/>
  <c r="BK422" i="1"/>
  <c r="BN161" i="1"/>
  <c r="BO162" i="1"/>
  <c r="BL429" i="1"/>
  <c r="BM430" i="1"/>
  <c r="BN16" i="1"/>
  <c r="BO17" i="1"/>
  <c r="BN472" i="1"/>
  <c r="BM471" i="1"/>
  <c r="BP10" i="1"/>
  <c r="BO9" i="1"/>
  <c r="BB486" i="1"/>
  <c r="BA485" i="1"/>
  <c r="BB210" i="1" l="1"/>
  <c r="BC211" i="1"/>
  <c r="BA336" i="1"/>
  <c r="BB337" i="1"/>
  <c r="BA239" i="1"/>
  <c r="AZ238" i="1"/>
  <c r="BO367" i="1"/>
  <c r="BN366" i="1"/>
  <c r="BW295" i="1"/>
  <c r="BV294" i="1"/>
  <c r="BL422" i="1"/>
  <c r="BM423" i="1"/>
  <c r="BN381" i="1"/>
  <c r="BM380" i="1"/>
  <c r="BA259" i="1"/>
  <c r="BB260" i="1"/>
  <c r="BK287" i="1"/>
  <c r="BL288" i="1"/>
  <c r="AZ154" i="1"/>
  <c r="BA155" i="1"/>
  <c r="BB308" i="1"/>
  <c r="BC309" i="1"/>
  <c r="BP41" i="1"/>
  <c r="BO40" i="1"/>
  <c r="BN168" i="1"/>
  <c r="BO169" i="1"/>
  <c r="BB94" i="1"/>
  <c r="BA93" i="1"/>
  <c r="BO472" i="1"/>
  <c r="BN471" i="1"/>
  <c r="BM478" i="1"/>
  <c r="BN479" i="1"/>
  <c r="BQ140" i="1"/>
  <c r="BR141" i="1"/>
  <c r="BD225" i="1"/>
  <c r="BC224" i="1"/>
  <c r="BO118" i="1"/>
  <c r="BN117" i="1"/>
  <c r="BA359" i="1"/>
  <c r="AZ358" i="1"/>
  <c r="BB351" i="1"/>
  <c r="BA350" i="1"/>
  <c r="BA125" i="1"/>
  <c r="AZ124" i="1"/>
  <c r="BA343" i="1"/>
  <c r="BB344" i="1"/>
  <c r="BP464" i="1"/>
  <c r="BQ465" i="1"/>
  <c r="BP73" i="1"/>
  <c r="BO72" i="1"/>
  <c r="BN132" i="1"/>
  <c r="BO133" i="1"/>
  <c r="BB217" i="1"/>
  <c r="BC218" i="1"/>
  <c r="BP80" i="1"/>
  <c r="BO79" i="1"/>
  <c r="BP17" i="1"/>
  <c r="BO16" i="1"/>
  <c r="BN409" i="1"/>
  <c r="BM408" i="1"/>
  <c r="BP110" i="1"/>
  <c r="BO109" i="1"/>
  <c r="BN430" i="1"/>
  <c r="BM429" i="1"/>
  <c r="BB485" i="1"/>
  <c r="BC486" i="1"/>
  <c r="BA203" i="1"/>
  <c r="BB204" i="1"/>
  <c r="BB266" i="1"/>
  <c r="BC267" i="1"/>
  <c r="BN394" i="1"/>
  <c r="BO395" i="1"/>
  <c r="AZ301" i="1"/>
  <c r="BA302" i="1"/>
  <c r="BM457" i="1"/>
  <c r="BN458" i="1"/>
  <c r="BN56" i="1"/>
  <c r="BO57" i="1"/>
  <c r="BP147" i="1"/>
  <c r="BQ148" i="1"/>
  <c r="BO161" i="1"/>
  <c r="BP162" i="1"/>
  <c r="BQ87" i="1"/>
  <c r="BP86" i="1"/>
  <c r="BR49" i="1"/>
  <c r="BQ48" i="1"/>
  <c r="BC329" i="1"/>
  <c r="BD330" i="1"/>
  <c r="BL450" i="1"/>
  <c r="BM451" i="1"/>
  <c r="BO402" i="1"/>
  <c r="BN401" i="1"/>
  <c r="BA65" i="1"/>
  <c r="AZ64" i="1"/>
  <c r="BB273" i="1"/>
  <c r="BC274" i="1"/>
  <c r="BA232" i="1"/>
  <c r="AZ231" i="1"/>
  <c r="BO443" i="1"/>
  <c r="BP444" i="1"/>
  <c r="BN374" i="1"/>
  <c r="BM373" i="1"/>
  <c r="BA280" i="1"/>
  <c r="BB281" i="1"/>
  <c r="BP9" i="1"/>
  <c r="BQ10" i="1"/>
  <c r="BN437" i="1"/>
  <c r="BM436" i="1"/>
  <c r="BP33" i="1"/>
  <c r="BO32" i="1"/>
  <c r="BM387" i="1"/>
  <c r="BN388" i="1"/>
  <c r="BL25" i="1"/>
  <c r="BK24" i="1"/>
  <c r="BO102" i="1"/>
  <c r="BN101" i="1"/>
  <c r="BD211" i="1" l="1"/>
  <c r="BC210" i="1"/>
  <c r="BB239" i="1"/>
  <c r="BA238" i="1"/>
  <c r="BC337" i="1"/>
  <c r="BB336" i="1"/>
  <c r="BN457" i="1"/>
  <c r="BO458" i="1"/>
  <c r="BC308" i="1"/>
  <c r="BD309" i="1"/>
  <c r="BR87" i="1"/>
  <c r="BQ86" i="1"/>
  <c r="BO409" i="1"/>
  <c r="BN408" i="1"/>
  <c r="BA124" i="1"/>
  <c r="BB125" i="1"/>
  <c r="BP118" i="1"/>
  <c r="BO117" i="1"/>
  <c r="BP472" i="1"/>
  <c r="BO471" i="1"/>
  <c r="BO381" i="1"/>
  <c r="BN380" i="1"/>
  <c r="BN387" i="1"/>
  <c r="BO388" i="1"/>
  <c r="BD329" i="1"/>
  <c r="BE330" i="1"/>
  <c r="BA154" i="1"/>
  <c r="BB155" i="1"/>
  <c r="BM422" i="1"/>
  <c r="BN423" i="1"/>
  <c r="BP32" i="1"/>
  <c r="BQ33" i="1"/>
  <c r="BQ17" i="1"/>
  <c r="BP16" i="1"/>
  <c r="BQ73" i="1"/>
  <c r="BP72" i="1"/>
  <c r="BC351" i="1"/>
  <c r="BB350" i="1"/>
  <c r="BD224" i="1"/>
  <c r="BE225" i="1"/>
  <c r="BB93" i="1"/>
  <c r="BC94" i="1"/>
  <c r="BN451" i="1"/>
  <c r="BM450" i="1"/>
  <c r="BC485" i="1"/>
  <c r="BD486" i="1"/>
  <c r="BQ444" i="1"/>
  <c r="BP443" i="1"/>
  <c r="BR148" i="1"/>
  <c r="BQ147" i="1"/>
  <c r="BO394" i="1"/>
  <c r="BP395" i="1"/>
  <c r="BR465" i="1"/>
  <c r="BQ464" i="1"/>
  <c r="BR140" i="1"/>
  <c r="BS141" i="1"/>
  <c r="BO168" i="1"/>
  <c r="BP169" i="1"/>
  <c r="BM288" i="1"/>
  <c r="BL287" i="1"/>
  <c r="BC281" i="1"/>
  <c r="BB280" i="1"/>
  <c r="BB203" i="1"/>
  <c r="BC204" i="1"/>
  <c r="BO132" i="1"/>
  <c r="BP133" i="1"/>
  <c r="BQ162" i="1"/>
  <c r="BP161" i="1"/>
  <c r="BO374" i="1"/>
  <c r="BN373" i="1"/>
  <c r="BP102" i="1"/>
  <c r="BO101" i="1"/>
  <c r="BO437" i="1"/>
  <c r="BN436" i="1"/>
  <c r="BB65" i="1"/>
  <c r="BA64" i="1"/>
  <c r="BO430" i="1"/>
  <c r="BN429" i="1"/>
  <c r="BQ80" i="1"/>
  <c r="BP79" i="1"/>
  <c r="BX295" i="1"/>
  <c r="BW294" i="1"/>
  <c r="BA301" i="1"/>
  <c r="BB302" i="1"/>
  <c r="BQ9" i="1"/>
  <c r="BR10" i="1"/>
  <c r="BO56" i="1"/>
  <c r="BP57" i="1"/>
  <c r="BC266" i="1"/>
  <c r="BD267" i="1"/>
  <c r="BC217" i="1"/>
  <c r="BD218" i="1"/>
  <c r="BB343" i="1"/>
  <c r="BC344" i="1"/>
  <c r="BO479" i="1"/>
  <c r="BN478" i="1"/>
  <c r="BC260" i="1"/>
  <c r="BB259" i="1"/>
  <c r="BC273" i="1"/>
  <c r="BD274" i="1"/>
  <c r="BM25" i="1"/>
  <c r="BL24" i="1"/>
  <c r="BB232" i="1"/>
  <c r="BA231" i="1"/>
  <c r="BP402" i="1"/>
  <c r="BO401" i="1"/>
  <c r="BR48" i="1"/>
  <c r="BS49" i="1"/>
  <c r="BQ110" i="1"/>
  <c r="BP109" i="1"/>
  <c r="BB359" i="1"/>
  <c r="BA358" i="1"/>
  <c r="BQ41" i="1"/>
  <c r="BP40" i="1"/>
  <c r="BP367" i="1"/>
  <c r="BO366" i="1"/>
  <c r="BD210" i="1" l="1"/>
  <c r="BE211" i="1"/>
  <c r="BC336" i="1"/>
  <c r="BD337" i="1"/>
  <c r="BC239" i="1"/>
  <c r="BB238" i="1"/>
  <c r="BP394" i="1"/>
  <c r="BQ395" i="1"/>
  <c r="BB358" i="1"/>
  <c r="BC359" i="1"/>
  <c r="BB231" i="1"/>
  <c r="BC232" i="1"/>
  <c r="BD260" i="1"/>
  <c r="BC259" i="1"/>
  <c r="BY295" i="1"/>
  <c r="BX294" i="1"/>
  <c r="BP437" i="1"/>
  <c r="BO436" i="1"/>
  <c r="BC350" i="1"/>
  <c r="BD351" i="1"/>
  <c r="BP381" i="1"/>
  <c r="BO380" i="1"/>
  <c r="BP409" i="1"/>
  <c r="BO408" i="1"/>
  <c r="BD204" i="1"/>
  <c r="BC203" i="1"/>
  <c r="BC155" i="1"/>
  <c r="BB154" i="1"/>
  <c r="BD266" i="1"/>
  <c r="BE267" i="1"/>
  <c r="BR80" i="1"/>
  <c r="BQ79" i="1"/>
  <c r="BQ102" i="1"/>
  <c r="BP101" i="1"/>
  <c r="BS148" i="1"/>
  <c r="BR147" i="1"/>
  <c r="BO451" i="1"/>
  <c r="BN450" i="1"/>
  <c r="BR73" i="1"/>
  <c r="BQ72" i="1"/>
  <c r="BP471" i="1"/>
  <c r="BQ472" i="1"/>
  <c r="BS87" i="1"/>
  <c r="BR86" i="1"/>
  <c r="BQ109" i="1"/>
  <c r="BR110" i="1"/>
  <c r="BD344" i="1"/>
  <c r="BC343" i="1"/>
  <c r="BC93" i="1"/>
  <c r="BD94" i="1"/>
  <c r="BE329" i="1"/>
  <c r="BF330" i="1"/>
  <c r="BE309" i="1"/>
  <c r="BD308" i="1"/>
  <c r="BP56" i="1"/>
  <c r="BQ57" i="1"/>
  <c r="BS140" i="1"/>
  <c r="BT141" i="1"/>
  <c r="BM24" i="1"/>
  <c r="BN25" i="1"/>
  <c r="BS48" i="1"/>
  <c r="BT49" i="1"/>
  <c r="BP430" i="1"/>
  <c r="BO429" i="1"/>
  <c r="BP374" i="1"/>
  <c r="BO373" i="1"/>
  <c r="BD281" i="1"/>
  <c r="BC280" i="1"/>
  <c r="BR17" i="1"/>
  <c r="BQ16" i="1"/>
  <c r="BP117" i="1"/>
  <c r="BQ118" i="1"/>
  <c r="BQ169" i="1"/>
  <c r="BP168" i="1"/>
  <c r="BN422" i="1"/>
  <c r="BO423" i="1"/>
  <c r="BO478" i="1"/>
  <c r="BP479" i="1"/>
  <c r="BE274" i="1"/>
  <c r="BD273" i="1"/>
  <c r="BQ367" i="1"/>
  <c r="BP366" i="1"/>
  <c r="BE218" i="1"/>
  <c r="BD217" i="1"/>
  <c r="BC302" i="1"/>
  <c r="BB301" i="1"/>
  <c r="BE224" i="1"/>
  <c r="BF225" i="1"/>
  <c r="BQ32" i="1"/>
  <c r="BR33" i="1"/>
  <c r="BP388" i="1"/>
  <c r="BO387" i="1"/>
  <c r="BB124" i="1"/>
  <c r="BC125" i="1"/>
  <c r="BP458" i="1"/>
  <c r="BO457" i="1"/>
  <c r="BQ133" i="1"/>
  <c r="BP132" i="1"/>
  <c r="BE486" i="1"/>
  <c r="BD485" i="1"/>
  <c r="BR9" i="1"/>
  <c r="BS10" i="1"/>
  <c r="BR41" i="1"/>
  <c r="BQ40" i="1"/>
  <c r="BQ402" i="1"/>
  <c r="BP401" i="1"/>
  <c r="BB64" i="1"/>
  <c r="BC65" i="1"/>
  <c r="BR162" i="1"/>
  <c r="BQ161" i="1"/>
  <c r="BM287" i="1"/>
  <c r="BN288" i="1"/>
  <c r="BR464" i="1"/>
  <c r="BS465" i="1"/>
  <c r="BR444" i="1"/>
  <c r="BQ443" i="1"/>
  <c r="BF211" i="1" l="1"/>
  <c r="BE210" i="1"/>
  <c r="BC238" i="1"/>
  <c r="BD239" i="1"/>
  <c r="BE337" i="1"/>
  <c r="BD336" i="1"/>
  <c r="BS41" i="1"/>
  <c r="BR40" i="1"/>
  <c r="BP457" i="1"/>
  <c r="BQ458" i="1"/>
  <c r="BQ366" i="1"/>
  <c r="BR367" i="1"/>
  <c r="BR169" i="1"/>
  <c r="BQ168" i="1"/>
  <c r="BE281" i="1"/>
  <c r="BD280" i="1"/>
  <c r="BP451" i="1"/>
  <c r="BO450" i="1"/>
  <c r="BQ381" i="1"/>
  <c r="BP380" i="1"/>
  <c r="BD259" i="1"/>
  <c r="BE260" i="1"/>
  <c r="BD93" i="1"/>
  <c r="BE94" i="1"/>
  <c r="BE351" i="1"/>
  <c r="BD350" i="1"/>
  <c r="BC231" i="1"/>
  <c r="BD232" i="1"/>
  <c r="BO288" i="1"/>
  <c r="BN287" i="1"/>
  <c r="BN24" i="1"/>
  <c r="BO25" i="1"/>
  <c r="BF329" i="1"/>
  <c r="BG330" i="1"/>
  <c r="BD125" i="1"/>
  <c r="BC124" i="1"/>
  <c r="BF274" i="1"/>
  <c r="BE273" i="1"/>
  <c r="BP373" i="1"/>
  <c r="BQ374" i="1"/>
  <c r="BT87" i="1"/>
  <c r="BS86" i="1"/>
  <c r="BT148" i="1"/>
  <c r="BS147" i="1"/>
  <c r="BC154" i="1"/>
  <c r="BD155" i="1"/>
  <c r="BF267" i="1"/>
  <c r="BE266" i="1"/>
  <c r="BT10" i="1"/>
  <c r="BS9" i="1"/>
  <c r="BR118" i="1"/>
  <c r="BQ117" i="1"/>
  <c r="BP478" i="1"/>
  <c r="BQ479" i="1"/>
  <c r="BQ56" i="1"/>
  <c r="BR57" i="1"/>
  <c r="BQ471" i="1"/>
  <c r="BR472" i="1"/>
  <c r="BC358" i="1"/>
  <c r="BD359" i="1"/>
  <c r="BC301" i="1"/>
  <c r="BD302" i="1"/>
  <c r="BS444" i="1"/>
  <c r="BR443" i="1"/>
  <c r="BE485" i="1"/>
  <c r="BF486" i="1"/>
  <c r="BP387" i="1"/>
  <c r="BQ388" i="1"/>
  <c r="BF218" i="1"/>
  <c r="BE217" i="1"/>
  <c r="BR16" i="1"/>
  <c r="BS17" i="1"/>
  <c r="BP429" i="1"/>
  <c r="BQ430" i="1"/>
  <c r="BQ101" i="1"/>
  <c r="BR102" i="1"/>
  <c r="BD203" i="1"/>
  <c r="BE204" i="1"/>
  <c r="BQ437" i="1"/>
  <c r="BP436" i="1"/>
  <c r="BU141" i="1"/>
  <c r="BT140" i="1"/>
  <c r="BR161" i="1"/>
  <c r="BS162" i="1"/>
  <c r="BC64" i="1"/>
  <c r="BD65" i="1"/>
  <c r="BS464" i="1"/>
  <c r="BT465" i="1"/>
  <c r="BR32" i="1"/>
  <c r="BS33" i="1"/>
  <c r="BP423" i="1"/>
  <c r="BO422" i="1"/>
  <c r="BU49" i="1"/>
  <c r="BT48" i="1"/>
  <c r="BR395" i="1"/>
  <c r="BQ394" i="1"/>
  <c r="BF224" i="1"/>
  <c r="BG225" i="1"/>
  <c r="BS110" i="1"/>
  <c r="BR109" i="1"/>
  <c r="BQ401" i="1"/>
  <c r="BR402" i="1"/>
  <c r="BR133" i="1"/>
  <c r="BQ132" i="1"/>
  <c r="BF309" i="1"/>
  <c r="BE308" i="1"/>
  <c r="BE344" i="1"/>
  <c r="BD343" i="1"/>
  <c r="BS73" i="1"/>
  <c r="BR72" i="1"/>
  <c r="BS80" i="1"/>
  <c r="BR79" i="1"/>
  <c r="BP408" i="1"/>
  <c r="BQ409" i="1"/>
  <c r="BZ295" i="1"/>
  <c r="BZ294" i="1" s="1"/>
  <c r="BY294" i="1"/>
  <c r="BG211" i="1" l="1"/>
  <c r="BF210" i="1"/>
  <c r="BE336" i="1"/>
  <c r="BF337" i="1"/>
  <c r="BE239" i="1"/>
  <c r="BD238" i="1"/>
  <c r="BS161" i="1"/>
  <c r="BT162" i="1"/>
  <c r="BS109" i="1"/>
  <c r="BT110" i="1"/>
  <c r="BQ423" i="1"/>
  <c r="BP422" i="1"/>
  <c r="BF217" i="1"/>
  <c r="BG218" i="1"/>
  <c r="BF273" i="1"/>
  <c r="BG274" i="1"/>
  <c r="BP288" i="1"/>
  <c r="BO287" i="1"/>
  <c r="BS169" i="1"/>
  <c r="BR168" i="1"/>
  <c r="BQ387" i="1"/>
  <c r="BR388" i="1"/>
  <c r="BD231" i="1"/>
  <c r="BE232" i="1"/>
  <c r="BS367" i="1"/>
  <c r="BR366" i="1"/>
  <c r="BD301" i="1"/>
  <c r="BE302" i="1"/>
  <c r="BT80" i="1"/>
  <c r="BS79" i="1"/>
  <c r="BS72" i="1"/>
  <c r="BT73" i="1"/>
  <c r="BV141" i="1"/>
  <c r="BU140" i="1"/>
  <c r="BR117" i="1"/>
  <c r="BS118" i="1"/>
  <c r="BU148" i="1"/>
  <c r="BT147" i="1"/>
  <c r="BE125" i="1"/>
  <c r="BD124" i="1"/>
  <c r="BQ380" i="1"/>
  <c r="BR381" i="1"/>
  <c r="BQ478" i="1"/>
  <c r="BR479" i="1"/>
  <c r="BU465" i="1"/>
  <c r="BT464" i="1"/>
  <c r="BQ429" i="1"/>
  <c r="BR430" i="1"/>
  <c r="BF485" i="1"/>
  <c r="BG486" i="1"/>
  <c r="BR471" i="1"/>
  <c r="BS472" i="1"/>
  <c r="BH330" i="1"/>
  <c r="BG329" i="1"/>
  <c r="BQ457" i="1"/>
  <c r="BR458" i="1"/>
  <c r="BE259" i="1"/>
  <c r="BF260" i="1"/>
  <c r="BF344" i="1"/>
  <c r="BE343" i="1"/>
  <c r="BS133" i="1"/>
  <c r="BR132" i="1"/>
  <c r="BS395" i="1"/>
  <c r="BR394" i="1"/>
  <c r="BR437" i="1"/>
  <c r="BQ436" i="1"/>
  <c r="BT9" i="1"/>
  <c r="BU10" i="1"/>
  <c r="BU87" i="1"/>
  <c r="BT86" i="1"/>
  <c r="BF351" i="1"/>
  <c r="BE350" i="1"/>
  <c r="BP450" i="1"/>
  <c r="BQ451" i="1"/>
  <c r="BR101" i="1"/>
  <c r="BS102" i="1"/>
  <c r="BD154" i="1"/>
  <c r="BE155" i="1"/>
  <c r="BG224" i="1"/>
  <c r="BH225" i="1"/>
  <c r="BE359" i="1"/>
  <c r="BD358" i="1"/>
  <c r="BR409" i="1"/>
  <c r="BQ408" i="1"/>
  <c r="BR401" i="1"/>
  <c r="BS402" i="1"/>
  <c r="BE65" i="1"/>
  <c r="BD64" i="1"/>
  <c r="BE203" i="1"/>
  <c r="BF204" i="1"/>
  <c r="BS16" i="1"/>
  <c r="BT17" i="1"/>
  <c r="BS57" i="1"/>
  <c r="BR56" i="1"/>
  <c r="BR374" i="1"/>
  <c r="BQ373" i="1"/>
  <c r="BO24" i="1"/>
  <c r="BP25" i="1"/>
  <c r="BE93" i="1"/>
  <c r="BF94" i="1"/>
  <c r="BT33" i="1"/>
  <c r="BS32" i="1"/>
  <c r="BF308" i="1"/>
  <c r="BG309" i="1"/>
  <c r="BV49" i="1"/>
  <c r="BU48" i="1"/>
  <c r="BS443" i="1"/>
  <c r="BT444" i="1"/>
  <c r="BG267" i="1"/>
  <c r="BF266" i="1"/>
  <c r="BF281" i="1"/>
  <c r="BE280" i="1"/>
  <c r="BS40" i="1"/>
  <c r="BT41" i="1"/>
  <c r="BH211" i="1" l="1"/>
  <c r="BG210" i="1"/>
  <c r="BE238" i="1"/>
  <c r="BF239" i="1"/>
  <c r="BF336" i="1"/>
  <c r="BG337" i="1"/>
  <c r="BQ450" i="1"/>
  <c r="BR451" i="1"/>
  <c r="BE301" i="1"/>
  <c r="BF302" i="1"/>
  <c r="BG217" i="1"/>
  <c r="BH218" i="1"/>
  <c r="BG281" i="1"/>
  <c r="BF280" i="1"/>
  <c r="BR373" i="1"/>
  <c r="BS374" i="1"/>
  <c r="BE64" i="1"/>
  <c r="BF65" i="1"/>
  <c r="BE358" i="1"/>
  <c r="BF359" i="1"/>
  <c r="BR436" i="1"/>
  <c r="BS437" i="1"/>
  <c r="BH224" i="1"/>
  <c r="BI225" i="1"/>
  <c r="BS458" i="1"/>
  <c r="BR457" i="1"/>
  <c r="BR429" i="1"/>
  <c r="BS430" i="1"/>
  <c r="BR380" i="1"/>
  <c r="BS381" i="1"/>
  <c r="BH267" i="1"/>
  <c r="BG266" i="1"/>
  <c r="BU33" i="1"/>
  <c r="BT32" i="1"/>
  <c r="BT57" i="1"/>
  <c r="BS56" i="1"/>
  <c r="BF350" i="1"/>
  <c r="BG351" i="1"/>
  <c r="BT395" i="1"/>
  <c r="BS394" i="1"/>
  <c r="BE124" i="1"/>
  <c r="BF125" i="1"/>
  <c r="BV140" i="1"/>
  <c r="BW141" i="1"/>
  <c r="BS366" i="1"/>
  <c r="BT367" i="1"/>
  <c r="BS168" i="1"/>
  <c r="BT169" i="1"/>
  <c r="BR423" i="1"/>
  <c r="BQ422" i="1"/>
  <c r="BG308" i="1"/>
  <c r="BH309" i="1"/>
  <c r="BS401" i="1"/>
  <c r="BT402" i="1"/>
  <c r="BT443" i="1"/>
  <c r="BU444" i="1"/>
  <c r="BF93" i="1"/>
  <c r="BG94" i="1"/>
  <c r="BT16" i="1"/>
  <c r="BU17" i="1"/>
  <c r="BE154" i="1"/>
  <c r="BF155" i="1"/>
  <c r="BT72" i="1"/>
  <c r="BU73" i="1"/>
  <c r="BE231" i="1"/>
  <c r="BF232" i="1"/>
  <c r="BU110" i="1"/>
  <c r="BT109" i="1"/>
  <c r="BF259" i="1"/>
  <c r="BG260" i="1"/>
  <c r="BR408" i="1"/>
  <c r="BS409" i="1"/>
  <c r="BU86" i="1"/>
  <c r="BV87" i="1"/>
  <c r="BT133" i="1"/>
  <c r="BS132" i="1"/>
  <c r="BI330" i="1"/>
  <c r="BH329" i="1"/>
  <c r="BV465" i="1"/>
  <c r="BU464" i="1"/>
  <c r="BU147" i="1"/>
  <c r="BV148" i="1"/>
  <c r="BP287" i="1"/>
  <c r="BQ288" i="1"/>
  <c r="BT40" i="1"/>
  <c r="BU41" i="1"/>
  <c r="BP24" i="1"/>
  <c r="BQ25" i="1"/>
  <c r="BF203" i="1"/>
  <c r="BG204" i="1"/>
  <c r="BS101" i="1"/>
  <c r="BT102" i="1"/>
  <c r="BV10" i="1"/>
  <c r="BU9" i="1"/>
  <c r="BT472" i="1"/>
  <c r="BS471" i="1"/>
  <c r="BS479" i="1"/>
  <c r="BR478" i="1"/>
  <c r="BS117" i="1"/>
  <c r="BT118" i="1"/>
  <c r="BR387" i="1"/>
  <c r="BS388" i="1"/>
  <c r="BG273" i="1"/>
  <c r="BH274" i="1"/>
  <c r="BT161" i="1"/>
  <c r="BU162" i="1"/>
  <c r="BG485" i="1"/>
  <c r="BH486" i="1"/>
  <c r="BW49" i="1"/>
  <c r="BV48" i="1"/>
  <c r="BG344" i="1"/>
  <c r="BF343" i="1"/>
  <c r="BT79" i="1"/>
  <c r="BU80" i="1"/>
  <c r="BH210" i="1" l="1"/>
  <c r="BI211" i="1"/>
  <c r="BG336" i="1"/>
  <c r="BH337" i="1"/>
  <c r="BF238" i="1"/>
  <c r="BG239" i="1"/>
  <c r="BH273" i="1"/>
  <c r="BI274" i="1"/>
  <c r="BG93" i="1"/>
  <c r="BH94" i="1"/>
  <c r="BI309" i="1"/>
  <c r="BH308" i="1"/>
  <c r="BH344" i="1"/>
  <c r="BG343" i="1"/>
  <c r="BU472" i="1"/>
  <c r="BT471" i="1"/>
  <c r="BU57" i="1"/>
  <c r="BT56" i="1"/>
  <c r="BF124" i="1"/>
  <c r="BG125" i="1"/>
  <c r="BF64" i="1"/>
  <c r="BG65" i="1"/>
  <c r="BF358" i="1"/>
  <c r="BG359" i="1"/>
  <c r="BR25" i="1"/>
  <c r="BQ24" i="1"/>
  <c r="BW465" i="1"/>
  <c r="BV464" i="1"/>
  <c r="BS423" i="1"/>
  <c r="BR422" i="1"/>
  <c r="BV33" i="1"/>
  <c r="BU32" i="1"/>
  <c r="BT458" i="1"/>
  <c r="BS457" i="1"/>
  <c r="BF231" i="1"/>
  <c r="BG232" i="1"/>
  <c r="BW140" i="1"/>
  <c r="BX141" i="1"/>
  <c r="BT101" i="1"/>
  <c r="BU102" i="1"/>
  <c r="BU40" i="1"/>
  <c r="BV41" i="1"/>
  <c r="BH260" i="1"/>
  <c r="BG259" i="1"/>
  <c r="BG155" i="1"/>
  <c r="BF154" i="1"/>
  <c r="BT401" i="1"/>
  <c r="BU402" i="1"/>
  <c r="BT168" i="1"/>
  <c r="BU169" i="1"/>
  <c r="BI224" i="1"/>
  <c r="BJ225" i="1"/>
  <c r="BS373" i="1"/>
  <c r="BT374" i="1"/>
  <c r="BG302" i="1"/>
  <c r="BF301" i="1"/>
  <c r="BV86" i="1"/>
  <c r="BW87" i="1"/>
  <c r="BS408" i="1"/>
  <c r="BT409" i="1"/>
  <c r="BW48" i="1"/>
  <c r="BX49" i="1"/>
  <c r="BI329" i="1"/>
  <c r="BJ330" i="1"/>
  <c r="BT394" i="1"/>
  <c r="BU395" i="1"/>
  <c r="BH266" i="1"/>
  <c r="BI267" i="1"/>
  <c r="BV147" i="1"/>
  <c r="BW148" i="1"/>
  <c r="BS429" i="1"/>
  <c r="BT430" i="1"/>
  <c r="BT388" i="1"/>
  <c r="BS387" i="1"/>
  <c r="BU443" i="1"/>
  <c r="BV444" i="1"/>
  <c r="BW10" i="1"/>
  <c r="BV9" i="1"/>
  <c r="BI486" i="1"/>
  <c r="BH485" i="1"/>
  <c r="BU79" i="1"/>
  <c r="BV80" i="1"/>
  <c r="BU161" i="1"/>
  <c r="BV162" i="1"/>
  <c r="BR288" i="1"/>
  <c r="BQ287" i="1"/>
  <c r="BV17" i="1"/>
  <c r="BU16" i="1"/>
  <c r="BT366" i="1"/>
  <c r="BU367" i="1"/>
  <c r="BG350" i="1"/>
  <c r="BH351" i="1"/>
  <c r="BS380" i="1"/>
  <c r="BT381" i="1"/>
  <c r="BS436" i="1"/>
  <c r="BT437" i="1"/>
  <c r="BS451" i="1"/>
  <c r="BR450" i="1"/>
  <c r="BH204" i="1"/>
  <c r="BG203" i="1"/>
  <c r="BH217" i="1"/>
  <c r="BI218" i="1"/>
  <c r="BU72" i="1"/>
  <c r="BV73" i="1"/>
  <c r="BT117" i="1"/>
  <c r="BU118" i="1"/>
  <c r="BT479" i="1"/>
  <c r="BS478" i="1"/>
  <c r="BU133" i="1"/>
  <c r="BT132" i="1"/>
  <c r="BU109" i="1"/>
  <c r="BV110" i="1"/>
  <c r="BH281" i="1"/>
  <c r="BG280" i="1"/>
  <c r="BI210" i="1" l="1"/>
  <c r="BJ211" i="1"/>
  <c r="BH239" i="1"/>
  <c r="BG238" i="1"/>
  <c r="BH336" i="1"/>
  <c r="BI337" i="1"/>
  <c r="BU437" i="1"/>
  <c r="BT436" i="1"/>
  <c r="BI260" i="1"/>
  <c r="BH259" i="1"/>
  <c r="BT423" i="1"/>
  <c r="BS422" i="1"/>
  <c r="BH343" i="1"/>
  <c r="BI344" i="1"/>
  <c r="BW73" i="1"/>
  <c r="BV72" i="1"/>
  <c r="BV79" i="1"/>
  <c r="BW80" i="1"/>
  <c r="BW41" i="1"/>
  <c r="BV40" i="1"/>
  <c r="BG124" i="1"/>
  <c r="BH125" i="1"/>
  <c r="BV443" i="1"/>
  <c r="BW444" i="1"/>
  <c r="BU132" i="1"/>
  <c r="BV133" i="1"/>
  <c r="BX465" i="1"/>
  <c r="BW464" i="1"/>
  <c r="BI308" i="1"/>
  <c r="BJ309" i="1"/>
  <c r="BI266" i="1"/>
  <c r="BJ267" i="1"/>
  <c r="BG64" i="1"/>
  <c r="BH65" i="1"/>
  <c r="BU168" i="1"/>
  <c r="BV169" i="1"/>
  <c r="BT429" i="1"/>
  <c r="BU430" i="1"/>
  <c r="BJ329" i="1"/>
  <c r="BK330" i="1"/>
  <c r="BU401" i="1"/>
  <c r="BV402" i="1"/>
  <c r="BV102" i="1"/>
  <c r="BU101" i="1"/>
  <c r="BH93" i="1"/>
  <c r="BI94" i="1"/>
  <c r="BW110" i="1"/>
  <c r="BV109" i="1"/>
  <c r="BT408" i="1"/>
  <c r="BU409" i="1"/>
  <c r="BG231" i="1"/>
  <c r="BH232" i="1"/>
  <c r="BU381" i="1"/>
  <c r="BT380" i="1"/>
  <c r="BW86" i="1"/>
  <c r="BX87" i="1"/>
  <c r="BH350" i="1"/>
  <c r="BI351" i="1"/>
  <c r="BU479" i="1"/>
  <c r="BT478" i="1"/>
  <c r="BI204" i="1"/>
  <c r="BH203" i="1"/>
  <c r="BS288" i="1"/>
  <c r="BR287" i="1"/>
  <c r="BJ486" i="1"/>
  <c r="BI485" i="1"/>
  <c r="BH302" i="1"/>
  <c r="BG301" i="1"/>
  <c r="BT457" i="1"/>
  <c r="BU458" i="1"/>
  <c r="BS25" i="1"/>
  <c r="BR24" i="1"/>
  <c r="BV57" i="1"/>
  <c r="BU56" i="1"/>
  <c r="BV161" i="1"/>
  <c r="BW162" i="1"/>
  <c r="BK225" i="1"/>
  <c r="BJ224" i="1"/>
  <c r="BU388" i="1"/>
  <c r="BT387" i="1"/>
  <c r="BV118" i="1"/>
  <c r="BU117" i="1"/>
  <c r="BU366" i="1"/>
  <c r="BV367" i="1"/>
  <c r="BW147" i="1"/>
  <c r="BX148" i="1"/>
  <c r="BX48" i="1"/>
  <c r="BY49" i="1"/>
  <c r="BT373" i="1"/>
  <c r="BU374" i="1"/>
  <c r="BY141" i="1"/>
  <c r="BX140" i="1"/>
  <c r="BG358" i="1"/>
  <c r="BH359" i="1"/>
  <c r="BI273" i="1"/>
  <c r="BJ274" i="1"/>
  <c r="BI217" i="1"/>
  <c r="BJ218" i="1"/>
  <c r="BU394" i="1"/>
  <c r="BV395" i="1"/>
  <c r="BV16" i="1"/>
  <c r="BW17" i="1"/>
  <c r="BH280" i="1"/>
  <c r="BI281" i="1"/>
  <c r="BS450" i="1"/>
  <c r="BT451" i="1"/>
  <c r="BX10" i="1"/>
  <c r="BW9" i="1"/>
  <c r="BH155" i="1"/>
  <c r="BG154" i="1"/>
  <c r="BW33" i="1"/>
  <c r="BV32" i="1"/>
  <c r="BV472" i="1"/>
  <c r="BU471" i="1"/>
  <c r="BK211" i="1" l="1"/>
  <c r="BJ210" i="1"/>
  <c r="BI336" i="1"/>
  <c r="BJ337" i="1"/>
  <c r="BH238" i="1"/>
  <c r="BI239" i="1"/>
  <c r="BH301" i="1"/>
  <c r="BI302" i="1"/>
  <c r="BU478" i="1"/>
  <c r="BV479" i="1"/>
  <c r="BW102" i="1"/>
  <c r="BV101" i="1"/>
  <c r="BY465" i="1"/>
  <c r="BX464" i="1"/>
  <c r="BI280" i="1"/>
  <c r="BJ281" i="1"/>
  <c r="BI65" i="1"/>
  <c r="BH64" i="1"/>
  <c r="BV132" i="1"/>
  <c r="BW133" i="1"/>
  <c r="BW367" i="1"/>
  <c r="BV366" i="1"/>
  <c r="BI343" i="1"/>
  <c r="BJ344" i="1"/>
  <c r="BZ49" i="1"/>
  <c r="BZ48" i="1" s="1"/>
  <c r="BY48" i="1"/>
  <c r="BJ485" i="1"/>
  <c r="BK486" i="1"/>
  <c r="BX41" i="1"/>
  <c r="BW40" i="1"/>
  <c r="BT422" i="1"/>
  <c r="BU423" i="1"/>
  <c r="BW402" i="1"/>
  <c r="BV401" i="1"/>
  <c r="BV394" i="1"/>
  <c r="BW395" i="1"/>
  <c r="BX147" i="1"/>
  <c r="BY148" i="1"/>
  <c r="BY87" i="1"/>
  <c r="BX86" i="1"/>
  <c r="BK329" i="1"/>
  <c r="BL330" i="1"/>
  <c r="BJ266" i="1"/>
  <c r="BK267" i="1"/>
  <c r="BW443" i="1"/>
  <c r="BX444" i="1"/>
  <c r="BX80" i="1"/>
  <c r="BW79" i="1"/>
  <c r="BV374" i="1"/>
  <c r="BU373" i="1"/>
  <c r="BV168" i="1"/>
  <c r="BW169" i="1"/>
  <c r="BX17" i="1"/>
  <c r="BW16" i="1"/>
  <c r="BV409" i="1"/>
  <c r="BU408" i="1"/>
  <c r="BH154" i="1"/>
  <c r="BI155" i="1"/>
  <c r="BV56" i="1"/>
  <c r="BW57" i="1"/>
  <c r="BU387" i="1"/>
  <c r="BV388" i="1"/>
  <c r="BT25" i="1"/>
  <c r="BS24" i="1"/>
  <c r="BS287" i="1"/>
  <c r="BT288" i="1"/>
  <c r="BX110" i="1"/>
  <c r="BW109" i="1"/>
  <c r="BI259" i="1"/>
  <c r="BJ260" i="1"/>
  <c r="BJ273" i="1"/>
  <c r="BK274" i="1"/>
  <c r="BX9" i="1"/>
  <c r="BY10" i="1"/>
  <c r="BT450" i="1"/>
  <c r="BU451" i="1"/>
  <c r="BJ217" i="1"/>
  <c r="BK218" i="1"/>
  <c r="BV458" i="1"/>
  <c r="BU457" i="1"/>
  <c r="BJ94" i="1"/>
  <c r="BI93" i="1"/>
  <c r="BV430" i="1"/>
  <c r="BU429" i="1"/>
  <c r="BJ308" i="1"/>
  <c r="BK309" i="1"/>
  <c r="BI125" i="1"/>
  <c r="BH124" i="1"/>
  <c r="BW161" i="1"/>
  <c r="BX162" i="1"/>
  <c r="BI232" i="1"/>
  <c r="BH231" i="1"/>
  <c r="BX33" i="1"/>
  <c r="BW32" i="1"/>
  <c r="BJ351" i="1"/>
  <c r="BI350" i="1"/>
  <c r="BW118" i="1"/>
  <c r="BV117" i="1"/>
  <c r="BI359" i="1"/>
  <c r="BH358" i="1"/>
  <c r="BW472" i="1"/>
  <c r="BV471" i="1"/>
  <c r="BY140" i="1"/>
  <c r="BZ141" i="1"/>
  <c r="BZ140" i="1" s="1"/>
  <c r="BL225" i="1"/>
  <c r="BK224" i="1"/>
  <c r="BI203" i="1"/>
  <c r="BJ204" i="1"/>
  <c r="BV381" i="1"/>
  <c r="BU380" i="1"/>
  <c r="BX73" i="1"/>
  <c r="BW72" i="1"/>
  <c r="BV437" i="1"/>
  <c r="BU436" i="1"/>
  <c r="BK210" i="1" l="1"/>
  <c r="BL211" i="1"/>
  <c r="BI238" i="1"/>
  <c r="BJ239" i="1"/>
  <c r="BJ336" i="1"/>
  <c r="BK337" i="1"/>
  <c r="BI154" i="1"/>
  <c r="BJ155" i="1"/>
  <c r="BK485" i="1"/>
  <c r="BL486" i="1"/>
  <c r="BK351" i="1"/>
  <c r="BJ350" i="1"/>
  <c r="BI124" i="1"/>
  <c r="BJ125" i="1"/>
  <c r="BV457" i="1"/>
  <c r="BW458" i="1"/>
  <c r="BW374" i="1"/>
  <c r="BV373" i="1"/>
  <c r="BX402" i="1"/>
  <c r="BW401" i="1"/>
  <c r="BX102" i="1"/>
  <c r="BW101" i="1"/>
  <c r="BW479" i="1"/>
  <c r="BV478" i="1"/>
  <c r="BW132" i="1"/>
  <c r="BX133" i="1"/>
  <c r="BU25" i="1"/>
  <c r="BT24" i="1"/>
  <c r="BW409" i="1"/>
  <c r="BV408" i="1"/>
  <c r="BY80" i="1"/>
  <c r="BX79" i="1"/>
  <c r="BZ87" i="1"/>
  <c r="BZ86" i="1" s="1"/>
  <c r="BY86" i="1"/>
  <c r="BJ65" i="1"/>
  <c r="BI64" i="1"/>
  <c r="BK308" i="1"/>
  <c r="BL309" i="1"/>
  <c r="BX32" i="1"/>
  <c r="BY33" i="1"/>
  <c r="BK217" i="1"/>
  <c r="BL218" i="1"/>
  <c r="BJ259" i="1"/>
  <c r="BK260" i="1"/>
  <c r="BV387" i="1"/>
  <c r="BW388" i="1"/>
  <c r="BY444" i="1"/>
  <c r="BX443" i="1"/>
  <c r="BZ148" i="1"/>
  <c r="BZ147" i="1" s="1"/>
  <c r="BY147" i="1"/>
  <c r="BU422" i="1"/>
  <c r="BV423" i="1"/>
  <c r="BJ343" i="1"/>
  <c r="BK344" i="1"/>
  <c r="BK281" i="1"/>
  <c r="BJ280" i="1"/>
  <c r="BI301" i="1"/>
  <c r="BJ302" i="1"/>
  <c r="BX472" i="1"/>
  <c r="BW471" i="1"/>
  <c r="BJ359" i="1"/>
  <c r="BI358" i="1"/>
  <c r="BJ232" i="1"/>
  <c r="BI231" i="1"/>
  <c r="BW430" i="1"/>
  <c r="BV429" i="1"/>
  <c r="BY17" i="1"/>
  <c r="BX16" i="1"/>
  <c r="BY9" i="1"/>
  <c r="BZ10" i="1"/>
  <c r="BZ9" i="1" s="1"/>
  <c r="BL329" i="1"/>
  <c r="BM330" i="1"/>
  <c r="BY73" i="1"/>
  <c r="BX72" i="1"/>
  <c r="BK273" i="1"/>
  <c r="BL274" i="1"/>
  <c r="BW381" i="1"/>
  <c r="BV380" i="1"/>
  <c r="BY162" i="1"/>
  <c r="BX161" i="1"/>
  <c r="BV451" i="1"/>
  <c r="BU450" i="1"/>
  <c r="BW56" i="1"/>
  <c r="BX57" i="1"/>
  <c r="BW168" i="1"/>
  <c r="BX169" i="1"/>
  <c r="BK266" i="1"/>
  <c r="BL267" i="1"/>
  <c r="BW394" i="1"/>
  <c r="BX395" i="1"/>
  <c r="BU288" i="1"/>
  <c r="BT287" i="1"/>
  <c r="BJ203" i="1"/>
  <c r="BK204" i="1"/>
  <c r="BV436" i="1"/>
  <c r="BW437" i="1"/>
  <c r="BL224" i="1"/>
  <c r="BM225" i="1"/>
  <c r="BW117" i="1"/>
  <c r="BX118" i="1"/>
  <c r="BJ93" i="1"/>
  <c r="BK94" i="1"/>
  <c r="BY110" i="1"/>
  <c r="BX109" i="1"/>
  <c r="BY41" i="1"/>
  <c r="BX40" i="1"/>
  <c r="BX367" i="1"/>
  <c r="BW366" i="1"/>
  <c r="BY464" i="1"/>
  <c r="BZ465" i="1"/>
  <c r="BZ464" i="1" s="1"/>
  <c r="BL210" i="1" l="1"/>
  <c r="BM211" i="1"/>
  <c r="BL337" i="1"/>
  <c r="BK336" i="1"/>
  <c r="BJ238" i="1"/>
  <c r="BK239" i="1"/>
  <c r="BK302" i="1"/>
  <c r="BJ301" i="1"/>
  <c r="BW451" i="1"/>
  <c r="BV450" i="1"/>
  <c r="BZ73" i="1"/>
  <c r="BZ72" i="1" s="1"/>
  <c r="BY72" i="1"/>
  <c r="BX430" i="1"/>
  <c r="BW429" i="1"/>
  <c r="BY102" i="1"/>
  <c r="BX101" i="1"/>
  <c r="BY133" i="1"/>
  <c r="BX132" i="1"/>
  <c r="BZ110" i="1"/>
  <c r="BZ109" i="1" s="1"/>
  <c r="BY109" i="1"/>
  <c r="BK93" i="1"/>
  <c r="BL94" i="1"/>
  <c r="BM329" i="1"/>
  <c r="BN330" i="1"/>
  <c r="BJ231" i="1"/>
  <c r="BK232" i="1"/>
  <c r="BL281" i="1"/>
  <c r="BK280" i="1"/>
  <c r="BZ444" i="1"/>
  <c r="BZ443" i="1" s="1"/>
  <c r="BY443" i="1"/>
  <c r="BZ80" i="1"/>
  <c r="BZ79" i="1" s="1"/>
  <c r="BY79" i="1"/>
  <c r="BY402" i="1"/>
  <c r="BX401" i="1"/>
  <c r="BK350" i="1"/>
  <c r="BL351" i="1"/>
  <c r="BJ124" i="1"/>
  <c r="BK125" i="1"/>
  <c r="BL204" i="1"/>
  <c r="BK203" i="1"/>
  <c r="BL344" i="1"/>
  <c r="BK343" i="1"/>
  <c r="BX388" i="1"/>
  <c r="BW387" i="1"/>
  <c r="BM309" i="1"/>
  <c r="BL308" i="1"/>
  <c r="BM486" i="1"/>
  <c r="BL485" i="1"/>
  <c r="BX437" i="1"/>
  <c r="BW436" i="1"/>
  <c r="BM218" i="1"/>
  <c r="BL217" i="1"/>
  <c r="BY32" i="1"/>
  <c r="BZ33" i="1"/>
  <c r="BZ32" i="1" s="1"/>
  <c r="BY367" i="1"/>
  <c r="BX366" i="1"/>
  <c r="BU287" i="1"/>
  <c r="BV288" i="1"/>
  <c r="BX381" i="1"/>
  <c r="BW380" i="1"/>
  <c r="BJ358" i="1"/>
  <c r="BK359" i="1"/>
  <c r="BX409" i="1"/>
  <c r="BW408" i="1"/>
  <c r="BW478" i="1"/>
  <c r="BX479" i="1"/>
  <c r="BX374" i="1"/>
  <c r="BW373" i="1"/>
  <c r="BL266" i="1"/>
  <c r="BM267" i="1"/>
  <c r="BY118" i="1"/>
  <c r="BX117" i="1"/>
  <c r="BY169" i="1"/>
  <c r="BX168" i="1"/>
  <c r="BM224" i="1"/>
  <c r="BN225" i="1"/>
  <c r="BX56" i="1"/>
  <c r="BY57" i="1"/>
  <c r="BM274" i="1"/>
  <c r="BL273" i="1"/>
  <c r="BW423" i="1"/>
  <c r="BV422" i="1"/>
  <c r="BL260" i="1"/>
  <c r="BK259" i="1"/>
  <c r="BX458" i="1"/>
  <c r="BW457" i="1"/>
  <c r="BK155" i="1"/>
  <c r="BJ154" i="1"/>
  <c r="BX394" i="1"/>
  <c r="BY395" i="1"/>
  <c r="BZ162" i="1"/>
  <c r="BZ161" i="1" s="1"/>
  <c r="BY161" i="1"/>
  <c r="BZ41" i="1"/>
  <c r="BZ40" i="1" s="1"/>
  <c r="BY40" i="1"/>
  <c r="BZ17" i="1"/>
  <c r="BZ16" i="1" s="1"/>
  <c r="BY16" i="1"/>
  <c r="BX471" i="1"/>
  <c r="BY472" i="1"/>
  <c r="BJ64" i="1"/>
  <c r="BK65" i="1"/>
  <c r="BU24" i="1"/>
  <c r="BV25" i="1"/>
  <c r="BM210" i="1" l="1"/>
  <c r="BN211" i="1"/>
  <c r="BL239" i="1"/>
  <c r="BK238" i="1"/>
  <c r="BL336" i="1"/>
  <c r="BM337" i="1"/>
  <c r="BZ395" i="1"/>
  <c r="BZ394" i="1" s="1"/>
  <c r="BY394" i="1"/>
  <c r="BM351" i="1"/>
  <c r="BL350" i="1"/>
  <c r="BL259" i="1"/>
  <c r="BM260" i="1"/>
  <c r="BX373" i="1"/>
  <c r="BY374" i="1"/>
  <c r="BX380" i="1"/>
  <c r="BY381" i="1"/>
  <c r="BN218" i="1"/>
  <c r="BM217" i="1"/>
  <c r="BX387" i="1"/>
  <c r="BY388" i="1"/>
  <c r="BM281" i="1"/>
  <c r="BL280" i="1"/>
  <c r="BK231" i="1"/>
  <c r="BL232" i="1"/>
  <c r="BY437" i="1"/>
  <c r="BX436" i="1"/>
  <c r="BM344" i="1"/>
  <c r="BL343" i="1"/>
  <c r="BZ402" i="1"/>
  <c r="BZ401" i="1" s="1"/>
  <c r="BY401" i="1"/>
  <c r="BZ133" i="1"/>
  <c r="BZ132" i="1" s="1"/>
  <c r="BY132" i="1"/>
  <c r="BX451" i="1"/>
  <c r="BW450" i="1"/>
  <c r="BN329" i="1"/>
  <c r="BO330" i="1"/>
  <c r="BV24" i="1"/>
  <c r="BW25" i="1"/>
  <c r="BK154" i="1"/>
  <c r="BL155" i="1"/>
  <c r="BX457" i="1"/>
  <c r="BY458" i="1"/>
  <c r="BN274" i="1"/>
  <c r="BM273" i="1"/>
  <c r="BZ118" i="1"/>
  <c r="BZ117" i="1" s="1"/>
  <c r="BY117" i="1"/>
  <c r="BX408" i="1"/>
  <c r="BY409" i="1"/>
  <c r="BY366" i="1"/>
  <c r="BZ367" i="1"/>
  <c r="BZ366" i="1" s="1"/>
  <c r="BM485" i="1"/>
  <c r="BN486" i="1"/>
  <c r="BL203" i="1"/>
  <c r="BM204" i="1"/>
  <c r="BY101" i="1"/>
  <c r="BZ102" i="1"/>
  <c r="BZ101" i="1" s="1"/>
  <c r="BN224" i="1"/>
  <c r="BO225" i="1"/>
  <c r="BV287" i="1"/>
  <c r="BW288" i="1"/>
  <c r="BX423" i="1"/>
  <c r="BW422" i="1"/>
  <c r="BY471" i="1"/>
  <c r="BZ472" i="1"/>
  <c r="BZ471" i="1" s="1"/>
  <c r="BZ57" i="1"/>
  <c r="BZ56" i="1" s="1"/>
  <c r="BY56" i="1"/>
  <c r="BN267" i="1"/>
  <c r="BM266" i="1"/>
  <c r="BK358" i="1"/>
  <c r="BL359" i="1"/>
  <c r="BL125" i="1"/>
  <c r="BK124" i="1"/>
  <c r="BL93" i="1"/>
  <c r="BM94" i="1"/>
  <c r="BX478" i="1"/>
  <c r="BY479" i="1"/>
  <c r="BZ169" i="1"/>
  <c r="BZ168" i="1" s="1"/>
  <c r="BY168" i="1"/>
  <c r="BK64" i="1"/>
  <c r="BL65" i="1"/>
  <c r="BN309" i="1"/>
  <c r="BM308" i="1"/>
  <c r="BY430" i="1"/>
  <c r="BX429" i="1"/>
  <c r="BK301" i="1"/>
  <c r="BL302" i="1"/>
  <c r="BO211" i="1" l="1"/>
  <c r="BN210" i="1"/>
  <c r="BN337" i="1"/>
  <c r="BM336" i="1"/>
  <c r="BL238" i="1"/>
  <c r="BM239" i="1"/>
  <c r="BN485" i="1"/>
  <c r="BO486" i="1"/>
  <c r="BN273" i="1"/>
  <c r="BO274" i="1"/>
  <c r="BN281" i="1"/>
  <c r="BM280" i="1"/>
  <c r="BY387" i="1"/>
  <c r="BZ388" i="1"/>
  <c r="BZ387" i="1" s="1"/>
  <c r="BM259" i="1"/>
  <c r="BN260" i="1"/>
  <c r="BM343" i="1"/>
  <c r="BN344" i="1"/>
  <c r="BO224" i="1"/>
  <c r="BP225" i="1"/>
  <c r="BL301" i="1"/>
  <c r="BM302" i="1"/>
  <c r="BY408" i="1"/>
  <c r="BZ409" i="1"/>
  <c r="BZ408" i="1" s="1"/>
  <c r="BL154" i="1"/>
  <c r="BM155" i="1"/>
  <c r="BM93" i="1"/>
  <c r="BN94" i="1"/>
  <c r="BP330" i="1"/>
  <c r="BO329" i="1"/>
  <c r="BY429" i="1"/>
  <c r="BZ430" i="1"/>
  <c r="BZ429" i="1" s="1"/>
  <c r="BY423" i="1"/>
  <c r="BX422" i="1"/>
  <c r="BX450" i="1"/>
  <c r="BY451" i="1"/>
  <c r="BZ437" i="1"/>
  <c r="BZ436" i="1" s="1"/>
  <c r="BY436" i="1"/>
  <c r="BN217" i="1"/>
  <c r="BO218" i="1"/>
  <c r="BN351" i="1"/>
  <c r="BM350" i="1"/>
  <c r="BM359" i="1"/>
  <c r="BL358" i="1"/>
  <c r="BY478" i="1"/>
  <c r="BZ479" i="1"/>
  <c r="BZ478" i="1" s="1"/>
  <c r="BX288" i="1"/>
  <c r="BW287" i="1"/>
  <c r="BM203" i="1"/>
  <c r="BN204" i="1"/>
  <c r="BW24" i="1"/>
  <c r="BX25" i="1"/>
  <c r="BL231" i="1"/>
  <c r="BM232" i="1"/>
  <c r="BY380" i="1"/>
  <c r="BZ381" i="1"/>
  <c r="BZ380" i="1" s="1"/>
  <c r="BY373" i="1"/>
  <c r="BZ374" i="1"/>
  <c r="BZ373" i="1" s="1"/>
  <c r="BM65" i="1"/>
  <c r="BL64" i="1"/>
  <c r="BY457" i="1"/>
  <c r="BZ458" i="1"/>
  <c r="BZ457" i="1" s="1"/>
  <c r="BL124" i="1"/>
  <c r="BM125" i="1"/>
  <c r="BN308" i="1"/>
  <c r="BO309" i="1"/>
  <c r="BO267" i="1"/>
  <c r="BN266" i="1"/>
  <c r="BP211" i="1" l="1"/>
  <c r="BO210" i="1"/>
  <c r="BM238" i="1"/>
  <c r="BN239" i="1"/>
  <c r="BO337" i="1"/>
  <c r="BN336" i="1"/>
  <c r="BX287" i="1"/>
  <c r="BY288" i="1"/>
  <c r="BN350" i="1"/>
  <c r="BO351" i="1"/>
  <c r="BY422" i="1"/>
  <c r="BZ423" i="1"/>
  <c r="BZ422" i="1" s="1"/>
  <c r="BM154" i="1"/>
  <c r="BN155" i="1"/>
  <c r="BO281" i="1"/>
  <c r="BN280" i="1"/>
  <c r="BN125" i="1"/>
  <c r="BM124" i="1"/>
  <c r="BM301" i="1"/>
  <c r="BN302" i="1"/>
  <c r="BN259" i="1"/>
  <c r="BO260" i="1"/>
  <c r="BO273" i="1"/>
  <c r="BP274" i="1"/>
  <c r="BM64" i="1"/>
  <c r="BN65" i="1"/>
  <c r="BM358" i="1"/>
  <c r="BN359" i="1"/>
  <c r="BQ330" i="1"/>
  <c r="BP329" i="1"/>
  <c r="BO344" i="1"/>
  <c r="BN343" i="1"/>
  <c r="BM231" i="1"/>
  <c r="BN232" i="1"/>
  <c r="BY450" i="1"/>
  <c r="BZ451" i="1"/>
  <c r="BZ450" i="1" s="1"/>
  <c r="BN93" i="1"/>
  <c r="BO94" i="1"/>
  <c r="BP224" i="1"/>
  <c r="BQ225" i="1"/>
  <c r="BO485" i="1"/>
  <c r="BP486" i="1"/>
  <c r="BO217" i="1"/>
  <c r="BP218" i="1"/>
  <c r="BX24" i="1"/>
  <c r="BY25" i="1"/>
  <c r="BP267" i="1"/>
  <c r="BO266" i="1"/>
  <c r="BO308" i="1"/>
  <c r="BP309" i="1"/>
  <c r="BN203" i="1"/>
  <c r="BO204" i="1"/>
  <c r="BP210" i="1" l="1"/>
  <c r="BQ211" i="1"/>
  <c r="BO336" i="1"/>
  <c r="BP337" i="1"/>
  <c r="BO239" i="1"/>
  <c r="BN238" i="1"/>
  <c r="BQ224" i="1"/>
  <c r="BR225" i="1"/>
  <c r="BN231" i="1"/>
  <c r="BO232" i="1"/>
  <c r="BP217" i="1"/>
  <c r="BQ218" i="1"/>
  <c r="BO350" i="1"/>
  <c r="BP351" i="1"/>
  <c r="BO302" i="1"/>
  <c r="BN301" i="1"/>
  <c r="BZ25" i="1"/>
  <c r="BZ24" i="1" s="1"/>
  <c r="BY24" i="1"/>
  <c r="BP281" i="1"/>
  <c r="BO280" i="1"/>
  <c r="BN124" i="1"/>
  <c r="BO125" i="1"/>
  <c r="BP273" i="1"/>
  <c r="BQ274" i="1"/>
  <c r="BQ309" i="1"/>
  <c r="BP308" i="1"/>
  <c r="BQ486" i="1"/>
  <c r="BP485" i="1"/>
  <c r="BP260" i="1"/>
  <c r="BO259" i="1"/>
  <c r="BO155" i="1"/>
  <c r="BN154" i="1"/>
  <c r="BZ288" i="1"/>
  <c r="BZ287" i="1" s="1"/>
  <c r="BY287" i="1"/>
  <c r="BN358" i="1"/>
  <c r="BO359" i="1"/>
  <c r="BP266" i="1"/>
  <c r="BQ267" i="1"/>
  <c r="BO93" i="1"/>
  <c r="BP94" i="1"/>
  <c r="BN64" i="1"/>
  <c r="BO65" i="1"/>
  <c r="BP204" i="1"/>
  <c r="BO203" i="1"/>
  <c r="BP344" i="1"/>
  <c r="BO343" i="1"/>
  <c r="BQ329" i="1"/>
  <c r="BR330" i="1"/>
  <c r="BQ210" i="1" l="1"/>
  <c r="BR211" i="1"/>
  <c r="BO238" i="1"/>
  <c r="BP239" i="1"/>
  <c r="BP336" i="1"/>
  <c r="BQ337" i="1"/>
  <c r="BP93" i="1"/>
  <c r="BQ94" i="1"/>
  <c r="BR329" i="1"/>
  <c r="BS330" i="1"/>
  <c r="BO231" i="1"/>
  <c r="BP232" i="1"/>
  <c r="BP302" i="1"/>
  <c r="BO301" i="1"/>
  <c r="BP155" i="1"/>
  <c r="BO154" i="1"/>
  <c r="BQ266" i="1"/>
  <c r="BR267" i="1"/>
  <c r="BP125" i="1"/>
  <c r="BO124" i="1"/>
  <c r="BP350" i="1"/>
  <c r="BQ351" i="1"/>
  <c r="BQ308" i="1"/>
  <c r="BR309" i="1"/>
  <c r="BS225" i="1"/>
  <c r="BR224" i="1"/>
  <c r="BQ260" i="1"/>
  <c r="BP259" i="1"/>
  <c r="BO358" i="1"/>
  <c r="BP359" i="1"/>
  <c r="BQ204" i="1"/>
  <c r="BP203" i="1"/>
  <c r="BO64" i="1"/>
  <c r="BP65" i="1"/>
  <c r="BQ217" i="1"/>
  <c r="BR218" i="1"/>
  <c r="BQ273" i="1"/>
  <c r="BR274" i="1"/>
  <c r="BP343" i="1"/>
  <c r="BQ344" i="1"/>
  <c r="BR486" i="1"/>
  <c r="BQ485" i="1"/>
  <c r="BQ281" i="1"/>
  <c r="BP280" i="1"/>
  <c r="BS211" i="1" l="1"/>
  <c r="BR210" i="1"/>
  <c r="BR337" i="1"/>
  <c r="BQ336" i="1"/>
  <c r="BQ239" i="1"/>
  <c r="BP238" i="1"/>
  <c r="BR351" i="1"/>
  <c r="BQ350" i="1"/>
  <c r="BP301" i="1"/>
  <c r="BQ302" i="1"/>
  <c r="BQ259" i="1"/>
  <c r="BR260" i="1"/>
  <c r="BR266" i="1"/>
  <c r="BS267" i="1"/>
  <c r="BS329" i="1"/>
  <c r="BT330" i="1"/>
  <c r="BR217" i="1"/>
  <c r="BS218" i="1"/>
  <c r="BQ232" i="1"/>
  <c r="BP231" i="1"/>
  <c r="BQ65" i="1"/>
  <c r="BP64" i="1"/>
  <c r="BT225" i="1"/>
  <c r="BS224" i="1"/>
  <c r="BR273" i="1"/>
  <c r="BS274" i="1"/>
  <c r="BQ280" i="1"/>
  <c r="BR281" i="1"/>
  <c r="BQ203" i="1"/>
  <c r="BR204" i="1"/>
  <c r="BQ359" i="1"/>
  <c r="BP358" i="1"/>
  <c r="BR94" i="1"/>
  <c r="BQ93" i="1"/>
  <c r="BQ343" i="1"/>
  <c r="BR344" i="1"/>
  <c r="BQ125" i="1"/>
  <c r="BP124" i="1"/>
  <c r="BR308" i="1"/>
  <c r="BS309" i="1"/>
  <c r="BR485" i="1"/>
  <c r="BS486" i="1"/>
  <c r="BP154" i="1"/>
  <c r="BQ155" i="1"/>
  <c r="BS210" i="1" l="1"/>
  <c r="BT211" i="1"/>
  <c r="BQ238" i="1"/>
  <c r="BR239" i="1"/>
  <c r="BS337" i="1"/>
  <c r="BR336" i="1"/>
  <c r="BS308" i="1"/>
  <c r="BT309" i="1"/>
  <c r="BS266" i="1"/>
  <c r="BT267" i="1"/>
  <c r="BQ124" i="1"/>
  <c r="BR125" i="1"/>
  <c r="BS273" i="1"/>
  <c r="BT274" i="1"/>
  <c r="BQ301" i="1"/>
  <c r="BR302" i="1"/>
  <c r="BR93" i="1"/>
  <c r="BS94" i="1"/>
  <c r="BR259" i="1"/>
  <c r="BS260" i="1"/>
  <c r="BR232" i="1"/>
  <c r="BQ231" i="1"/>
  <c r="BR343" i="1"/>
  <c r="BS344" i="1"/>
  <c r="BR359" i="1"/>
  <c r="BQ358" i="1"/>
  <c r="BR65" i="1"/>
  <c r="BQ64" i="1"/>
  <c r="BS281" i="1"/>
  <c r="BR280" i="1"/>
  <c r="BQ154" i="1"/>
  <c r="BR155" i="1"/>
  <c r="BS217" i="1"/>
  <c r="BT218" i="1"/>
  <c r="BT329" i="1"/>
  <c r="BU330" i="1"/>
  <c r="BR203" i="1"/>
  <c r="BS204" i="1"/>
  <c r="BS485" i="1"/>
  <c r="BT486" i="1"/>
  <c r="BT224" i="1"/>
  <c r="BU225" i="1"/>
  <c r="BS351" i="1"/>
  <c r="BR350" i="1"/>
  <c r="BT210" i="1" l="1"/>
  <c r="BU211" i="1"/>
  <c r="BT337" i="1"/>
  <c r="BS336" i="1"/>
  <c r="BR238" i="1"/>
  <c r="BS239" i="1"/>
  <c r="BT260" i="1"/>
  <c r="BS259" i="1"/>
  <c r="BR64" i="1"/>
  <c r="BS65" i="1"/>
  <c r="BU218" i="1"/>
  <c r="BT217" i="1"/>
  <c r="BS155" i="1"/>
  <c r="BR154" i="1"/>
  <c r="BT266" i="1"/>
  <c r="BU267" i="1"/>
  <c r="BR358" i="1"/>
  <c r="BS359" i="1"/>
  <c r="BU329" i="1"/>
  <c r="BV330" i="1"/>
  <c r="BU486" i="1"/>
  <c r="BT485" i="1"/>
  <c r="BS302" i="1"/>
  <c r="BR301" i="1"/>
  <c r="BU274" i="1"/>
  <c r="BT273" i="1"/>
  <c r="BU309" i="1"/>
  <c r="BT308" i="1"/>
  <c r="BR124" i="1"/>
  <c r="BS125" i="1"/>
  <c r="BT204" i="1"/>
  <c r="BS203" i="1"/>
  <c r="BS93" i="1"/>
  <c r="BT94" i="1"/>
  <c r="BT344" i="1"/>
  <c r="BS343" i="1"/>
  <c r="BS350" i="1"/>
  <c r="BT351" i="1"/>
  <c r="BU224" i="1"/>
  <c r="BV225" i="1"/>
  <c r="BT281" i="1"/>
  <c r="BS280" i="1"/>
  <c r="BR231" i="1"/>
  <c r="BS232" i="1"/>
  <c r="BU210" i="1" l="1"/>
  <c r="BV211" i="1"/>
  <c r="BT239" i="1"/>
  <c r="BS238" i="1"/>
  <c r="BT336" i="1"/>
  <c r="BU337" i="1"/>
  <c r="BT125" i="1"/>
  <c r="BS124" i="1"/>
  <c r="BU266" i="1"/>
  <c r="BV267" i="1"/>
  <c r="BS64" i="1"/>
  <c r="BT65" i="1"/>
  <c r="BS358" i="1"/>
  <c r="BT359" i="1"/>
  <c r="BT203" i="1"/>
  <c r="BU204" i="1"/>
  <c r="BU351" i="1"/>
  <c r="BT350" i="1"/>
  <c r="BV309" i="1"/>
  <c r="BU308" i="1"/>
  <c r="BU485" i="1"/>
  <c r="BV486" i="1"/>
  <c r="BS154" i="1"/>
  <c r="BT155" i="1"/>
  <c r="BU94" i="1"/>
  <c r="BT93" i="1"/>
  <c r="BV329" i="1"/>
  <c r="BW330" i="1"/>
  <c r="BV224" i="1"/>
  <c r="BW225" i="1"/>
  <c r="BS301" i="1"/>
  <c r="BT302" i="1"/>
  <c r="BS231" i="1"/>
  <c r="BT232" i="1"/>
  <c r="BU344" i="1"/>
  <c r="BT343" i="1"/>
  <c r="BU281" i="1"/>
  <c r="BT280" i="1"/>
  <c r="BV274" i="1"/>
  <c r="BU273" i="1"/>
  <c r="BV218" i="1"/>
  <c r="BU217" i="1"/>
  <c r="BT259" i="1"/>
  <c r="BU260" i="1"/>
  <c r="BW211" i="1" l="1"/>
  <c r="BV210" i="1"/>
  <c r="BU336" i="1"/>
  <c r="BV337" i="1"/>
  <c r="BU239" i="1"/>
  <c r="BT238" i="1"/>
  <c r="BU65" i="1"/>
  <c r="BT64" i="1"/>
  <c r="BV281" i="1"/>
  <c r="BU280" i="1"/>
  <c r="BT301" i="1"/>
  <c r="BU302" i="1"/>
  <c r="BV273" i="1"/>
  <c r="BW274" i="1"/>
  <c r="BW267" i="1"/>
  <c r="BV266" i="1"/>
  <c r="BT154" i="1"/>
  <c r="BU155" i="1"/>
  <c r="BV351" i="1"/>
  <c r="BU350" i="1"/>
  <c r="BT124" i="1"/>
  <c r="BU125" i="1"/>
  <c r="BW224" i="1"/>
  <c r="BX225" i="1"/>
  <c r="BX330" i="1"/>
  <c r="BW329" i="1"/>
  <c r="BT231" i="1"/>
  <c r="BU232" i="1"/>
  <c r="BV485" i="1"/>
  <c r="BW486" i="1"/>
  <c r="BU359" i="1"/>
  <c r="BT358" i="1"/>
  <c r="BV308" i="1"/>
  <c r="BW309" i="1"/>
  <c r="BU259" i="1"/>
  <c r="BV260" i="1"/>
  <c r="BU203" i="1"/>
  <c r="BV204" i="1"/>
  <c r="BU343" i="1"/>
  <c r="BV344" i="1"/>
  <c r="BV217" i="1"/>
  <c r="BW218" i="1"/>
  <c r="BU93" i="1"/>
  <c r="BV94" i="1"/>
  <c r="BX211" i="1" l="1"/>
  <c r="BW210" i="1"/>
  <c r="BU238" i="1"/>
  <c r="BV239" i="1"/>
  <c r="BW337" i="1"/>
  <c r="BV336" i="1"/>
  <c r="BW308" i="1"/>
  <c r="BX309" i="1"/>
  <c r="BU301" i="1"/>
  <c r="BV302" i="1"/>
  <c r="BU154" i="1"/>
  <c r="BV155" i="1"/>
  <c r="BW273" i="1"/>
  <c r="BX274" i="1"/>
  <c r="BY330" i="1"/>
  <c r="BX329" i="1"/>
  <c r="BW344" i="1"/>
  <c r="BV343" i="1"/>
  <c r="BU358" i="1"/>
  <c r="BV359" i="1"/>
  <c r="BW281" i="1"/>
  <c r="BV280" i="1"/>
  <c r="BW217" i="1"/>
  <c r="BX218" i="1"/>
  <c r="BV125" i="1"/>
  <c r="BU124" i="1"/>
  <c r="BV350" i="1"/>
  <c r="BW351" i="1"/>
  <c r="BW485" i="1"/>
  <c r="BX486" i="1"/>
  <c r="BW94" i="1"/>
  <c r="BV93" i="1"/>
  <c r="BV232" i="1"/>
  <c r="BU231" i="1"/>
  <c r="BV203" i="1"/>
  <c r="BW204" i="1"/>
  <c r="BX224" i="1"/>
  <c r="BY225" i="1"/>
  <c r="BV259" i="1"/>
  <c r="BW260" i="1"/>
  <c r="BX267" i="1"/>
  <c r="BW266" i="1"/>
  <c r="BU64" i="1"/>
  <c r="BV65" i="1"/>
  <c r="BY211" i="1" l="1"/>
  <c r="BX210" i="1"/>
  <c r="BW336" i="1"/>
  <c r="BX337" i="1"/>
  <c r="BV238" i="1"/>
  <c r="BW239" i="1"/>
  <c r="BX273" i="1"/>
  <c r="BY274" i="1"/>
  <c r="BW232" i="1"/>
  <c r="BV231" i="1"/>
  <c r="BV358" i="1"/>
  <c r="BW359" i="1"/>
  <c r="BW155" i="1"/>
  <c r="BV154" i="1"/>
  <c r="BW93" i="1"/>
  <c r="BX94" i="1"/>
  <c r="BV124" i="1"/>
  <c r="BW125" i="1"/>
  <c r="BX260" i="1"/>
  <c r="BW259" i="1"/>
  <c r="BV64" i="1"/>
  <c r="BW65" i="1"/>
  <c r="BX204" i="1"/>
  <c r="BW203" i="1"/>
  <c r="BY486" i="1"/>
  <c r="BX485" i="1"/>
  <c r="BX217" i="1"/>
  <c r="BY218" i="1"/>
  <c r="BW302" i="1"/>
  <c r="BV301" i="1"/>
  <c r="BY224" i="1"/>
  <c r="BZ225" i="1"/>
  <c r="BZ224" i="1" s="1"/>
  <c r="BX344" i="1"/>
  <c r="BW343" i="1"/>
  <c r="BW350" i="1"/>
  <c r="BX351" i="1"/>
  <c r="BY309" i="1"/>
  <c r="BX308" i="1"/>
  <c r="BX266" i="1"/>
  <c r="BY267" i="1"/>
  <c r="BX281" i="1"/>
  <c r="BW280" i="1"/>
  <c r="BY329" i="1"/>
  <c r="BZ330" i="1"/>
  <c r="BZ329" i="1" s="1"/>
  <c r="BY210" i="1" l="1"/>
  <c r="BZ211" i="1"/>
  <c r="BZ210" i="1" s="1"/>
  <c r="BW238" i="1"/>
  <c r="BX239" i="1"/>
  <c r="BX336" i="1"/>
  <c r="BY337" i="1"/>
  <c r="BX155" i="1"/>
  <c r="BW154" i="1"/>
  <c r="BW64" i="1"/>
  <c r="BX65" i="1"/>
  <c r="BW358" i="1"/>
  <c r="BX359" i="1"/>
  <c r="BW124" i="1"/>
  <c r="BX125" i="1"/>
  <c r="BY260" i="1"/>
  <c r="BX259" i="1"/>
  <c r="BX343" i="1"/>
  <c r="BY344" i="1"/>
  <c r="BZ486" i="1"/>
  <c r="BZ485" i="1" s="1"/>
  <c r="BY485" i="1"/>
  <c r="BW231" i="1"/>
  <c r="BX232" i="1"/>
  <c r="BY281" i="1"/>
  <c r="BX280" i="1"/>
  <c r="BY217" i="1"/>
  <c r="BZ218" i="1"/>
  <c r="BZ217" i="1" s="1"/>
  <c r="BY266" i="1"/>
  <c r="BZ267" i="1"/>
  <c r="BZ266" i="1" s="1"/>
  <c r="BX93" i="1"/>
  <c r="BY94" i="1"/>
  <c r="BY273" i="1"/>
  <c r="BZ274" i="1"/>
  <c r="BZ273" i="1" s="1"/>
  <c r="BX350" i="1"/>
  <c r="BY351" i="1"/>
  <c r="BX302" i="1"/>
  <c r="BW301" i="1"/>
  <c r="BY308" i="1"/>
  <c r="BZ309" i="1"/>
  <c r="BZ308" i="1" s="1"/>
  <c r="BY204" i="1"/>
  <c r="BX203" i="1"/>
  <c r="BX238" i="1" l="1"/>
  <c r="BY239" i="1"/>
  <c r="BY336" i="1"/>
  <c r="BZ337" i="1"/>
  <c r="BZ336" i="1" s="1"/>
  <c r="BZ351" i="1"/>
  <c r="BZ350" i="1" s="1"/>
  <c r="BY350" i="1"/>
  <c r="BY343" i="1"/>
  <c r="BZ344" i="1"/>
  <c r="BZ343" i="1" s="1"/>
  <c r="BY65" i="1"/>
  <c r="BX64" i="1"/>
  <c r="BY359" i="1"/>
  <c r="BX358" i="1"/>
  <c r="BY203" i="1"/>
  <c r="BZ204" i="1"/>
  <c r="BZ203" i="1" s="1"/>
  <c r="BY125" i="1"/>
  <c r="BX124" i="1"/>
  <c r="BZ94" i="1"/>
  <c r="BZ93" i="1" s="1"/>
  <c r="BY93" i="1"/>
  <c r="BY232" i="1"/>
  <c r="BX231" i="1"/>
  <c r="BX301" i="1"/>
  <c r="BY302" i="1"/>
  <c r="BZ281" i="1"/>
  <c r="BZ280" i="1" s="1"/>
  <c r="BY280" i="1"/>
  <c r="BY259" i="1"/>
  <c r="BZ260" i="1"/>
  <c r="BZ259" i="1" s="1"/>
  <c r="BX154" i="1"/>
  <c r="BY155" i="1"/>
  <c r="BY238" i="1" l="1"/>
  <c r="BZ239" i="1"/>
  <c r="BZ238" i="1" s="1"/>
  <c r="BZ359" i="1"/>
  <c r="BZ358" i="1" s="1"/>
  <c r="BY358" i="1"/>
  <c r="BY154" i="1"/>
  <c r="BZ155" i="1"/>
  <c r="BZ154" i="1" s="1"/>
  <c r="BY124" i="1"/>
  <c r="BZ125" i="1"/>
  <c r="BZ124" i="1" s="1"/>
  <c r="BZ232" i="1"/>
  <c r="BZ231" i="1" s="1"/>
  <c r="BY231" i="1"/>
  <c r="BZ65" i="1"/>
  <c r="BZ64" i="1" s="1"/>
  <c r="BY64" i="1"/>
  <c r="BY301" i="1"/>
  <c r="BZ302" i="1"/>
  <c r="BZ3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tc={BFDEE6F8-945F-4D1A-B3A4-8856337140E7}</author>
    <author>tc={A00049E3-CE99-43D3-B055-1A9521D3D45C}</author>
    <author>tc={674D6AAD-BA29-44DB-B46A-30486A44DA44}</author>
    <author>tc={85B04E91-D3E2-44A7-8E50-8EE943B03DB1}</author>
    <author>tc={9AA03819-4B75-40B7-B427-4DCAA995CEB8}</author>
    <author>tc={179D344C-B724-4700-8114-AE5670ED23E1}</author>
    <author>tc={DE7112C2-0ACA-4D17-8DD3-D327723C237A}</author>
    <author>tc={D196C66B-C302-4664-8392-30611F132E3F}</author>
    <author>tc={00BD0306-DE93-4E32-A8D5-4D18283EB8A7}</author>
    <author>tc={B82B05B4-8890-4A7A-8A5F-E48AC8323DC6}</author>
    <author>tc={9209B3A1-8CF3-4FD6-B6B5-6D8E875003F2}</author>
    <author>tc={CF6E58D8-3902-4F2F-A3F4-E4FC7E193860}</author>
    <author>tc={A77AAF21-71C1-4584-8EE1-C1853FD5D7B5}</author>
    <author>tc={64F89F1A-7B78-4A50-B8CF-DFBB1ACDDB60}</author>
    <author>tc={E257C211-3092-4CE7-B957-5DCFE74DEE75}</author>
    <author>tc={1744073F-1C94-4607-8D8A-0BF46E42154F}</author>
    <author>tc={94D3C1BA-2E3A-4AB9-AEE4-994DCBC63EC4}</author>
    <author>tc={EE46F688-DB91-4A15-BDB0-05BC3E4707D4}</author>
    <author>tc={2DAB326B-E623-4372-A13B-C1C95B114959}</author>
    <author>tc={A074A097-95CE-44F5-8870-8C6362C23725}</author>
    <author>tc={434630F5-31B0-4276-96C4-6891792CA7EE}</author>
    <author>tc={92666493-F964-4B07-BC54-4355D89C79E4}</author>
    <author>tc={E6E00484-20D9-4AFE-9787-A38FBE8004D5}</author>
    <author>tc={48FAB0C7-2BE9-43A4-ADDD-E64A0FF26341}</author>
    <author>tc={363F453F-43BE-4EE6-A843-59495C156F4D}</author>
    <author>tc={C38961ED-E645-45CF-B3DD-0E086AE2525C}</author>
    <author>tc={C84FDA7F-F7F3-4CBB-9E17-D5F5204BBDAE}</author>
    <author>tc={732FCAF9-3FCF-4EAE-8BAF-D5C2784C8CE8}</author>
    <author>tc={FC77A7A1-187A-4A53-8BC8-C95D3ADA9752}</author>
    <author>tc={77025291-B787-4427-8122-17591E7EEE8A}</author>
    <author>tc={1D38D9A5-A873-4F32-A048-E7343128D57D}</author>
    <author>tc={6018F3C1-6494-451C-88E7-5B8922B4BD45}</author>
    <author>tc={3EEAB678-D195-45F3-9503-724CE442C44F}</author>
    <author>tc={C96F8BA5-3568-482D-B919-A62DBD886FBD}</author>
    <author>tc={3B2A520F-2653-4E2A-8CD2-B44C478B302F}</author>
    <author>tc={FBE75140-940B-4E4B-81C5-5387CB62476C}</author>
    <author>tc={B5B44CF3-E565-46AA-B133-337FDFEA806F}</author>
    <author>tc={2D2F1C37-69A6-4D30-A049-D9A6B009AE70}</author>
    <author>tc={A262F60C-9E60-4472-AE05-D77D9A0F89B6}</author>
    <author>tc={497ADC83-1559-4981-B2FA-92E56286A27B}</author>
    <author>tc={B0ECBA24-2829-4179-B2B8-4C4D365CE79D}</author>
    <author>tc={C315D51C-E412-4065-8EF6-3FBD458A4ED0}</author>
    <author>tc={A09A1BA8-BC21-4044-87FE-674A9397BB4F}</author>
    <author>tc={2DCD209B-6156-433F-9801-A5D0F706691F}</author>
    <author>tc={01DC0D0A-DAA9-4E7C-B7D4-2826819E1FF3}</author>
    <author>tc={C58B49C3-DFED-408B-B1A4-52371338B7A8}</author>
    <author>tc={BFDD8016-DC48-4551-955A-CA673E55D3D8}</author>
    <author>tc={E857C993-A339-4FD3-83DD-D99909E49EEF}</author>
    <author>tc={065433CF-4CBF-475A-BB4A-118B2C9D3212}</author>
    <author>tc={D93DA837-DF2D-4C34-9EFB-E030FD23AC49}</author>
    <author>tc={7AEB0BBF-279F-47BA-94FF-546361420118}</author>
    <author>tc={DE49766D-9DB8-42D8-B30A-3EBFB4F12417}</author>
    <author>tc={BF14F73F-7D1B-480B-8669-920E75DC6790}</author>
    <author>tc={65811ECA-0374-4C65-A6A1-491D323BE4C2}</author>
    <author>tc={4F9B17A2-3D37-4FAA-A853-C60C84CC04A0}</author>
    <author>tc={A62ED477-7F53-47AC-950E-50395C54878C}</author>
    <author>tc={60C2B520-3A1E-4F20-9F6D-3624300BCC0C}</author>
    <author>tc={EC93DA9B-1930-4794-A6A1-750E0ABACD04}</author>
    <author>tc={CD980D72-C05C-4CED-8AF7-195034571B86}</author>
    <author>tc={FD66643E-E9BA-4213-8A22-95DD9B05C734}</author>
    <author>tc={C5AA642B-DEE9-442A-9067-63A601EDE925}</author>
    <author>tc={56BDD02E-C86D-4B4B-871B-500FFBFABADE}</author>
    <author>tc={AB862857-1A7C-4B26-9C6F-C0523A025184}</author>
    <author>tc={B07310EC-773E-4B67-BDD8-2EB240E56098}</author>
    <author>tc={AE4FCAEC-3293-4FB7-937B-B201CB6517C1}</author>
    <author>tc={56D826D2-C349-43F3-B6CC-4EB42364330C}</author>
    <author>tc={AF9EFA34-5FAE-4BC0-8D8D-223250B7E9E4}</author>
    <author>tc={3F30B587-9C08-468E-9EF7-C8B463E8F1AC}</author>
    <author>tc={56442CA0-9D00-4D33-B749-72A91F585AE8}</author>
    <author>tc={95EF081D-90F6-409D-947D-1BBD1FA22533}</author>
  </authors>
  <commentList>
    <comment ref="P7" authorId="0" shapeId="0" xr:uid="{BFDEE6F8-945F-4D1A-B3A4-8856337140E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P1001709-4</t>
      </text>
    </comment>
    <comment ref="T7" authorId="1" shapeId="0" xr:uid="{A00049E3-CE99-43D3-B055-1A9521D3D45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P1001709-5</t>
      </text>
    </comment>
    <comment ref="AD7" authorId="2" shapeId="0" xr:uid="{674D6AAD-BA29-44DB-B46A-30486A44DA4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P1002908-3 et P1002908-4</t>
      </text>
    </comment>
    <comment ref="AK7" authorId="3" shapeId="0" xr:uid="{85B04E91-D3E2-44A7-8E50-8EE943B03DB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P2000107-4</t>
      </text>
    </comment>
    <comment ref="AO7" authorId="4" shapeId="0" xr:uid="{9AA03819-4B75-40B7-B427-4DCAA995CEB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P2000205-1</t>
      </text>
    </comment>
    <comment ref="U8" authorId="5" shapeId="0" xr:uid="{179D344C-B724-4700-8114-AE5670ED23E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P1001709-6</t>
      </text>
    </comment>
    <comment ref="Y8" authorId="6" shapeId="0" xr:uid="{DE7112C2-0ACA-4D17-8DD3-D327723C237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P2000107-1 et P2000107-3</t>
      </text>
    </comment>
    <comment ref="AA8" authorId="7" shapeId="0" xr:uid="{D196C66B-C302-4664-8392-30611F132E3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P1002908-1</t>
      </text>
    </comment>
    <comment ref="R14" authorId="8" shapeId="0" xr:uid="{00BD0306-DE93-4E32-A8D5-4D18283EB8A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P1002224</t>
      </text>
    </comment>
    <comment ref="U14" authorId="9" shapeId="0" xr:uid="{B82B05B4-8890-4A7A-8A5F-E48AC8323DC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from Bruges</t>
      </text>
    </comment>
    <comment ref="W15" authorId="10" shapeId="0" xr:uid="{9209B3A1-8CF3-4FD6-B6B5-6D8E875003F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P1002744</t>
      </text>
    </comment>
    <comment ref="K17" authorId="11" shapeId="0" xr:uid="{CF6E58D8-3902-4F2F-A3F4-E4FC7E19386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60kgs transfered to Bruges</t>
      </text>
    </comment>
    <comment ref="U22" authorId="12" shapeId="0" xr:uid="{A77AAF21-71C1-4584-8EE1-C1853FD5D7B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P1003021</t>
      </text>
    </comment>
    <comment ref="U23" authorId="13" shapeId="0" xr:uid="{64F89F1A-7B78-4A50-B8CF-DFBB1ACDDB6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P1003021</t>
      </text>
    </comment>
    <comment ref="O38" authorId="14" shapeId="0" xr:uid="{E257C211-3092-4CE7-B957-5DCFE74DEE7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Coming from Bruges</t>
      </text>
    </comment>
    <comment ref="X44" authorId="15" shapeId="0" xr:uid="{1744073F-1C94-4607-8D8A-0BF46E42154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1 encre essai PVDF Solvay</t>
      </text>
    </comment>
    <comment ref="P46" authorId="16" shapeId="0" xr:uid="{94D3C1BA-2E3A-4AB9-AEE4-994DCBC63EC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from Bruges</t>
      </text>
    </comment>
    <comment ref="Q46" authorId="17" shapeId="0" xr:uid="{EE46F688-DB91-4A15-BDB0-05BC3E4707D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P1002862</t>
      </text>
    </comment>
    <comment ref="U46" authorId="18" shapeId="0" xr:uid="{2DAB326B-E623-4372-A13B-C1C95B11495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P1001772</t>
      </text>
    </comment>
    <comment ref="X46" authorId="19" shapeId="0" xr:uid="{A074A097-95CE-44F5-8870-8C6362C2372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P1002878</t>
      </text>
    </comment>
    <comment ref="P54" authorId="20" shapeId="0" xr:uid="{434630F5-31B0-4276-96C4-6891792CA7E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P1002656</t>
      </text>
    </comment>
    <comment ref="AA54" authorId="21" shapeId="0" xr:uid="{92666493-F964-4B07-BC54-4355D89C79E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P1003016</t>
      </text>
    </comment>
    <comment ref="AI54" authorId="22" shapeId="0" xr:uid="{E6E00484-20D9-4AFE-9787-A38FBE8004D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P1003016</t>
      </text>
    </comment>
    <comment ref="AQ54" authorId="23" shapeId="0" xr:uid="{48FAB0C7-2BE9-43A4-ADDD-E64A0FF2634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P1003016</t>
      </text>
    </comment>
    <comment ref="Z62" authorId="24" shapeId="0" xr:uid="{363F453F-43BE-4EE6-A843-59495C156F4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P1002365</t>
      </text>
    </comment>
    <comment ref="V84" authorId="25" shapeId="0" xr:uid="{C38961ED-E645-45CF-B3DD-0E086AE2525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P1002440</t>
      </text>
    </comment>
    <comment ref="P91" authorId="26" shapeId="0" xr:uid="{C84FDA7F-F7F3-4CBB-9E17-D5F5204BBDA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P1002563</t>
      </text>
    </comment>
    <comment ref="T91" authorId="27" shapeId="0" xr:uid="{732FCAF9-3FCF-4EAE-8BAF-D5C2784C8CE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P1002563 et P1002566</t>
      </text>
    </comment>
    <comment ref="AH91" authorId="28" shapeId="0" xr:uid="{FC77A7A1-187A-4A53-8BC8-C95D3ADA975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P1002566</t>
      </text>
    </comment>
    <comment ref="Q99" authorId="29" shapeId="0" xr:uid="{77025291-B787-4427-8122-17591E7EEE8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P1001947</t>
      </text>
    </comment>
    <comment ref="AQ99" authorId="30" shapeId="0" xr:uid="{1D38D9A5-A873-4F32-A048-E7343128D57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P2000124</t>
      </text>
    </comment>
    <comment ref="AV99" authorId="31" shapeId="0" xr:uid="{6018F3C1-6494-451C-88E7-5B8922B4BD4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P2000124</t>
      </text>
    </comment>
    <comment ref="X100" authorId="32" shapeId="0" xr:uid="{3EEAB678-D195-45F3-9503-724CE442C44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P1002936</t>
      </text>
    </comment>
    <comment ref="AG100" authorId="33" shapeId="0" xr:uid="{C96F8BA5-3568-482D-B919-A62DBD886FB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P2000124</t>
      </text>
    </comment>
    <comment ref="T108" authorId="34" shapeId="0" xr:uid="{3B2A520F-2653-4E2A-8CD2-B44C478B302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P1002848</t>
      </text>
    </comment>
    <comment ref="P115" authorId="35" shapeId="0" xr:uid="{FBE75140-940B-4E4B-81C5-5387CB62476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P1002617</t>
      </text>
    </comment>
    <comment ref="R115" authorId="36" shapeId="0" xr:uid="{B5B44CF3-E565-46AA-B133-337FDFEA806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P1002617</t>
      </text>
    </comment>
    <comment ref="S115" authorId="37" shapeId="0" xr:uid="{2D2F1C37-69A6-4D30-A049-D9A6B009AE7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P1002617</t>
      </text>
    </comment>
    <comment ref="V115" authorId="38" shapeId="0" xr:uid="{A262F60C-9E60-4472-AE05-D77D9A0F89B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P1002617</t>
      </text>
    </comment>
    <comment ref="Q122" authorId="39" shapeId="0" xr:uid="{497ADC83-1559-4981-B2FA-92E56286A27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P1002364</t>
      </text>
    </comment>
    <comment ref="V122" authorId="40" shapeId="0" xr:uid="{B0ECBA24-2829-4179-B2B8-4C4D365CE79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P1002617</t>
      </text>
    </comment>
    <comment ref="Q130" authorId="41" shapeId="0" xr:uid="{C315D51C-E412-4065-8EF6-3FBD458A4ED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P1002571</t>
      </text>
    </comment>
    <comment ref="O138" authorId="42" shapeId="0" xr:uid="{A09A1BA8-BC21-4044-87FE-674A9397BB4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Devis</t>
      </text>
    </comment>
    <comment ref="L141" authorId="43" shapeId="0" xr:uid="{2DCD209B-6156-433F-9801-A5D0F706691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8 rouleaux de 66m obtenus après découpe stickable electrical insulation de Bruges</t>
      </text>
    </comment>
    <comment ref="V145" authorId="44" shapeId="0" xr:uid="{01DC0D0A-DAA9-4E7C-B7D4-2826819E1FF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P1001577</t>
      </text>
    </comment>
    <comment ref="Y145" authorId="45" shapeId="0" xr:uid="{C58B49C3-DFED-408B-B1A4-52371338B7A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P1002614</t>
      </text>
    </comment>
    <comment ref="N152" authorId="46" shapeId="0" xr:uid="{BFDD8016-DC48-4551-955A-CA673E55D3D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P1001674</t>
      </text>
    </comment>
    <comment ref="Q159" authorId="47" shapeId="0" xr:uid="{E857C993-A339-4FD3-83DD-D99909E49EE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P1002571</t>
      </text>
    </comment>
    <comment ref="Q166" authorId="48" shapeId="0" xr:uid="{065433CF-4CBF-475A-BB4A-118B2C9D321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P1002571</t>
      </text>
    </comment>
    <comment ref="Q173" authorId="49" shapeId="0" xr:uid="{D93DA837-DF2D-4C34-9EFB-E030FD23AC4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P1001634</t>
      </text>
    </comment>
    <comment ref="Q180" authorId="50" shapeId="0" xr:uid="{7AEB0BBF-279F-47BA-94FF-54636142011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P1001634</t>
      </text>
    </comment>
    <comment ref="Q187" authorId="51" shapeId="0" xr:uid="{DE49766D-9DB8-42D8-B30A-3EBFB4F1241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P1001634</t>
      </text>
    </comment>
    <comment ref="Q194" authorId="52" shapeId="0" xr:uid="{BF14F73F-7D1B-480B-8669-920E75DC679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P1001634</t>
      </text>
    </comment>
    <comment ref="P243" authorId="53" shapeId="0" xr:uid="{65811ECA-0374-4C65-A6A1-491D323BE4C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P1001909</t>
      </text>
    </comment>
    <comment ref="P250" authorId="54" shapeId="0" xr:uid="{4F9B17A2-3D37-4FAA-A853-C60C84CC04A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P1001909</t>
      </text>
    </comment>
    <comment ref="V271" authorId="55" shapeId="0" xr:uid="{A62ED477-7F53-47AC-950E-50395C54878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P1002520</t>
      </text>
    </comment>
    <comment ref="V278" authorId="56" shapeId="0" xr:uid="{60C2B520-3A1E-4F20-9F6D-3624300BCC0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P1002520</t>
      </text>
    </comment>
    <comment ref="L313" authorId="57" shapeId="0" xr:uid="{EC93DA9B-1930-4794-A6A1-750E0ABACD0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P1001909</t>
      </text>
    </comment>
    <comment ref="L320" authorId="58" shapeId="0" xr:uid="{CD980D72-C05C-4CED-8AF7-195034571B8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P1001909</t>
      </text>
    </comment>
    <comment ref="V341" authorId="59" shapeId="0" xr:uid="{FD66643E-E9BA-4213-8A22-95DD9B05C73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P1002520</t>
      </text>
    </comment>
    <comment ref="V348" authorId="60" shapeId="0" xr:uid="{C5AA642B-DEE9-442A-9067-63A601EDE92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P1002520</t>
      </text>
    </comment>
    <comment ref="Q385" authorId="61" shapeId="0" xr:uid="{56BDD02E-C86D-4B4B-871B-500FFBFABAD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P1002571</t>
      </text>
    </comment>
    <comment ref="U406" authorId="62" shapeId="0" xr:uid="{AB862857-1A7C-4B26-9C6F-C0523A02518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P1002571</t>
      </text>
    </comment>
    <comment ref="U413" authorId="63" shapeId="0" xr:uid="{B07310EC-773E-4B67-BDD8-2EB240E5609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P1002915</t>
      </text>
    </comment>
    <comment ref="Q448" authorId="64" shapeId="0" xr:uid="{AE4FCAEC-3293-4FB7-937B-B201CB6517C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P1002571</t>
      </text>
    </comment>
    <comment ref="P455" authorId="65" shapeId="0" xr:uid="{56D826D2-C349-43F3-B6CC-4EB42364330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P1002754</t>
      </text>
    </comment>
    <comment ref="AM455" authorId="66" shapeId="0" xr:uid="{AF9EFA34-5FAE-4BC0-8D8D-223250B7E9E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P1002754</t>
      </text>
    </comment>
    <comment ref="O462" authorId="67" shapeId="0" xr:uid="{3F30B587-9C08-468E-9EF7-C8B463E8F1A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P1002755</t>
      </text>
    </comment>
    <comment ref="Q469" authorId="68" shapeId="0" xr:uid="{56442CA0-9D00-4D33-B749-72A91F585AE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P1002571</t>
      </text>
    </comment>
    <comment ref="Q476" authorId="69" shapeId="0" xr:uid="{95EF081D-90F6-409D-947D-1BBD1FA2253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P1002915</t>
      </text>
    </comment>
  </commentList>
</comments>
</file>

<file path=xl/sharedStrings.xml><?xml version="1.0" encoding="utf-8"?>
<sst xmlns="http://schemas.openxmlformats.org/spreadsheetml/2006/main" count="544" uniqueCount="234">
  <si>
    <t>1-2023</t>
  </si>
  <si>
    <t>2-2023</t>
  </si>
  <si>
    <t>3-2023</t>
  </si>
  <si>
    <t>4-2023</t>
  </si>
  <si>
    <t>5-2023</t>
  </si>
  <si>
    <t>6-2023</t>
  </si>
  <si>
    <t>7-2023</t>
  </si>
  <si>
    <t>8-2023</t>
  </si>
  <si>
    <t>9-2023</t>
  </si>
  <si>
    <t>10-2023</t>
  </si>
  <si>
    <t>11-2023</t>
  </si>
  <si>
    <t>12-2023</t>
  </si>
  <si>
    <t>13-2023</t>
  </si>
  <si>
    <t>14-2023</t>
  </si>
  <si>
    <t>15-2023</t>
  </si>
  <si>
    <t>16-2023</t>
  </si>
  <si>
    <t>17-2023</t>
  </si>
  <si>
    <t>18-2023</t>
  </si>
  <si>
    <t>19-2023</t>
  </si>
  <si>
    <t>20-2023</t>
  </si>
  <si>
    <t>21-2023</t>
  </si>
  <si>
    <t>22-2023</t>
  </si>
  <si>
    <t>23-2023</t>
  </si>
  <si>
    <t>24-2023</t>
  </si>
  <si>
    <t>25-2023</t>
  </si>
  <si>
    <t>26-2023</t>
  </si>
  <si>
    <t>27-2023</t>
  </si>
  <si>
    <t>28-2023</t>
  </si>
  <si>
    <t>29-2023</t>
  </si>
  <si>
    <t>30-2023</t>
  </si>
  <si>
    <t>31-2023</t>
  </si>
  <si>
    <t>P/N</t>
  </si>
  <si>
    <t>Description</t>
  </si>
  <si>
    <t>LT (weeks)</t>
  </si>
  <si>
    <t>Exp date (months)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</si>
  <si>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</si>
  <si>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</si>
  <si>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</si>
  <si>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</si>
  <si>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</si>
  <si>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</si>
  <si>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</si>
  <si>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</si>
  <si>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</si>
  <si>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</si>
  <si>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</si>
  <si>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</si>
  <si>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</si>
  <si>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</si>
  <si>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</si>
  <si>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</si>
  <si>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</si>
  <si>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</si>
  <si>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</si>
  <si>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</si>
  <si>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</si>
  <si>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</si>
  <si>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</si>
  <si>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</si>
  <si>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</si>
  <si>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</si>
  <si>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</si>
  <si>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</si>
  <si>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</si>
  <si>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</si>
  <si>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</si>
  <si>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</si>
  <si>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</si>
  <si>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</si>
  <si>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</si>
  <si>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</si>
  <si>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</si>
  <si>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</si>
  <si>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</si>
  <si>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</si>
  <si>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</si>
  <si>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</si>
  <si>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</si>
  <si>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</si>
  <si>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</si>
  <si>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</si>
  <si>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</si>
  <si>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</si>
  <si>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</si>
  <si>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</si>
  <si>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</si>
  <si>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</si>
  <si>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CHP001035</t>
  </si>
  <si>
    <t>Need SR</t>
  </si>
  <si>
    <t>Need HR</t>
  </si>
  <si>
    <t>Supply SR</t>
  </si>
  <si>
    <t>Supply HR</t>
  </si>
  <si>
    <t>%</t>
  </si>
  <si>
    <t>Inventory SR</t>
  </si>
  <si>
    <t>CHP001036</t>
  </si>
  <si>
    <t>Inventory</t>
  </si>
  <si>
    <t>CHP001043</t>
  </si>
  <si>
    <t>COP001009</t>
  </si>
  <si>
    <t xml:space="preserve">                                 </t>
  </si>
  <si>
    <t>CHP000010</t>
  </si>
  <si>
    <t>CHP000012</t>
  </si>
  <si>
    <t>CHP001039</t>
  </si>
  <si>
    <t>Need</t>
  </si>
  <si>
    <t>Supply</t>
  </si>
  <si>
    <t>CHP001052</t>
  </si>
  <si>
    <t>% HR</t>
  </si>
  <si>
    <t>CHP001031</t>
  </si>
  <si>
    <t>CHP001032</t>
  </si>
  <si>
    <t>CHP001033</t>
  </si>
  <si>
    <t>CHP001053</t>
  </si>
  <si>
    <t>CHP001034</t>
  </si>
  <si>
    <t>CHP000006</t>
  </si>
  <si>
    <t>CHP001040</t>
  </si>
  <si>
    <t>CHP001028</t>
  </si>
  <si>
    <t>MEP001014</t>
  </si>
  <si>
    <t>MEP001119</t>
  </si>
  <si>
    <t>CHP001001</t>
  </si>
  <si>
    <t>CHP001017</t>
  </si>
  <si>
    <t>MEP001011</t>
  </si>
  <si>
    <t>MEP001013</t>
  </si>
  <si>
    <t>MEP000019</t>
  </si>
  <si>
    <t>MEP001009</t>
  </si>
  <si>
    <t>MEP000022</t>
  </si>
  <si>
    <t>MEP001010</t>
  </si>
  <si>
    <t>MEP001126</t>
  </si>
  <si>
    <t>MEP001125</t>
  </si>
  <si>
    <t>MEP001124</t>
  </si>
  <si>
    <t>MEP001123</t>
  </si>
  <si>
    <t>MEP001021</t>
  </si>
  <si>
    <t>MEP001020</t>
  </si>
  <si>
    <t>MEP001090</t>
  </si>
  <si>
    <t>MEP001089</t>
  </si>
  <si>
    <t>MEP001008</t>
  </si>
  <si>
    <t>MEP001005</t>
  </si>
  <si>
    <t>MEP001100</t>
  </si>
  <si>
    <t>MEP001101</t>
  </si>
  <si>
    <t>MEP001091</t>
  </si>
  <si>
    <t>MEP001092</t>
  </si>
  <si>
    <t>MEP001099</t>
  </si>
  <si>
    <t>MEP001058</t>
  </si>
  <si>
    <t>MEP000013</t>
  </si>
  <si>
    <t>MEP000012</t>
  </si>
  <si>
    <t>MEP001093</t>
  </si>
  <si>
    <t>MEP001094</t>
  </si>
  <si>
    <t>MEP001049</t>
  </si>
  <si>
    <t>MEP001050</t>
  </si>
  <si>
    <t>MEP001015</t>
  </si>
  <si>
    <t>MEP001000</t>
  </si>
  <si>
    <t>MEP001033</t>
  </si>
  <si>
    <t>MEP001034</t>
  </si>
  <si>
    <t>MEP001121</t>
  </si>
  <si>
    <t>MEP001003</t>
  </si>
  <si>
    <t>MEP001072</t>
  </si>
  <si>
    <t>MEP000006</t>
  </si>
  <si>
    <t>MEP001111</t>
  </si>
  <si>
    <t>MEP000007</t>
  </si>
  <si>
    <t>MEP001087</t>
  </si>
  <si>
    <t>MEP001041</t>
  </si>
  <si>
    <t>MEP001001</t>
  </si>
  <si>
    <t>MEP001120</t>
  </si>
  <si>
    <t>MEP001065</t>
  </si>
  <si>
    <t>MEP001039</t>
  </si>
  <si>
    <t>MEP001040</t>
  </si>
  <si>
    <t>MEP001112</t>
  </si>
  <si>
    <t>MEP001044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</si>
  <si>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</si>
  <si>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</si>
  <si>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</si>
  <si>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</si>
  <si>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</si>
  <si>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</si>
  <si>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</si>
  <si>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</si>
  <si>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</si>
  <si>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</si>
  <si>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</si>
  <si>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</si>
  <si>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</si>
  <si>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</si>
  <si>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</si>
  <si>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</si>
  <si>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</si>
  <si>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</si>
  <si>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</si>
  <si>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</si>
  <si>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</si>
  <si>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</si>
  <si>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</si>
  <si>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</si>
  <si>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</si>
  <si>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</si>
  <si>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</si>
  <si>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</si>
  <si>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</si>
  <si>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</si>
  <si>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</si>
  <si>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</si>
  <si>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</si>
  <si>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</si>
  <si>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</si>
  <si>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</si>
  <si>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</si>
  <si>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</si>
  <si>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</si>
  <si>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</si>
  <si>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</si>
  <si>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</si>
  <si>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</si>
  <si>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</si>
  <si>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</si>
  <si>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</si>
  <si>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</si>
  <si>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</si>
  <si>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</si>
  <si>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</si>
  <si>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</si>
  <si>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</si>
  <si>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</si>
  <si>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</si>
  <si>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</si>
  <si>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</si>
  <si>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</si>
  <si>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</si>
  <si>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</si>
  <si>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</si>
  <si>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</si>
  <si>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</si>
  <si>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</si>
  <si>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</si>
  <si>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</si>
  <si>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</si>
  <si>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</si>
  <si>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Qté</t>
  </si>
  <si>
    <t>Delais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</si>
</sst>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-mmm;@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44444"/>
      <name val="Calibri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49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164" fontId="0" fillId="0" borderId="1" xfId="0" applyNumberFormat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quotePrefix="1" applyFill="1"/>
    <xf numFmtId="0" fontId="0" fillId="3" borderId="0" xfId="0" applyFill="1"/>
    <xf numFmtId="1" fontId="0" fillId="3" borderId="0" xfId="0" applyNumberFormat="1" applyFill="1"/>
    <xf numFmtId="1" fontId="0" fillId="4" borderId="0" xfId="0" applyNumberFormat="1" applyFill="1"/>
    <xf numFmtId="0" fontId="2" fillId="3" borderId="0" xfId="0" applyFont="1" applyFill="1"/>
    <xf numFmtId="0" fontId="3" fillId="3" borderId="0" xfId="0" applyFont="1" applyFill="1"/>
    <xf numFmtId="0" fontId="2" fillId="5" borderId="0" xfId="0" applyFont="1" applyFill="1"/>
    <xf numFmtId="0" fontId="1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0" fillId="5" borderId="0" xfId="0" applyFill="1"/>
    <xf numFmtId="1" fontId="0" fillId="6" borderId="0" xfId="0" applyNumberFormat="1" applyFill="1"/>
    <xf numFmtId="1" fontId="0" fillId="7" borderId="0" xfId="0" applyNumberFormat="1" applyFill="1"/>
    <xf numFmtId="1" fontId="0" fillId="2" borderId="0" xfId="0" applyNumberFormat="1" applyFill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3" borderId="0" xfId="0" applyNumberFormat="1" applyFill="1"/>
    <xf numFmtId="0" fontId="2" fillId="2" borderId="0" xfId="0" applyFont="1" applyFill="1"/>
    <xf numFmtId="0" fontId="5" fillId="3" borderId="0" xfId="0" applyFont="1" applyFill="1"/>
    <xf numFmtId="1" fontId="0" fillId="5" borderId="0" xfId="0" applyNumberFormat="1" applyFill="1"/>
    <xf numFmtId="0" fontId="2" fillId="4" borderId="0" xfId="0" applyFont="1" applyFill="1"/>
    <xf numFmtId="0" fontId="0" fillId="4" borderId="0" xfId="0" applyFill="1"/>
    <xf numFmtId="0" fontId="6" fillId="2" borderId="0" xfId="0" applyFont="1" applyFill="1"/>
    <xf numFmtId="0" fontId="0" fillId="8" borderId="0" xfId="0" applyFill="1"/>
    <xf numFmtId="1" fontId="0" fillId="8" borderId="0" xfId="0" applyNumberFormat="1" applyFill="1"/>
    <xf numFmtId="0" fontId="2" fillId="8" borderId="0" xfId="0" applyFont="1" applyFill="1"/>
    <xf numFmtId="0" fontId="1" fillId="2" borderId="0" xfId="0" applyFont="1" applyFill="1"/>
    <xf numFmtId="0" fontId="5" fillId="8" borderId="0" xfId="0" applyFont="1" applyFill="1"/>
    <xf numFmtId="0" fontId="7" fillId="9" borderId="0" xfId="0" applyFont="1" applyFill="1"/>
    <xf numFmtId="1" fontId="0" fillId="0" borderId="0" xfId="0" applyNumberFormat="1"/>
    <xf numFmtId="0" fontId="2" fillId="0" borderId="0" xfId="0" applyFont="1"/>
    <xf numFmtId="0" fontId="0" fillId="6" borderId="0" xfId="0" applyFill="1"/>
    <xf numFmtId="0" fontId="0" fillId="10" borderId="0" xfId="0" applyFill="1"/>
    <xf numFmtId="1" fontId="0" fillId="10" borderId="0" xfId="0" applyNumberFormat="1" applyFill="1"/>
    <xf numFmtId="0" fontId="0" fillId="11" borderId="0" xfId="0" applyFill="1"/>
    <xf numFmtId="1" fontId="0" fillId="11" borderId="0" xfId="0" applyNumberFormat="1" applyFill="1"/>
    <xf numFmtId="0" fontId="0" fillId="12" borderId="0" xfId="0" applyFill="1"/>
    <xf numFmtId="1" fontId="0" fillId="12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quotePrefix="1" applyFill="1" applyAlignment="1">
      <alignment horizontal="center"/>
    </xf>
    <xf numFmtId="15" fontId="0" fillId="0" borderId="0" xfId="0" applyNumberFormat="1"/>
  </cellXfs>
  <cellStyles count="1">
    <cellStyle name="Normal" xfId="0" builtinId="0"/>
  </cellStyles>
  <dxfs count="43">
    <dxf>
      <font>
        <color rgb="FFDDEBF7"/>
      </font>
      <fill>
        <patternFill patternType="solid">
          <bgColor rgb="FFDDEBF7"/>
        </patternFill>
      </fill>
    </dxf>
    <dxf>
      <font>
        <color rgb="FFFCE4D6"/>
      </font>
      <fill>
        <patternFill patternType="solid">
          <bgColor rgb="FFFCE4D6"/>
        </patternFill>
      </fill>
    </dxf>
    <dxf>
      <font>
        <color rgb="FFFCE4D6"/>
      </font>
      <fill>
        <patternFill patternType="solid">
          <bgColor rgb="FFFCE4D6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FCE4D6"/>
      </font>
      <fill>
        <patternFill patternType="solid">
          <bgColor rgb="FFFCE4D6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808080"/>
      </font>
      <fill>
        <patternFill patternType="solid">
          <bgColor rgb="FF808080"/>
        </patternFill>
      </fill>
    </dxf>
    <dxf>
      <font>
        <color rgb="FF808080"/>
      </font>
      <fill>
        <patternFill patternType="solid">
          <bgColor rgb="FF808080"/>
        </patternFill>
      </fill>
    </dxf>
    <dxf>
      <font>
        <color rgb="FF808080"/>
      </font>
      <fill>
        <patternFill patternType="solid">
          <bgColor rgb="FF808080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b/>
        <i val="0"/>
        <color theme="5"/>
      </font>
    </dxf>
    <dxf>
      <font>
        <color rgb="FFFCE4D6"/>
      </font>
      <fill>
        <patternFill patternType="solid">
          <bgColor rgb="FFFCE4D6"/>
        </patternFill>
      </fill>
    </dxf>
    <dxf>
      <font>
        <color rgb="FFFCE4D6"/>
      </font>
      <fill>
        <patternFill patternType="solid">
          <bgColor rgb="FFFCE4D6"/>
        </patternFill>
      </fill>
    </dxf>
    <dxf>
      <font>
        <color rgb="FFFCE4D6"/>
      </font>
      <fill>
        <patternFill patternType="solid">
          <bgColor rgb="FFFCE4D6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color rgb="FF808080"/>
      </font>
      <fill>
        <patternFill patternType="solid">
          <bgColor rgb="FF808080"/>
        </patternFill>
      </fill>
    </dxf>
    <dxf>
      <font>
        <color rgb="FFDDEBF7"/>
      </font>
      <fill>
        <patternFill patternType="solid">
          <bgColor rgb="FFDDEBF7"/>
        </patternFill>
      </fill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theme="5"/>
      </font>
    </dxf>
    <dxf>
      <font>
        <color rgb="FFDDEBF7"/>
      </font>
      <fill>
        <patternFill patternType="solid">
          <bgColor rgb="FFDDEBF7"/>
        </patternFill>
      </fill>
    </dxf>
    <dxf>
      <font>
        <color rgb="FFFFFFFF"/>
      </font>
    </dxf>
    <dxf>
      <font>
        <color rgb="FFFCE4D6"/>
      </font>
      <fill>
        <patternFill patternType="solid">
          <bgColor rgb="FFFCE4D6"/>
        </patternFill>
      </fill>
    </dxf>
    <dxf>
      <font>
        <color rgb="FF808080"/>
      </font>
      <fill>
        <patternFill patternType="solid">
          <bgColor rgb="FF808080"/>
        </patternFill>
      </fill>
    </dxf>
    <dxf>
      <font>
        <color rgb="FFFCE4D6"/>
      </font>
      <fill>
        <patternFill patternType="solid">
          <bgColor rgb="FFFCE4D6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cemotion.sharepoint.com/sites/ACCLOGISTIC/Documents%20partages/02%20-%20Nersac/01%20-%20Demand&amp;Supply%20plan/Plan%20de%20pr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on plan"/>
      <sheetName val="Production program"/>
      <sheetName val="Hypothesis overview"/>
      <sheetName val="Supply plan"/>
      <sheetName val="PO récap"/>
      <sheetName val="Scrap"/>
      <sheetName val="Feuil2"/>
      <sheetName val="Feuil1"/>
      <sheetName val="Feuil3"/>
    </sheetNames>
    <sheetDataSet>
      <sheetData sheetId="0">
        <row r="12">
          <cell r="E12">
            <v>138347.99999999997</v>
          </cell>
          <cell r="H12">
            <v>143471.99999999997</v>
          </cell>
          <cell r="J12">
            <v>81983.999999999985</v>
          </cell>
          <cell r="L12">
            <v>81983.999999999985</v>
          </cell>
          <cell r="M12">
            <v>245951.99999999994</v>
          </cell>
          <cell r="N12">
            <v>184463.99999999997</v>
          </cell>
          <cell r="O12">
            <v>184463.99999999997</v>
          </cell>
          <cell r="P12">
            <v>307439.99999999994</v>
          </cell>
          <cell r="R12">
            <v>184463.99999999997</v>
          </cell>
          <cell r="W12">
            <v>61487.999999999985</v>
          </cell>
          <cell r="X12">
            <v>368927.99999999994</v>
          </cell>
          <cell r="AB12">
            <v>184463.99999999997</v>
          </cell>
          <cell r="AN12">
            <v>491903.99999999988</v>
          </cell>
          <cell r="AP12">
            <v>573887.99999999988</v>
          </cell>
          <cell r="AR12">
            <v>573887.99999999988</v>
          </cell>
          <cell r="AT12">
            <v>573887.99999999988</v>
          </cell>
          <cell r="BD12">
            <v>819840</v>
          </cell>
          <cell r="BG12">
            <v>655871.99999999988</v>
          </cell>
          <cell r="BI12">
            <v>737855.99999999988</v>
          </cell>
          <cell r="BP12">
            <v>737855.99999999988</v>
          </cell>
          <cell r="BR12">
            <v>737855.99999999988</v>
          </cell>
        </row>
        <row r="15">
          <cell r="R15">
            <v>184463.99999999997</v>
          </cell>
          <cell r="AB15">
            <v>150120</v>
          </cell>
          <cell r="AD15">
            <v>150120</v>
          </cell>
          <cell r="AF15">
            <v>150120</v>
          </cell>
          <cell r="AJ15">
            <v>300240</v>
          </cell>
          <cell r="AL15">
            <v>400320</v>
          </cell>
          <cell r="AW15">
            <v>467040</v>
          </cell>
          <cell r="AZ15">
            <v>667200</v>
          </cell>
          <cell r="BB15">
            <v>600480</v>
          </cell>
          <cell r="BK15">
            <v>266880</v>
          </cell>
          <cell r="BL15">
            <v>266880</v>
          </cell>
          <cell r="BM15">
            <v>200160</v>
          </cell>
          <cell r="BN15">
            <v>200160</v>
          </cell>
        </row>
        <row r="27">
          <cell r="D27">
            <v>71424</v>
          </cell>
          <cell r="F27">
            <v>71424</v>
          </cell>
          <cell r="G27">
            <v>71424</v>
          </cell>
          <cell r="I27">
            <v>119040</v>
          </cell>
          <cell r="K27">
            <v>114278.39999999999</v>
          </cell>
          <cell r="L27">
            <v>180940.79999999999</v>
          </cell>
          <cell r="N27">
            <v>71424</v>
          </cell>
          <cell r="O27">
            <v>142848</v>
          </cell>
          <cell r="P27">
            <v>35712</v>
          </cell>
          <cell r="Q27">
            <v>142848</v>
          </cell>
          <cell r="S27">
            <v>178560</v>
          </cell>
          <cell r="V27">
            <v>107136</v>
          </cell>
          <cell r="W27">
            <v>142848</v>
          </cell>
          <cell r="Y27">
            <v>142848</v>
          </cell>
          <cell r="Z27">
            <v>142848</v>
          </cell>
          <cell r="AM27">
            <v>476160</v>
          </cell>
          <cell r="AO27">
            <v>0</v>
          </cell>
          <cell r="AQ27">
            <v>476160</v>
          </cell>
          <cell r="AS27">
            <v>476160</v>
          </cell>
          <cell r="AU27">
            <v>476160</v>
          </cell>
          <cell r="AV27">
            <v>428544</v>
          </cell>
          <cell r="BE27">
            <v>571392</v>
          </cell>
          <cell r="BF27">
            <v>571392</v>
          </cell>
          <cell r="BH27">
            <v>476160</v>
          </cell>
          <cell r="BJ27">
            <v>476160</v>
          </cell>
          <cell r="BO27">
            <v>571392</v>
          </cell>
          <cell r="BQ27">
            <v>476160</v>
          </cell>
          <cell r="BS27">
            <v>571392</v>
          </cell>
        </row>
        <row r="30">
          <cell r="Y30">
            <v>59520</v>
          </cell>
          <cell r="Z30">
            <v>29760</v>
          </cell>
          <cell r="AA30">
            <v>178560</v>
          </cell>
          <cell r="AC30">
            <v>59520</v>
          </cell>
          <cell r="AE30">
            <v>119040</v>
          </cell>
          <cell r="AG30">
            <v>148800</v>
          </cell>
          <cell r="AH30">
            <v>208320</v>
          </cell>
          <cell r="AI30">
            <v>297600</v>
          </cell>
          <cell r="AK30">
            <v>297600</v>
          </cell>
          <cell r="AX30">
            <v>396800</v>
          </cell>
          <cell r="AY30">
            <v>396800</v>
          </cell>
          <cell r="BA30">
            <v>396800</v>
          </cell>
          <cell r="BC30">
            <v>476160</v>
          </cell>
          <cell r="BK30">
            <v>198400</v>
          </cell>
          <cell r="BL30">
            <v>198400</v>
          </cell>
          <cell r="BM30">
            <v>238080</v>
          </cell>
          <cell r="BN30">
            <v>317440</v>
          </cell>
        </row>
        <row r="39">
          <cell r="E39">
            <v>136500</v>
          </cell>
          <cell r="H39">
            <v>137500</v>
          </cell>
          <cell r="J39">
            <v>78500</v>
          </cell>
          <cell r="M39">
            <v>236000</v>
          </cell>
          <cell r="N39">
            <v>118000</v>
          </cell>
          <cell r="O39">
            <v>0</v>
          </cell>
          <cell r="P39">
            <v>264000</v>
          </cell>
          <cell r="Q39">
            <v>0</v>
          </cell>
          <cell r="R39">
            <v>177000</v>
          </cell>
          <cell r="X39">
            <v>239500</v>
          </cell>
          <cell r="AB39">
            <v>177000</v>
          </cell>
          <cell r="AN39">
            <v>472000</v>
          </cell>
          <cell r="AP39">
            <v>551000</v>
          </cell>
          <cell r="AR39">
            <v>551000</v>
          </cell>
          <cell r="AT39">
            <v>551000</v>
          </cell>
          <cell r="BD39">
            <v>787000</v>
          </cell>
          <cell r="BG39">
            <v>629500</v>
          </cell>
          <cell r="BI39">
            <v>708000</v>
          </cell>
          <cell r="BP39">
            <v>708000</v>
          </cell>
          <cell r="BR39">
            <v>708000</v>
          </cell>
        </row>
        <row r="42">
          <cell r="R42">
            <v>96000</v>
          </cell>
          <cell r="AB42">
            <v>144000</v>
          </cell>
          <cell r="AD42">
            <v>144000</v>
          </cell>
          <cell r="AF42">
            <v>144000</v>
          </cell>
          <cell r="AJ42">
            <v>288500</v>
          </cell>
          <cell r="AL42">
            <v>384000</v>
          </cell>
          <cell r="AW42">
            <v>448500</v>
          </cell>
          <cell r="AZ42">
            <v>640500</v>
          </cell>
          <cell r="BB42">
            <v>576000</v>
          </cell>
          <cell r="BK42">
            <v>256000</v>
          </cell>
          <cell r="BL42">
            <v>256000</v>
          </cell>
          <cell r="BM42">
            <v>192000</v>
          </cell>
          <cell r="BN42">
            <v>192000</v>
          </cell>
        </row>
        <row r="51">
          <cell r="D51">
            <v>35000</v>
          </cell>
          <cell r="F51">
            <v>70500</v>
          </cell>
          <cell r="G51">
            <v>68500</v>
          </cell>
          <cell r="I51">
            <v>114000</v>
          </cell>
          <cell r="K51">
            <v>109500</v>
          </cell>
          <cell r="L51">
            <v>128000</v>
          </cell>
          <cell r="O51">
            <v>130000</v>
          </cell>
          <cell r="Q51">
            <v>171000</v>
          </cell>
          <cell r="S51">
            <v>106000</v>
          </cell>
          <cell r="V51">
            <v>102500</v>
          </cell>
          <cell r="W51">
            <v>149576</v>
          </cell>
          <cell r="Y51">
            <v>137000</v>
          </cell>
          <cell r="Z51">
            <v>137000</v>
          </cell>
          <cell r="AM51">
            <v>457000</v>
          </cell>
          <cell r="AQ51">
            <v>457000</v>
          </cell>
          <cell r="AS51">
            <v>457500</v>
          </cell>
          <cell r="AU51">
            <v>457000</v>
          </cell>
          <cell r="AV51">
            <v>411000</v>
          </cell>
          <cell r="BE51">
            <v>548500</v>
          </cell>
          <cell r="BF51">
            <v>548500</v>
          </cell>
          <cell r="BH51">
            <v>457000</v>
          </cell>
          <cell r="BJ51">
            <v>457500</v>
          </cell>
          <cell r="BO51">
            <v>548500</v>
          </cell>
          <cell r="BQ51">
            <v>457000</v>
          </cell>
          <cell r="BS51">
            <v>548500</v>
          </cell>
        </row>
        <row r="54">
          <cell r="Y54">
            <v>57000</v>
          </cell>
          <cell r="Z54">
            <v>28500</v>
          </cell>
          <cell r="AA54">
            <v>171500</v>
          </cell>
          <cell r="AC54">
            <v>57000</v>
          </cell>
          <cell r="AE54">
            <v>114000</v>
          </cell>
          <cell r="AG54">
            <v>142500</v>
          </cell>
          <cell r="AH54">
            <v>200000</v>
          </cell>
          <cell r="AI54">
            <v>286000</v>
          </cell>
          <cell r="AK54">
            <v>286000</v>
          </cell>
          <cell r="AX54">
            <v>381000</v>
          </cell>
          <cell r="AY54">
            <v>381000</v>
          </cell>
          <cell r="BA54">
            <v>381000</v>
          </cell>
          <cell r="BC54">
            <v>457000</v>
          </cell>
          <cell r="BK54">
            <v>190500</v>
          </cell>
          <cell r="BL54">
            <v>190500</v>
          </cell>
          <cell r="BM54">
            <v>228500</v>
          </cell>
          <cell r="BN54">
            <v>305000</v>
          </cell>
        </row>
        <row r="111">
          <cell r="D111">
            <v>70</v>
          </cell>
          <cell r="E111">
            <v>115</v>
          </cell>
          <cell r="F111">
            <v>100</v>
          </cell>
          <cell r="G111">
            <v>15</v>
          </cell>
          <cell r="H111">
            <v>200</v>
          </cell>
          <cell r="I111">
            <v>30</v>
          </cell>
          <cell r="J111">
            <v>150</v>
          </cell>
          <cell r="K111">
            <v>200</v>
          </cell>
          <cell r="L111">
            <v>250</v>
          </cell>
          <cell r="M111">
            <v>400</v>
          </cell>
          <cell r="N111">
            <v>150</v>
          </cell>
          <cell r="O111">
            <v>575</v>
          </cell>
          <cell r="P111">
            <v>250</v>
          </cell>
          <cell r="Q111">
            <v>500</v>
          </cell>
          <cell r="R111">
            <v>850</v>
          </cell>
          <cell r="S111">
            <v>875</v>
          </cell>
          <cell r="T111">
            <v>170</v>
          </cell>
          <cell r="W111">
            <v>570</v>
          </cell>
          <cell r="X111">
            <v>1095</v>
          </cell>
          <cell r="Y111">
            <v>1095</v>
          </cell>
          <cell r="Z111">
            <v>620</v>
          </cell>
          <cell r="AT111">
            <v>1000</v>
          </cell>
          <cell r="AU111">
            <v>2000</v>
          </cell>
          <cell r="AV111">
            <v>2500</v>
          </cell>
          <cell r="AW111">
            <v>3400</v>
          </cell>
          <cell r="AX111">
            <v>4300</v>
          </cell>
          <cell r="AY111">
            <v>4300</v>
          </cell>
          <cell r="AZ111">
            <v>4300</v>
          </cell>
          <cell r="BA111">
            <v>1950</v>
          </cell>
          <cell r="BH111">
            <v>2500</v>
          </cell>
          <cell r="BI111">
            <v>4320</v>
          </cell>
          <cell r="BJ111">
            <v>2590</v>
          </cell>
          <cell r="BK111">
            <v>4320</v>
          </cell>
          <cell r="BL111">
            <v>4320</v>
          </cell>
          <cell r="BM111">
            <v>4320</v>
          </cell>
          <cell r="BN111">
            <v>3800</v>
          </cell>
          <cell r="BR111">
            <v>4320</v>
          </cell>
          <cell r="BS111">
            <v>4320</v>
          </cell>
        </row>
        <row r="112">
          <cell r="D112">
            <v>17.5</v>
          </cell>
          <cell r="E112">
            <v>69</v>
          </cell>
          <cell r="F112">
            <v>65</v>
          </cell>
          <cell r="G112">
            <v>11</v>
          </cell>
          <cell r="H112">
            <v>26.75</v>
          </cell>
          <cell r="I112">
            <v>43.5</v>
          </cell>
          <cell r="J112">
            <v>30.25</v>
          </cell>
          <cell r="K112">
            <v>68.25</v>
          </cell>
          <cell r="L112">
            <v>78.5</v>
          </cell>
          <cell r="M112">
            <v>98.5</v>
          </cell>
          <cell r="N112">
            <v>123.75</v>
          </cell>
          <cell r="O112">
            <v>207.75</v>
          </cell>
          <cell r="P112">
            <v>249.5</v>
          </cell>
          <cell r="Q112">
            <v>130.5</v>
          </cell>
          <cell r="R112">
            <v>571.75</v>
          </cell>
          <cell r="S112">
            <v>612.25</v>
          </cell>
          <cell r="T112">
            <v>71.25</v>
          </cell>
          <cell r="U112">
            <v>0</v>
          </cell>
          <cell r="V112">
            <v>0</v>
          </cell>
          <cell r="W112">
            <v>399.5</v>
          </cell>
          <cell r="X112">
            <v>930.75</v>
          </cell>
          <cell r="Y112">
            <v>930.75</v>
          </cell>
          <cell r="Z112">
            <v>527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850</v>
          </cell>
          <cell r="AU112">
            <v>1700</v>
          </cell>
          <cell r="AV112">
            <v>2125</v>
          </cell>
          <cell r="AW112">
            <v>2890</v>
          </cell>
          <cell r="AX112">
            <v>3655</v>
          </cell>
          <cell r="AY112">
            <v>3655</v>
          </cell>
          <cell r="AZ112">
            <v>3655</v>
          </cell>
          <cell r="BA112">
            <v>1657.5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2125</v>
          </cell>
          <cell r="BI112">
            <v>3672</v>
          </cell>
          <cell r="BJ112">
            <v>2201.5</v>
          </cell>
          <cell r="BK112">
            <v>3672</v>
          </cell>
          <cell r="BL112">
            <v>3672</v>
          </cell>
          <cell r="BM112">
            <v>3672</v>
          </cell>
          <cell r="BN112">
            <v>3230</v>
          </cell>
          <cell r="BO112">
            <v>0</v>
          </cell>
          <cell r="BP112">
            <v>0</v>
          </cell>
          <cell r="BQ112">
            <v>0</v>
          </cell>
          <cell r="BR112">
            <v>3672</v>
          </cell>
          <cell r="BS112">
            <v>3672</v>
          </cell>
          <cell r="BT112">
            <v>0</v>
          </cell>
        </row>
        <row r="114">
          <cell r="AB114">
            <v>150</v>
          </cell>
          <cell r="AC114">
            <v>250</v>
          </cell>
          <cell r="AD114">
            <v>300</v>
          </cell>
          <cell r="AE114">
            <v>400</v>
          </cell>
          <cell r="AF114">
            <v>600</v>
          </cell>
          <cell r="AG114">
            <v>750</v>
          </cell>
          <cell r="AH114">
            <v>1000</v>
          </cell>
          <cell r="AI114">
            <v>1440</v>
          </cell>
          <cell r="AJ114">
            <v>1680</v>
          </cell>
          <cell r="AK114">
            <v>1680</v>
          </cell>
          <cell r="AL114">
            <v>1680</v>
          </cell>
          <cell r="AM114">
            <v>1680</v>
          </cell>
          <cell r="AN114">
            <v>1680</v>
          </cell>
          <cell r="AP114">
            <v>2300</v>
          </cell>
          <cell r="AQ114">
            <v>2555</v>
          </cell>
          <cell r="BB114">
            <v>5000</v>
          </cell>
          <cell r="BC114">
            <v>8600</v>
          </cell>
          <cell r="BD114">
            <v>6900</v>
          </cell>
          <cell r="BE114">
            <v>8600</v>
          </cell>
          <cell r="BF114">
            <v>8600</v>
          </cell>
          <cell r="BG114">
            <v>6800</v>
          </cell>
          <cell r="BO114">
            <v>8600</v>
          </cell>
          <cell r="BP114">
            <v>8600</v>
          </cell>
          <cell r="BQ114">
            <v>7150</v>
          </cell>
        </row>
        <row r="115"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29.999999999999993</v>
          </cell>
          <cell r="AE115">
            <v>100</v>
          </cell>
          <cell r="AF115">
            <v>150</v>
          </cell>
          <cell r="AG115">
            <v>375</v>
          </cell>
          <cell r="AH115">
            <v>700</v>
          </cell>
          <cell r="AI115">
            <v>1224</v>
          </cell>
          <cell r="AJ115">
            <v>1428</v>
          </cell>
          <cell r="AK115">
            <v>1428</v>
          </cell>
          <cell r="AL115">
            <v>1428</v>
          </cell>
          <cell r="AM115">
            <v>1428</v>
          </cell>
          <cell r="AN115">
            <v>1428</v>
          </cell>
          <cell r="AO115">
            <v>0</v>
          </cell>
          <cell r="AP115">
            <v>1955</v>
          </cell>
          <cell r="AQ115">
            <v>2171.75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4250</v>
          </cell>
          <cell r="BC115">
            <v>7310</v>
          </cell>
          <cell r="BD115">
            <v>5865</v>
          </cell>
          <cell r="BE115">
            <v>7310</v>
          </cell>
          <cell r="BF115">
            <v>7310</v>
          </cell>
          <cell r="BG115">
            <v>5780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7310</v>
          </cell>
          <cell r="BP115">
            <v>7310</v>
          </cell>
          <cell r="BQ115">
            <v>6077.5</v>
          </cell>
          <cell r="BR115">
            <v>0</v>
          </cell>
          <cell r="BS115">
            <v>0</v>
          </cell>
          <cell r="BT115">
            <v>0</v>
          </cell>
        </row>
        <row r="123">
          <cell r="D123">
            <v>10</v>
          </cell>
          <cell r="E123">
            <v>16</v>
          </cell>
          <cell r="F123">
            <v>60</v>
          </cell>
          <cell r="G123">
            <v>10</v>
          </cell>
          <cell r="H123">
            <v>120</v>
          </cell>
          <cell r="I123">
            <v>18</v>
          </cell>
          <cell r="J123">
            <v>90</v>
          </cell>
          <cell r="K123">
            <v>140</v>
          </cell>
          <cell r="L123">
            <v>175</v>
          </cell>
          <cell r="M123">
            <v>280</v>
          </cell>
          <cell r="N123">
            <v>100</v>
          </cell>
          <cell r="O123">
            <v>450</v>
          </cell>
          <cell r="P123">
            <v>200</v>
          </cell>
          <cell r="Q123">
            <v>415</v>
          </cell>
          <cell r="R123">
            <v>735</v>
          </cell>
          <cell r="S123">
            <v>765</v>
          </cell>
          <cell r="T123">
            <v>147</v>
          </cell>
          <cell r="W123">
            <v>480</v>
          </cell>
          <cell r="X123">
            <v>930</v>
          </cell>
          <cell r="Y123">
            <v>930</v>
          </cell>
          <cell r="Z123">
            <v>525</v>
          </cell>
          <cell r="AT123">
            <v>400</v>
          </cell>
          <cell r="AU123">
            <v>750</v>
          </cell>
          <cell r="AV123">
            <v>1500</v>
          </cell>
          <cell r="AW123">
            <v>2750</v>
          </cell>
          <cell r="AX123">
            <v>3500</v>
          </cell>
          <cell r="AY123">
            <v>4300</v>
          </cell>
          <cell r="AZ123">
            <v>4300</v>
          </cell>
          <cell r="BA123">
            <v>1650</v>
          </cell>
          <cell r="BH123">
            <v>1800</v>
          </cell>
          <cell r="BI123">
            <v>3000</v>
          </cell>
          <cell r="BJ123">
            <v>3000</v>
          </cell>
          <cell r="BK123">
            <v>3500</v>
          </cell>
          <cell r="BL123">
            <v>3500</v>
          </cell>
          <cell r="BM123">
            <v>3500</v>
          </cell>
          <cell r="BN123">
            <v>3250</v>
          </cell>
          <cell r="BR123">
            <v>3000</v>
          </cell>
          <cell r="BS123">
            <v>3700</v>
          </cell>
        </row>
        <row r="126">
          <cell r="AD126">
            <v>30</v>
          </cell>
          <cell r="AE126">
            <v>75</v>
          </cell>
          <cell r="AF126">
            <v>150</v>
          </cell>
          <cell r="AG126">
            <v>250</v>
          </cell>
          <cell r="AH126">
            <v>500</v>
          </cell>
          <cell r="AI126">
            <v>600</v>
          </cell>
          <cell r="AJ126">
            <v>1000</v>
          </cell>
          <cell r="AK126">
            <v>1250</v>
          </cell>
          <cell r="AL126">
            <v>1500</v>
          </cell>
          <cell r="AM126">
            <v>1500</v>
          </cell>
          <cell r="AN126">
            <v>1500</v>
          </cell>
          <cell r="AP126">
            <v>2120</v>
          </cell>
          <cell r="AQ126">
            <v>2300</v>
          </cell>
          <cell r="BB126">
            <v>3000</v>
          </cell>
          <cell r="BC126">
            <v>7000</v>
          </cell>
          <cell r="BD126">
            <v>7000</v>
          </cell>
          <cell r="BE126">
            <v>7000</v>
          </cell>
          <cell r="BF126">
            <v>7000</v>
          </cell>
          <cell r="BG126">
            <v>4450</v>
          </cell>
          <cell r="BO126">
            <v>7300</v>
          </cell>
          <cell r="BP126">
            <v>7300</v>
          </cell>
          <cell r="BQ126">
            <v>5025</v>
          </cell>
        </row>
        <row r="147">
          <cell r="E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12</v>
          </cell>
          <cell r="K147">
            <v>12</v>
          </cell>
          <cell r="L147">
            <v>24</v>
          </cell>
          <cell r="M147">
            <v>216</v>
          </cell>
          <cell r="N147">
            <v>96</v>
          </cell>
          <cell r="O147">
            <v>264</v>
          </cell>
          <cell r="P147">
            <v>175</v>
          </cell>
          <cell r="Q147">
            <v>264</v>
          </cell>
          <cell r="R147">
            <v>552</v>
          </cell>
          <cell r="S147">
            <v>288</v>
          </cell>
          <cell r="W147">
            <v>504</v>
          </cell>
          <cell r="X147">
            <v>504</v>
          </cell>
          <cell r="Y147">
            <v>504</v>
          </cell>
          <cell r="Z147">
            <v>472</v>
          </cell>
          <cell r="AA147">
            <v>340</v>
          </cell>
          <cell r="AT147">
            <v>288</v>
          </cell>
          <cell r="AU147">
            <v>600</v>
          </cell>
          <cell r="AV147">
            <v>1080</v>
          </cell>
          <cell r="AW147">
            <v>2100</v>
          </cell>
          <cell r="AX147">
            <v>3000</v>
          </cell>
          <cell r="AY147">
            <v>3025</v>
          </cell>
          <cell r="AZ147">
            <v>3025</v>
          </cell>
          <cell r="BH147">
            <v>1400</v>
          </cell>
          <cell r="BI147">
            <v>1800</v>
          </cell>
          <cell r="BJ147">
            <v>1950</v>
          </cell>
          <cell r="BK147">
            <v>3000</v>
          </cell>
          <cell r="BL147">
            <v>3000</v>
          </cell>
          <cell r="BM147">
            <v>2000</v>
          </cell>
          <cell r="BN147">
            <v>2860</v>
          </cell>
          <cell r="BR147">
            <v>2600</v>
          </cell>
          <cell r="BS147">
            <v>3000</v>
          </cell>
        </row>
        <row r="150">
          <cell r="AJ150">
            <v>50</v>
          </cell>
          <cell r="AK150">
            <v>192</v>
          </cell>
          <cell r="AL150">
            <v>720</v>
          </cell>
          <cell r="AM150">
            <v>1125</v>
          </cell>
          <cell r="AN150">
            <v>1250</v>
          </cell>
          <cell r="AP150">
            <v>1620</v>
          </cell>
          <cell r="AQ150">
            <v>1665</v>
          </cell>
          <cell r="BB150">
            <v>1800</v>
          </cell>
          <cell r="BC150">
            <v>4750</v>
          </cell>
          <cell r="BD150">
            <v>5730</v>
          </cell>
          <cell r="BE150">
            <v>5730</v>
          </cell>
          <cell r="BF150">
            <v>5915</v>
          </cell>
          <cell r="BG150">
            <v>2325</v>
          </cell>
          <cell r="BO150">
            <v>3000</v>
          </cell>
          <cell r="BP150">
            <v>6000</v>
          </cell>
          <cell r="BQ150">
            <v>2975</v>
          </cell>
        </row>
        <row r="171">
          <cell r="AV171">
            <v>192</v>
          </cell>
          <cell r="AW171">
            <v>576</v>
          </cell>
          <cell r="AX171">
            <v>864</v>
          </cell>
          <cell r="AY171">
            <v>1728</v>
          </cell>
          <cell r="AZ171">
            <v>2400</v>
          </cell>
          <cell r="BA171">
            <v>2688</v>
          </cell>
          <cell r="BB171">
            <v>1824</v>
          </cell>
          <cell r="BJ171">
            <v>1407.3600000000001</v>
          </cell>
          <cell r="BK171">
            <v>1407.3600000000001</v>
          </cell>
          <cell r="BL171">
            <v>2111.04</v>
          </cell>
          <cell r="BM171">
            <v>2111.04</v>
          </cell>
          <cell r="BN171">
            <v>2814.7200000000003</v>
          </cell>
          <cell r="BO171">
            <v>2111.04</v>
          </cell>
          <cell r="BP171">
            <v>2814.7200000000003</v>
          </cell>
        </row>
        <row r="174">
          <cell r="AP174">
            <v>800</v>
          </cell>
          <cell r="AQ174">
            <v>800</v>
          </cell>
          <cell r="AR174">
            <v>1440</v>
          </cell>
          <cell r="AS174">
            <v>1376</v>
          </cell>
          <cell r="BD174">
            <v>1407.3600000000001</v>
          </cell>
          <cell r="BE174">
            <v>3518.4000000000005</v>
          </cell>
          <cell r="BF174">
            <v>5629.4400000000005</v>
          </cell>
          <cell r="BG174">
            <v>5629.4400000000005</v>
          </cell>
          <cell r="BH174">
            <v>5629.4400000000005</v>
          </cell>
          <cell r="BI174">
            <v>2111.04</v>
          </cell>
          <cell r="BQ174">
            <v>2814.7200000000003</v>
          </cell>
          <cell r="BR174">
            <v>5629.4400000000005</v>
          </cell>
          <cell r="BS174">
            <v>1056</v>
          </cell>
        </row>
        <row r="180">
          <cell r="E180">
            <v>9</v>
          </cell>
          <cell r="G180">
            <v>5</v>
          </cell>
          <cell r="H180">
            <v>0</v>
          </cell>
          <cell r="N180">
            <v>22</v>
          </cell>
          <cell r="O180">
            <v>69</v>
          </cell>
          <cell r="P180">
            <v>55</v>
          </cell>
          <cell r="Q180">
            <v>52</v>
          </cell>
          <cell r="R180">
            <v>61</v>
          </cell>
          <cell r="S180">
            <v>175</v>
          </cell>
          <cell r="T180">
            <v>163</v>
          </cell>
          <cell r="U180">
            <v>60</v>
          </cell>
          <cell r="Y180">
            <v>350</v>
          </cell>
          <cell r="Z180">
            <v>450</v>
          </cell>
          <cell r="AA180">
            <v>450</v>
          </cell>
          <cell r="AB180">
            <v>427</v>
          </cell>
        </row>
        <row r="213">
          <cell r="AO213">
            <v>123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UPUY Marion" id="{3D60321C-1A09-45EE-AD34-F086DBCB87D8}" userId="S::marion.dupuy@acc-emotion.com::a2eddfc3-c609-436e-a3a8-56781f9e8562" providerId="AD"/>
  <person displayName="MERIET Anthony" id="{8CC5E879-ABE1-4263-A33D-534139FAE03C}" userId="S::anthony.meriet@acc-emotion.com::e4865fbf-f7bf-41ad-a18e-cbaff781e43f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7" dT="2022-08-26T06:56:16.85" personId="{3D60321C-1A09-45EE-AD34-F086DBCB87D8}" id="{BFDEE6F8-945F-4D1A-B3A4-8856337140E7}">
    <text>P1001709-4</text>
  </threadedComment>
  <threadedComment ref="T7" dT="2022-06-30T16:32:53.60" personId="{3D60321C-1A09-45EE-AD34-F086DBCB87D8}" id="{A00049E3-CE99-43D3-B055-1A9521D3D45C}">
    <text>P1001709-5</text>
  </threadedComment>
  <threadedComment ref="AD7" dT="2022-08-26T06:55:27.28" personId="{3D60321C-1A09-45EE-AD34-F086DBCB87D8}" id="{674D6AAD-BA29-44DB-B46A-30486A44DA44}">
    <text>P1002908-3 et P1002908-4</text>
  </threadedComment>
  <threadedComment ref="AK7" dT="2022-08-26T06:54:40.78" personId="{3D60321C-1A09-45EE-AD34-F086DBCB87D8}" id="{85B04E91-D3E2-44A7-8E50-8EE943B03DB1}">
    <text>P2000107-4</text>
  </threadedComment>
  <threadedComment ref="AO7" dT="2022-08-26T06:56:42.96" personId="{3D60321C-1A09-45EE-AD34-F086DBCB87D8}" id="{9AA03819-4B75-40B7-B427-4DCAA995CEB8}">
    <text>P2000205-1</text>
  </threadedComment>
  <threadedComment ref="U8" dT="2022-07-26T16:51:03.88" personId="{8CC5E879-ABE1-4263-A33D-534139FAE03C}" id="{179D344C-B724-4700-8114-AE5670ED23E1}">
    <text>P1001709-6</text>
  </threadedComment>
  <threadedComment ref="Y8" dT="2022-08-26T06:55:53.57" personId="{3D60321C-1A09-45EE-AD34-F086DBCB87D8}" id="{DE7112C2-0ACA-4D17-8DD3-D327723C237A}">
    <text>P2000107-1 et P2000107-3</text>
  </threadedComment>
  <threadedComment ref="AA8" dT="2022-08-26T06:58:55.97" personId="{3D60321C-1A09-45EE-AD34-F086DBCB87D8}" id="{D196C66B-C302-4664-8392-30611F132E3F}">
    <text>P1002908-1</text>
  </threadedComment>
  <threadedComment ref="R14" dT="2022-05-11T12:28:43.31" personId="{3D60321C-1A09-45EE-AD34-F086DBCB87D8}" id="{00BD0306-DE93-4E32-A8D5-4D18283EB8A7}">
    <text>P1002224</text>
  </threadedComment>
  <threadedComment ref="U14" dT="2022-05-23T17:35:52.78" personId="{8CC5E879-ABE1-4263-A33D-534139FAE03C}" id="{B82B05B4-8890-4A7A-8A5F-E48AC8323DC6}">
    <text>from Bruges</text>
  </threadedComment>
  <threadedComment ref="W15" dT="2022-05-23T08:54:31.66" personId="{3D60321C-1A09-45EE-AD34-F086DBCB87D8}" id="{9209B3A1-8CF3-4FD6-B6B5-6D8E875003F2}">
    <text>P1002744</text>
  </threadedComment>
  <threadedComment ref="K17" dT="2022-05-06T15:22:38.29" personId="{8CC5E879-ABE1-4263-A33D-534139FAE03C}" id="{CF6E58D8-3902-4F2F-A3F4-E4FC7E193860}">
    <text>60kgs transfered to Bruges</text>
  </threadedComment>
  <threadedComment ref="U22" dT="2022-06-13T06:03:27.64" personId="{3D60321C-1A09-45EE-AD34-F086DBCB87D8}" id="{A77AAF21-71C1-4584-8EE1-C1853FD5D7B5}">
    <text>P1003021</text>
  </threadedComment>
  <threadedComment ref="U23" dT="2022-06-13T06:03:34.18" personId="{3D60321C-1A09-45EE-AD34-F086DBCB87D8}" id="{64F89F1A-7B78-4A50-B8CF-DFBB1ACDDB60}">
    <text>P1003021</text>
  </threadedComment>
  <threadedComment ref="O38" dT="2022-05-17T06:04:27.71" personId="{8CC5E879-ABE1-4263-A33D-534139FAE03C}" id="{E257C211-3092-4CE7-B957-5DCFE74DEE75}">
    <text>Coming from Bruges</text>
  </threadedComment>
  <threadedComment ref="X44" dT="2022-07-12T20:28:29.44" personId="{8CC5E879-ABE1-4263-A33D-534139FAE03C}" id="{1744073F-1C94-4607-8D8A-0BF46E42154F}">
    <text>1 encre essai PVDF Solvay</text>
  </threadedComment>
  <threadedComment ref="P46" dT="2022-05-23T14:31:35.01" personId="{8CC5E879-ABE1-4263-A33D-534139FAE03C}" id="{94D3C1BA-2E3A-4AB9-AEE4-994DCBC63EC4}">
    <text>from Bruges</text>
  </threadedComment>
  <threadedComment ref="Q46" dT="2022-06-01T11:11:15.26" personId="{3D60321C-1A09-45EE-AD34-F086DBCB87D8}" id="{EE46F688-DB91-4A15-BDB0-05BC3E4707D4}">
    <text>P1002862</text>
  </threadedComment>
  <threadedComment ref="U46" dT="2022-06-10T08:04:45.03" personId="{3D60321C-1A09-45EE-AD34-F086DBCB87D8}" id="{2DAB326B-E623-4372-A13B-C1C95B114959}">
    <text>P1001772</text>
  </threadedComment>
  <threadedComment ref="X46" dT="2022-06-01T11:11:42.59" personId="{3D60321C-1A09-45EE-AD34-F086DBCB87D8}" id="{A074A097-95CE-44F5-8870-8C6362C23725}">
    <text>P1002878</text>
  </threadedComment>
  <threadedComment ref="P54" dT="2022-05-11T12:08:15.03" personId="{3D60321C-1A09-45EE-AD34-F086DBCB87D8}" id="{434630F5-31B0-4276-96C4-6891792CA7EE}">
    <text>P1002656</text>
  </threadedComment>
  <threadedComment ref="AA54" dT="2022-06-13T06:00:42.24" personId="{3D60321C-1A09-45EE-AD34-F086DBCB87D8}" id="{92666493-F964-4B07-BC54-4355D89C79E4}">
    <text>P1003016</text>
  </threadedComment>
  <threadedComment ref="AI54" dT="2022-06-13T05:59:57.53" personId="{3D60321C-1A09-45EE-AD34-F086DBCB87D8}" id="{E6E00484-20D9-4AFE-9787-A38FBE8004D5}">
    <text>P1003016</text>
  </threadedComment>
  <threadedComment ref="AQ54" dT="2022-06-13T06:00:18.54" personId="{3D60321C-1A09-45EE-AD34-F086DBCB87D8}" id="{48FAB0C7-2BE9-43A4-ADDD-E64A0FF26341}">
    <text>P1003016</text>
  </threadedComment>
  <threadedComment ref="Z62" dT="2022-06-01T11:12:42.83" personId="{3D60321C-1A09-45EE-AD34-F086DBCB87D8}" id="{363F453F-43BE-4EE6-A843-59495C156F4D}">
    <text>P1002365</text>
  </threadedComment>
  <threadedComment ref="V84" dT="2022-06-01T11:42:11.03" personId="{3D60321C-1A09-45EE-AD34-F086DBCB87D8}" id="{C38961ED-E645-45CF-B3DD-0E086AE2525C}">
    <text>P1002440</text>
  </threadedComment>
  <threadedComment ref="P91" dT="2022-06-01T11:45:32.62" personId="{3D60321C-1A09-45EE-AD34-F086DBCB87D8}" id="{C84FDA7F-F7F3-4CBB-9E17-D5F5204BBDAE}">
    <text>P1002563</text>
  </threadedComment>
  <threadedComment ref="T91" dT="2022-06-01T11:46:06.29" personId="{3D60321C-1A09-45EE-AD34-F086DBCB87D8}" id="{732FCAF9-3FCF-4EAE-8BAF-D5C2784C8CE8}">
    <text>P1002563 et P1002566</text>
  </threadedComment>
  <threadedComment ref="AH91" dT="2022-06-01T11:47:01.80" personId="{3D60321C-1A09-45EE-AD34-F086DBCB87D8}" id="{FC77A7A1-187A-4A53-8BC8-C95D3ADA9752}">
    <text>P1002566</text>
  </threadedComment>
  <threadedComment ref="Q99" dT="2022-05-19T12:09:03.25" personId="{3D60321C-1A09-45EE-AD34-F086DBCB87D8}" id="{77025291-B787-4427-8122-17591E7EEE8A}">
    <text>P1001947</text>
  </threadedComment>
  <threadedComment ref="AQ99" dT="2022-07-01T05:53:06.37" personId="{3D60321C-1A09-45EE-AD34-F086DBCB87D8}" id="{1D38D9A5-A873-4F32-A048-E7343128D57D}">
    <text>P2000124</text>
  </threadedComment>
  <threadedComment ref="AV99" dT="2022-07-01T05:52:56.86" personId="{3D60321C-1A09-45EE-AD34-F086DBCB87D8}" id="{6018F3C1-6494-451C-88E7-5B8922B4BD45}">
    <text>P2000124</text>
  </threadedComment>
  <threadedComment ref="X100" dT="2022-06-28T12:25:37.00" personId="{3D60321C-1A09-45EE-AD34-F086DBCB87D8}" id="{3EEAB678-D195-45F3-9503-724CE442C44F}">
    <text>P1002936</text>
  </threadedComment>
  <threadedComment ref="AG100" dT="2022-07-01T05:53:14.75" personId="{3D60321C-1A09-45EE-AD34-F086DBCB87D8}" id="{C96F8BA5-3568-482D-B919-A62DBD886FBD}">
    <text>P2000124</text>
  </threadedComment>
  <threadedComment ref="T108" dT="2022-05-20T08:27:54.42" personId="{3D60321C-1A09-45EE-AD34-F086DBCB87D8}" id="{3B2A520F-2653-4E2A-8CD2-B44C478B302F}">
    <text>P1002848</text>
  </threadedComment>
  <threadedComment ref="P115" dT="2022-05-11T07:34:48.84" personId="{3D60321C-1A09-45EE-AD34-F086DBCB87D8}" id="{FBE75140-940B-4E4B-81C5-5387CB62476C}">
    <text>P1002617</text>
  </threadedComment>
  <threadedComment ref="R115" dT="2022-06-01T09:47:12.10" personId="{3D60321C-1A09-45EE-AD34-F086DBCB87D8}" id="{B5B44CF3-E565-46AA-B133-337FDFEA806F}">
    <text>P1002617</text>
  </threadedComment>
  <threadedComment ref="S115" dT="2022-06-01T09:47:02.57" personId="{3D60321C-1A09-45EE-AD34-F086DBCB87D8}" id="{2D2F1C37-69A6-4D30-A049-D9A6B009AE70}">
    <text>P1002617</text>
  </threadedComment>
  <threadedComment ref="V115" dT="2022-06-28T07:16:36.18" personId="{3D60321C-1A09-45EE-AD34-F086DBCB87D8}" id="{A262F60C-9E60-4472-AE05-D77D9A0F89B6}">
    <text>P1002617</text>
  </threadedComment>
  <threadedComment ref="Q122" dT="2022-06-01T09:51:12.78" personId="{3D60321C-1A09-45EE-AD34-F086DBCB87D8}" id="{497ADC83-1559-4981-B2FA-92E56286A27B}">
    <text>P1002364</text>
  </threadedComment>
  <threadedComment ref="V122" dT="2022-06-01T09:51:38.04" personId="{3D60321C-1A09-45EE-AD34-F086DBCB87D8}" id="{B0ECBA24-2829-4179-B2B8-4C4D365CE79D}">
    <text>P1002617</text>
  </threadedComment>
  <threadedComment ref="Q130" dT="2022-06-01T11:50:50.81" personId="{3D60321C-1A09-45EE-AD34-F086DBCB87D8}" id="{C315D51C-E412-4065-8EF6-3FBD458A4ED0}">
    <text>P1002571</text>
  </threadedComment>
  <threadedComment ref="O138" dT="2022-06-01T11:52:24.13" personId="{3D60321C-1A09-45EE-AD34-F086DBCB87D8}" id="{A09A1BA8-BC21-4044-87FE-674A9397BB4F}">
    <text>Devis</text>
  </threadedComment>
  <threadedComment ref="L141" dT="2022-05-06T15:26:14.09" personId="{8CC5E879-ABE1-4263-A33D-534139FAE03C}" id="{2DCD209B-6156-433F-9801-A5D0F706691F}">
    <text>8 rouleaux de 66m obtenus après découpe stickable electrical insulation de Bruges</text>
  </threadedComment>
  <threadedComment ref="V145" dT="2022-06-01T11:57:04.54" personId="{3D60321C-1A09-45EE-AD34-F086DBCB87D8}" id="{01DC0D0A-DAA9-4E7C-B7D4-2826819E1FF3}">
    <text>P1001577</text>
  </threadedComment>
  <threadedComment ref="Y145" dT="2022-06-15T08:57:26.36" personId="{3D60321C-1A09-45EE-AD34-F086DBCB87D8}" id="{C58B49C3-DFED-408B-B1A4-52371338B7A8}">
    <text>P1002614</text>
  </threadedComment>
  <threadedComment ref="N152" dT="2022-06-01T11:58:29.98" personId="{3D60321C-1A09-45EE-AD34-F086DBCB87D8}" id="{BFDD8016-DC48-4551-955A-CA673E55D3D8}">
    <text>P1001674</text>
  </threadedComment>
  <threadedComment ref="Q159" dT="2022-06-01T12:00:48.17" personId="{3D60321C-1A09-45EE-AD34-F086DBCB87D8}" id="{E857C993-A339-4FD3-83DD-D99909E49EEF}">
    <text>P1002571</text>
  </threadedComment>
  <threadedComment ref="Q166" dT="2022-06-01T12:02:29.05" personId="{3D60321C-1A09-45EE-AD34-F086DBCB87D8}" id="{065433CF-4CBF-475A-BB4A-118B2C9D3212}">
    <text>P1002571</text>
  </threadedComment>
  <threadedComment ref="Q173" dT="2022-06-01T12:03:27.55" personId="{3D60321C-1A09-45EE-AD34-F086DBCB87D8}" id="{D93DA837-DF2D-4C34-9EFB-E030FD23AC49}">
    <text>P1001634</text>
  </threadedComment>
  <threadedComment ref="Q180" dT="2022-06-01T12:03:34.46" personId="{3D60321C-1A09-45EE-AD34-F086DBCB87D8}" id="{7AEB0BBF-279F-47BA-94FF-546361420118}">
    <text>P1001634</text>
  </threadedComment>
  <threadedComment ref="Q187" dT="2022-06-01T12:03:41.69" personId="{3D60321C-1A09-45EE-AD34-F086DBCB87D8}" id="{DE49766D-9DB8-42D8-B30A-3EBFB4F12417}">
    <text>P1001634</text>
  </threadedComment>
  <threadedComment ref="Q194" dT="2022-06-01T12:03:48.47" personId="{3D60321C-1A09-45EE-AD34-F086DBCB87D8}" id="{BF14F73F-7D1B-480B-8669-920E75DC6790}">
    <text>P1001634</text>
  </threadedComment>
  <threadedComment ref="P243" dT="2022-06-01T12:06:31.74" personId="{3D60321C-1A09-45EE-AD34-F086DBCB87D8}" id="{65811ECA-0374-4C65-A6A1-491D323BE4C2}">
    <text>P1001909</text>
  </threadedComment>
  <threadedComment ref="P250" dT="2022-06-01T12:07:12.57" personId="{3D60321C-1A09-45EE-AD34-F086DBCB87D8}" id="{4F9B17A2-3D37-4FAA-A853-C60C84CC04A0}">
    <text>P1001909</text>
  </threadedComment>
  <threadedComment ref="V271" dT="2022-06-01T12:10:20.83" personId="{3D60321C-1A09-45EE-AD34-F086DBCB87D8}" id="{A62ED477-7F53-47AC-950E-50395C54878C}">
    <text>P1002520</text>
  </threadedComment>
  <threadedComment ref="V278" dT="2022-06-01T12:10:28.25" personId="{3D60321C-1A09-45EE-AD34-F086DBCB87D8}" id="{60C2B520-3A1E-4F20-9F6D-3624300BCC0C}">
    <text>P1002520</text>
  </threadedComment>
  <threadedComment ref="L313" dT="2022-06-01T12:16:40.90" personId="{3D60321C-1A09-45EE-AD34-F086DBCB87D8}" id="{EC93DA9B-1930-4794-A6A1-750E0ABACD04}">
    <text>P1001909</text>
  </threadedComment>
  <threadedComment ref="L320" dT="2022-06-01T12:16:48.65" personId="{3D60321C-1A09-45EE-AD34-F086DBCB87D8}" id="{CD980D72-C05C-4CED-8AF7-195034571B86}">
    <text>P1001909</text>
  </threadedComment>
  <threadedComment ref="V341" dT="2022-06-01T12:18:41.34" personId="{3D60321C-1A09-45EE-AD34-F086DBCB87D8}" id="{FD66643E-E9BA-4213-8A22-95DD9B05C734}">
    <text>P1002520</text>
  </threadedComment>
  <threadedComment ref="V348" dT="2022-06-01T12:18:55.17" personId="{3D60321C-1A09-45EE-AD34-F086DBCB87D8}" id="{C5AA642B-DEE9-442A-9067-63A601EDE925}">
    <text>P1002520</text>
  </threadedComment>
  <threadedComment ref="Q385" dT="2022-06-01T12:24:46.04" personId="{3D60321C-1A09-45EE-AD34-F086DBCB87D8}" id="{56BDD02E-C86D-4B4B-871B-500FFBFABADE}">
    <text>P1002571</text>
  </threadedComment>
  <threadedComment ref="U406" dT="2022-06-01T12:26:23.82" personId="{3D60321C-1A09-45EE-AD34-F086DBCB87D8}" id="{AB862857-1A7C-4B26-9C6F-C0523A025184}">
    <text>P1002571</text>
  </threadedComment>
  <threadedComment ref="U413" dT="2022-06-01T12:27:12.45" personId="{3D60321C-1A09-45EE-AD34-F086DBCB87D8}" id="{B07310EC-773E-4B67-BDD8-2EB240E56098}">
    <text>P1002915</text>
  </threadedComment>
  <threadedComment ref="Q448" dT="2022-06-01T12:30:29.41" personId="{3D60321C-1A09-45EE-AD34-F086DBCB87D8}" id="{AE4FCAEC-3293-4FB7-937B-B201CB6517C1}">
    <text>P1002571</text>
  </threadedComment>
  <threadedComment ref="P455" dT="2022-06-01T12:31:12.02" personId="{3D60321C-1A09-45EE-AD34-F086DBCB87D8}" id="{56D826D2-C349-43F3-B6CC-4EB42364330C}">
    <text>P1002754</text>
  </threadedComment>
  <threadedComment ref="AM455" dT="2022-05-13T09:33:51.24" personId="{3D60321C-1A09-45EE-AD34-F086DBCB87D8}" id="{AF9EFA34-5FAE-4BC0-8D8D-223250B7E9E4}">
    <text>P1002754</text>
  </threadedComment>
  <threadedComment ref="O462" dT="2022-06-01T12:31:41.11" personId="{3D60321C-1A09-45EE-AD34-F086DBCB87D8}" id="{3F30B587-9C08-468E-9EF7-C8B463E8F1AC}">
    <text>P1002755</text>
  </threadedComment>
  <threadedComment ref="Q469" dT="2022-06-01T12:32:02.33" personId="{3D60321C-1A09-45EE-AD34-F086DBCB87D8}" id="{56442CA0-9D00-4D33-B749-72A91F585AE8}">
    <text>P1002571</text>
  </threadedComment>
  <threadedComment ref="Q476" dT="2022-06-01T12:32:41.22" personId="{3D60321C-1A09-45EE-AD34-F086DBCB87D8}" id="{95EF081D-90F6-409D-947D-1BBD1FA22533}">
    <text>P1002915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9BE0-8840-469F-AC28-C205562AB251}">
  <sheetPr>
    <pageSetUpPr fitToPage="1"/>
  </sheetPr>
  <dimension ref="A1:BZ486"/>
  <sheetViews>
    <sheetView zoomScale="85" zoomScaleNormal="85" workbookViewId="0">
      <pane xSplit="7" ySplit="4" topLeftCell="H5" activePane="bottomRight" state="frozen"/>
      <selection pane="topRight" activeCell="H1" sqref="H1"/>
      <selection pane="bottomLeft" activeCell="A3" sqref="A3"/>
      <selection pane="bottomRight" activeCell="A5" sqref="A5:A28"/>
    </sheetView>
  </sheetViews>
  <sheetFormatPr baseColWidth="10" defaultColWidth="11.42578125" defaultRowHeight="15" x14ac:dyDescent="0.25"/>
  <cols>
    <col min="1" max="1" width="13" customWidth="1"/>
    <col min="2" max="2" width="17.28515625" customWidth="1"/>
    <col min="3" max="3" width="10.7109375" customWidth="1"/>
    <col min="4" max="4" width="12" customWidth="1"/>
    <col min="5" max="5" width="9.5703125" customWidth="1"/>
    <col min="6" max="6" width="10.28515625" customWidth="1"/>
    <col min="7" max="7" width="11.85546875" customWidth="1"/>
    <col min="8" max="8" width="13.28515625" customWidth="1"/>
    <col min="9" max="19" width="9.28515625" bestFit="1" customWidth="1"/>
    <col min="20" max="24" width="8.28515625" customWidth="1"/>
    <col min="25" max="25" width="8.42578125" customWidth="1"/>
    <col min="26" max="28" width="8.42578125" style="1" customWidth="1"/>
    <col min="29" max="31" width="8.42578125" customWidth="1"/>
    <col min="32" max="34" width="8.5703125" customWidth="1"/>
    <col min="35" max="35" width="8.140625" customWidth="1"/>
    <col min="36" max="61" width="9.28515625" bestFit="1" customWidth="1"/>
    <col min="76" max="78" width="0" hidden="1" customWidth="1"/>
  </cols>
  <sheetData>
    <row r="1" spans="1:78" x14ac:dyDescent="0.25">
      <c r="AV1" s="2" t="s">
        <v>0</v>
      </c>
      <c r="AW1" t="s">
        <v>1</v>
      </c>
      <c r="AX1" t="s">
        <v>2</v>
      </c>
      <c r="AY1" t="s">
        <v>3</v>
      </c>
      <c r="AZ1" t="s">
        <v>4</v>
      </c>
      <c r="BA1" t="s">
        <v>5</v>
      </c>
      <c r="BB1" t="s">
        <v>6</v>
      </c>
      <c r="BC1" t="s">
        <v>7</v>
      </c>
      <c r="BD1" t="s">
        <v>8</v>
      </c>
      <c r="BE1" t="s">
        <v>9</v>
      </c>
      <c r="BF1" t="s">
        <v>10</v>
      </c>
      <c r="BG1" t="s">
        <v>11</v>
      </c>
      <c r="BH1" t="s">
        <v>12</v>
      </c>
      <c r="BI1" t="s">
        <v>13</v>
      </c>
      <c r="BJ1" t="s">
        <v>14</v>
      </c>
      <c r="BK1" t="s">
        <v>15</v>
      </c>
      <c r="BL1" t="s">
        <v>16</v>
      </c>
      <c r="BM1" t="s">
        <v>17</v>
      </c>
      <c r="BN1" t="s">
        <v>18</v>
      </c>
      <c r="BO1" t="s">
        <v>19</v>
      </c>
      <c r="BP1" t="s">
        <v>20</v>
      </c>
      <c r="BQ1" t="s">
        <v>21</v>
      </c>
      <c r="BR1" t="s">
        <v>22</v>
      </c>
      <c r="BS1" t="s">
        <v>23</v>
      </c>
      <c r="BT1" t="s">
        <v>24</v>
      </c>
      <c r="BU1" t="s">
        <v>25</v>
      </c>
      <c r="BV1" t="s">
        <v>26</v>
      </c>
      <c r="BW1" t="s">
        <v>27</v>
      </c>
      <c r="BX1" t="s">
        <v>28</v>
      </c>
      <c r="BY1" t="s">
        <v>29</v>
      </c>
      <c r="BZ1" t="s">
        <v>30</v>
      </c>
    </row>
    <row r="2" spans="1:78" s="3" customFormat="1" x14ac:dyDescent="0.25">
      <c r="C2"/>
      <c r="D2"/>
      <c r="E2"/>
      <c r="F2"/>
      <c r="I2" s="3">
        <v>44655</v>
      </c>
      <c r="J2" s="3">
        <v>44662</v>
      </c>
      <c r="K2" s="3">
        <v>44669</v>
      </c>
      <c r="L2" s="3">
        <v>44676</v>
      </c>
      <c r="M2" s="3">
        <v>44683</v>
      </c>
      <c r="N2" s="3">
        <v>44690</v>
      </c>
      <c r="O2" s="3">
        <v>44697</v>
      </c>
      <c r="P2" s="3">
        <v>44704</v>
      </c>
      <c r="Q2" s="3">
        <v>44711</v>
      </c>
      <c r="R2" s="3">
        <v>44718</v>
      </c>
      <c r="S2" s="3">
        <v>44725</v>
      </c>
      <c r="T2" s="3">
        <v>44732</v>
      </c>
      <c r="U2" s="3">
        <v>44739</v>
      </c>
      <c r="V2" s="3">
        <v>44746</v>
      </c>
      <c r="W2" s="3">
        <v>44753</v>
      </c>
      <c r="X2" s="3">
        <v>44760</v>
      </c>
      <c r="Y2" s="3">
        <v>44767</v>
      </c>
      <c r="Z2" s="4">
        <v>44774</v>
      </c>
      <c r="AA2" s="4">
        <v>44781</v>
      </c>
      <c r="AB2" s="4">
        <v>44788</v>
      </c>
      <c r="AC2" s="3">
        <v>44795</v>
      </c>
      <c r="AD2" s="3">
        <v>44802</v>
      </c>
      <c r="AE2" s="3">
        <v>44809</v>
      </c>
      <c r="AF2" s="3">
        <v>44816</v>
      </c>
      <c r="AG2" s="3">
        <v>44823</v>
      </c>
      <c r="AH2" s="3">
        <v>44830</v>
      </c>
      <c r="AI2" s="3">
        <v>44837</v>
      </c>
      <c r="AJ2" s="3">
        <v>44844</v>
      </c>
      <c r="AK2" s="3">
        <v>44851</v>
      </c>
      <c r="AL2" s="3">
        <v>44858</v>
      </c>
      <c r="AM2" s="3">
        <v>44865</v>
      </c>
      <c r="AN2" s="3">
        <v>44872</v>
      </c>
      <c r="AO2" s="3">
        <v>44879</v>
      </c>
      <c r="AP2" s="3">
        <v>44886</v>
      </c>
      <c r="AQ2" s="3">
        <v>44893</v>
      </c>
      <c r="AR2" s="3">
        <v>44900</v>
      </c>
      <c r="AS2" s="3">
        <v>44907</v>
      </c>
      <c r="AT2" s="3">
        <v>44914</v>
      </c>
      <c r="AU2" s="3">
        <v>44921</v>
      </c>
      <c r="AV2" s="3">
        <v>44928</v>
      </c>
      <c r="AW2" s="3">
        <v>44935</v>
      </c>
      <c r="AX2" s="3">
        <v>44942</v>
      </c>
      <c r="AY2" s="3">
        <v>44949</v>
      </c>
      <c r="AZ2" s="3">
        <v>44956</v>
      </c>
      <c r="BA2" s="3">
        <v>44963</v>
      </c>
      <c r="BB2" s="3">
        <v>44970</v>
      </c>
      <c r="BC2" s="3">
        <v>44977</v>
      </c>
      <c r="BD2" s="3">
        <v>44984</v>
      </c>
      <c r="BE2" s="3">
        <v>44991</v>
      </c>
      <c r="BF2" s="3">
        <v>44998</v>
      </c>
      <c r="BG2" s="3">
        <v>45005</v>
      </c>
      <c r="BH2" s="3">
        <v>45012</v>
      </c>
      <c r="BI2" s="3">
        <v>45019</v>
      </c>
    </row>
    <row r="3" spans="1:78" x14ac:dyDescent="0.25">
      <c r="I3" s="5">
        <v>44655</v>
      </c>
      <c r="J3" s="5">
        <f>I3+7</f>
        <v>44662</v>
      </c>
      <c r="K3" s="5">
        <f t="shared" ref="K3:BV3" si="0">J3+7</f>
        <v>44669</v>
      </c>
      <c r="L3" s="5">
        <f t="shared" si="0"/>
        <v>44676</v>
      </c>
      <c r="M3" s="5">
        <f t="shared" si="0"/>
        <v>44683</v>
      </c>
      <c r="N3" s="5">
        <f t="shared" si="0"/>
        <v>44690</v>
      </c>
      <c r="O3" s="5">
        <f t="shared" si="0"/>
        <v>44697</v>
      </c>
      <c r="P3" s="5">
        <f t="shared" si="0"/>
        <v>44704</v>
      </c>
      <c r="Q3" s="5">
        <f t="shared" si="0"/>
        <v>44711</v>
      </c>
      <c r="R3" s="5">
        <f t="shared" si="0"/>
        <v>44718</v>
      </c>
      <c r="S3" s="5">
        <f t="shared" si="0"/>
        <v>44725</v>
      </c>
      <c r="T3" s="5">
        <f t="shared" si="0"/>
        <v>44732</v>
      </c>
      <c r="U3" s="5">
        <f t="shared" si="0"/>
        <v>44739</v>
      </c>
      <c r="V3" s="5">
        <f t="shared" si="0"/>
        <v>44746</v>
      </c>
      <c r="W3" s="5">
        <f>V3+7</f>
        <v>44753</v>
      </c>
      <c r="X3" s="5">
        <f>W3+7</f>
        <v>44760</v>
      </c>
      <c r="Y3" s="5">
        <f>X3+7</f>
        <v>44767</v>
      </c>
      <c r="Z3" s="6">
        <f t="shared" si="0"/>
        <v>44774</v>
      </c>
      <c r="AA3" s="6">
        <f t="shared" si="0"/>
        <v>44781</v>
      </c>
      <c r="AB3" s="6">
        <f t="shared" si="0"/>
        <v>44788</v>
      </c>
      <c r="AC3" s="5">
        <f t="shared" si="0"/>
        <v>44795</v>
      </c>
      <c r="AD3" s="5">
        <f t="shared" si="0"/>
        <v>44802</v>
      </c>
      <c r="AE3" s="5">
        <f t="shared" si="0"/>
        <v>44809</v>
      </c>
      <c r="AF3" s="5">
        <f t="shared" si="0"/>
        <v>44816</v>
      </c>
      <c r="AG3" s="5">
        <f t="shared" si="0"/>
        <v>44823</v>
      </c>
      <c r="AH3" s="5">
        <f t="shared" si="0"/>
        <v>44830</v>
      </c>
      <c r="AI3" s="5">
        <f t="shared" si="0"/>
        <v>44837</v>
      </c>
      <c r="AJ3" s="5">
        <f t="shared" si="0"/>
        <v>44844</v>
      </c>
      <c r="AK3" s="5">
        <f t="shared" si="0"/>
        <v>44851</v>
      </c>
      <c r="AL3" s="5">
        <f t="shared" si="0"/>
        <v>44858</v>
      </c>
      <c r="AM3" s="5">
        <f t="shared" si="0"/>
        <v>44865</v>
      </c>
      <c r="AN3" s="5">
        <f t="shared" si="0"/>
        <v>44872</v>
      </c>
      <c r="AO3" s="5">
        <f t="shared" si="0"/>
        <v>44879</v>
      </c>
      <c r="AP3" s="5">
        <f t="shared" si="0"/>
        <v>44886</v>
      </c>
      <c r="AQ3" s="5">
        <f t="shared" si="0"/>
        <v>44893</v>
      </c>
      <c r="AR3" s="5">
        <f t="shared" si="0"/>
        <v>44900</v>
      </c>
      <c r="AS3" s="5">
        <f t="shared" si="0"/>
        <v>44907</v>
      </c>
      <c r="AT3" s="5">
        <f t="shared" si="0"/>
        <v>44914</v>
      </c>
      <c r="AU3" s="5">
        <f t="shared" si="0"/>
        <v>44921</v>
      </c>
      <c r="AV3" s="5">
        <f t="shared" si="0"/>
        <v>44928</v>
      </c>
      <c r="AW3" s="5">
        <f t="shared" si="0"/>
        <v>44935</v>
      </c>
      <c r="AX3" s="5">
        <f t="shared" si="0"/>
        <v>44942</v>
      </c>
      <c r="AY3" s="5">
        <f t="shared" si="0"/>
        <v>44949</v>
      </c>
      <c r="AZ3" s="5">
        <f t="shared" si="0"/>
        <v>44956</v>
      </c>
      <c r="BA3" s="5">
        <f t="shared" si="0"/>
        <v>44963</v>
      </c>
      <c r="BB3" s="5">
        <f t="shared" si="0"/>
        <v>44970</v>
      </c>
      <c r="BC3" s="5">
        <f t="shared" si="0"/>
        <v>44977</v>
      </c>
      <c r="BD3" s="5">
        <f t="shared" si="0"/>
        <v>44984</v>
      </c>
      <c r="BE3" s="5">
        <f t="shared" si="0"/>
        <v>44991</v>
      </c>
      <c r="BF3" s="5">
        <f t="shared" si="0"/>
        <v>44998</v>
      </c>
      <c r="BG3" s="5">
        <f t="shared" si="0"/>
        <v>45005</v>
      </c>
      <c r="BH3" s="5">
        <f t="shared" si="0"/>
        <v>45012</v>
      </c>
      <c r="BI3" s="5">
        <f t="shared" si="0"/>
        <v>45019</v>
      </c>
      <c r="BJ3" s="5">
        <f t="shared" si="0"/>
        <v>45026</v>
      </c>
      <c r="BK3" s="5">
        <f t="shared" si="0"/>
        <v>45033</v>
      </c>
      <c r="BL3" s="5">
        <f t="shared" si="0"/>
        <v>45040</v>
      </c>
      <c r="BM3" s="5">
        <f t="shared" si="0"/>
        <v>45047</v>
      </c>
      <c r="BN3" s="5">
        <f t="shared" si="0"/>
        <v>45054</v>
      </c>
      <c r="BO3" s="5">
        <f t="shared" si="0"/>
        <v>45061</v>
      </c>
      <c r="BP3" s="5">
        <f t="shared" si="0"/>
        <v>45068</v>
      </c>
      <c r="BQ3" s="5">
        <f t="shared" si="0"/>
        <v>45075</v>
      </c>
      <c r="BR3" s="5">
        <f t="shared" si="0"/>
        <v>45082</v>
      </c>
      <c r="BS3" s="5">
        <f t="shared" si="0"/>
        <v>45089</v>
      </c>
      <c r="BT3" s="5">
        <f t="shared" si="0"/>
        <v>45096</v>
      </c>
      <c r="BU3" s="5">
        <f t="shared" si="0"/>
        <v>45103</v>
      </c>
      <c r="BV3" s="5">
        <f t="shared" si="0"/>
        <v>45110</v>
      </c>
      <c r="BW3" s="5">
        <f t="shared" ref="BW3:BZ3" si="1">BV3+7</f>
        <v>45117</v>
      </c>
      <c r="BX3" s="5">
        <f t="shared" si="1"/>
        <v>45124</v>
      </c>
      <c r="BY3" s="5">
        <f t="shared" si="1"/>
        <v>45131</v>
      </c>
      <c r="BZ3" s="5">
        <f t="shared" si="1"/>
        <v>45138</v>
      </c>
    </row>
    <row r="4" spans="1:78" x14ac:dyDescent="0.25">
      <c r="A4" t="s">
        <v>31</v>
      </c>
      <c r="B4" t="s">
        <v>32</v>
      </c>
      <c r="E4" t="s">
        <v>33</v>
      </c>
      <c r="F4" t="s">
        <v>34</v>
      </c>
      <c r="I4" s="7" t="s">
        <v>35</v>
      </c>
      <c r="J4" s="7" t="s">
        <v>36</v>
      </c>
      <c r="K4" s="7" t="s">
        <v>37</v>
      </c>
      <c r="L4" s="7" t="s">
        <v>38</v>
      </c>
      <c r="M4" s="7" t="s">
        <v>39</v>
      </c>
      <c r="N4" s="7" t="s">
        <v>40</v>
      </c>
      <c r="O4" s="7" t="s">
        <v>41</v>
      </c>
      <c r="P4" s="7" t="s">
        <v>42</v>
      </c>
      <c r="Q4" s="7" t="s">
        <v>43</v>
      </c>
      <c r="R4" s="7" t="s">
        <v>44</v>
      </c>
      <c r="S4" s="7" t="s">
        <v>45</v>
      </c>
      <c r="T4" s="7" t="s">
        <v>46</v>
      </c>
      <c r="U4" s="7" t="s">
        <v>47</v>
      </c>
      <c r="V4" s="7" t="s">
        <v>48</v>
      </c>
      <c r="W4" s="7" t="s">
        <v>49</v>
      </c>
      <c r="X4" s="7" t="s">
        <v>50</v>
      </c>
      <c r="Y4" s="7" t="s">
        <v>51</v>
      </c>
      <c r="Z4" s="8" t="s">
        <v>52</v>
      </c>
      <c r="AA4" s="8" t="s">
        <v>53</v>
      </c>
      <c r="AB4" s="8" t="s">
        <v>54</v>
      </c>
      <c r="AC4" s="7" t="s">
        <v>55</v>
      </c>
      <c r="AD4" s="7" t="s">
        <v>56</v>
      </c>
      <c r="AE4" s="7" t="s">
        <v>57</v>
      </c>
      <c r="AF4" s="7" t="s">
        <v>58</v>
      </c>
      <c r="AG4" s="7" t="s">
        <v>59</v>
      </c>
      <c r="AH4" s="7" t="s">
        <v>60</v>
      </c>
      <c r="AI4" s="7" t="s">
        <v>61</v>
      </c>
      <c r="AJ4" s="7" t="s">
        <v>62</v>
      </c>
      <c r="AK4" s="7" t="s">
        <v>63</v>
      </c>
      <c r="AL4" s="7" t="s">
        <v>64</v>
      </c>
      <c r="AM4" s="7" t="s">
        <v>65</v>
      </c>
      <c r="AN4" s="7" t="s">
        <v>66</v>
      </c>
      <c r="AO4" s="7" t="s">
        <v>67</v>
      </c>
      <c r="AP4" s="7" t="s">
        <v>68</v>
      </c>
      <c r="AQ4" s="7" t="s">
        <v>69</v>
      </c>
      <c r="AR4" s="7" t="s">
        <v>70</v>
      </c>
      <c r="AS4" s="7" t="s">
        <v>71</v>
      </c>
      <c r="AT4" s="7" t="s">
        <v>72</v>
      </c>
      <c r="AU4" s="7" t="s">
        <v>73</v>
      </c>
      <c r="AV4" s="7" t="s">
        <v>74</v>
      </c>
      <c r="AW4" s="7" t="s">
        <v>75</v>
      </c>
      <c r="AX4" s="7" t="s">
        <v>76</v>
      </c>
      <c r="AY4" s="7" t="s">
        <v>77</v>
      </c>
      <c r="AZ4" s="7" t="s">
        <v>78</v>
      </c>
      <c r="BA4" s="7" t="s">
        <v>79</v>
      </c>
      <c r="BB4" s="7" t="s">
        <v>80</v>
      </c>
      <c r="BC4" s="7" t="s">
        <v>81</v>
      </c>
      <c r="BD4" s="7" t="s">
        <v>82</v>
      </c>
      <c r="BE4" s="7" t="s">
        <v>83</v>
      </c>
      <c r="BF4" s="7" t="s">
        <v>84</v>
      </c>
      <c r="BG4" s="7" t="s">
        <v>85</v>
      </c>
      <c r="BH4" s="7" t="s">
        <v>86</v>
      </c>
      <c r="BI4" s="7" t="s">
        <v>35</v>
      </c>
      <c r="BJ4" s="7" t="s">
        <v>36</v>
      </c>
      <c r="BK4" s="7" t="s">
        <v>37</v>
      </c>
      <c r="BL4" s="7" t="s">
        <v>38</v>
      </c>
      <c r="BM4" s="7" t="s">
        <v>39</v>
      </c>
      <c r="BN4" s="7" t="s">
        <v>40</v>
      </c>
      <c r="BO4" s="7" t="s">
        <v>41</v>
      </c>
      <c r="BP4" s="7" t="s">
        <v>42</v>
      </c>
      <c r="BQ4" s="7" t="s">
        <v>43</v>
      </c>
      <c r="BR4" s="7" t="s">
        <v>44</v>
      </c>
      <c r="BS4" s="7" t="s">
        <v>45</v>
      </c>
      <c r="BT4" s="7" t="s">
        <v>46</v>
      </c>
      <c r="BU4" s="7" t="s">
        <v>47</v>
      </c>
      <c r="BV4" s="7" t="s">
        <v>48</v>
      </c>
      <c r="BW4" s="7" t="s">
        <v>49</v>
      </c>
      <c r="BX4" s="7" t="s">
        <v>50</v>
      </c>
      <c r="BY4" s="7" t="s">
        <v>51</v>
      </c>
      <c r="BZ4" s="7" t="s">
        <v>52</v>
      </c>
    </row>
    <row r="5" spans="1:78" s="10" customFormat="1" x14ac:dyDescent="0.25">
      <c r="A5" s="9" t="s">
        <v>87</v>
      </c>
      <c r="B5" s="10" t="s">
        <v>165</v>
      </c>
      <c r="C5" s="10">
        <v>1.5063</v>
      </c>
      <c r="E5" s="10">
        <v>16</v>
      </c>
      <c r="F5" s="10">
        <v>6</v>
      </c>
      <c r="G5" s="10" t="s">
        <v>88</v>
      </c>
      <c r="H5" s="10">
        <f>SUM(I7:BZ8)</f>
        <v>430000</v>
      </c>
      <c r="I5" s="11">
        <f>$C$5*'[1]Production plan'!C12/34.5</f>
        <v>0</v>
      </c>
      <c r="J5" s="11">
        <f>$C$5*'[1]Production plan'!D12/34.5</f>
        <v>0</v>
      </c>
      <c r="K5" s="11">
        <f>$C$5*'[1]Production plan'!E12/34.5</f>
        <v>6040.3939826086944</v>
      </c>
      <c r="L5" s="11">
        <f>$C$5*'[1]Production plan'!F12/34.5</f>
        <v>0</v>
      </c>
      <c r="M5" s="11">
        <f>$C$5*'[1]Production plan'!G12/34.5</f>
        <v>0</v>
      </c>
      <c r="N5" s="11">
        <f>$C$5*'[1]Production plan'!H12/34.5</f>
        <v>6264.1122782608682</v>
      </c>
      <c r="O5" s="11">
        <f>$C$5*'[1]Production plan'!I12/34.5</f>
        <v>0</v>
      </c>
      <c r="P5" s="11">
        <f>$C$5*'[1]Production plan'!J12/34.5</f>
        <v>3579.4927304347821</v>
      </c>
      <c r="Q5" s="11">
        <f>$C$5*'[1]Production plan'!K12/34.5</f>
        <v>0</v>
      </c>
      <c r="R5" s="11">
        <f>$C$5*'[1]Production plan'!L12/34.5</f>
        <v>3579.4927304347821</v>
      </c>
      <c r="S5" s="11">
        <f>$C$5*'[1]Production plan'!M12/34.5</f>
        <v>10738.478191304344</v>
      </c>
      <c r="T5" s="11">
        <f>$C$5*'[1]Production plan'!N12/34.5</f>
        <v>8053.8586434782601</v>
      </c>
      <c r="U5" s="11">
        <f>$C$5*'[1]Production plan'!O12/34.5</f>
        <v>8053.8586434782601</v>
      </c>
      <c r="V5" s="11">
        <f>$C$5*'[1]Production plan'!P12/34.5</f>
        <v>13423.097739130433</v>
      </c>
      <c r="W5" s="11">
        <f>$C$5*'[1]Production plan'!Q12/34.5</f>
        <v>0</v>
      </c>
      <c r="X5" s="11">
        <f>$C$5*'[1]Production plan'!R12/34.5</f>
        <v>8053.8586434782601</v>
      </c>
      <c r="Y5" s="11">
        <f>$C$5*'[1]Production plan'!S12/34.5</f>
        <v>0</v>
      </c>
      <c r="Z5" s="12">
        <f>$C$5*'[1]Production plan'!T12/34.5</f>
        <v>0</v>
      </c>
      <c r="AA5" s="12">
        <f>$C$5*'[1]Production plan'!U12/34.5</f>
        <v>0</v>
      </c>
      <c r="AB5" s="12">
        <f>$C$5*'[1]Production plan'!V12/34.5</f>
        <v>0</v>
      </c>
      <c r="AC5" s="11">
        <f>$C$5*'[1]Production plan'!W12/34.5</f>
        <v>2684.6195478260861</v>
      </c>
      <c r="AD5" s="11">
        <f>$C$5*'[1]Production plan'!X12/34.5</f>
        <v>16107.71728695652</v>
      </c>
      <c r="AE5" s="11">
        <f>$C$5*'[1]Production plan'!Y12/34.5</f>
        <v>0</v>
      </c>
      <c r="AF5" s="11">
        <f>$C$5*'[1]Production plan'!Z12/34.5</f>
        <v>0</v>
      </c>
      <c r="AG5" s="11">
        <f>$C$5*'[1]Production plan'!AA12/34.5</f>
        <v>0</v>
      </c>
      <c r="AH5" s="11">
        <f>$C$5*'[1]Production plan'!AB12/34.5</f>
        <v>8053.8586434782601</v>
      </c>
      <c r="AI5" s="11">
        <f>$C$5*'[1]Production plan'!AC12/34.5</f>
        <v>0</v>
      </c>
      <c r="AJ5" s="11">
        <f>$C$5*'[1]Production plan'!AD12/34.5</f>
        <v>0</v>
      </c>
      <c r="AK5" s="11">
        <f>$C$5*'[1]Production plan'!AE12/34.5</f>
        <v>0</v>
      </c>
      <c r="AL5" s="11">
        <f>$C$5*'[1]Production plan'!AF12/34.5</f>
        <v>0</v>
      </c>
      <c r="AM5" s="11">
        <f>$C$5*'[1]Production plan'!AG12/34.5</f>
        <v>0</v>
      </c>
      <c r="AN5" s="11">
        <f>$C$5*'[1]Production plan'!AH12/34.5</f>
        <v>0</v>
      </c>
      <c r="AO5" s="11">
        <f>$C$5*'[1]Production plan'!AI12/34.5</f>
        <v>0</v>
      </c>
      <c r="AP5" s="11">
        <f>$C$5*'[1]Production plan'!AJ12/34.5</f>
        <v>0</v>
      </c>
      <c r="AQ5" s="11">
        <f>$C$5*'[1]Production plan'!AK12/34.5</f>
        <v>0</v>
      </c>
      <c r="AR5" s="11">
        <f>$C$5*'[1]Production plan'!AL12/34.5</f>
        <v>0</v>
      </c>
      <c r="AS5" s="11">
        <f>$C$5*'[1]Production plan'!AM12/34.5</f>
        <v>0</v>
      </c>
      <c r="AT5" s="11">
        <f>$C$5*'[1]Production plan'!AN12/34.5</f>
        <v>21476.956382608689</v>
      </c>
      <c r="AU5" s="11">
        <f>$C$5*'[1]Production plan'!AO12/34.5</f>
        <v>0</v>
      </c>
      <c r="AV5" s="11">
        <f>$C$5*'[1]Production plan'!AP12/34.5</f>
        <v>25056.449113043473</v>
      </c>
      <c r="AW5" s="11">
        <f>$C$5*'[1]Production plan'!AQ12/34.5</f>
        <v>0</v>
      </c>
      <c r="AX5" s="11">
        <f>$C$5*'[1]Production plan'!AR12/34.5</f>
        <v>25056.449113043473</v>
      </c>
      <c r="AY5" s="11">
        <f>$C$5*'[1]Production plan'!AS12/34.5</f>
        <v>0</v>
      </c>
      <c r="AZ5" s="11">
        <f>$C$5*'[1]Production plan'!AT12/34.5</f>
        <v>25056.449113043473</v>
      </c>
      <c r="BA5" s="11">
        <f>$C$5*'[1]Production plan'!AU12/34.5</f>
        <v>0</v>
      </c>
      <c r="BB5" s="11">
        <f>$C$5*'[1]Production plan'!AV12/34.5</f>
        <v>0</v>
      </c>
      <c r="BC5" s="11">
        <f>$C$5*'[1]Production plan'!AW12/34.5</f>
        <v>0</v>
      </c>
      <c r="BD5" s="11">
        <f>$C$5*'[1]Production plan'!AX12/34.5</f>
        <v>0</v>
      </c>
      <c r="BE5" s="11">
        <f>$C$5*'[1]Production plan'!AY12/34.5</f>
        <v>0</v>
      </c>
      <c r="BF5" s="11">
        <f>$C$5*'[1]Production plan'!AZ12/34.5</f>
        <v>0</v>
      </c>
      <c r="BG5" s="11">
        <f>$C$5*'[1]Production plan'!BA12/34.5</f>
        <v>0</v>
      </c>
      <c r="BH5" s="11">
        <f>$C$5*'[1]Production plan'!BB12/34.5</f>
        <v>0</v>
      </c>
      <c r="BI5" s="11">
        <f>$C$5*'[1]Production plan'!BC12/34.5</f>
        <v>0</v>
      </c>
      <c r="BJ5" s="11">
        <f>$C$5*'[1]Production plan'!BD12/34.5</f>
        <v>35794.927304347832</v>
      </c>
      <c r="BK5" s="11">
        <f>$C$5*'[1]Production plan'!BE12/34.5</f>
        <v>0</v>
      </c>
      <c r="BL5" s="11">
        <f>$C$5*'[1]Production plan'!BF12/34.5</f>
        <v>0</v>
      </c>
      <c r="BM5" s="11">
        <f>$C$5*'[1]Production plan'!BG12/34.5</f>
        <v>28635.941843478256</v>
      </c>
      <c r="BN5" s="11">
        <f>$C$5*'[1]Production plan'!BH12/34.5</f>
        <v>0</v>
      </c>
      <c r="BO5" s="11">
        <f>$C$5*'[1]Production plan'!BI12/34.5</f>
        <v>32215.43457391304</v>
      </c>
      <c r="BP5" s="11">
        <f>$C$5*'[1]Production plan'!BJ12/34.5</f>
        <v>0</v>
      </c>
      <c r="BQ5" s="11">
        <f>$C$5*'[1]Production plan'!BK12/34.5</f>
        <v>0</v>
      </c>
      <c r="BR5" s="11">
        <f>$C$5*'[1]Production plan'!BL12/34.5</f>
        <v>0</v>
      </c>
      <c r="BS5" s="11">
        <f>$C$5*'[1]Production plan'!BM12/34.5</f>
        <v>0</v>
      </c>
      <c r="BT5" s="11">
        <f>$C$5*'[1]Production plan'!BN12/34.5</f>
        <v>0</v>
      </c>
      <c r="BU5" s="11">
        <f>$C$5*'[1]Production plan'!BO12/34.5</f>
        <v>0</v>
      </c>
      <c r="BV5" s="11">
        <f>$C$5*'[1]Production plan'!BP12/34.5</f>
        <v>32215.43457391304</v>
      </c>
      <c r="BW5" s="11">
        <f>$C$5*'[1]Production plan'!BQ12/34.5</f>
        <v>0</v>
      </c>
      <c r="BX5" s="11">
        <f>$C$5*'[1]Production plan'!BR12/34.5</f>
        <v>32215.43457391304</v>
      </c>
      <c r="BY5" s="11">
        <f>$C$5*'[1]Production plan'!BS12/34.5</f>
        <v>0</v>
      </c>
      <c r="BZ5" s="11">
        <f>$C$5*'[1]Production plan'!BT12/34.5</f>
        <v>0</v>
      </c>
    </row>
    <row r="6" spans="1:78" s="10" customFormat="1" x14ac:dyDescent="0.25">
      <c r="D6" s="10">
        <v>0.67439400000000005</v>
      </c>
      <c r="G6" s="10" t="s">
        <v>89</v>
      </c>
      <c r="I6" s="11">
        <f>$D$6*'[1]Production plan'!C15/17</f>
        <v>0</v>
      </c>
      <c r="J6" s="11">
        <f>$D$6*'[1]Production plan'!D15/17</f>
        <v>0</v>
      </c>
      <c r="K6" s="11">
        <f>$D$6*'[1]Production plan'!E15/17</f>
        <v>0</v>
      </c>
      <c r="L6" s="11">
        <f>$D$6*'[1]Production plan'!F15/17</f>
        <v>0</v>
      </c>
      <c r="M6" s="11">
        <f>$D$6*'[1]Production plan'!G15/17</f>
        <v>0</v>
      </c>
      <c r="N6" s="11">
        <f>$D$6*'[1]Production plan'!H15/17</f>
        <v>0</v>
      </c>
      <c r="O6" s="11">
        <f>$D$6*'[1]Production plan'!I15/17</f>
        <v>0</v>
      </c>
      <c r="P6" s="11">
        <f>$D$6*'[1]Production plan'!J15/17</f>
        <v>0</v>
      </c>
      <c r="Q6" s="11">
        <f>$D$6*'[1]Production plan'!K15/17</f>
        <v>0</v>
      </c>
      <c r="R6" s="11">
        <f>$D$6*'[1]Production plan'!L15/17</f>
        <v>0</v>
      </c>
      <c r="S6" s="11">
        <f>$D$6*'[1]Production plan'!M15/17</f>
        <v>0</v>
      </c>
      <c r="T6" s="11">
        <f>$D$6*'[1]Production plan'!N15/17</f>
        <v>0</v>
      </c>
      <c r="U6" s="11">
        <f>$D$6*'[1]Production plan'!O15/17</f>
        <v>0</v>
      </c>
      <c r="V6" s="11">
        <f>$D$6*'[1]Production plan'!P15/17</f>
        <v>0</v>
      </c>
      <c r="W6" s="11">
        <f>$D$6*'[1]Production plan'!Q15/17</f>
        <v>0</v>
      </c>
      <c r="X6" s="11">
        <f>$D$6*'[1]Production plan'!R15/17</f>
        <v>7317.7302832941168</v>
      </c>
      <c r="Y6" s="11">
        <f>$D$6*'[1]Production plan'!S15/17</f>
        <v>0</v>
      </c>
      <c r="Z6" s="12">
        <f>$D$6*'[1]Production plan'!T15/17</f>
        <v>0</v>
      </c>
      <c r="AA6" s="12">
        <f>$D$6*'[1]Production plan'!U15/17</f>
        <v>0</v>
      </c>
      <c r="AB6" s="12">
        <f>$D$6*'[1]Production plan'!V15/17</f>
        <v>0</v>
      </c>
      <c r="AC6" s="11">
        <f>$D$6*'[1]Production plan'!W15/17</f>
        <v>0</v>
      </c>
      <c r="AD6" s="11">
        <f>$D$6*'[1]Production plan'!X15/17</f>
        <v>0</v>
      </c>
      <c r="AE6" s="11">
        <f>$D$6*'[1]Production plan'!Y15/17</f>
        <v>0</v>
      </c>
      <c r="AF6" s="11">
        <f>$D$6*'[1]Production plan'!Z15/17</f>
        <v>0</v>
      </c>
      <c r="AG6" s="11">
        <f>$D$6*'[1]Production plan'!AA15/17</f>
        <v>0</v>
      </c>
      <c r="AH6" s="11">
        <f>$D$6*'[1]Production plan'!AB15/17</f>
        <v>5955.295722352942</v>
      </c>
      <c r="AI6" s="11">
        <f>$D$6*'[1]Production plan'!AC15/17</f>
        <v>0</v>
      </c>
      <c r="AJ6" s="11">
        <f>$D$6*'[1]Production plan'!AD15/17</f>
        <v>5955.295722352942</v>
      </c>
      <c r="AK6" s="11">
        <f>$D$6*'[1]Production plan'!AE15/17</f>
        <v>0</v>
      </c>
      <c r="AL6" s="11">
        <f>$D$6*'[1]Production plan'!AF15/17</f>
        <v>5955.295722352942</v>
      </c>
      <c r="AM6" s="11">
        <f>$D$6*'[1]Production plan'!AG15/17</f>
        <v>0</v>
      </c>
      <c r="AN6" s="11">
        <f>$D$6*'[1]Production plan'!AH15/17</f>
        <v>0</v>
      </c>
      <c r="AO6" s="11">
        <f>$D$6*'[1]Production plan'!AI15/17</f>
        <v>0</v>
      </c>
      <c r="AP6" s="11">
        <f>$D$6*'[1]Production plan'!AJ15/17</f>
        <v>11910.591444705884</v>
      </c>
      <c r="AQ6" s="11">
        <f>$D$6*'[1]Production plan'!AK15/17</f>
        <v>0</v>
      </c>
      <c r="AR6" s="11">
        <f>$D$6*'[1]Production plan'!AL15/17</f>
        <v>15880.788592941179</v>
      </c>
      <c r="AS6" s="11">
        <f>$D$6*'[1]Production plan'!AM15/17</f>
        <v>0</v>
      </c>
      <c r="AT6" s="11">
        <f>$D$6*'[1]Production plan'!AN15/17</f>
        <v>0</v>
      </c>
      <c r="AU6" s="11">
        <f>$D$6*'[1]Production plan'!AO15/17</f>
        <v>0</v>
      </c>
      <c r="AV6" s="11">
        <f>$D$6*'[1]Production plan'!AP15/17</f>
        <v>0</v>
      </c>
      <c r="AW6" s="11">
        <f>$D$6*'[1]Production plan'!AQ15/17</f>
        <v>0</v>
      </c>
      <c r="AX6" s="11">
        <f>$D$6*'[1]Production plan'!AR15/17</f>
        <v>0</v>
      </c>
      <c r="AY6" s="11">
        <f>$D$6*'[1]Production plan'!AS15/17</f>
        <v>0</v>
      </c>
      <c r="AZ6" s="11">
        <f>$D$6*'[1]Production plan'!AT15/17</f>
        <v>0</v>
      </c>
      <c r="BA6" s="11">
        <f>$D$6*'[1]Production plan'!AU15/17</f>
        <v>0</v>
      </c>
      <c r="BB6" s="11">
        <f>$D$6*'[1]Production plan'!AV15/17</f>
        <v>0</v>
      </c>
      <c r="BC6" s="11">
        <f>$D$6*'[1]Production plan'!AW15/17</f>
        <v>18527.586691764707</v>
      </c>
      <c r="BD6" s="11">
        <f>$D$6*'[1]Production plan'!AX15/17</f>
        <v>0</v>
      </c>
      <c r="BE6" s="11">
        <f>$D$6*'[1]Production plan'!AY15/17</f>
        <v>0</v>
      </c>
      <c r="BF6" s="11">
        <f>$D$6*'[1]Production plan'!AZ15/17</f>
        <v>26467.980988235297</v>
      </c>
      <c r="BG6" s="11">
        <f>$D$6*'[1]Production plan'!BA15/17</f>
        <v>0</v>
      </c>
      <c r="BH6" s="11">
        <f>$D$6*'[1]Production plan'!BB15/17</f>
        <v>23821.182889411768</v>
      </c>
      <c r="BI6" s="11">
        <f>$D$6*'[1]Production plan'!BC15/17</f>
        <v>0</v>
      </c>
      <c r="BJ6" s="11">
        <f>$D$6*'[1]Production plan'!BD15/17</f>
        <v>0</v>
      </c>
      <c r="BK6" s="11">
        <f>$D$6*'[1]Production plan'!BE15/17</f>
        <v>0</v>
      </c>
      <c r="BL6" s="11">
        <f>$D$6*'[1]Production plan'!BF15/17</f>
        <v>0</v>
      </c>
      <c r="BM6" s="11">
        <f>$D$6*'[1]Production plan'!BG15/17</f>
        <v>0</v>
      </c>
      <c r="BN6" s="11">
        <f>$D$6*'[1]Production plan'!BH15/17</f>
        <v>0</v>
      </c>
      <c r="BO6" s="11">
        <f>$D$6*'[1]Production plan'!BI15/17</f>
        <v>0</v>
      </c>
      <c r="BP6" s="11">
        <f>$D$6*'[1]Production plan'!BJ15/17</f>
        <v>0</v>
      </c>
      <c r="BQ6" s="11">
        <f>$D$6*'[1]Production plan'!BK15/17</f>
        <v>10587.192395294118</v>
      </c>
      <c r="BR6" s="11">
        <f>$D$6*'[1]Production plan'!BL15/17</f>
        <v>10587.192395294118</v>
      </c>
      <c r="BS6" s="11">
        <f>$D$6*'[1]Production plan'!BM15/17</f>
        <v>7940.3942964705893</v>
      </c>
      <c r="BT6" s="11">
        <f>$D$6*'[1]Production plan'!BN15/17</f>
        <v>7940.3942964705893</v>
      </c>
      <c r="BU6" s="11">
        <f>$D$6*'[1]Production plan'!BO15/17</f>
        <v>0</v>
      </c>
      <c r="BV6" s="11">
        <f>$D$6*'[1]Production plan'!BP15/17</f>
        <v>0</v>
      </c>
      <c r="BW6" s="11">
        <f>$D$6*'[1]Production plan'!BQ15/17</f>
        <v>0</v>
      </c>
      <c r="BX6" s="11">
        <f>$D$6*'[1]Production plan'!BR15/17</f>
        <v>0</v>
      </c>
      <c r="BY6" s="11">
        <f>$D$6*'[1]Production plan'!BS15/17</f>
        <v>0</v>
      </c>
      <c r="BZ6" s="11">
        <f>$D$6*'[1]Production plan'!BT15/17</f>
        <v>0</v>
      </c>
    </row>
    <row r="7" spans="1:78" s="10" customFormat="1" x14ac:dyDescent="0.25">
      <c r="G7" s="10" t="s">
        <v>90</v>
      </c>
      <c r="L7" s="13"/>
      <c r="P7" s="10">
        <v>10000</v>
      </c>
      <c r="Q7" s="13"/>
      <c r="R7" s="13"/>
      <c r="S7" s="13"/>
      <c r="T7" s="13">
        <v>10000</v>
      </c>
      <c r="U7" s="13"/>
      <c r="V7" s="13"/>
      <c r="W7" s="13"/>
      <c r="X7" s="13"/>
      <c r="Y7" s="13"/>
      <c r="Z7" s="1"/>
      <c r="AA7" s="1"/>
      <c r="AB7" s="1"/>
      <c r="AC7" s="13"/>
      <c r="AD7" s="13">
        <v>25000</v>
      </c>
      <c r="AK7" s="13">
        <v>10000</v>
      </c>
      <c r="AL7" s="14"/>
      <c r="AO7" s="13">
        <v>20000</v>
      </c>
      <c r="AP7" s="15"/>
      <c r="AR7" s="15">
        <v>10000</v>
      </c>
      <c r="AT7" s="13">
        <v>20000</v>
      </c>
      <c r="AV7" s="13">
        <v>10000</v>
      </c>
      <c r="BA7" s="13"/>
      <c r="BB7" s="13"/>
      <c r="BC7" s="13"/>
      <c r="BF7" s="13">
        <v>10000</v>
      </c>
      <c r="BG7" s="10">
        <v>10000</v>
      </c>
      <c r="BH7" s="10">
        <v>10000</v>
      </c>
      <c r="BI7" s="10">
        <v>10000</v>
      </c>
      <c r="BJ7" s="10">
        <v>20000</v>
      </c>
      <c r="BK7" s="10">
        <v>10000</v>
      </c>
      <c r="BL7" s="10">
        <v>10000</v>
      </c>
      <c r="BM7" s="10">
        <v>10000</v>
      </c>
      <c r="BN7" s="10">
        <v>10000</v>
      </c>
      <c r="BS7" s="10">
        <v>10000</v>
      </c>
      <c r="BT7" s="10">
        <v>10000</v>
      </c>
      <c r="BU7" s="10">
        <v>10000</v>
      </c>
      <c r="BV7" s="10">
        <v>20000</v>
      </c>
      <c r="BW7" s="10">
        <v>10000</v>
      </c>
    </row>
    <row r="8" spans="1:78" s="10" customFormat="1" x14ac:dyDescent="0.25">
      <c r="G8" s="10" t="s">
        <v>91</v>
      </c>
      <c r="L8" s="13"/>
      <c r="O8" s="13"/>
      <c r="R8" s="13"/>
      <c r="S8" s="13"/>
      <c r="U8" s="13">
        <v>10000</v>
      </c>
      <c r="V8" s="13"/>
      <c r="X8" s="16"/>
      <c r="Y8" s="13">
        <v>15000</v>
      </c>
      <c r="Z8" s="17"/>
      <c r="AA8" s="18">
        <v>20000</v>
      </c>
      <c r="AB8" s="1"/>
      <c r="AD8" s="13"/>
      <c r="AE8" s="13"/>
      <c r="AF8" s="13"/>
      <c r="AG8" s="13"/>
      <c r="AK8" s="13"/>
      <c r="AV8" s="13"/>
      <c r="AW8" s="13">
        <v>10000</v>
      </c>
      <c r="AX8" s="13">
        <v>10000</v>
      </c>
      <c r="AZ8" s="13">
        <v>10000</v>
      </c>
      <c r="BA8" s="13"/>
      <c r="BB8" s="13">
        <v>20000</v>
      </c>
      <c r="BC8" s="13"/>
      <c r="BE8" s="13">
        <v>20000</v>
      </c>
      <c r="BF8" s="13"/>
      <c r="BO8" s="10">
        <v>20000</v>
      </c>
      <c r="BQ8" s="10">
        <v>10000</v>
      </c>
      <c r="BR8" s="10">
        <v>10000</v>
      </c>
    </row>
    <row r="9" spans="1:78" s="10" customFormat="1" x14ac:dyDescent="0.25">
      <c r="G9" s="10" t="s">
        <v>92</v>
      </c>
      <c r="I9" s="10">
        <f>I10/AVERAGE(J5:P5)</f>
        <v>9.6952914744144039</v>
      </c>
      <c r="J9" s="10">
        <f t="shared" ref="J9:BU9" si="2">J10/AVERAGE(K5:Q6)</f>
        <v>19.390582948828808</v>
      </c>
      <c r="K9" s="10">
        <f t="shared" si="2"/>
        <v>16.645523156114091</v>
      </c>
      <c r="L9" s="10">
        <f t="shared" si="2"/>
        <v>9.2475128645078293</v>
      </c>
      <c r="M9" s="10">
        <f t="shared" si="2"/>
        <v>6.9356346483808711</v>
      </c>
      <c r="N9" s="10">
        <f t="shared" si="2"/>
        <v>3.9916538774134565</v>
      </c>
      <c r="O9" s="19">
        <f t="shared" si="2"/>
        <v>5.6084683529095329</v>
      </c>
      <c r="P9" s="10">
        <f t="shared" si="2"/>
        <v>8.1162361529773932</v>
      </c>
      <c r="Q9" s="10">
        <f t="shared" si="2"/>
        <v>6.0095381450644041</v>
      </c>
      <c r="R9" s="10">
        <f t="shared" si="2"/>
        <v>5.4954952503372487</v>
      </c>
      <c r="S9" s="10">
        <f t="shared" si="2"/>
        <v>3.4616300061072209</v>
      </c>
      <c r="T9" s="10">
        <f t="shared" si="2"/>
        <v>11.7779412011011</v>
      </c>
      <c r="U9" s="10">
        <f t="shared" si="2"/>
        <v>16.01844063604582</v>
      </c>
      <c r="V9" s="10">
        <f t="shared" si="2"/>
        <v>15.137320275626497</v>
      </c>
      <c r="W9" s="10">
        <f t="shared" si="2"/>
        <v>8.0003279643890028</v>
      </c>
      <c r="X9" s="10">
        <f t="shared" si="2"/>
        <v>13.096827827418366</v>
      </c>
      <c r="Y9" s="10">
        <f t="shared" si="2"/>
        <v>24.27159559825315</v>
      </c>
      <c r="Z9" s="1">
        <f t="shared" si="2"/>
        <v>24.27159559825315</v>
      </c>
      <c r="AA9" s="1">
        <f t="shared" si="2"/>
        <v>22.441662651795081</v>
      </c>
      <c r="AB9" s="1">
        <f t="shared" si="2"/>
        <v>22.441662651795081</v>
      </c>
      <c r="AC9" s="10">
        <f t="shared" si="2"/>
        <v>19.364939152833781</v>
      </c>
      <c r="AD9" s="10">
        <f t="shared" si="2"/>
        <v>41.224640832964781</v>
      </c>
      <c r="AE9" s="10">
        <f t="shared" si="2"/>
        <v>31.752907236399686</v>
      </c>
      <c r="AF9" s="10">
        <f t="shared" si="2"/>
        <v>31.752907236399686</v>
      </c>
      <c r="AG9" s="10">
        <f t="shared" si="2"/>
        <v>31.752907236399686</v>
      </c>
      <c r="AH9" s="10">
        <f t="shared" si="2"/>
        <v>52.633752580780168</v>
      </c>
      <c r="AI9" s="10">
        <f t="shared" si="2"/>
        <v>26.316876290390084</v>
      </c>
      <c r="AJ9" s="10">
        <f t="shared" si="2"/>
        <v>30.42250172052011</v>
      </c>
      <c r="AK9" s="10">
        <f t="shared" si="2"/>
        <v>20.254587087023509</v>
      </c>
      <c r="AL9" s="10">
        <f t="shared" si="2"/>
        <v>21.594855748528545</v>
      </c>
      <c r="AM9" s="10">
        <f t="shared" si="2"/>
        <v>12.181268672160471</v>
      </c>
      <c r="AN9" s="10">
        <f t="shared" si="2"/>
        <v>12.181268672160471</v>
      </c>
      <c r="AO9" s="10">
        <f t="shared" si="2"/>
        <v>11.841956039969954</v>
      </c>
      <c r="AP9" s="10">
        <f t="shared" si="2"/>
        <v>11.430133372018039</v>
      </c>
      <c r="AQ9" s="10">
        <f t="shared" si="2"/>
        <v>8.1559085040121442</v>
      </c>
      <c r="AR9" s="10">
        <f t="shared" si="2"/>
        <v>8.8150971375462532</v>
      </c>
      <c r="AS9" s="10">
        <f t="shared" si="2"/>
        <v>6.5297015833675944</v>
      </c>
      <c r="AT9" s="10">
        <f t="shared" si="2"/>
        <v>8.1202531974651695</v>
      </c>
      <c r="AU9" s="10">
        <f t="shared" si="2"/>
        <v>8.1202531974651695</v>
      </c>
      <c r="AV9" s="10">
        <f t="shared" si="2"/>
        <v>5.8216932176044125</v>
      </c>
      <c r="AW9" s="10">
        <f t="shared" si="2"/>
        <v>7.8613058480738918</v>
      </c>
      <c r="AX9" s="10">
        <f t="shared" si="2"/>
        <v>7.5443577411996294</v>
      </c>
      <c r="AY9" s="10">
        <f t="shared" si="2"/>
        <v>4.6938485566825143</v>
      </c>
      <c r="AZ9" s="10">
        <f t="shared" si="2"/>
        <v>2.6229976955391927</v>
      </c>
      <c r="BA9" s="10">
        <f t="shared" si="2"/>
        <v>1.7150369547756261</v>
      </c>
      <c r="BB9" s="10">
        <f t="shared" si="2"/>
        <v>5.7838137813940085</v>
      </c>
      <c r="BC9" s="10">
        <f t="shared" si="2"/>
        <v>1.6104840597818708</v>
      </c>
      <c r="BD9" s="10">
        <f t="shared" si="2"/>
        <v>1.6104840597818708</v>
      </c>
      <c r="BE9" s="10">
        <f t="shared" si="2"/>
        <v>4.863117573772711</v>
      </c>
      <c r="BF9" s="10">
        <f t="shared" si="2"/>
        <v>2.1312288889866875</v>
      </c>
      <c r="BG9" s="10">
        <f t="shared" si="2"/>
        <v>3.7175942682407266</v>
      </c>
      <c r="BH9" s="10">
        <f t="shared" si="2"/>
        <v>1.3925908925586703</v>
      </c>
      <c r="BI9" s="10">
        <f t="shared" si="2"/>
        <v>2.8411718998891051</v>
      </c>
      <c r="BJ9" s="10">
        <f t="shared" si="2"/>
        <v>0.74833218232096721</v>
      </c>
      <c r="BK9" s="10">
        <f t="shared" si="2"/>
        <v>2.3585246543577769</v>
      </c>
      <c r="BL9" s="10">
        <f t="shared" si="2"/>
        <v>3.7065024978753156</v>
      </c>
      <c r="BM9" s="10">
        <f t="shared" si="2"/>
        <v>1.0474369495553468</v>
      </c>
      <c r="BN9" s="10">
        <f t="shared" si="2"/>
        <v>3.0684961567447986</v>
      </c>
      <c r="BO9" s="10">
        <f t="shared" si="2"/>
        <v>0.59968450520206773</v>
      </c>
      <c r="BP9" s="10">
        <f t="shared" si="2"/>
        <v>0.59968450520206773</v>
      </c>
      <c r="BQ9" s="10">
        <f t="shared" si="2"/>
        <v>0.366559276316621</v>
      </c>
      <c r="BR9" s="10">
        <f t="shared" si="2"/>
        <v>0.31252154289711981</v>
      </c>
      <c r="BS9" s="10">
        <f t="shared" si="2"/>
        <v>0.74523506254238359</v>
      </c>
      <c r="BT9" s="10">
        <f t="shared" si="2"/>
        <v>1.1010882203776624</v>
      </c>
      <c r="BU9" s="10">
        <f t="shared" si="2"/>
        <v>2.4696245962639942</v>
      </c>
      <c r="BV9" s="10">
        <f t="shared" ref="BV9:BZ9" si="3">BV10/AVERAGE(BW5:CC6)</f>
        <v>0.91796280772673899</v>
      </c>
      <c r="BW9" s="10">
        <f t="shared" si="3"/>
        <v>2.5509334009341846</v>
      </c>
      <c r="BX9" s="10" t="e">
        <f t="shared" si="3"/>
        <v>#DIV/0!</v>
      </c>
      <c r="BY9" s="10" t="e">
        <f t="shared" si="3"/>
        <v>#DIV/0!</v>
      </c>
      <c r="BZ9" s="10" t="e">
        <f t="shared" si="3"/>
        <v>#DIV/0!</v>
      </c>
    </row>
    <row r="10" spans="1:78" s="10" customFormat="1" x14ac:dyDescent="0.25">
      <c r="G10" s="10" t="s">
        <v>93</v>
      </c>
      <c r="I10" s="11">
        <v>22000</v>
      </c>
      <c r="J10" s="11">
        <f t="shared" ref="J10:BU10" si="4">I10+J7-J5+J8-J6</f>
        <v>22000</v>
      </c>
      <c r="K10" s="11">
        <f t="shared" si="4"/>
        <v>15959.606017391307</v>
      </c>
      <c r="L10" s="11">
        <f t="shared" si="4"/>
        <v>15959.606017391307</v>
      </c>
      <c r="M10" s="11">
        <f t="shared" si="4"/>
        <v>15959.606017391307</v>
      </c>
      <c r="N10" s="11">
        <f t="shared" si="4"/>
        <v>9695.4937391304375</v>
      </c>
      <c r="O10" s="20">
        <v>19000</v>
      </c>
      <c r="P10" s="21">
        <f t="shared" si="4"/>
        <v>25420.50726956522</v>
      </c>
      <c r="Q10" s="11">
        <f t="shared" si="4"/>
        <v>25420.50726956522</v>
      </c>
      <c r="R10" s="11">
        <f t="shared" si="4"/>
        <v>21841.01453913044</v>
      </c>
      <c r="S10" s="11">
        <f>R10+S7-S5+S8-S6</f>
        <v>11102.536347826095</v>
      </c>
      <c r="T10" s="20">
        <v>31000</v>
      </c>
      <c r="U10" s="11">
        <f t="shared" si="4"/>
        <v>32946.141356521737</v>
      </c>
      <c r="V10" s="11">
        <f t="shared" si="4"/>
        <v>19523.043617391304</v>
      </c>
      <c r="W10" s="11">
        <f t="shared" si="4"/>
        <v>19523.043617391304</v>
      </c>
      <c r="X10" s="20">
        <v>17580</v>
      </c>
      <c r="Y10" s="11">
        <f t="shared" si="4"/>
        <v>32580</v>
      </c>
      <c r="Z10" s="22">
        <f t="shared" si="4"/>
        <v>32580</v>
      </c>
      <c r="AA10" s="22">
        <f t="shared" si="4"/>
        <v>52580</v>
      </c>
      <c r="AB10" s="22">
        <f t="shared" si="4"/>
        <v>52580</v>
      </c>
      <c r="AC10" s="11">
        <f t="shared" si="4"/>
        <v>49895.380452173915</v>
      </c>
      <c r="AD10" s="11">
        <f>AC10+AD7-AD5+AD8-AD6</f>
        <v>58787.663165217389</v>
      </c>
      <c r="AE10" s="11">
        <f t="shared" si="4"/>
        <v>58787.663165217389</v>
      </c>
      <c r="AF10" s="11">
        <f t="shared" si="4"/>
        <v>58787.663165217389</v>
      </c>
      <c r="AG10" s="11">
        <f>AF10+AG7-AG5+AG8-AG6</f>
        <v>58787.663165217389</v>
      </c>
      <c r="AH10" s="11">
        <f t="shared" si="4"/>
        <v>44778.508799386182</v>
      </c>
      <c r="AI10" s="11">
        <f t="shared" si="4"/>
        <v>44778.508799386182</v>
      </c>
      <c r="AJ10" s="11">
        <f t="shared" si="4"/>
        <v>38823.213077033237</v>
      </c>
      <c r="AK10" s="11">
        <f t="shared" si="4"/>
        <v>48823.213077033237</v>
      </c>
      <c r="AL10" s="11">
        <f t="shared" si="4"/>
        <v>42867.917354680292</v>
      </c>
      <c r="AM10" s="11">
        <f t="shared" si="4"/>
        <v>42867.917354680292</v>
      </c>
      <c r="AN10" s="11">
        <f t="shared" si="4"/>
        <v>42867.917354680292</v>
      </c>
      <c r="AO10" s="11">
        <f t="shared" si="4"/>
        <v>62867.917354680292</v>
      </c>
      <c r="AP10" s="11">
        <f t="shared" si="4"/>
        <v>50957.32590997441</v>
      </c>
      <c r="AQ10" s="11">
        <f t="shared" si="4"/>
        <v>50957.32590997441</v>
      </c>
      <c r="AR10" s="11">
        <f>AQ10+AR7-AR5+AR8-AR6</f>
        <v>45076.537317033231</v>
      </c>
      <c r="AS10" s="11">
        <f t="shared" si="4"/>
        <v>45076.537317033231</v>
      </c>
      <c r="AT10" s="11">
        <f>AS10+AT7-AT5+AT8-AT6</f>
        <v>43599.580934424543</v>
      </c>
      <c r="AU10" s="11">
        <f t="shared" si="4"/>
        <v>43599.580934424543</v>
      </c>
      <c r="AV10" s="11">
        <f t="shared" si="4"/>
        <v>28543.13182138107</v>
      </c>
      <c r="AW10" s="11">
        <f t="shared" si="4"/>
        <v>38543.131821381074</v>
      </c>
      <c r="AX10" s="11">
        <f t="shared" si="4"/>
        <v>23486.682708337601</v>
      </c>
      <c r="AY10" s="11">
        <f t="shared" si="4"/>
        <v>23486.682708337601</v>
      </c>
      <c r="AZ10" s="11">
        <f t="shared" si="4"/>
        <v>8430.2335952941285</v>
      </c>
      <c r="BA10" s="11">
        <f t="shared" si="4"/>
        <v>8430.2335952941285</v>
      </c>
      <c r="BB10" s="11">
        <f t="shared" si="4"/>
        <v>28430.233595294128</v>
      </c>
      <c r="BC10" s="11">
        <f t="shared" si="4"/>
        <v>9902.6469035294213</v>
      </c>
      <c r="BD10" s="11">
        <f t="shared" si="4"/>
        <v>9902.6469035294213</v>
      </c>
      <c r="BE10" s="11">
        <f t="shared" si="4"/>
        <v>29902.646903529421</v>
      </c>
      <c r="BF10" s="11">
        <f t="shared" si="4"/>
        <v>13434.665915294125</v>
      </c>
      <c r="BG10" s="11">
        <f t="shared" si="4"/>
        <v>23434.665915294125</v>
      </c>
      <c r="BH10" s="11">
        <f t="shared" si="4"/>
        <v>9613.4830258823604</v>
      </c>
      <c r="BI10" s="11">
        <f t="shared" si="4"/>
        <v>19613.48302588236</v>
      </c>
      <c r="BJ10" s="11">
        <f t="shared" si="4"/>
        <v>3818.5557215345325</v>
      </c>
      <c r="BK10" s="11">
        <f t="shared" si="4"/>
        <v>13818.555721534532</v>
      </c>
      <c r="BL10" s="11">
        <f t="shared" si="4"/>
        <v>23818.555721534532</v>
      </c>
      <c r="BM10" s="11">
        <f t="shared" si="4"/>
        <v>5182.613878056276</v>
      </c>
      <c r="BN10" s="11">
        <f t="shared" si="4"/>
        <v>15182.613878056276</v>
      </c>
      <c r="BO10" s="11">
        <f t="shared" si="4"/>
        <v>2967.1793041432356</v>
      </c>
      <c r="BP10" s="11">
        <f t="shared" si="4"/>
        <v>2967.1793041432356</v>
      </c>
      <c r="BQ10" s="11">
        <f t="shared" si="4"/>
        <v>2379.9869088491178</v>
      </c>
      <c r="BR10" s="11">
        <f t="shared" si="4"/>
        <v>1792.7945135549999</v>
      </c>
      <c r="BS10" s="11">
        <f t="shared" si="4"/>
        <v>3852.4002170844105</v>
      </c>
      <c r="BT10" s="11">
        <f t="shared" si="4"/>
        <v>5912.0059206138212</v>
      </c>
      <c r="BU10" s="11">
        <f t="shared" si="4"/>
        <v>15912.005920613821</v>
      </c>
      <c r="BV10" s="11">
        <f t="shared" ref="BV10:BZ10" si="5">BU10+BV7-BV5+BV8-BV6</f>
        <v>3696.5713467007845</v>
      </c>
      <c r="BW10" s="11">
        <f t="shared" si="5"/>
        <v>13696.571346700784</v>
      </c>
      <c r="BX10" s="11">
        <f t="shared" si="5"/>
        <v>-18518.863227212256</v>
      </c>
      <c r="BY10" s="11">
        <f t="shared" si="5"/>
        <v>-18518.863227212256</v>
      </c>
      <c r="BZ10" s="11">
        <f t="shared" si="5"/>
        <v>-18518.863227212256</v>
      </c>
    </row>
    <row r="11" spans="1:78" x14ac:dyDescent="0.25">
      <c r="I11" s="23"/>
      <c r="J11" s="23"/>
      <c r="K11" s="23"/>
      <c r="L11" s="23"/>
      <c r="M11" s="23"/>
      <c r="N11" s="24"/>
      <c r="O11" s="23"/>
      <c r="P11" s="23"/>
      <c r="Q11" s="23"/>
      <c r="R11" s="24"/>
      <c r="S11" s="24"/>
      <c r="T11" s="23"/>
      <c r="U11" s="23"/>
      <c r="V11" s="23"/>
      <c r="W11" s="23"/>
      <c r="X11" s="23"/>
      <c r="Y11" s="23"/>
      <c r="Z11" s="25"/>
      <c r="AA11" s="25"/>
      <c r="AB11" s="25"/>
      <c r="AC11" s="23"/>
      <c r="AD11" s="23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</row>
    <row r="12" spans="1:78" s="10" customFormat="1" x14ac:dyDescent="0.25">
      <c r="A12" s="10" t="s">
        <v>94</v>
      </c>
      <c r="B12" s="10" t="s">
        <v>166</v>
      </c>
      <c r="C12" s="10">
        <v>2.1530000000000001E-2</v>
      </c>
      <c r="E12" s="10">
        <v>16</v>
      </c>
      <c r="F12" s="10">
        <f>12*5</f>
        <v>60</v>
      </c>
      <c r="G12" s="10" t="s">
        <v>88</v>
      </c>
      <c r="H12" s="10">
        <f>SUM(I14:BZ15)</f>
        <v>7900</v>
      </c>
      <c r="I12" s="11">
        <f>$C$12*'[1]Production plan'!C12/34.5</f>
        <v>0</v>
      </c>
      <c r="J12" s="11">
        <f>$C$12*'[1]Production plan'!D12/34.5</f>
        <v>0</v>
      </c>
      <c r="K12" s="11">
        <f>$C$12*'[1]Production plan'!E12/34.5</f>
        <v>86.337172173913032</v>
      </c>
      <c r="L12" s="11">
        <f>$C$12*'[1]Production plan'!F12/34.5</f>
        <v>0</v>
      </c>
      <c r="M12" s="11">
        <f>$C$12*'[1]Production plan'!G12/34.5</f>
        <v>0</v>
      </c>
      <c r="N12" s="11">
        <f>$C$12*'[1]Production plan'!H12/34.5</f>
        <v>89.534845217391279</v>
      </c>
      <c r="O12" s="11">
        <f>$C$12*'[1]Production plan'!I12/34.5</f>
        <v>0</v>
      </c>
      <c r="P12" s="26">
        <f>$C$12*'[1]Production plan'!J12/34.5</f>
        <v>51.162768695652169</v>
      </c>
      <c r="Q12" s="11">
        <f>$C$12*'[1]Production plan'!K12/34.5</f>
        <v>0</v>
      </c>
      <c r="R12" s="11">
        <f>$C$12*'[1]Production plan'!L12/34.5</f>
        <v>51.162768695652169</v>
      </c>
      <c r="S12" s="11">
        <f>$C$12*'[1]Production plan'!M12/34.5</f>
        <v>153.4883060869565</v>
      </c>
      <c r="T12" s="11">
        <f>$C$12*'[1]Production plan'!N12/34.5</f>
        <v>115.11622956521738</v>
      </c>
      <c r="U12" s="11">
        <f>$C$12*'[1]Production plan'!O12/34.5</f>
        <v>115.11622956521738</v>
      </c>
      <c r="V12" s="11">
        <f>$C$12*'[1]Production plan'!P12/34.5</f>
        <v>191.8603826086956</v>
      </c>
      <c r="W12" s="11">
        <f>$C$12*'[1]Production plan'!Q12/34.5</f>
        <v>0</v>
      </c>
      <c r="X12" s="11">
        <f>$C$12*'[1]Production plan'!R12/34.5</f>
        <v>115.11622956521738</v>
      </c>
      <c r="Y12" s="11">
        <f>$C$12*'[1]Production plan'!S12/34.5</f>
        <v>0</v>
      </c>
      <c r="Z12" s="22">
        <f>$C$12*'[1]Production plan'!T12/34.5</f>
        <v>0</v>
      </c>
      <c r="AA12" s="22">
        <f>$C$12*'[1]Production plan'!U12/34.5</f>
        <v>0</v>
      </c>
      <c r="AB12" s="22">
        <f>$C$12*'[1]Production plan'!V12/34.5</f>
        <v>0</v>
      </c>
      <c r="AC12" s="11">
        <f>$C$12*'[1]Production plan'!W12/34.5</f>
        <v>38.372076521739125</v>
      </c>
      <c r="AD12" s="11">
        <f>$C$12*'[1]Production plan'!X12/34.5</f>
        <v>230.23245913043476</v>
      </c>
      <c r="AE12" s="11">
        <f>$C$12*'[1]Production plan'!Y12/34.5</f>
        <v>0</v>
      </c>
      <c r="AF12" s="11">
        <f>$C$12*'[1]Production plan'!Z12/34.5</f>
        <v>0</v>
      </c>
      <c r="AG12" s="11">
        <f>$C$12*'[1]Production plan'!AA12/34.5</f>
        <v>0</v>
      </c>
      <c r="AH12" s="11">
        <f>$C$12*'[1]Production plan'!AB12/34.5</f>
        <v>115.11622956521738</v>
      </c>
      <c r="AI12" s="11">
        <f>$C$12*'[1]Production plan'!AC12/34.5</f>
        <v>0</v>
      </c>
      <c r="AJ12" s="11">
        <f>$C$12*'[1]Production plan'!AD12/34.5</f>
        <v>0</v>
      </c>
      <c r="AK12" s="11">
        <f>$C$12*'[1]Production plan'!AE12/34.5</f>
        <v>0</v>
      </c>
      <c r="AL12" s="11">
        <f>$C$12*'[1]Production plan'!AF12/34.5</f>
        <v>0</v>
      </c>
      <c r="AM12" s="11">
        <f>$C$12*'[1]Production plan'!AG12/34.5</f>
        <v>0</v>
      </c>
      <c r="AN12" s="11">
        <f>$C$12*'[1]Production plan'!AH12/34.5</f>
        <v>0</v>
      </c>
      <c r="AO12" s="11">
        <f>$C$12*'[1]Production plan'!AI12/34.5</f>
        <v>0</v>
      </c>
      <c r="AP12" s="11">
        <f>$C$12*'[1]Production plan'!AJ12/34.5</f>
        <v>0</v>
      </c>
      <c r="AQ12" s="11">
        <f>$C$12*'[1]Production plan'!AK12/34.5</f>
        <v>0</v>
      </c>
      <c r="AR12" s="11">
        <f>$C$12*'[1]Production plan'!AL12/34.5</f>
        <v>0</v>
      </c>
      <c r="AS12" s="11">
        <f>$C$12*'[1]Production plan'!AM12/34.5</f>
        <v>0</v>
      </c>
      <c r="AT12" s="11">
        <f>$C$12*'[1]Production plan'!AN12/34.5</f>
        <v>306.976612173913</v>
      </c>
      <c r="AU12" s="11">
        <f>$C$12*'[1]Production plan'!AO12/34.5</f>
        <v>0</v>
      </c>
      <c r="AV12" s="11">
        <f>$C$12*'[1]Production plan'!AP12/34.5</f>
        <v>358.13938086956512</v>
      </c>
      <c r="AW12" s="11">
        <f>$C$12*'[1]Production plan'!AQ12/34.5</f>
        <v>0</v>
      </c>
      <c r="AX12" s="11">
        <f>$C$12*'[1]Production plan'!AR12/34.5</f>
        <v>358.13938086956512</v>
      </c>
      <c r="AY12" s="11">
        <f>$C$12*'[1]Production plan'!AS12/34.5</f>
        <v>0</v>
      </c>
      <c r="AZ12" s="11">
        <f>$C$12*'[1]Production plan'!AT12/34.5</f>
        <v>358.13938086956512</v>
      </c>
      <c r="BA12" s="11">
        <f>$C$12*'[1]Production plan'!AU12/34.5</f>
        <v>0</v>
      </c>
      <c r="BB12" s="11">
        <f>$C$12*'[1]Production plan'!AV12/34.5</f>
        <v>0</v>
      </c>
      <c r="BC12" s="11">
        <f>$C$12*'[1]Production plan'!AW12/34.5</f>
        <v>0</v>
      </c>
      <c r="BD12" s="11">
        <f>$C$12*'[1]Production plan'!AX12/34.5</f>
        <v>0</v>
      </c>
      <c r="BE12" s="11">
        <f>$C$12*'[1]Production plan'!AY12/34.5</f>
        <v>0</v>
      </c>
      <c r="BF12" s="11">
        <f>$C$12*'[1]Production plan'!AZ12/34.5</f>
        <v>0</v>
      </c>
      <c r="BG12" s="11">
        <f>$C$12*'[1]Production plan'!BA12/34.5</f>
        <v>0</v>
      </c>
      <c r="BH12" s="11">
        <f>$C$12*'[1]Production plan'!BB12/34.5</f>
        <v>0</v>
      </c>
      <c r="BI12" s="11">
        <f>$C$12*'[1]Production plan'!BC12/34.5</f>
        <v>0</v>
      </c>
      <c r="BJ12" s="11">
        <f>$C$12*'[1]Production plan'!BD12/34.5</f>
        <v>511.62768695652176</v>
      </c>
      <c r="BK12" s="11">
        <f>$C$12*'[1]Production plan'!BE12/34.5</f>
        <v>0</v>
      </c>
      <c r="BL12" s="11">
        <f>$C$12*'[1]Production plan'!BF12/34.5</f>
        <v>0</v>
      </c>
      <c r="BM12" s="11">
        <f>$C$12*'[1]Production plan'!BG12/34.5</f>
        <v>409.30214956521735</v>
      </c>
      <c r="BN12" s="11">
        <f>$C$12*'[1]Production plan'!BH12/34.5</f>
        <v>0</v>
      </c>
      <c r="BO12" s="11">
        <f>$C$12*'[1]Production plan'!BI12/34.5</f>
        <v>460.46491826086952</v>
      </c>
      <c r="BP12" s="11">
        <f>$C$12*'[1]Production plan'!BJ12/34.5</f>
        <v>0</v>
      </c>
      <c r="BQ12" s="11">
        <f>$C$12*'[1]Production plan'!BK12/34.5</f>
        <v>0</v>
      </c>
      <c r="BR12" s="11">
        <f>$C$12*'[1]Production plan'!BL12/34.5</f>
        <v>0</v>
      </c>
      <c r="BS12" s="11">
        <f>$C$12*'[1]Production plan'!BM12/34.5</f>
        <v>0</v>
      </c>
      <c r="BT12" s="11">
        <f>$C$12*'[1]Production plan'!BN12/34.5</f>
        <v>0</v>
      </c>
      <c r="BU12" s="11">
        <f>$C$12*'[1]Production plan'!BO12/34.5</f>
        <v>0</v>
      </c>
      <c r="BV12" s="11">
        <f>$C$12*'[1]Production plan'!BP12/34.5</f>
        <v>460.46491826086952</v>
      </c>
      <c r="BW12" s="11">
        <f>$C$12*'[1]Production plan'!BQ12/34.5</f>
        <v>0</v>
      </c>
      <c r="BX12" s="11">
        <f>$C$12*'[1]Production plan'!BR12/34.5</f>
        <v>460.46491826086952</v>
      </c>
      <c r="BY12" s="11">
        <f>$C$12*'[1]Production plan'!BS12/34.5</f>
        <v>0</v>
      </c>
      <c r="BZ12" s="11">
        <f>$C$12*'[1]Production plan'!BT12/34.5</f>
        <v>0</v>
      </c>
    </row>
    <row r="13" spans="1:78" s="10" customFormat="1" x14ac:dyDescent="0.25">
      <c r="D13" s="10">
        <v>1.2616E-2</v>
      </c>
      <c r="G13" s="10" t="s">
        <v>89</v>
      </c>
      <c r="I13" s="11">
        <f>$D$13*'[1]Production plan'!C15/17</f>
        <v>0</v>
      </c>
      <c r="J13" s="11">
        <f>$D$13*'[1]Production plan'!D15/17</f>
        <v>0</v>
      </c>
      <c r="K13" s="11">
        <f>$D$13*'[1]Production plan'!E15/17</f>
        <v>0</v>
      </c>
      <c r="L13" s="11">
        <f>$D$13*'[1]Production plan'!F15/17</f>
        <v>0</v>
      </c>
      <c r="M13" s="11">
        <f>$D$13*'[1]Production plan'!G15/17</f>
        <v>0</v>
      </c>
      <c r="N13" s="11">
        <f>$D$13*'[1]Production plan'!H15/17</f>
        <v>0</v>
      </c>
      <c r="O13" s="11">
        <f>$D$13*'[1]Production plan'!I15/17</f>
        <v>0</v>
      </c>
      <c r="P13" s="11">
        <f>$D$13*'[1]Production plan'!J15/17</f>
        <v>0</v>
      </c>
      <c r="Q13" s="11">
        <f>$D$13*'[1]Production plan'!K15/17</f>
        <v>0</v>
      </c>
      <c r="R13" s="11">
        <f>$D$13*'[1]Production plan'!L15/17</f>
        <v>0</v>
      </c>
      <c r="S13" s="11">
        <f>$D$13*'[1]Production plan'!M15/17</f>
        <v>0</v>
      </c>
      <c r="T13" s="11">
        <f>$D$13*'[1]Production plan'!N15/17</f>
        <v>0</v>
      </c>
      <c r="U13" s="11">
        <f>$D$13*'[1]Production plan'!O15/17</f>
        <v>0</v>
      </c>
      <c r="V13" s="11">
        <f>$D$13*'[1]Production plan'!P15/17</f>
        <v>0</v>
      </c>
      <c r="W13" s="11">
        <f>$D$13*'[1]Production plan'!Q15/17</f>
        <v>0</v>
      </c>
      <c r="X13" s="11">
        <f>$D$13*'[1]Production plan'!R15/17</f>
        <v>136.89398964705882</v>
      </c>
      <c r="Y13" s="11">
        <f>$D$13*'[1]Production plan'!S15/17</f>
        <v>0</v>
      </c>
      <c r="Z13" s="22">
        <f>$D$13*'[1]Production plan'!T15/17</f>
        <v>0</v>
      </c>
      <c r="AA13" s="22">
        <f>$D$13*'[1]Production plan'!U15/17</f>
        <v>0</v>
      </c>
      <c r="AB13" s="22">
        <f>$D$13*'[1]Production plan'!V15/17</f>
        <v>0</v>
      </c>
      <c r="AC13" s="11">
        <f>$D$13*'[1]Production plan'!W15/17</f>
        <v>0</v>
      </c>
      <c r="AD13" s="11">
        <f>$D$13*'[1]Production plan'!X15/17</f>
        <v>0</v>
      </c>
      <c r="AE13" s="11">
        <f>$D$13*'[1]Production plan'!Y15/17</f>
        <v>0</v>
      </c>
      <c r="AF13" s="11">
        <f>$D$13*'[1]Production plan'!Z15/17</f>
        <v>0</v>
      </c>
      <c r="AG13" s="11">
        <f>$D$13*'[1]Production plan'!AA15/17</f>
        <v>0</v>
      </c>
      <c r="AH13" s="11">
        <f>$D$13*'[1]Production plan'!AB15/17</f>
        <v>111.40670117647059</v>
      </c>
      <c r="AI13" s="11">
        <f>$D$13*'[1]Production plan'!AC15/17</f>
        <v>0</v>
      </c>
      <c r="AJ13" s="11">
        <f>$D$13*'[1]Production plan'!AD15/17</f>
        <v>111.40670117647059</v>
      </c>
      <c r="AK13" s="11">
        <f>$D$13*'[1]Production plan'!AE15/17</f>
        <v>0</v>
      </c>
      <c r="AL13" s="11">
        <f>$D$13*'[1]Production plan'!AF15/17</f>
        <v>111.40670117647059</v>
      </c>
      <c r="AM13" s="11">
        <f>$D$13*'[1]Production plan'!AG15/17</f>
        <v>0</v>
      </c>
      <c r="AN13" s="11">
        <f>$D$13*'[1]Production plan'!AH15/17</f>
        <v>0</v>
      </c>
      <c r="AO13" s="11">
        <f>$D$13*'[1]Production plan'!AI15/17</f>
        <v>0</v>
      </c>
      <c r="AP13" s="11">
        <f>$D$13*'[1]Production plan'!AJ15/17</f>
        <v>222.81340235294118</v>
      </c>
      <c r="AQ13" s="11">
        <f>$D$13*'[1]Production plan'!AK15/17</f>
        <v>0</v>
      </c>
      <c r="AR13" s="11">
        <f>$D$13*'[1]Production plan'!AL15/17</f>
        <v>297.08453647058826</v>
      </c>
      <c r="AS13" s="11">
        <f>$D$13*'[1]Production plan'!AM15/17</f>
        <v>0</v>
      </c>
      <c r="AT13" s="11">
        <f>$D$13*'[1]Production plan'!AN15/17</f>
        <v>0</v>
      </c>
      <c r="AU13" s="11">
        <f>$D$13*'[1]Production plan'!AO15/17</f>
        <v>0</v>
      </c>
      <c r="AV13" s="11">
        <f>$D$13*'[1]Production plan'!AP15/17</f>
        <v>0</v>
      </c>
      <c r="AW13" s="11">
        <f>$D$13*'[1]Production plan'!AQ15/17</f>
        <v>0</v>
      </c>
      <c r="AX13" s="11">
        <f>$D$13*'[1]Production plan'!AR15/17</f>
        <v>0</v>
      </c>
      <c r="AY13" s="11">
        <f>$D$13*'[1]Production plan'!AS15/17</f>
        <v>0</v>
      </c>
      <c r="AZ13" s="11">
        <f>$D$13*'[1]Production plan'!AT15/17</f>
        <v>0</v>
      </c>
      <c r="BA13" s="11">
        <f>$D$13*'[1]Production plan'!AU15/17</f>
        <v>0</v>
      </c>
      <c r="BB13" s="11">
        <f>$D$13*'[1]Production plan'!AV15/17</f>
        <v>0</v>
      </c>
      <c r="BC13" s="11">
        <f>$D$13*'[1]Production plan'!AW15/17</f>
        <v>346.59862588235296</v>
      </c>
      <c r="BD13" s="11">
        <f>$D$13*'[1]Production plan'!AX15/17</f>
        <v>0</v>
      </c>
      <c r="BE13" s="11">
        <f>$D$13*'[1]Production plan'!AY15/17</f>
        <v>0</v>
      </c>
      <c r="BF13" s="11">
        <f>$D$13*'[1]Production plan'!AZ15/17</f>
        <v>495.14089411764712</v>
      </c>
      <c r="BG13" s="11">
        <f>$D$13*'[1]Production plan'!BA15/17</f>
        <v>0</v>
      </c>
      <c r="BH13" s="11">
        <f>$D$13*'[1]Production plan'!BB15/17</f>
        <v>445.62680470588236</v>
      </c>
      <c r="BI13" s="11">
        <f>$D$13*'[1]Production plan'!BC15/17</f>
        <v>0</v>
      </c>
      <c r="BJ13" s="11">
        <f>$D$13*'[1]Production plan'!BD15/17</f>
        <v>0</v>
      </c>
      <c r="BK13" s="11">
        <f>$D$13*'[1]Production plan'!BE15/17</f>
        <v>0</v>
      </c>
      <c r="BL13" s="11">
        <f>$D$13*'[1]Production plan'!BF15/17</f>
        <v>0</v>
      </c>
      <c r="BM13" s="11">
        <f>$D$13*'[1]Production plan'!BG15/17</f>
        <v>0</v>
      </c>
      <c r="BN13" s="11">
        <f>$D$13*'[1]Production plan'!BH15/17</f>
        <v>0</v>
      </c>
      <c r="BO13" s="11">
        <f>$D$13*'[1]Production plan'!BI15/17</f>
        <v>0</v>
      </c>
      <c r="BP13" s="11">
        <f>$D$13*'[1]Production plan'!BJ15/17</f>
        <v>0</v>
      </c>
      <c r="BQ13" s="11">
        <f>$D$13*'[1]Production plan'!BK15/17</f>
        <v>198.05635764705883</v>
      </c>
      <c r="BR13" s="11">
        <f>$D$13*'[1]Production plan'!BL15/17</f>
        <v>198.05635764705883</v>
      </c>
      <c r="BS13" s="11">
        <f>$D$13*'[1]Production plan'!BM15/17</f>
        <v>148.54226823529413</v>
      </c>
      <c r="BT13" s="11">
        <f>$D$13*'[1]Production plan'!BN15/17</f>
        <v>148.54226823529413</v>
      </c>
      <c r="BU13" s="11">
        <f>$D$13*'[1]Production plan'!BO15/17</f>
        <v>0</v>
      </c>
      <c r="BV13" s="11">
        <f>$D$13*'[1]Production plan'!BP15/17</f>
        <v>0</v>
      </c>
      <c r="BW13" s="11">
        <f>$D$13*'[1]Production plan'!BQ15/17</f>
        <v>0</v>
      </c>
      <c r="BX13" s="11">
        <f>$D$13*'[1]Production plan'!BR15/17</f>
        <v>0</v>
      </c>
      <c r="BY13" s="11">
        <f>$D$13*'[1]Production plan'!BS15/17</f>
        <v>0</v>
      </c>
      <c r="BZ13" s="11">
        <f>$D$13*'[1]Production plan'!BT15/17</f>
        <v>0</v>
      </c>
    </row>
    <row r="14" spans="1:78" s="10" customFormat="1" x14ac:dyDescent="0.25">
      <c r="G14" s="10" t="s">
        <v>90</v>
      </c>
      <c r="L14" s="13">
        <v>320</v>
      </c>
      <c r="N14" s="13"/>
      <c r="O14" s="13"/>
      <c r="P14" s="13"/>
      <c r="Q14" s="13"/>
      <c r="R14" s="13">
        <v>320</v>
      </c>
      <c r="U14" s="13">
        <v>220</v>
      </c>
      <c r="W14" s="13"/>
      <c r="Z14" s="27">
        <v>320</v>
      </c>
      <c r="AA14" s="1"/>
      <c r="AB14" s="1"/>
      <c r="AD14" s="13">
        <v>320</v>
      </c>
      <c r="AH14" s="13">
        <v>320</v>
      </c>
      <c r="AM14" s="13">
        <v>320</v>
      </c>
      <c r="AV14" s="10">
        <v>320</v>
      </c>
      <c r="AX14" s="10">
        <v>320</v>
      </c>
      <c r="BG14" s="10">
        <v>320</v>
      </c>
      <c r="BI14" s="10">
        <v>320</v>
      </c>
      <c r="BJ14" s="10">
        <v>320</v>
      </c>
      <c r="BK14" s="10">
        <v>320</v>
      </c>
      <c r="BM14" s="10">
        <v>320</v>
      </c>
      <c r="BT14" s="10">
        <v>320</v>
      </c>
      <c r="BU14" s="10">
        <v>320</v>
      </c>
      <c r="BV14" s="10">
        <v>320</v>
      </c>
    </row>
    <row r="15" spans="1:78" s="10" customFormat="1" x14ac:dyDescent="0.25">
      <c r="G15" s="10" t="s">
        <v>91</v>
      </c>
      <c r="L15" s="13"/>
      <c r="N15" s="13"/>
      <c r="O15" s="13"/>
      <c r="Q15" s="13"/>
      <c r="R15" s="13"/>
      <c r="W15" s="13">
        <v>640</v>
      </c>
      <c r="Z15" s="1"/>
      <c r="AA15" s="1"/>
      <c r="AB15" s="1"/>
      <c r="AC15" s="28"/>
      <c r="AE15" s="13"/>
      <c r="AZ15" s="10">
        <v>320</v>
      </c>
      <c r="BB15" s="10">
        <v>320</v>
      </c>
      <c r="BD15" s="10">
        <v>320</v>
      </c>
      <c r="BO15" s="10">
        <v>320</v>
      </c>
      <c r="BP15" s="10">
        <v>320</v>
      </c>
      <c r="BR15" s="10">
        <v>320</v>
      </c>
    </row>
    <row r="16" spans="1:78" s="10" customFormat="1" x14ac:dyDescent="0.25">
      <c r="G16" s="10" t="s">
        <v>92</v>
      </c>
      <c r="I16" s="10">
        <f t="shared" ref="I16" si="6">I17/AVERAGE(J12:P12)</f>
        <v>8.6330382836104302</v>
      </c>
      <c r="J16" s="10">
        <f t="shared" ref="J16:BU16" si="7">J17/AVERAGE(K12:Q13)</f>
        <v>17.26607656722086</v>
      </c>
      <c r="K16" s="10">
        <f t="shared" si="7"/>
        <v>14.131523937878018</v>
      </c>
      <c r="L16" s="10">
        <f t="shared" si="7"/>
        <v>20.823242783188117</v>
      </c>
      <c r="M16" s="10">
        <f t="shared" si="7"/>
        <v>15.617432087391087</v>
      </c>
      <c r="N16" s="10">
        <f t="shared" si="7"/>
        <v>12.216514609107344</v>
      </c>
      <c r="O16" s="10">
        <f t="shared" si="7"/>
        <v>7.8476877658965423</v>
      </c>
      <c r="P16" s="10">
        <f t="shared" si="7"/>
        <v>7.3454581957656488</v>
      </c>
      <c r="Q16" s="10">
        <f t="shared" si="7"/>
        <v>5.2389184312804664</v>
      </c>
      <c r="R16" s="10">
        <f t="shared" si="7"/>
        <v>10.110596617828017</v>
      </c>
      <c r="S16" s="10">
        <f t="shared" si="7"/>
        <v>9.2250080907919543</v>
      </c>
      <c r="T16" s="10">
        <f t="shared" si="7"/>
        <v>15.052232946409054</v>
      </c>
      <c r="U16" s="10">
        <f t="shared" si="7"/>
        <v>22.264084950759713</v>
      </c>
      <c r="V16" s="10">
        <f t="shared" si="7"/>
        <v>24.782252689939874</v>
      </c>
      <c r="W16" s="10">
        <f t="shared" si="7"/>
        <v>31.033172376706379</v>
      </c>
      <c r="X16" s="10">
        <f t="shared" si="7"/>
        <v>39.612138246906362</v>
      </c>
      <c r="Y16" s="10">
        <f t="shared" si="7"/>
        <v>39.612138246906362</v>
      </c>
      <c r="Z16" s="1">
        <f t="shared" si="7"/>
        <v>56.290933298235359</v>
      </c>
      <c r="AA16" s="1">
        <f t="shared" si="7"/>
        <v>30.537590875583557</v>
      </c>
      <c r="AB16" s="1">
        <f t="shared" si="7"/>
        <v>30.537590875583557</v>
      </c>
      <c r="AC16" s="10">
        <f t="shared" si="7"/>
        <v>25.666603172664736</v>
      </c>
      <c r="AD16" s="10">
        <f t="shared" si="7"/>
        <v>46.872292349626399</v>
      </c>
      <c r="AE16" s="10">
        <f t="shared" si="7"/>
        <v>35.250958656694692</v>
      </c>
      <c r="AF16" s="10">
        <f t="shared" si="7"/>
        <v>35.250958656694692</v>
      </c>
      <c r="AG16" s="10">
        <f t="shared" si="7"/>
        <v>35.250958656694692</v>
      </c>
      <c r="AH16" s="10">
        <f t="shared" si="7"/>
        <v>76.962226191954102</v>
      </c>
      <c r="AI16" s="10">
        <f t="shared" si="7"/>
        <v>38.481113095977051</v>
      </c>
      <c r="AJ16" s="10">
        <f t="shared" si="7"/>
        <v>46.641484127969406</v>
      </c>
      <c r="AK16" s="10">
        <f t="shared" si="7"/>
        <v>24.692550420689681</v>
      </c>
      <c r="AL16" s="10">
        <f t="shared" si="7"/>
        <v>26.983811225123187</v>
      </c>
      <c r="AM16" s="10">
        <f t="shared" si="7"/>
        <v>22.384082101956011</v>
      </c>
      <c r="AN16" s="10">
        <f t="shared" si="7"/>
        <v>22.384082101956011</v>
      </c>
      <c r="AO16" s="10">
        <f t="shared" si="7"/>
        <v>15.619080366746255</v>
      </c>
      <c r="AP16" s="10">
        <f t="shared" si="7"/>
        <v>15.994005129445949</v>
      </c>
      <c r="AQ16" s="10">
        <f t="shared" si="7"/>
        <v>11.655665396141897</v>
      </c>
      <c r="AR16" s="10">
        <f t="shared" si="7"/>
        <v>10.975028307029154</v>
      </c>
      <c r="AS16" s="10">
        <f t="shared" si="7"/>
        <v>8.1296505977993725</v>
      </c>
      <c r="AT16" s="10">
        <f t="shared" si="7"/>
        <v>6.4524079114563362</v>
      </c>
      <c r="AU16" s="10">
        <f t="shared" si="7"/>
        <v>6.4524079114563362</v>
      </c>
      <c r="AV16" s="10">
        <f t="shared" si="7"/>
        <v>6.0201043562753505</v>
      </c>
      <c r="AW16" s="10">
        <f t="shared" si="7"/>
        <v>6.0201043562753505</v>
      </c>
      <c r="AX16" s="10">
        <f t="shared" si="7"/>
        <v>8.321789662320894</v>
      </c>
      <c r="AY16" s="10">
        <f t="shared" si="7"/>
        <v>4.8877277990158383</v>
      </c>
      <c r="AZ16" s="10">
        <f t="shared" si="7"/>
        <v>6.3329925712158932</v>
      </c>
      <c r="BA16" s="10">
        <f t="shared" si="7"/>
        <v>4.1408028350257755</v>
      </c>
      <c r="BB16" s="10">
        <f t="shared" si="7"/>
        <v>7.6207757953434383</v>
      </c>
      <c r="BC16" s="10">
        <f t="shared" si="7"/>
        <v>3.4139115376236648</v>
      </c>
      <c r="BD16" s="10">
        <f t="shared" si="7"/>
        <v>6.4984710479762029</v>
      </c>
      <c r="BE16" s="10">
        <f t="shared" si="7"/>
        <v>6.4984710479762029</v>
      </c>
      <c r="BF16" s="10">
        <f t="shared" si="7"/>
        <v>1.8340819337040231</v>
      </c>
      <c r="BG16" s="10">
        <f t="shared" si="7"/>
        <v>5.1123946394075146</v>
      </c>
      <c r="BH16" s="10">
        <f t="shared" si="7"/>
        <v>0.54119329654913051</v>
      </c>
      <c r="BI16" s="10">
        <f t="shared" si="7"/>
        <v>3.7842923343075454</v>
      </c>
      <c r="BJ16" s="10">
        <f t="shared" si="7"/>
        <v>2.3831786258646481</v>
      </c>
      <c r="BK16" s="10">
        <f t="shared" si="7"/>
        <v>5.5493531514264776</v>
      </c>
      <c r="BL16" s="10">
        <f t="shared" si="7"/>
        <v>4.9665614001513942</v>
      </c>
      <c r="BM16" s="10">
        <f t="shared" si="7"/>
        <v>5.0054374841329103</v>
      </c>
      <c r="BN16" s="10">
        <f t="shared" si="7"/>
        <v>5.0054374841329103</v>
      </c>
      <c r="BO16" s="10">
        <f t="shared" si="7"/>
        <v>3.3008580095293723</v>
      </c>
      <c r="BP16" s="10">
        <f t="shared" si="7"/>
        <v>7.184143876396865</v>
      </c>
      <c r="BQ16" s="10">
        <f t="shared" si="7"/>
        <v>3.8947814454655552</v>
      </c>
      <c r="BR16" s="10">
        <f t="shared" si="7"/>
        <v>5.9297305189910166</v>
      </c>
      <c r="BS16" s="10">
        <f t="shared" si="7"/>
        <v>4.8088259824005206</v>
      </c>
      <c r="BT16" s="10">
        <f t="shared" si="7"/>
        <v>7.0208359207327335</v>
      </c>
      <c r="BU16" s="10">
        <f t="shared" si="7"/>
        <v>9.3254455696374858</v>
      </c>
      <c r="BV16" s="10">
        <f t="shared" ref="BV16:BZ16" si="8">BV17/AVERAGE(BW12:CC13)</f>
        <v>12.480311261862974</v>
      </c>
      <c r="BW16" s="10">
        <f t="shared" si="8"/>
        <v>9.3602334463972312</v>
      </c>
      <c r="BX16" s="10" t="e">
        <f t="shared" si="8"/>
        <v>#DIV/0!</v>
      </c>
      <c r="BY16" s="10" t="e">
        <f t="shared" si="8"/>
        <v>#DIV/0!</v>
      </c>
      <c r="BZ16" s="10" t="e">
        <f t="shared" si="8"/>
        <v>#DIV/0!</v>
      </c>
    </row>
    <row r="17" spans="1:78" s="10" customFormat="1" x14ac:dyDescent="0.25">
      <c r="G17" s="10" t="s">
        <v>95</v>
      </c>
      <c r="I17" s="11">
        <v>280</v>
      </c>
      <c r="J17" s="11">
        <f t="shared" ref="J17:BU17" si="9">I17+J14-J12+J15-J13</f>
        <v>280</v>
      </c>
      <c r="K17" s="11">
        <f t="shared" si="9"/>
        <v>193.66282782608698</v>
      </c>
      <c r="L17" s="11">
        <f t="shared" si="9"/>
        <v>513.66282782608698</v>
      </c>
      <c r="M17" s="11">
        <f t="shared" si="9"/>
        <v>513.66282782608698</v>
      </c>
      <c r="N17" s="11">
        <f t="shared" si="9"/>
        <v>424.12798260869567</v>
      </c>
      <c r="O17" s="20">
        <v>380</v>
      </c>
      <c r="P17" s="21">
        <f t="shared" si="9"/>
        <v>328.83723130434782</v>
      </c>
      <c r="Q17" s="11">
        <f t="shared" si="9"/>
        <v>328.83723130434782</v>
      </c>
      <c r="R17" s="11">
        <f t="shared" si="9"/>
        <v>597.67446260869565</v>
      </c>
      <c r="S17" s="11">
        <f t="shared" si="9"/>
        <v>444.18615652173912</v>
      </c>
      <c r="T17" s="20">
        <v>601</v>
      </c>
      <c r="U17" s="11">
        <f t="shared" si="9"/>
        <v>705.8837704347826</v>
      </c>
      <c r="V17" s="11">
        <f t="shared" si="9"/>
        <v>514.02338782608695</v>
      </c>
      <c r="W17" s="11">
        <f t="shared" si="9"/>
        <v>1154.0233878260869</v>
      </c>
      <c r="X17" s="20">
        <v>760</v>
      </c>
      <c r="Y17" s="11">
        <f t="shared" si="9"/>
        <v>760</v>
      </c>
      <c r="Z17" s="22">
        <f t="shared" si="9"/>
        <v>1080</v>
      </c>
      <c r="AA17" s="22">
        <f t="shared" si="9"/>
        <v>1080</v>
      </c>
      <c r="AB17" s="22">
        <f t="shared" si="9"/>
        <v>1080</v>
      </c>
      <c r="AC17" s="11">
        <f t="shared" si="9"/>
        <v>1041.627923478261</v>
      </c>
      <c r="AD17" s="11">
        <f t="shared" si="9"/>
        <v>1131.3954643478262</v>
      </c>
      <c r="AE17" s="11">
        <f t="shared" si="9"/>
        <v>1131.3954643478262</v>
      </c>
      <c r="AF17" s="11">
        <f t="shared" si="9"/>
        <v>1131.3954643478262</v>
      </c>
      <c r="AG17" s="11">
        <f t="shared" si="9"/>
        <v>1131.3954643478262</v>
      </c>
      <c r="AH17" s="11">
        <f t="shared" si="9"/>
        <v>1224.8725336061384</v>
      </c>
      <c r="AI17" s="11">
        <f t="shared" si="9"/>
        <v>1224.8725336061384</v>
      </c>
      <c r="AJ17" s="11">
        <f t="shared" si="9"/>
        <v>1113.4658324296679</v>
      </c>
      <c r="AK17" s="11">
        <f t="shared" si="9"/>
        <v>1113.4658324296679</v>
      </c>
      <c r="AL17" s="11">
        <f t="shared" si="9"/>
        <v>1002.0591312531973</v>
      </c>
      <c r="AM17" s="11">
        <f t="shared" si="9"/>
        <v>1322.0591312531974</v>
      </c>
      <c r="AN17" s="11">
        <f t="shared" si="9"/>
        <v>1322.0591312531974</v>
      </c>
      <c r="AO17" s="11">
        <f t="shared" si="9"/>
        <v>1322.0591312531974</v>
      </c>
      <c r="AP17" s="11">
        <f t="shared" si="9"/>
        <v>1099.2457289002562</v>
      </c>
      <c r="AQ17" s="11">
        <f t="shared" si="9"/>
        <v>1099.2457289002562</v>
      </c>
      <c r="AR17" s="11">
        <f t="shared" si="9"/>
        <v>802.16119242966784</v>
      </c>
      <c r="AS17" s="11">
        <f t="shared" si="9"/>
        <v>802.16119242966784</v>
      </c>
      <c r="AT17" s="11">
        <f t="shared" si="9"/>
        <v>495.18458025575484</v>
      </c>
      <c r="AU17" s="11">
        <f t="shared" si="9"/>
        <v>495.18458025575484</v>
      </c>
      <c r="AV17" s="11">
        <f t="shared" si="9"/>
        <v>457.04519938618967</v>
      </c>
      <c r="AW17" s="11">
        <f t="shared" si="9"/>
        <v>457.04519938618967</v>
      </c>
      <c r="AX17" s="11">
        <f t="shared" si="9"/>
        <v>418.90581851662455</v>
      </c>
      <c r="AY17" s="11">
        <f t="shared" si="9"/>
        <v>418.90581851662455</v>
      </c>
      <c r="AZ17" s="11">
        <f t="shared" si="9"/>
        <v>380.76643764705943</v>
      </c>
      <c r="BA17" s="11">
        <f t="shared" si="9"/>
        <v>380.76643764705943</v>
      </c>
      <c r="BB17" s="11">
        <f t="shared" si="9"/>
        <v>700.76643764705943</v>
      </c>
      <c r="BC17" s="11">
        <f t="shared" si="9"/>
        <v>354.16781176470647</v>
      </c>
      <c r="BD17" s="11">
        <f t="shared" si="9"/>
        <v>674.16781176470647</v>
      </c>
      <c r="BE17" s="11">
        <f t="shared" si="9"/>
        <v>674.16781176470647</v>
      </c>
      <c r="BF17" s="11">
        <f t="shared" si="9"/>
        <v>179.02691764705935</v>
      </c>
      <c r="BG17" s="11">
        <f t="shared" si="9"/>
        <v>499.02691764705935</v>
      </c>
      <c r="BH17" s="11">
        <f t="shared" si="9"/>
        <v>53.400112941176985</v>
      </c>
      <c r="BI17" s="11">
        <f t="shared" si="9"/>
        <v>373.40011294117699</v>
      </c>
      <c r="BJ17" s="11">
        <f t="shared" si="9"/>
        <v>181.77242598465523</v>
      </c>
      <c r="BK17" s="11">
        <f t="shared" si="9"/>
        <v>501.77242598465523</v>
      </c>
      <c r="BL17" s="11">
        <f t="shared" si="9"/>
        <v>501.77242598465523</v>
      </c>
      <c r="BM17" s="11">
        <f t="shared" si="9"/>
        <v>412.47027641943788</v>
      </c>
      <c r="BN17" s="11">
        <f t="shared" si="9"/>
        <v>412.47027641943788</v>
      </c>
      <c r="BO17" s="11">
        <f t="shared" si="9"/>
        <v>272.00535815856836</v>
      </c>
      <c r="BP17" s="11">
        <f t="shared" si="9"/>
        <v>592.00535815856836</v>
      </c>
      <c r="BQ17" s="11">
        <f t="shared" si="9"/>
        <v>393.94900051150955</v>
      </c>
      <c r="BR17" s="11">
        <f t="shared" si="9"/>
        <v>515.89264286445075</v>
      </c>
      <c r="BS17" s="11">
        <f t="shared" si="9"/>
        <v>367.35037462915659</v>
      </c>
      <c r="BT17" s="11">
        <f t="shared" si="9"/>
        <v>538.80810639386243</v>
      </c>
      <c r="BU17" s="11">
        <f t="shared" si="9"/>
        <v>858.80810639386243</v>
      </c>
      <c r="BV17" s="11">
        <f t="shared" ref="BV17:BZ17" si="10">BU17+BV14-BV12+BV15-BV13</f>
        <v>718.34318813299296</v>
      </c>
      <c r="BW17" s="11">
        <f t="shared" si="10"/>
        <v>718.34318813299296</v>
      </c>
      <c r="BX17" s="11">
        <f t="shared" si="10"/>
        <v>257.87826987212344</v>
      </c>
      <c r="BY17" s="11">
        <f t="shared" si="10"/>
        <v>257.87826987212344</v>
      </c>
      <c r="BZ17" s="11">
        <f t="shared" si="10"/>
        <v>257.87826987212344</v>
      </c>
    </row>
    <row r="18" spans="1:78" x14ac:dyDescent="0.25">
      <c r="I18" s="23"/>
      <c r="J18" s="24"/>
      <c r="K18" s="23"/>
      <c r="L18" s="24"/>
      <c r="M18" s="23"/>
      <c r="N18" s="23"/>
      <c r="O18" s="23"/>
      <c r="P18" s="23"/>
      <c r="Q18" s="23"/>
      <c r="R18" s="23"/>
      <c r="S18" s="24"/>
      <c r="T18" s="23"/>
      <c r="U18" s="23"/>
      <c r="V18" s="23"/>
      <c r="W18" s="23"/>
      <c r="X18" s="23"/>
      <c r="Y18" s="23"/>
      <c r="Z18" s="25"/>
      <c r="AA18" s="25"/>
      <c r="AB18" s="25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</row>
    <row r="19" spans="1:78" x14ac:dyDescent="0.25">
      <c r="I19" s="23"/>
      <c r="J19" s="23"/>
      <c r="K19" s="23"/>
      <c r="L19" s="24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5"/>
      <c r="AA19" s="25"/>
      <c r="AB19" s="25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</row>
    <row r="20" spans="1:78" s="10" customFormat="1" x14ac:dyDescent="0.25">
      <c r="A20" s="10" t="s">
        <v>96</v>
      </c>
      <c r="B20" s="10" t="s">
        <v>167</v>
      </c>
      <c r="C20" s="10">
        <v>0.14499999999999999</v>
      </c>
      <c r="E20" s="10">
        <v>12</v>
      </c>
      <c r="F20" s="10">
        <v>6</v>
      </c>
      <c r="G20" s="10" t="s">
        <v>88</v>
      </c>
      <c r="H20" s="10">
        <f>SUM(I22:BZ23)</f>
        <v>48600</v>
      </c>
      <c r="I20" s="11">
        <f>$C$20*'[1]Production plan'!C12/34.5+$D$22*'[1]Production plan'!C15/17</f>
        <v>0</v>
      </c>
      <c r="J20" s="11">
        <f>$C$20*'[1]Production plan'!D12/34.5</f>
        <v>0</v>
      </c>
      <c r="K20" s="11">
        <f>$C$20*'[1]Production plan'!E12/34.5</f>
        <v>581.46260869565208</v>
      </c>
      <c r="L20" s="11">
        <f>$C$20*'[1]Production plan'!F12/34.5</f>
        <v>0</v>
      </c>
      <c r="M20" s="11">
        <f>$C$20*'[1]Production plan'!G12/34.5</f>
        <v>0</v>
      </c>
      <c r="N20" s="11">
        <f>$C$20*'[1]Production plan'!H12/34.5</f>
        <v>602.99826086956512</v>
      </c>
      <c r="O20" s="11">
        <f>$C$20*'[1]Production plan'!I12/34.5</f>
        <v>0</v>
      </c>
      <c r="P20" s="11">
        <f>$C$20*'[1]Production plan'!J12/34.5</f>
        <v>344.57043478260857</v>
      </c>
      <c r="Q20" s="11">
        <f>$C$20*'[1]Production plan'!K12/34.5</f>
        <v>0</v>
      </c>
      <c r="R20" s="11">
        <f>$C$20*'[1]Production plan'!L12/34.5</f>
        <v>344.57043478260857</v>
      </c>
      <c r="S20" s="11">
        <f>$C$20*'[1]Production plan'!M12/34.5</f>
        <v>1033.7113043478257</v>
      </c>
      <c r="T20" s="11">
        <f>$C$20*'[1]Production plan'!N12/34.5</f>
        <v>775.2834782608694</v>
      </c>
      <c r="U20" s="11">
        <f>$C$20*'[1]Production plan'!O12/34.5</f>
        <v>775.2834782608694</v>
      </c>
      <c r="V20" s="11">
        <f>$C$20*'[1]Production plan'!P12/34.5</f>
        <v>1292.1391304347824</v>
      </c>
      <c r="W20" s="11">
        <f>$C$20*'[1]Production plan'!Q12/34.5</f>
        <v>0</v>
      </c>
      <c r="X20" s="11">
        <f>$C$20*'[1]Production plan'!R12/34.5</f>
        <v>775.2834782608694</v>
      </c>
      <c r="Y20" s="11">
        <f>$C$20*'[1]Production plan'!S12/34.5</f>
        <v>0</v>
      </c>
      <c r="Z20" s="22">
        <f>$C$20*'[1]Production plan'!T12/34.5</f>
        <v>0</v>
      </c>
      <c r="AA20" s="22">
        <f>$C$20*'[1]Production plan'!U12/34.5</f>
        <v>0</v>
      </c>
      <c r="AB20" s="22">
        <f>$C$20*'[1]Production plan'!V12/34.5</f>
        <v>0</v>
      </c>
      <c r="AC20" s="11">
        <f>$C$20*'[1]Production plan'!W12/34.5</f>
        <v>258.42782608695643</v>
      </c>
      <c r="AD20" s="11">
        <f>$C$20*'[1]Production plan'!X12/34.5</f>
        <v>1550.5669565217388</v>
      </c>
      <c r="AE20" s="11">
        <f>$C$20*'[1]Production plan'!Y12/34.5</f>
        <v>0</v>
      </c>
      <c r="AF20" s="11">
        <f>$C$20*'[1]Production plan'!Z12/34.5</f>
        <v>0</v>
      </c>
      <c r="AG20" s="11">
        <f>$C$20*'[1]Production plan'!AA12/34.5</f>
        <v>0</v>
      </c>
      <c r="AH20" s="11">
        <f>$C$20*'[1]Production plan'!AB12/34.5</f>
        <v>775.2834782608694</v>
      </c>
      <c r="AI20" s="11">
        <f>$C$20*'[1]Production plan'!AC12/34.5</f>
        <v>0</v>
      </c>
      <c r="AJ20" s="11">
        <f>$C$20*'[1]Production plan'!AD12/34.5</f>
        <v>0</v>
      </c>
      <c r="AK20" s="11">
        <f>$C$20*'[1]Production plan'!AE12/34.5</f>
        <v>0</v>
      </c>
      <c r="AL20" s="11">
        <f>$C$20*'[1]Production plan'!AF12/34.5</f>
        <v>0</v>
      </c>
      <c r="AM20" s="11">
        <f>$C$20*'[1]Production plan'!AG12/34.5</f>
        <v>0</v>
      </c>
      <c r="AN20" s="11">
        <f>$C$20*'[1]Production plan'!AH12/34.5</f>
        <v>0</v>
      </c>
      <c r="AO20" s="11">
        <f>$C$20*'[1]Production plan'!AI12/34.5</f>
        <v>0</v>
      </c>
      <c r="AP20" s="11">
        <f>$C$20*'[1]Production plan'!AJ12/34.5</f>
        <v>0</v>
      </c>
      <c r="AQ20" s="11">
        <f>$C$20*'[1]Production plan'!AK12/34.5</f>
        <v>0</v>
      </c>
      <c r="AR20" s="11">
        <f>$C$20*'[1]Production plan'!AL12/34.5</f>
        <v>0</v>
      </c>
      <c r="AS20" s="11">
        <f>$C$20*'[1]Production plan'!AM12/34.5</f>
        <v>0</v>
      </c>
      <c r="AT20" s="11">
        <f>$C$20*'[1]Production plan'!AN12/34.5</f>
        <v>2067.4226086956514</v>
      </c>
      <c r="AU20" s="11">
        <f>$C$20*'[1]Production plan'!AO12/34.5</f>
        <v>0</v>
      </c>
      <c r="AV20" s="11">
        <f>$C$20*'[1]Production plan'!AP12/34.5</f>
        <v>2411.9930434782605</v>
      </c>
      <c r="AW20" s="11">
        <f>$C$20*'[1]Production plan'!AQ12/34.5</f>
        <v>0</v>
      </c>
      <c r="AX20" s="11">
        <f>$C$20*'[1]Production plan'!AR12/34.5</f>
        <v>2411.9930434782605</v>
      </c>
      <c r="AY20" s="11">
        <f>$C$20*'[1]Production plan'!AS12/34.5</f>
        <v>0</v>
      </c>
      <c r="AZ20" s="11">
        <f>$C$20*'[1]Production plan'!AT12/34.5</f>
        <v>2411.9930434782605</v>
      </c>
      <c r="BA20" s="11">
        <f>$C$20*'[1]Production plan'!AU12/34.5</f>
        <v>0</v>
      </c>
      <c r="BB20" s="11">
        <f>$C$20*'[1]Production plan'!AV12/34.5</f>
        <v>0</v>
      </c>
      <c r="BC20" s="11">
        <f>$C$20*'[1]Production plan'!AW12/34.5</f>
        <v>0</v>
      </c>
      <c r="BD20" s="11">
        <f>$C$20*'[1]Production plan'!AX12/34.5</f>
        <v>0</v>
      </c>
      <c r="BE20" s="11">
        <f>$C$20*'[1]Production plan'!AY12/34.5</f>
        <v>0</v>
      </c>
      <c r="BF20" s="11">
        <f>$C$20*'[1]Production plan'!AZ12/34.5</f>
        <v>0</v>
      </c>
      <c r="BG20" s="11">
        <f>$C$20*'[1]Production plan'!BA12/34.5</f>
        <v>0</v>
      </c>
      <c r="BH20" s="11">
        <f>$C$20*'[1]Production plan'!BB12/34.5</f>
        <v>0</v>
      </c>
      <c r="BI20" s="11">
        <f>$C$20*'[1]Production plan'!BC12/34.5</f>
        <v>0</v>
      </c>
      <c r="BJ20" s="11">
        <f>$C$20*'[1]Production plan'!BD12/34.5</f>
        <v>3445.7043478260866</v>
      </c>
      <c r="BK20" s="11">
        <f>$C$20*'[1]Production plan'!BE12/34.5</f>
        <v>0</v>
      </c>
      <c r="BL20" s="11">
        <f>$C$20*'[1]Production plan'!BF12/34.5</f>
        <v>0</v>
      </c>
      <c r="BM20" s="11">
        <f>$C$20*'[1]Production plan'!BG12/34.5</f>
        <v>2756.5634782608686</v>
      </c>
      <c r="BN20" s="11">
        <f>$C$20*'[1]Production plan'!BH12/34.5</f>
        <v>0</v>
      </c>
      <c r="BO20" s="11">
        <f>$C$20*'[1]Production plan'!BI12/34.5</f>
        <v>3101.1339130434776</v>
      </c>
      <c r="BP20" s="11">
        <f>$C$20*'[1]Production plan'!BJ12/34.5</f>
        <v>0</v>
      </c>
      <c r="BQ20" s="11">
        <f>$C$20*'[1]Production plan'!BK12/34.5</f>
        <v>0</v>
      </c>
      <c r="BR20" s="11">
        <f>$C$20*'[1]Production plan'!BL12/34.5</f>
        <v>0</v>
      </c>
      <c r="BS20" s="11">
        <f>$C$20*'[1]Production plan'!BM12/34.5</f>
        <v>0</v>
      </c>
      <c r="BT20" s="11">
        <f>$C$20*'[1]Production plan'!BN12/34.5</f>
        <v>0</v>
      </c>
      <c r="BU20" s="11">
        <f>$C$20*'[1]Production plan'!BO12/34.5</f>
        <v>0</v>
      </c>
      <c r="BV20" s="11">
        <f>$C$20*'[1]Production plan'!BP12/34.5</f>
        <v>3101.1339130434776</v>
      </c>
      <c r="BW20" s="11">
        <f>$C$20*'[1]Production plan'!BQ12/34.5</f>
        <v>0</v>
      </c>
      <c r="BX20" s="11">
        <f>$C$20*'[1]Production plan'!BR12/34.5</f>
        <v>3101.1339130434776</v>
      </c>
      <c r="BY20" s="11">
        <f>$C$20*'[1]Production plan'!BS12/34.5</f>
        <v>0</v>
      </c>
      <c r="BZ20" s="11">
        <f>$C$20*'[1]Production plan'!BT12/34.5</f>
        <v>0</v>
      </c>
    </row>
    <row r="21" spans="1:78" s="10" customFormat="1" x14ac:dyDescent="0.25">
      <c r="G21" s="10" t="s">
        <v>89</v>
      </c>
      <c r="I21" s="11"/>
      <c r="J21" s="11">
        <f>$D$22*'[1]Production plan'!D15/17</f>
        <v>0</v>
      </c>
      <c r="K21" s="11">
        <f>$D$22*'[1]Production plan'!E15/17</f>
        <v>0</v>
      </c>
      <c r="L21" s="11">
        <f>$D$22*'[1]Production plan'!F15/17</f>
        <v>0</v>
      </c>
      <c r="M21" s="11">
        <f>$D$22*'[1]Production plan'!G15/17</f>
        <v>0</v>
      </c>
      <c r="N21" s="11">
        <f>$D$22*'[1]Production plan'!H15/17</f>
        <v>0</v>
      </c>
      <c r="O21" s="11">
        <f>$D$22*'[1]Production plan'!I15/17</f>
        <v>0</v>
      </c>
      <c r="P21" s="11">
        <f>$D$22*'[1]Production plan'!J15/17</f>
        <v>0</v>
      </c>
      <c r="Q21" s="11">
        <f>$D$22*'[1]Production plan'!K15/17</f>
        <v>0</v>
      </c>
      <c r="R21" s="11">
        <f>$D$22*'[1]Production plan'!L15/17</f>
        <v>0</v>
      </c>
      <c r="S21" s="11">
        <f>$D$22*'[1]Production plan'!M15/17</f>
        <v>0</v>
      </c>
      <c r="T21" s="11">
        <f>$D$22*'[1]Production plan'!N15/17</f>
        <v>0</v>
      </c>
      <c r="U21" s="11">
        <f>$D$22*'[1]Production plan'!O15/17</f>
        <v>0</v>
      </c>
      <c r="V21" s="11">
        <f>$D$22*'[1]Production plan'!P15/17</f>
        <v>0</v>
      </c>
      <c r="W21" s="11">
        <f>$D$22*'[1]Production plan'!Q15/17</f>
        <v>0</v>
      </c>
      <c r="X21" s="11">
        <f>$D$22*'[1]Production plan'!R15/17</f>
        <v>786.68470588235277</v>
      </c>
      <c r="Y21" s="11">
        <f>$D$22*'[1]Production plan'!S15/17</f>
        <v>0</v>
      </c>
      <c r="Z21" s="22">
        <f>$D$22*'[1]Production plan'!T15/17</f>
        <v>0</v>
      </c>
      <c r="AA21" s="22">
        <f>$D$22*'[1]Production plan'!U15/17</f>
        <v>0</v>
      </c>
      <c r="AB21" s="22">
        <f>$D$22*'[1]Production plan'!V15/17</f>
        <v>0</v>
      </c>
      <c r="AC21" s="11">
        <f>$D$22*'[1]Production plan'!W15/17</f>
        <v>0</v>
      </c>
      <c r="AD21" s="11">
        <f>$D$22*'[1]Production plan'!X15/17</f>
        <v>0</v>
      </c>
      <c r="AE21" s="11">
        <f>$D$22*'[1]Production plan'!Y15/17</f>
        <v>0</v>
      </c>
      <c r="AF21" s="11">
        <f>$D$22*'[1]Production plan'!Z15/17</f>
        <v>0</v>
      </c>
      <c r="AG21" s="11">
        <f>$D$22*'[1]Production plan'!AA15/17</f>
        <v>0</v>
      </c>
      <c r="AH21" s="11">
        <f>$D$22*'[1]Production plan'!AB15/17</f>
        <v>640.21764705882345</v>
      </c>
      <c r="AI21" s="11">
        <f>$D$22*'[1]Production plan'!AC15/17</f>
        <v>0</v>
      </c>
      <c r="AJ21" s="11">
        <f>$D$22*'[1]Production plan'!AD15/17</f>
        <v>640.21764705882345</v>
      </c>
      <c r="AK21" s="11">
        <f>$D$22*'[1]Production plan'!AE15/17</f>
        <v>0</v>
      </c>
      <c r="AL21" s="11">
        <f>$D$22*'[1]Production plan'!AF15/17</f>
        <v>640.21764705882345</v>
      </c>
      <c r="AM21" s="11">
        <f>$D$22*'[1]Production plan'!AG15/17</f>
        <v>0</v>
      </c>
      <c r="AN21" s="11">
        <f>$D$22*'[1]Production plan'!AH15/17</f>
        <v>0</v>
      </c>
      <c r="AO21" s="11">
        <f>$D$22*'[1]Production plan'!AI15/17</f>
        <v>0</v>
      </c>
      <c r="AP21" s="11">
        <f>$D$22*'[1]Production plan'!AJ15/17</f>
        <v>1280.4352941176469</v>
      </c>
      <c r="AQ21" s="11">
        <f>$D$22*'[1]Production plan'!AK15/17</f>
        <v>0</v>
      </c>
      <c r="AR21" s="11">
        <f>$D$22*'[1]Production plan'!AL15/17</f>
        <v>1707.2470588235292</v>
      </c>
      <c r="AS21" s="11">
        <f>$D$22*'[1]Production plan'!AM15/17</f>
        <v>0</v>
      </c>
      <c r="AT21" s="11">
        <f>$D$22*'[1]Production plan'!AN15/17</f>
        <v>0</v>
      </c>
      <c r="AU21" s="11">
        <f>$D$22*'[1]Production plan'!AO15/17</f>
        <v>0</v>
      </c>
      <c r="AV21" s="11">
        <f>$D$22*'[1]Production plan'!AP15/17</f>
        <v>0</v>
      </c>
      <c r="AW21" s="11">
        <f>$D$22*'[1]Production plan'!AQ15/17</f>
        <v>0</v>
      </c>
      <c r="AX21" s="11">
        <f>$D$22*'[1]Production plan'!AR15/17</f>
        <v>0</v>
      </c>
      <c r="AY21" s="11">
        <f>$D$22*'[1]Production plan'!AS15/17</f>
        <v>0</v>
      </c>
      <c r="AZ21" s="11">
        <f>$D$22*'[1]Production plan'!AT15/17</f>
        <v>0</v>
      </c>
      <c r="BA21" s="11">
        <f>$D$22*'[1]Production plan'!AU15/17</f>
        <v>0</v>
      </c>
      <c r="BB21" s="11">
        <f>$D$22*'[1]Production plan'!AV15/17</f>
        <v>0</v>
      </c>
      <c r="BC21" s="11">
        <f>$D$22*'[1]Production plan'!AW15/17</f>
        <v>1991.7882352941174</v>
      </c>
      <c r="BD21" s="11">
        <f>$D$22*'[1]Production plan'!AX15/17</f>
        <v>0</v>
      </c>
      <c r="BE21" s="11">
        <f>$D$22*'[1]Production plan'!AY15/17</f>
        <v>0</v>
      </c>
      <c r="BF21" s="11">
        <f>$D$22*'[1]Production plan'!AZ15/17</f>
        <v>2845.4117647058824</v>
      </c>
      <c r="BG21" s="11">
        <f>$D$22*'[1]Production plan'!BA15/17</f>
        <v>0</v>
      </c>
      <c r="BH21" s="11">
        <f>$D$22*'[1]Production plan'!BB15/17</f>
        <v>2560.8705882352938</v>
      </c>
      <c r="BI21" s="11">
        <f>$D$22*'[1]Production plan'!BC15/17</f>
        <v>0</v>
      </c>
      <c r="BJ21" s="11">
        <f>$D$22*'[1]Production plan'!BD15/17</f>
        <v>0</v>
      </c>
      <c r="BK21" s="11">
        <f>$D$22*'[1]Production plan'!BE15/17</f>
        <v>0</v>
      </c>
      <c r="BL21" s="11">
        <f>$D$22*'[1]Production plan'!BF15/17</f>
        <v>0</v>
      </c>
      <c r="BM21" s="11">
        <f>$D$22*'[1]Production plan'!BG15/17</f>
        <v>0</v>
      </c>
      <c r="BN21" s="11">
        <f>$D$22*'[1]Production plan'!BH15/17</f>
        <v>0</v>
      </c>
      <c r="BO21" s="11">
        <f>$D$22*'[1]Production plan'!BI15/17</f>
        <v>0</v>
      </c>
      <c r="BP21" s="11">
        <f>$D$22*'[1]Production plan'!BJ15/17</f>
        <v>0</v>
      </c>
      <c r="BQ21" s="11">
        <f>$D$22*'[1]Production plan'!BK15/17</f>
        <v>1138.1647058823528</v>
      </c>
      <c r="BR21" s="11">
        <f>$D$22*'[1]Production plan'!BL15/17</f>
        <v>1138.1647058823528</v>
      </c>
      <c r="BS21" s="11">
        <f>$D$22*'[1]Production plan'!BM15/17</f>
        <v>853.62352941176459</v>
      </c>
      <c r="BT21" s="11">
        <f>$D$22*'[1]Production plan'!BN15/17</f>
        <v>853.62352941176459</v>
      </c>
      <c r="BU21" s="11">
        <f>$D$22*'[1]Production plan'!BO15/17</f>
        <v>0</v>
      </c>
      <c r="BV21" s="11">
        <f>$D$22*'[1]Production plan'!BP15/17</f>
        <v>0</v>
      </c>
      <c r="BW21" s="11">
        <f>$D$22*'[1]Production plan'!BQ15/17</f>
        <v>0</v>
      </c>
      <c r="BX21" s="11">
        <f>$D$22*'[1]Production plan'!BR15/17</f>
        <v>0</v>
      </c>
      <c r="BY21" s="11">
        <f>$D$22*'[1]Production plan'!BS15/17</f>
        <v>0</v>
      </c>
      <c r="BZ21" s="11">
        <f>$D$22*'[1]Production plan'!BT15/17</f>
        <v>0</v>
      </c>
    </row>
    <row r="22" spans="1:78" s="10" customFormat="1" x14ac:dyDescent="0.25">
      <c r="D22" s="10">
        <f>C20/2</f>
        <v>7.2499999999999995E-2</v>
      </c>
      <c r="G22" s="10" t="s">
        <v>90</v>
      </c>
      <c r="L22" s="13"/>
      <c r="O22" s="13">
        <v>1800</v>
      </c>
      <c r="Q22" s="13"/>
      <c r="R22" s="13"/>
      <c r="S22" s="13"/>
      <c r="U22" s="13">
        <v>1800</v>
      </c>
      <c r="Z22" s="1"/>
      <c r="AA22" s="1"/>
      <c r="AB22" s="1"/>
      <c r="AG22" s="10">
        <v>1800</v>
      </c>
      <c r="AJ22" s="13"/>
      <c r="AR22" s="10">
        <v>3600</v>
      </c>
      <c r="AU22" s="10">
        <v>3600</v>
      </c>
      <c r="AW22" s="10">
        <v>1800</v>
      </c>
      <c r="BF22" s="10">
        <v>3600</v>
      </c>
      <c r="BI22" s="10">
        <v>1800</v>
      </c>
      <c r="BL22" s="10">
        <v>1800</v>
      </c>
      <c r="BM22" s="10">
        <v>3600</v>
      </c>
      <c r="BT22" s="10">
        <v>3600</v>
      </c>
      <c r="BV22" s="10">
        <v>1800</v>
      </c>
    </row>
    <row r="23" spans="1:78" s="10" customFormat="1" x14ac:dyDescent="0.25">
      <c r="G23" s="10" t="s">
        <v>91</v>
      </c>
      <c r="L23" s="13"/>
      <c r="O23" s="13"/>
      <c r="Q23" s="13"/>
      <c r="R23" s="13"/>
      <c r="S23" s="13"/>
      <c r="U23" s="13">
        <v>1800</v>
      </c>
      <c r="Y23" s="16">
        <v>3600</v>
      </c>
      <c r="Z23" s="1"/>
      <c r="AA23" s="1"/>
      <c r="AB23" s="1"/>
      <c r="AZ23" s="10">
        <v>3600</v>
      </c>
      <c r="BB23" s="10">
        <v>3600</v>
      </c>
      <c r="BO23" s="10">
        <v>1800</v>
      </c>
      <c r="BQ23" s="10">
        <v>3600</v>
      </c>
    </row>
    <row r="24" spans="1:78" s="10" customFormat="1" x14ac:dyDescent="0.25">
      <c r="G24" s="10" t="s">
        <v>92</v>
      </c>
      <c r="I24" s="10">
        <f t="shared" ref="I24" si="11">I25/AVERAGE(J20:P20)</f>
        <v>16.48102293808072</v>
      </c>
      <c r="J24" s="10">
        <f t="shared" ref="J24:BU24" si="12">J25/AVERAGE(K20:Q21)</f>
        <v>32.96204587616144</v>
      </c>
      <c r="K24" s="10">
        <f t="shared" si="12"/>
        <v>32.705087620124374</v>
      </c>
      <c r="L24" s="10">
        <f t="shared" si="12"/>
        <v>18.169493122291318</v>
      </c>
      <c r="M24" s="10">
        <f t="shared" si="12"/>
        <v>13.627119841718491</v>
      </c>
      <c r="N24" s="10">
        <f t="shared" si="12"/>
        <v>10.330955639522779</v>
      </c>
      <c r="O24" s="10">
        <f t="shared" si="12"/>
        <v>12.92668814061884</v>
      </c>
      <c r="P24" s="10">
        <f t="shared" si="12"/>
        <v>10.878970016497274</v>
      </c>
      <c r="Q24" s="10">
        <f t="shared" si="12"/>
        <v>7.9405757053601125</v>
      </c>
      <c r="R24" s="10">
        <f t="shared" si="12"/>
        <v>7.5566569054201986</v>
      </c>
      <c r="S24" s="10">
        <f t="shared" si="12"/>
        <v>6.0445004587198508</v>
      </c>
      <c r="T24" s="10">
        <f t="shared" si="12"/>
        <v>5.5507938246137432</v>
      </c>
      <c r="U24" s="10">
        <f t="shared" si="12"/>
        <v>20.914431282754208</v>
      </c>
      <c r="V24" s="10">
        <f t="shared" si="12"/>
        <v>22.85331501742883</v>
      </c>
      <c r="W24" s="10">
        <f t="shared" si="12"/>
        <v>12.341305404000462</v>
      </c>
      <c r="X24" s="10">
        <f t="shared" si="12"/>
        <v>10.909113221320188</v>
      </c>
      <c r="Y24" s="10">
        <f t="shared" si="12"/>
        <v>38.769890092837592</v>
      </c>
      <c r="Z24" s="1">
        <f t="shared" si="12"/>
        <v>38.769890092837592</v>
      </c>
      <c r="AA24" s="1">
        <f t="shared" si="12"/>
        <v>21.750540519468185</v>
      </c>
      <c r="AB24" s="1">
        <f t="shared" si="12"/>
        <v>21.750540519468185</v>
      </c>
      <c r="AC24" s="10">
        <f t="shared" si="12"/>
        <v>18.444611529803197</v>
      </c>
      <c r="AD24" s="10">
        <f t="shared" si="12"/>
        <v>21.797048577753365</v>
      </c>
      <c r="AE24" s="10">
        <f t="shared" si="12"/>
        <v>16.620793287508572</v>
      </c>
      <c r="AF24" s="10">
        <f t="shared" si="12"/>
        <v>16.620793287508572</v>
      </c>
      <c r="AG24" s="10">
        <f t="shared" si="12"/>
        <v>25.968194738934276</v>
      </c>
      <c r="AH24" s="10">
        <f t="shared" si="12"/>
        <v>39.198846220375046</v>
      </c>
      <c r="AI24" s="10">
        <f t="shared" si="12"/>
        <v>19.599423110187523</v>
      </c>
      <c r="AJ24" s="10">
        <f t="shared" si="12"/>
        <v>21.465897480250032</v>
      </c>
      <c r="AK24" s="10">
        <f t="shared" si="12"/>
        <v>11.364298666014722</v>
      </c>
      <c r="AL24" s="10">
        <f t="shared" si="12"/>
        <v>10.79950552301788</v>
      </c>
      <c r="AM24" s="10">
        <f t="shared" si="12"/>
        <v>6.3827541300277595</v>
      </c>
      <c r="AN24" s="10">
        <f t="shared" si="12"/>
        <v>6.3827541300277595</v>
      </c>
      <c r="AO24" s="10">
        <f t="shared" si="12"/>
        <v>4.3210216404698158</v>
      </c>
      <c r="AP24" s="10">
        <f t="shared" si="12"/>
        <v>2.3177920995231309</v>
      </c>
      <c r="AQ24" s="10">
        <f t="shared" si="12"/>
        <v>1.6676325187806706</v>
      </c>
      <c r="AR24" s="10">
        <f t="shared" si="12"/>
        <v>5.9259203646127814</v>
      </c>
      <c r="AS24" s="10">
        <f t="shared" si="12"/>
        <v>4.3895706404539121</v>
      </c>
      <c r="AT24" s="10">
        <f t="shared" si="12"/>
        <v>1.6437336805836011</v>
      </c>
      <c r="AU24" s="10">
        <f t="shared" si="12"/>
        <v>8.6089278984629534</v>
      </c>
      <c r="AV24" s="10">
        <f t="shared" si="12"/>
        <v>4.1853087633600561</v>
      </c>
      <c r="AW24" s="10">
        <f t="shared" si="12"/>
        <v>7.8826142797314818</v>
      </c>
      <c r="AX24" s="10">
        <f t="shared" si="12"/>
        <v>4.5320637261231234</v>
      </c>
      <c r="AY24" s="10">
        <f t="shared" si="12"/>
        <v>2.7531640103390287</v>
      </c>
      <c r="AZ24" s="10">
        <f t="shared" si="12"/>
        <v>7.564358468247903</v>
      </c>
      <c r="BA24" s="10">
        <f t="shared" si="12"/>
        <v>4.9459266907774744</v>
      </c>
      <c r="BB24" s="10">
        <f t="shared" si="12"/>
        <v>11.758513756403488</v>
      </c>
      <c r="BC24" s="10">
        <f t="shared" si="12"/>
        <v>6.6770637469855263</v>
      </c>
      <c r="BD24" s="10">
        <f t="shared" si="12"/>
        <v>6.6770637469855263</v>
      </c>
      <c r="BE24" s="10">
        <f t="shared" si="12"/>
        <v>6.6770637469855263</v>
      </c>
      <c r="BF24" s="10">
        <f t="shared" si="12"/>
        <v>7.9502926336006121</v>
      </c>
      <c r="BG24" s="10">
        <f t="shared" si="12"/>
        <v>7.9502926336006121</v>
      </c>
      <c r="BH24" s="10">
        <f t="shared" si="12"/>
        <v>3.6349420884489767</v>
      </c>
      <c r="BI24" s="10">
        <f t="shared" si="12"/>
        <v>6.3436287287353919</v>
      </c>
      <c r="BJ24" s="10">
        <f t="shared" si="12"/>
        <v>1.5405486168864653</v>
      </c>
      <c r="BK24" s="10">
        <f t="shared" si="12"/>
        <v>1.3249852672827398</v>
      </c>
      <c r="BL24" s="10">
        <f t="shared" si="12"/>
        <v>4.0029890290378862</v>
      </c>
      <c r="BM24" s="10">
        <f t="shared" si="12"/>
        <v>6.7448878492619144</v>
      </c>
      <c r="BN24" s="10">
        <f t="shared" si="12"/>
        <v>6.7448878492619144</v>
      </c>
      <c r="BO24" s="10">
        <f t="shared" si="12"/>
        <v>4.173734789188484</v>
      </c>
      <c r="BP24" s="10">
        <f t="shared" si="12"/>
        <v>4.173734789188484</v>
      </c>
      <c r="BQ24" s="10">
        <f t="shared" si="12"/>
        <v>7.077549074825745</v>
      </c>
      <c r="BR24" s="10">
        <f t="shared" si="12"/>
        <v>6.0814210649692795</v>
      </c>
      <c r="BS24" s="10">
        <f t="shared" si="12"/>
        <v>5.1234293729375064</v>
      </c>
      <c r="BT24" s="10">
        <f t="shared" si="12"/>
        <v>10.309542118147439</v>
      </c>
      <c r="BU24" s="10">
        <f t="shared" si="12"/>
        <v>8.5912850984561988</v>
      </c>
      <c r="BV24" s="10">
        <f t="shared" ref="BV24:BZ24" si="13">BV25/AVERAGE(BW20:CC21)</f>
        <v>10.389518969449488</v>
      </c>
      <c r="BW24" s="10">
        <f t="shared" si="13"/>
        <v>7.792139227087115</v>
      </c>
      <c r="BX24" s="10" t="e">
        <f t="shared" si="13"/>
        <v>#DIV/0!</v>
      </c>
      <c r="BY24" s="10" t="e">
        <f t="shared" si="13"/>
        <v>#DIV/0!</v>
      </c>
      <c r="BZ24" s="10" t="e">
        <f t="shared" si="13"/>
        <v>#DIV/0!</v>
      </c>
    </row>
    <row r="25" spans="1:78" s="10" customFormat="1" x14ac:dyDescent="0.25">
      <c r="G25" s="10" t="s">
        <v>93</v>
      </c>
      <c r="I25" s="11">
        <v>3600</v>
      </c>
      <c r="J25" s="11">
        <f t="shared" ref="J25:BU25" si="14">I25+J22-J20+J23-J21</f>
        <v>3600</v>
      </c>
      <c r="K25" s="11">
        <f t="shared" si="14"/>
        <v>3018.5373913043477</v>
      </c>
      <c r="L25" s="11">
        <f t="shared" si="14"/>
        <v>3018.5373913043477</v>
      </c>
      <c r="M25" s="11">
        <f t="shared" si="14"/>
        <v>3018.5373913043477</v>
      </c>
      <c r="N25" s="11">
        <f t="shared" si="14"/>
        <v>2415.5391304347827</v>
      </c>
      <c r="O25" s="11">
        <f t="shared" si="14"/>
        <v>4215.5391304347831</v>
      </c>
      <c r="P25" s="20">
        <v>3280</v>
      </c>
      <c r="Q25" s="11">
        <f t="shared" si="14"/>
        <v>3280</v>
      </c>
      <c r="R25" s="11">
        <f t="shared" si="14"/>
        <v>2935.4295652173914</v>
      </c>
      <c r="S25" s="11">
        <f t="shared" si="14"/>
        <v>1901.7182608695657</v>
      </c>
      <c r="T25" s="20">
        <v>1439</v>
      </c>
      <c r="U25" s="11">
        <f t="shared" si="14"/>
        <v>4263.7165217391303</v>
      </c>
      <c r="V25" s="11">
        <f t="shared" si="14"/>
        <v>2971.5773913043477</v>
      </c>
      <c r="W25" s="11">
        <f t="shared" si="14"/>
        <v>2971.5773913043477</v>
      </c>
      <c r="X25" s="11">
        <f t="shared" si="14"/>
        <v>1409.6092071611256</v>
      </c>
      <c r="Y25" s="11">
        <f t="shared" si="14"/>
        <v>5009.6092071611256</v>
      </c>
      <c r="Z25" s="22">
        <f t="shared" si="14"/>
        <v>5009.6092071611256</v>
      </c>
      <c r="AA25" s="22">
        <f t="shared" si="14"/>
        <v>5009.6092071611256</v>
      </c>
      <c r="AB25" s="22">
        <f t="shared" si="14"/>
        <v>5009.6092071611256</v>
      </c>
      <c r="AC25" s="11">
        <f t="shared" si="14"/>
        <v>4751.1813810741696</v>
      </c>
      <c r="AD25" s="11">
        <f t="shared" si="14"/>
        <v>3200.614424552431</v>
      </c>
      <c r="AE25" s="11">
        <f t="shared" si="14"/>
        <v>3200.614424552431</v>
      </c>
      <c r="AF25" s="11">
        <f t="shared" si="14"/>
        <v>3200.614424552431</v>
      </c>
      <c r="AG25" s="11">
        <f t="shared" si="14"/>
        <v>5000.614424552431</v>
      </c>
      <c r="AH25" s="11">
        <f t="shared" si="14"/>
        <v>3585.113299232738</v>
      </c>
      <c r="AI25" s="11">
        <f t="shared" si="14"/>
        <v>3585.113299232738</v>
      </c>
      <c r="AJ25" s="11">
        <f t="shared" si="14"/>
        <v>2944.8956521739146</v>
      </c>
      <c r="AK25" s="11">
        <f t="shared" si="14"/>
        <v>2944.8956521739146</v>
      </c>
      <c r="AL25" s="11">
        <f t="shared" si="14"/>
        <v>2304.6780051150913</v>
      </c>
      <c r="AM25" s="11">
        <f t="shared" si="14"/>
        <v>2304.6780051150913</v>
      </c>
      <c r="AN25" s="11">
        <f t="shared" si="14"/>
        <v>2304.6780051150913</v>
      </c>
      <c r="AO25" s="11">
        <f t="shared" si="14"/>
        <v>2304.6780051150913</v>
      </c>
      <c r="AP25" s="11">
        <f t="shared" si="14"/>
        <v>1024.2427109974444</v>
      </c>
      <c r="AQ25" s="11">
        <f t="shared" si="14"/>
        <v>1024.2427109974444</v>
      </c>
      <c r="AR25" s="11">
        <f t="shared" si="14"/>
        <v>2916.995652173915</v>
      </c>
      <c r="AS25" s="11">
        <f t="shared" si="14"/>
        <v>2916.995652173915</v>
      </c>
      <c r="AT25" s="11">
        <f t="shared" si="14"/>
        <v>849.57304347826357</v>
      </c>
      <c r="AU25" s="11">
        <f t="shared" si="14"/>
        <v>4449.5730434782636</v>
      </c>
      <c r="AV25" s="11">
        <f t="shared" si="14"/>
        <v>2037.5800000000031</v>
      </c>
      <c r="AW25" s="11">
        <f t="shared" si="14"/>
        <v>3837.5800000000031</v>
      </c>
      <c r="AX25" s="11">
        <f t="shared" si="14"/>
        <v>1425.5869565217426</v>
      </c>
      <c r="AY25" s="11">
        <f t="shared" si="14"/>
        <v>1425.5869565217426</v>
      </c>
      <c r="AZ25" s="11">
        <f t="shared" si="14"/>
        <v>2613.5939130434822</v>
      </c>
      <c r="BA25" s="11">
        <f t="shared" si="14"/>
        <v>2613.5939130434822</v>
      </c>
      <c r="BB25" s="11">
        <f t="shared" si="14"/>
        <v>6213.5939130434817</v>
      </c>
      <c r="BC25" s="11">
        <f t="shared" si="14"/>
        <v>4221.8056777493639</v>
      </c>
      <c r="BD25" s="11">
        <f t="shared" si="14"/>
        <v>4221.8056777493639</v>
      </c>
      <c r="BE25" s="11">
        <f t="shared" si="14"/>
        <v>4221.8056777493639</v>
      </c>
      <c r="BF25" s="11">
        <f t="shared" si="14"/>
        <v>4976.393913043481</v>
      </c>
      <c r="BG25" s="11">
        <f t="shared" si="14"/>
        <v>4976.393913043481</v>
      </c>
      <c r="BH25" s="11">
        <f t="shared" si="14"/>
        <v>2415.5233248081872</v>
      </c>
      <c r="BI25" s="11">
        <f t="shared" si="14"/>
        <v>4215.5233248081877</v>
      </c>
      <c r="BJ25" s="11">
        <f t="shared" si="14"/>
        <v>769.81897698210105</v>
      </c>
      <c r="BK25" s="11">
        <f t="shared" si="14"/>
        <v>769.81897698210105</v>
      </c>
      <c r="BL25" s="11">
        <f t="shared" si="14"/>
        <v>2569.818976982101</v>
      </c>
      <c r="BM25" s="11">
        <f t="shared" si="14"/>
        <v>3413.2554987212325</v>
      </c>
      <c r="BN25" s="11">
        <f t="shared" si="14"/>
        <v>3413.2554987212325</v>
      </c>
      <c r="BO25" s="11">
        <f t="shared" si="14"/>
        <v>2112.1215856777549</v>
      </c>
      <c r="BP25" s="11">
        <f t="shared" si="14"/>
        <v>2112.1215856777549</v>
      </c>
      <c r="BQ25" s="11">
        <f t="shared" si="14"/>
        <v>4573.9568797954016</v>
      </c>
      <c r="BR25" s="11">
        <f t="shared" si="14"/>
        <v>3435.7921739130488</v>
      </c>
      <c r="BS25" s="11">
        <f t="shared" si="14"/>
        <v>2582.1686445012842</v>
      </c>
      <c r="BT25" s="11">
        <f t="shared" si="14"/>
        <v>5328.5451150895187</v>
      </c>
      <c r="BU25" s="11">
        <f t="shared" si="14"/>
        <v>5328.5451150895187</v>
      </c>
      <c r="BV25" s="11">
        <f t="shared" ref="BV25:BZ25" si="15">BU25+BV22-BV20+BV23-BV21</f>
        <v>4027.4112020460411</v>
      </c>
      <c r="BW25" s="11">
        <f t="shared" si="15"/>
        <v>4027.4112020460411</v>
      </c>
      <c r="BX25" s="11">
        <f t="shared" si="15"/>
        <v>926.27728900256352</v>
      </c>
      <c r="BY25" s="11">
        <f t="shared" si="15"/>
        <v>926.27728900256352</v>
      </c>
      <c r="BZ25" s="11">
        <f t="shared" si="15"/>
        <v>926.27728900256352</v>
      </c>
    </row>
    <row r="26" spans="1:78" x14ac:dyDescent="0.25">
      <c r="I26" s="23"/>
      <c r="J26" s="24"/>
      <c r="K26" s="23"/>
      <c r="L26" s="23"/>
      <c r="M26" s="23"/>
      <c r="N26" s="23"/>
      <c r="O26" s="23"/>
      <c r="P26" s="23"/>
      <c r="Q26" s="23"/>
      <c r="R26" s="23"/>
      <c r="S26" s="24"/>
      <c r="T26" s="23"/>
      <c r="U26" s="23"/>
      <c r="V26" s="23"/>
      <c r="W26" s="23"/>
      <c r="X26" s="23"/>
      <c r="Y26" s="23"/>
      <c r="Z26" s="25"/>
      <c r="AA26" s="25"/>
      <c r="AB26" s="25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</row>
    <row r="27" spans="1:78" x14ac:dyDescent="0.25"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5"/>
      <c r="AA27" s="25"/>
      <c r="AB27" s="25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</row>
    <row r="28" spans="1:78" s="10" customFormat="1" x14ac:dyDescent="0.25">
      <c r="A28" s="10" t="s">
        <v>97</v>
      </c>
      <c r="B28" s="19" t="s">
        <v>168</v>
      </c>
      <c r="C28" s="19">
        <v>0.57489000000000001</v>
      </c>
      <c r="D28" s="19"/>
      <c r="E28" s="10">
        <v>16</v>
      </c>
      <c r="F28" s="10">
        <v>12</v>
      </c>
      <c r="G28" s="10" t="s">
        <v>88</v>
      </c>
      <c r="H28" s="10">
        <f>SUM(I30:BZ31)</f>
        <v>224000</v>
      </c>
      <c r="I28" s="11">
        <f>$C$28*'[1]Production plan'!C12/34.5+$D$30*'[1]Production plan'!C15/17+IF(OR('[1]Production plan'!C15&gt;0,'[1]Production plan'!C12&gt;0),1500,0)</f>
        <v>0</v>
      </c>
      <c r="J28" s="11">
        <f>$C$28*'[1]Production plan'!D12/34.5+$D$30*'[1]Production plan'!D15/17+IF(OR('[1]Production plan'!D15&gt;0,'[1]Production plan'!D12&gt;0),1500,0)</f>
        <v>0</v>
      </c>
      <c r="K28" s="11">
        <f>$C$28*'[1]Production plan'!E12/34.5+IF(OR('[1]Production plan'!E12&gt;0),1500,0)</f>
        <v>3805.3588904347826</v>
      </c>
      <c r="L28" s="11">
        <f>$C$28*'[1]Production plan'!F12/34.5+IF(OR('[1]Production plan'!F12&gt;0),1500,0)</f>
        <v>0</v>
      </c>
      <c r="M28" s="11">
        <f>$C$28*'[1]Production plan'!G12/34.5+IF(OR('[1]Production plan'!G12&gt;0),1500,0)</f>
        <v>0</v>
      </c>
      <c r="N28" s="11">
        <f>$C$28*'[1]Production plan'!H12/34.5+IF(OR('[1]Production plan'!H12&gt;0),1500,0)</f>
        <v>3890.742553043478</v>
      </c>
      <c r="O28" s="11">
        <f>$C$28*'[1]Production plan'!I12/34.5+IF(OR('[1]Production plan'!I12&gt;0),1500,0)</f>
        <v>0</v>
      </c>
      <c r="P28" s="11">
        <f>$C$28*'[1]Production plan'!J12/34.5+IF(OR('[1]Production plan'!J12&gt;0),1500,0)</f>
        <v>2866.1386017391301</v>
      </c>
      <c r="Q28" s="11">
        <f>$C$28*'[1]Production plan'!K12/34.5+IF(OR('[1]Production plan'!K12&gt;0),1500,0)</f>
        <v>0</v>
      </c>
      <c r="R28" s="11">
        <f>$C$28*'[1]Production plan'!L12/34.5+IF(OR('[1]Production plan'!L12&gt;0),1500,0)</f>
        <v>2866.1386017391301</v>
      </c>
      <c r="S28" s="11">
        <f>$C$28*'[1]Production plan'!M12/34.5+IF(OR('[1]Production plan'!M12&gt;0),1500,0)</f>
        <v>5598.4158052173907</v>
      </c>
      <c r="T28" s="11">
        <f>$C$28*'[1]Production plan'!N12/34.5+IF(OR('[1]Production plan'!N12&gt;0),1500,0)</f>
        <v>4573.8118539130428</v>
      </c>
      <c r="U28" s="11">
        <f>$C$28*'[1]Production plan'!O12/34.5+IF(OR('[1]Production plan'!O12&gt;0),1500,0)</f>
        <v>4573.8118539130428</v>
      </c>
      <c r="V28" s="11">
        <f>$C$28*'[1]Production plan'!P12/34.5+IF(OR('[1]Production plan'!P12&gt;0),1500,0)</f>
        <v>6623.0197565217386</v>
      </c>
      <c r="W28" s="11">
        <f>$C$28*'[1]Production plan'!Q12/34.5+IF(OR('[1]Production plan'!Q12&gt;0),1500,0)</f>
        <v>0</v>
      </c>
      <c r="X28" s="11">
        <f>$C$28*'[1]Production plan'!R12/34.5+IF(OR('[1]Production plan'!R12&gt;0),1500,0)</f>
        <v>4573.8118539130428</v>
      </c>
      <c r="Y28" s="11">
        <f>$C$28*'[1]Production plan'!S12/34.5+IF(OR('[1]Production plan'!S12&gt;0),1500,0)</f>
        <v>0</v>
      </c>
      <c r="Z28" s="22">
        <f>$C$28*'[1]Production plan'!T12/34.5+IF(OR('[1]Production plan'!T12&gt;0),1500,0)</f>
        <v>0</v>
      </c>
      <c r="AA28" s="22">
        <f>$C$28*'[1]Production plan'!U12/34.5+IF(OR('[1]Production plan'!U12&gt;0),1500,0)</f>
        <v>0</v>
      </c>
      <c r="AB28" s="22">
        <f>$C$28*'[1]Production plan'!V12/34.5+IF(OR('[1]Production plan'!V12&gt;0),1500,0)</f>
        <v>0</v>
      </c>
      <c r="AC28" s="11">
        <f>$C$28*'[1]Production plan'!W12/34.5+IF(OR('[1]Production plan'!W12&gt;0),1500,0)</f>
        <v>2524.6039513043479</v>
      </c>
      <c r="AD28" s="11">
        <f>$C$28*'[1]Production plan'!X12/34.5+IF(OR('[1]Production plan'!X12&gt;0),1500,0)</f>
        <v>7647.6237078260865</v>
      </c>
      <c r="AE28" s="11">
        <f>$C$28*'[1]Production plan'!Y12/34.5+IF(OR('[1]Production plan'!Y12&gt;0),1500,0)</f>
        <v>0</v>
      </c>
      <c r="AF28" s="11">
        <f>$C$28*'[1]Production plan'!Z12/34.5+IF(OR('[1]Production plan'!Z12&gt;0),1500,0)</f>
        <v>0</v>
      </c>
      <c r="AG28" s="11">
        <f>$C$28*'[1]Production plan'!AA12/34.5+IF(OR('[1]Production plan'!AA12&gt;0),1500,0)</f>
        <v>0</v>
      </c>
      <c r="AH28" s="11">
        <f>$C$28*'[1]Production plan'!AB12/34.5+IF(OR('[1]Production plan'!AB12&gt;0),1500,0)</f>
        <v>4573.8118539130428</v>
      </c>
      <c r="AI28" s="11">
        <f>$C$28*'[1]Production plan'!AC12/34.5+IF(OR('[1]Production plan'!AC12&gt;0),1500,0)</f>
        <v>0</v>
      </c>
      <c r="AJ28" s="11">
        <f>$C$28*'[1]Production plan'!AD12/34.5+IF(OR('[1]Production plan'!AD12&gt;0),1500,0)</f>
        <v>0</v>
      </c>
      <c r="AK28" s="11">
        <f>$C$28*'[1]Production plan'!AE12/34.5+IF(OR('[1]Production plan'!AE12&gt;0),1500,0)</f>
        <v>0</v>
      </c>
      <c r="AL28" s="11">
        <f>$C$28*'[1]Production plan'!AF12/34.5+IF(OR('[1]Production plan'!AF12&gt;0),1500,0)</f>
        <v>0</v>
      </c>
      <c r="AM28" s="11">
        <f>$C$28*'[1]Production plan'!AG12/34.5+IF(OR('[1]Production plan'!AG12&gt;0),1500,0)</f>
        <v>0</v>
      </c>
      <c r="AN28" s="11">
        <f>$C$28*'[1]Production plan'!AH12/34.5+IF(OR('[1]Production plan'!AH12&gt;0),1500,0)</f>
        <v>0</v>
      </c>
      <c r="AO28" s="11">
        <f>$C$28*'[1]Production plan'!AI12/34.5+IF(OR('[1]Production plan'!AI12&gt;0),1500,0)</f>
        <v>0</v>
      </c>
      <c r="AP28" s="11">
        <f>$C$28*'[1]Production plan'!AJ12/34.5+IF(OR('[1]Production plan'!AJ12&gt;0),1500,0)</f>
        <v>0</v>
      </c>
      <c r="AQ28" s="11">
        <f>$C$28*'[1]Production plan'!AK12/34.5+IF(OR('[1]Production plan'!AK12&gt;0),1500,0)</f>
        <v>0</v>
      </c>
      <c r="AR28" s="11">
        <f>$C$28*'[1]Production plan'!AL12/34.5+IF(OR('[1]Production plan'!AL12&gt;0),1500,0)</f>
        <v>0</v>
      </c>
      <c r="AS28" s="11">
        <f>$C$28*'[1]Production plan'!AM12/34.5+IF(OR('[1]Production plan'!AM12&gt;0),1500,0)</f>
        <v>0</v>
      </c>
      <c r="AT28" s="11">
        <f>$C$28*'[1]Production plan'!AN12/34.5+IF(OR('[1]Production plan'!AN12&gt;0),1500,0)</f>
        <v>9696.8316104347814</v>
      </c>
      <c r="AU28" s="11">
        <f>$C$28*'[1]Production plan'!AO12/34.5+IF(OR('[1]Production plan'!AO12&gt;0),1500,0)</f>
        <v>0</v>
      </c>
      <c r="AV28" s="11">
        <f>$C$28*'[1]Production plan'!AP12/34.5+IF(OR('[1]Production plan'!AP12&gt;0),1500,0)</f>
        <v>11062.970212173912</v>
      </c>
      <c r="AW28" s="11">
        <f>$C$28*'[1]Production plan'!AQ12/34.5+IF(OR('[1]Production plan'!AQ12&gt;0),1500,0)</f>
        <v>0</v>
      </c>
      <c r="AX28" s="11">
        <f>$C$28*'[1]Production plan'!AR12/34.5+IF(OR('[1]Production plan'!AR12&gt;0),1500,0)</f>
        <v>11062.970212173912</v>
      </c>
      <c r="AY28" s="11">
        <f>$C$28*'[1]Production plan'!AS12/34.5+IF(OR('[1]Production plan'!AS12&gt;0),1500,0)</f>
        <v>0</v>
      </c>
      <c r="AZ28" s="11">
        <f>$C$28*'[1]Production plan'!AT12/34.5+IF(OR('[1]Production plan'!AT12&gt;0),1500,0)</f>
        <v>11062.970212173912</v>
      </c>
      <c r="BA28" s="11">
        <f>$C$28*'[1]Production plan'!AU12/34.5+IF(OR('[1]Production plan'!AU12&gt;0),1500,0)</f>
        <v>0</v>
      </c>
      <c r="BB28" s="11">
        <f>$C$28*'[1]Production plan'!AV12/34.5+IF(OR('[1]Production plan'!AV12&gt;0),1500,0)</f>
        <v>0</v>
      </c>
      <c r="BC28" s="11">
        <f>$C$28*'[1]Production plan'!AW12/34.5+IF(OR('[1]Production plan'!AW12&gt;0),1500,0)</f>
        <v>0</v>
      </c>
      <c r="BD28" s="11">
        <f>$C$28*'[1]Production plan'!AX12/34.5+IF(OR('[1]Production plan'!AX12&gt;0),1500,0)</f>
        <v>0</v>
      </c>
      <c r="BE28" s="11">
        <f>$C$28*'[1]Production plan'!AY12/34.5+IF(OR('[1]Production plan'!AY12&gt;0),1500,0)</f>
        <v>0</v>
      </c>
      <c r="BF28" s="11">
        <f>$C$28*'[1]Production plan'!AZ12/34.5+IF(OR('[1]Production plan'!AZ12&gt;0),1500,0)</f>
        <v>0</v>
      </c>
      <c r="BG28" s="11">
        <f>$C$28*'[1]Production plan'!BA12/34.5+IF(OR('[1]Production plan'!BA12&gt;0),1500,0)</f>
        <v>0</v>
      </c>
      <c r="BH28" s="11">
        <f>$C$28*'[1]Production plan'!BB12/34.5+IF(OR('[1]Production plan'!BB12&gt;0),1500,0)</f>
        <v>0</v>
      </c>
      <c r="BI28" s="11">
        <f>$C$28*'[1]Production plan'!BC12/34.5+IF(OR('[1]Production plan'!BC12&gt;0),1500,0)</f>
        <v>0</v>
      </c>
      <c r="BJ28" s="11">
        <f>$C$28*'[1]Production plan'!BD12/34.5+IF(OR('[1]Production plan'!BD12&gt;0),1500,0)</f>
        <v>15161.386017391305</v>
      </c>
      <c r="BK28" s="11">
        <f>$C$28*'[1]Production plan'!BE12/34.5+IF(OR('[1]Production plan'!BE12&gt;0),1500,0)</f>
        <v>0</v>
      </c>
      <c r="BL28" s="11">
        <f>$C$28*'[1]Production plan'!BF12/34.5+IF(OR('[1]Production plan'!BF12&gt;0),1500,0)</f>
        <v>0</v>
      </c>
      <c r="BM28" s="11">
        <f>$C$28*'[1]Production plan'!BG12/34.5+IF(OR('[1]Production plan'!BG12&gt;0),1500,0)</f>
        <v>12429.108813913041</v>
      </c>
      <c r="BN28" s="11">
        <f>$C$28*'[1]Production plan'!BH12/34.5+IF(OR('[1]Production plan'!BH12&gt;0),1500,0)</f>
        <v>0</v>
      </c>
      <c r="BO28" s="11">
        <f>$C$28*'[1]Production plan'!BI12/34.5+IF(OR('[1]Production plan'!BI12&gt;0),1500,0)</f>
        <v>13795.247415652173</v>
      </c>
      <c r="BP28" s="11">
        <f>$C$28*'[1]Production plan'!BJ12/34.5+IF(OR('[1]Production plan'!BJ12&gt;0),1500,0)</f>
        <v>0</v>
      </c>
      <c r="BQ28" s="11">
        <f>$C$28*'[1]Production plan'!BK12/34.5+IF(OR('[1]Production plan'!BK12&gt;0),1500,0)</f>
        <v>0</v>
      </c>
      <c r="BR28" s="11">
        <f>$C$28*'[1]Production plan'!BL12/34.5+IF(OR('[1]Production plan'!BL12&gt;0),1500,0)</f>
        <v>0</v>
      </c>
      <c r="BS28" s="11">
        <f>$C$28*'[1]Production plan'!BM12/34.5+IF(OR('[1]Production plan'!BM12&gt;0),1500,0)</f>
        <v>0</v>
      </c>
      <c r="BT28" s="11">
        <f>$C$28*'[1]Production plan'!BN12/34.5+IF(OR('[1]Production plan'!BN12&gt;0),1500,0)</f>
        <v>0</v>
      </c>
      <c r="BU28" s="11">
        <f>$C$28*'[1]Production plan'!BO12/34.5+IF(OR('[1]Production plan'!BO12&gt;0),1500,0)</f>
        <v>0</v>
      </c>
      <c r="BV28" s="11">
        <f>$C$28*'[1]Production plan'!BP12/34.5+IF(OR('[1]Production plan'!BP12&gt;0),1500,0)</f>
        <v>13795.247415652173</v>
      </c>
      <c r="BW28" s="11">
        <f>$C$28*'[1]Production plan'!BQ12/34.5+IF(OR('[1]Production plan'!BQ12&gt;0),1500,0)</f>
        <v>0</v>
      </c>
      <c r="BX28" s="11">
        <f>$C$28*'[1]Production plan'!BR12/34.5+IF(OR('[1]Production plan'!BR12&gt;0),1500,0)</f>
        <v>13795.247415652173</v>
      </c>
      <c r="BY28" s="11">
        <f>$C$28*'[1]Production plan'!BS12/34.5+IF(OR('[1]Production plan'!BS12&gt;0),1500,0)</f>
        <v>0</v>
      </c>
      <c r="BZ28" s="11">
        <f>$C$28*'[1]Production plan'!BT12/34.5+IF(OR('[1]Production plan'!BT12&gt;0),1500,0)</f>
        <v>0</v>
      </c>
    </row>
    <row r="29" spans="1:78" s="10" customFormat="1" x14ac:dyDescent="0.25">
      <c r="B29" s="19"/>
      <c r="C29" s="19"/>
      <c r="D29" s="19"/>
      <c r="G29" s="10" t="s">
        <v>89</v>
      </c>
      <c r="I29" s="11"/>
      <c r="J29" s="11"/>
      <c r="K29" s="11">
        <f>$D$30*'[1]Production plan'!E15/17+IF(OR('[1]Production plan'!E15&gt;0),1500,0)</f>
        <v>0</v>
      </c>
      <c r="L29" s="11">
        <f>$D$30*'[1]Production plan'!F15/17+IF(OR('[1]Production plan'!F15&gt;0),1500,0)</f>
        <v>0</v>
      </c>
      <c r="M29" s="11">
        <f>$D$30*'[1]Production plan'!G15/17+IF(OR('[1]Production plan'!G15&gt;0),1500,0)</f>
        <v>0</v>
      </c>
      <c r="N29" s="11">
        <f>$D$30*'[1]Production plan'!H15/17+IF(OR('[1]Production plan'!H15&gt;0),1500,0)</f>
        <v>0</v>
      </c>
      <c r="O29" s="11">
        <f>$D$30*'[1]Production plan'!I15/17+IF(OR('[1]Production plan'!I15&gt;0),1500,0)</f>
        <v>0</v>
      </c>
      <c r="P29" s="11">
        <f>$D$30*'[1]Production plan'!J15/17+IF(OR('[1]Production plan'!J15&gt;0),1500,0)</f>
        <v>0</v>
      </c>
      <c r="Q29" s="11">
        <f>$D$30*'[1]Production plan'!K15/17+IF(OR('[1]Production plan'!K15&gt;0),1500,0)</f>
        <v>0</v>
      </c>
      <c r="R29" s="11">
        <f>$D$30*'[1]Production plan'!L15/17+IF(OR('[1]Production plan'!L15&gt;0),1500,0)</f>
        <v>0</v>
      </c>
      <c r="S29" s="11">
        <f>$D$30*'[1]Production plan'!M15/17+IF(OR('[1]Production plan'!M15&gt;0),1500,0)</f>
        <v>0</v>
      </c>
      <c r="T29" s="11">
        <f>$D$30*'[1]Production plan'!N15/17+IF(OR('[1]Production plan'!N15&gt;0),1500,0)</f>
        <v>0</v>
      </c>
      <c r="U29" s="11">
        <f>$D$30*'[1]Production plan'!O15/17+IF(OR('[1]Production plan'!O15&gt;0),1500,0)</f>
        <v>0</v>
      </c>
      <c r="V29" s="11">
        <f>$D$30*'[1]Production plan'!P15/17+IF(OR('[1]Production plan'!P15&gt;0),1500,0)</f>
        <v>0</v>
      </c>
      <c r="W29" s="11">
        <f>$D$30*'[1]Production plan'!Q15/17+IF(OR('[1]Production plan'!Q15&gt;0),1500,0)</f>
        <v>0</v>
      </c>
      <c r="X29" s="11">
        <f>$D$30*'[1]Production plan'!R15/17+IF(OR('[1]Production plan'!R15&gt;0),1500,0)</f>
        <v>4619.0149694117645</v>
      </c>
      <c r="Y29" s="29">
        <f>$D$30*'[1]Production plan'!S15/17+IF(OR('[1]Production plan'!S15&gt;0),1500,0)</f>
        <v>0</v>
      </c>
      <c r="Z29" s="22">
        <f>$D$30*'[1]Production plan'!T15/17+IF(OR('[1]Production plan'!T15&gt;0),1500,0)</f>
        <v>0</v>
      </c>
      <c r="AA29" s="22">
        <f>$D$30*'[1]Production plan'!U15/17+IF(OR('[1]Production plan'!U15&gt;0),1500,0)</f>
        <v>0</v>
      </c>
      <c r="AB29" s="22">
        <f>$D$30*'[1]Production plan'!V15/17+IF(OR('[1]Production plan'!V15&gt;0),1500,0)</f>
        <v>0</v>
      </c>
      <c r="AC29" s="29">
        <f>$D$30*'[1]Production plan'!W15/17+IF(OR('[1]Production plan'!W15&gt;0),1500,0)</f>
        <v>0</v>
      </c>
      <c r="AD29" s="11">
        <f>$D$30*'[1]Production plan'!X15/17+IF(OR('[1]Production plan'!X15&gt;0),1500,0)</f>
        <v>0</v>
      </c>
      <c r="AE29" s="29">
        <f>$D$30*'[1]Production plan'!Y15/17+IF(OR('[1]Production plan'!Y15&gt;0),1500,0)</f>
        <v>0</v>
      </c>
      <c r="AF29" s="11">
        <f>$D$30*'[1]Production plan'!Z15/17+IF(OR('[1]Production plan'!Z15&gt;0),1500,0)</f>
        <v>0</v>
      </c>
      <c r="AG29" s="11">
        <f>$D$30*'[1]Production plan'!AA15/17+IF(OR('[1]Production plan'!AA15&gt;0),1500,0)</f>
        <v>0</v>
      </c>
      <c r="AH29" s="11">
        <f>$D$30*'[1]Production plan'!AB15/17+IF(OR('[1]Production plan'!AB15&gt;0),1500,0)</f>
        <v>4038.3084352941178</v>
      </c>
      <c r="AI29" s="11">
        <f>$D$30*'[1]Production plan'!AC15/17+IF(OR('[1]Production plan'!AC15&gt;0),1500,0)</f>
        <v>0</v>
      </c>
      <c r="AJ29" s="11">
        <f>$D$30*'[1]Production plan'!AD15/17+IF(OR('[1]Production plan'!AD15&gt;0),1500,0)</f>
        <v>4038.3084352941178</v>
      </c>
      <c r="AK29" s="11">
        <f>$D$30*'[1]Production plan'!AE15/17+IF(OR('[1]Production plan'!AE15&gt;0),1500,0)</f>
        <v>0</v>
      </c>
      <c r="AL29" s="11">
        <f>$D$30*'[1]Production plan'!AF15/17+IF(OR('[1]Production plan'!AF15&gt;0),1500,0)</f>
        <v>4038.3084352941178</v>
      </c>
      <c r="AM29" s="11">
        <f>$D$30*'[1]Production plan'!AG15/17+IF(OR('[1]Production plan'!AG15&gt;0),1500,0)</f>
        <v>0</v>
      </c>
      <c r="AN29" s="11">
        <f>$D$30*'[1]Production plan'!AH15/17+IF(OR('[1]Production plan'!AH15&gt;0),1500,0)</f>
        <v>0</v>
      </c>
      <c r="AO29" s="11">
        <f>$D$30*'[1]Production plan'!AI15/17+IF(OR('[1]Production plan'!AI15&gt;0),1500,0)</f>
        <v>0</v>
      </c>
      <c r="AP29" s="11">
        <f>$D$30*'[1]Production plan'!AJ15/17+IF(OR('[1]Production plan'!AJ15&gt;0),1500,0)</f>
        <v>6576.6168705882355</v>
      </c>
      <c r="AQ29" s="11">
        <f>$D$30*'[1]Production plan'!AK15/17+IF(OR('[1]Production plan'!AK15&gt;0),1500,0)</f>
        <v>0</v>
      </c>
      <c r="AR29" s="11">
        <f>$D$30*'[1]Production plan'!AL15/17+IF(OR('[1]Production plan'!AL15&gt;0),1500,0)</f>
        <v>8268.8224941176486</v>
      </c>
      <c r="AS29" s="11">
        <f>$D$30*'[1]Production plan'!AM15/17+IF(OR('[1]Production plan'!AM15&gt;0),1500,0)</f>
        <v>0</v>
      </c>
      <c r="AT29" s="11">
        <f>$D$30*'[1]Production plan'!AN15/17+IF(OR('[1]Production plan'!AN15&gt;0),1500,0)</f>
        <v>0</v>
      </c>
      <c r="AU29" s="11">
        <f>$D$30*'[1]Production plan'!AO15/17+IF(OR('[1]Production plan'!AO15&gt;0),1500,0)</f>
        <v>0</v>
      </c>
      <c r="AV29" s="11">
        <f>$D$30*'[1]Production plan'!AP15/17+IF(OR('[1]Production plan'!AP15&gt;0),1500,0)</f>
        <v>0</v>
      </c>
      <c r="AW29" s="11">
        <f>$D$30*'[1]Production plan'!AQ15/17+IF(OR('[1]Production plan'!AQ15&gt;0),1500,0)</f>
        <v>0</v>
      </c>
      <c r="AX29" s="11">
        <f>$D$30*'[1]Production plan'!AR15/17+IF(OR('[1]Production plan'!AR15&gt;0),1500,0)</f>
        <v>0</v>
      </c>
      <c r="AY29" s="11">
        <f>$D$30*'[1]Production plan'!AS15/17+IF(OR('[1]Production plan'!AS15&gt;0),1500,0)</f>
        <v>0</v>
      </c>
      <c r="AZ29" s="11">
        <f>$D$30*'[1]Production plan'!AT15/17+IF(OR('[1]Production plan'!AT15&gt;0),1500,0)</f>
        <v>0</v>
      </c>
      <c r="BA29" s="11">
        <f>$D$30*'[1]Production plan'!AU15/17+IF(OR('[1]Production plan'!AU15&gt;0),1500,0)</f>
        <v>0</v>
      </c>
      <c r="BB29" s="11">
        <f>$D$30*'[1]Production plan'!AV15/17+IF(OR('[1]Production plan'!AV15&gt;0),1500,0)</f>
        <v>0</v>
      </c>
      <c r="BC29" s="11">
        <f>$D$30*'[1]Production plan'!AW15/17+IF(OR('[1]Production plan'!AW15&gt;0),1500,0)</f>
        <v>9396.9595764705882</v>
      </c>
      <c r="BD29" s="11">
        <f>$D$30*'[1]Production plan'!AX15/17+IF(OR('[1]Production plan'!AX15&gt;0),1500,0)</f>
        <v>0</v>
      </c>
      <c r="BE29" s="11">
        <f>$D$30*'[1]Production plan'!AY15/17+IF(OR('[1]Production plan'!AY15&gt;0),1500,0)</f>
        <v>0</v>
      </c>
      <c r="BF29" s="11">
        <f>$D$30*'[1]Production plan'!AZ15/17+IF(OR('[1]Production plan'!AZ15&gt;0),1500,0)</f>
        <v>12781.370823529413</v>
      </c>
      <c r="BG29" s="11">
        <f>$D$30*'[1]Production plan'!BA15/17+IF(OR('[1]Production plan'!BA15&gt;0),1500,0)</f>
        <v>0</v>
      </c>
      <c r="BH29" s="11">
        <f>$D$30*'[1]Production plan'!BB15/17+IF(OR('[1]Production plan'!BB15&gt;0),1500,0)</f>
        <v>11653.233741176471</v>
      </c>
      <c r="BI29" s="11">
        <f>$D$30*'[1]Production plan'!BC15/17+IF(OR('[1]Production plan'!BC15&gt;0),1500,0)</f>
        <v>0</v>
      </c>
      <c r="BJ29" s="11">
        <f>$D$30*'[1]Production plan'!BD15/17+IF(OR('[1]Production plan'!BD15&gt;0),1500,0)</f>
        <v>0</v>
      </c>
      <c r="BK29" s="11">
        <f>$D$30*'[1]Production plan'!BE15/17+IF(OR('[1]Production plan'!BE15&gt;0),1500,0)</f>
        <v>0</v>
      </c>
      <c r="BL29" s="11">
        <f>$D$30*'[1]Production plan'!BF15/17+IF(OR('[1]Production plan'!BF15&gt;0),1500,0)</f>
        <v>0</v>
      </c>
      <c r="BM29" s="11">
        <f>$D$30*'[1]Production plan'!BG15/17+IF(OR('[1]Production plan'!BG15&gt;0),1500,0)</f>
        <v>0</v>
      </c>
      <c r="BN29" s="11">
        <f>$D$30*'[1]Production plan'!BH15/17+IF(OR('[1]Production plan'!BH15&gt;0),1500,0)</f>
        <v>0</v>
      </c>
      <c r="BO29" s="11">
        <f>$D$30*'[1]Production plan'!BI15/17+IF(OR('[1]Production plan'!BI15&gt;0),1500,0)</f>
        <v>0</v>
      </c>
      <c r="BP29" s="11">
        <f>$D$30*'[1]Production plan'!BJ15/17+IF(OR('[1]Production plan'!BJ15&gt;0),1500,0)</f>
        <v>0</v>
      </c>
      <c r="BQ29" s="11">
        <f>$D$30*'[1]Production plan'!BK15/17+IF(OR('[1]Production plan'!BK15&gt;0),1500,0)</f>
        <v>6012.5483294117648</v>
      </c>
      <c r="BR29" s="11">
        <f>$D$30*'[1]Production plan'!BL15/17+IF(OR('[1]Production plan'!BL15&gt;0),1500,0)</f>
        <v>6012.5483294117648</v>
      </c>
      <c r="BS29" s="11">
        <f>$D$30*'[1]Production plan'!BM15/17+IF(OR('[1]Production plan'!BM15&gt;0),1500,0)</f>
        <v>4884.4112470588243</v>
      </c>
      <c r="BT29" s="11">
        <f>$D$30*'[1]Production plan'!BN15/17+IF(OR('[1]Production plan'!BN15&gt;0),1500,0)</f>
        <v>4884.4112470588243</v>
      </c>
      <c r="BU29" s="11">
        <f>$D$30*'[1]Production plan'!BO15/17+IF(OR('[1]Production plan'!BO15&gt;0),1500,0)</f>
        <v>0</v>
      </c>
      <c r="BV29" s="11">
        <f>$D$30*'[1]Production plan'!BP15/17+IF(OR('[1]Production plan'!BP15&gt;0),1500,0)</f>
        <v>0</v>
      </c>
      <c r="BW29" s="11">
        <f>$D$30*'[1]Production plan'!BQ15/17+IF(OR('[1]Production plan'!BQ15&gt;0),1500,0)</f>
        <v>0</v>
      </c>
      <c r="BX29" s="11">
        <f>$D$30*'[1]Production plan'!BR15/17+IF(OR('[1]Production plan'!BR15&gt;0),1500,0)</f>
        <v>0</v>
      </c>
      <c r="BY29" s="11">
        <f>$D$30*'[1]Production plan'!BS15/17+IF(OR('[1]Production plan'!BS15&gt;0),1500,0)</f>
        <v>0</v>
      </c>
      <c r="BZ29" s="11">
        <f>$D$30*'[1]Production plan'!BT15/17+IF(OR('[1]Production plan'!BT15&gt;0),1500,0)</f>
        <v>0</v>
      </c>
    </row>
    <row r="30" spans="1:78" s="10" customFormat="1" x14ac:dyDescent="0.25">
      <c r="B30" s="19"/>
      <c r="C30" s="19"/>
      <c r="D30" s="19">
        <f>C28/2</f>
        <v>0.28744500000000001</v>
      </c>
      <c r="G30" s="10" t="s">
        <v>90</v>
      </c>
      <c r="J30" s="13">
        <v>5000</v>
      </c>
      <c r="M30" s="13">
        <v>4000</v>
      </c>
      <c r="O30" s="13"/>
      <c r="P30" s="13"/>
      <c r="Q30" s="13"/>
      <c r="R30" s="13">
        <v>5000</v>
      </c>
      <c r="S30" s="13"/>
      <c r="T30" s="13">
        <v>5000</v>
      </c>
      <c r="U30" s="13">
        <v>5000</v>
      </c>
      <c r="V30" s="13"/>
      <c r="W30" s="13">
        <v>2000</v>
      </c>
      <c r="X30" s="13"/>
      <c r="Y30" s="13"/>
      <c r="Z30" s="27"/>
      <c r="AA30" s="27"/>
      <c r="AB30" s="27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>
        <v>5000</v>
      </c>
      <c r="AS30" s="13">
        <v>5000</v>
      </c>
      <c r="AT30" s="13">
        <v>10000</v>
      </c>
      <c r="AU30" s="13">
        <v>5000</v>
      </c>
      <c r="AV30" s="13">
        <v>5000</v>
      </c>
      <c r="AW30" s="13">
        <v>5000</v>
      </c>
      <c r="AX30" s="13">
        <v>6000</v>
      </c>
      <c r="AY30" s="13">
        <v>5000</v>
      </c>
      <c r="AZ30" s="10">
        <v>5000</v>
      </c>
      <c r="BA30" s="10">
        <v>23000</v>
      </c>
      <c r="BD30" s="10">
        <v>23000</v>
      </c>
      <c r="BH30" s="10">
        <v>23000</v>
      </c>
      <c r="BN30" s="10">
        <v>23000</v>
      </c>
      <c r="BS30" s="10">
        <v>23000</v>
      </c>
    </row>
    <row r="31" spans="1:78" s="10" customFormat="1" x14ac:dyDescent="0.25">
      <c r="B31" s="19"/>
      <c r="C31" s="19"/>
      <c r="D31" s="19"/>
      <c r="G31" s="10" t="s">
        <v>91</v>
      </c>
      <c r="L31" s="13"/>
      <c r="O31" s="13"/>
      <c r="P31" s="13"/>
      <c r="Q31" s="13"/>
      <c r="R31" s="13"/>
      <c r="T31" s="13"/>
      <c r="V31" s="13"/>
      <c r="W31" s="13">
        <v>3000</v>
      </c>
      <c r="X31" s="13">
        <v>5000</v>
      </c>
      <c r="Y31" s="13"/>
      <c r="Z31" s="30"/>
      <c r="AA31" s="30"/>
      <c r="AB31" s="30"/>
      <c r="AC31" s="13"/>
      <c r="AD31" s="13">
        <v>4000</v>
      </c>
      <c r="AE31" s="13"/>
      <c r="AF31" s="13"/>
      <c r="AG31" s="13">
        <v>5000</v>
      </c>
      <c r="AH31" s="13"/>
      <c r="AI31" s="13"/>
      <c r="AJ31" s="13">
        <v>5000</v>
      </c>
      <c r="AK31" s="13"/>
      <c r="AL31" s="13">
        <v>5000</v>
      </c>
      <c r="AM31" s="13"/>
      <c r="AN31" s="13"/>
      <c r="AO31" s="13"/>
      <c r="AP31" s="13">
        <v>5000</v>
      </c>
      <c r="AQ31" s="13"/>
      <c r="AR31" s="13"/>
      <c r="AS31" s="13"/>
      <c r="AT31" s="13"/>
      <c r="AU31" s="13"/>
      <c r="AV31" s="13"/>
      <c r="AW31" s="13"/>
      <c r="AX31" s="13"/>
    </row>
    <row r="32" spans="1:78" s="10" customFormat="1" x14ac:dyDescent="0.25">
      <c r="B32" s="19"/>
      <c r="C32" s="19"/>
      <c r="D32" s="19"/>
      <c r="G32" s="10" t="s">
        <v>92</v>
      </c>
      <c r="I32" s="10">
        <f t="shared" ref="I32" si="16">I33/AVERAGE(J28:P28)</f>
        <v>8.6155966547271419</v>
      </c>
      <c r="J32" s="10">
        <f t="shared" ref="J32:BU32" si="17">J33/AVERAGE(K28:Q29)</f>
        <v>23.858575351552084</v>
      </c>
      <c r="K32" s="10">
        <f t="shared" si="17"/>
        <v>20.650999432816569</v>
      </c>
      <c r="L32" s="10">
        <f t="shared" si="17"/>
        <v>13.05560009290002</v>
      </c>
      <c r="M32" s="10">
        <f t="shared" si="17"/>
        <v>12.867986450752877</v>
      </c>
      <c r="N32" s="10">
        <f t="shared" si="17"/>
        <v>9.7788593937381894</v>
      </c>
      <c r="O32" s="10">
        <f t="shared" si="17"/>
        <v>7.3891034853756716</v>
      </c>
      <c r="P32" s="10">
        <f t="shared" si="17"/>
        <v>3.8704037201637118</v>
      </c>
      <c r="Q32" s="10">
        <f t="shared" si="17"/>
        <v>2.8060287993945021</v>
      </c>
      <c r="R32" s="10">
        <f t="shared" si="17"/>
        <v>4.0466762816848521</v>
      </c>
      <c r="S32" s="10">
        <f t="shared" si="17"/>
        <v>1.8145008598815178</v>
      </c>
      <c r="T32" s="10">
        <f t="shared" si="17"/>
        <v>6.2139344026587588</v>
      </c>
      <c r="U32" s="10">
        <f t="shared" si="17"/>
        <v>8.3882094692464193</v>
      </c>
      <c r="V32" s="10">
        <f t="shared" si="17"/>
        <v>3.4089689303222919</v>
      </c>
      <c r="W32" s="10">
        <f t="shared" si="17"/>
        <v>5.6774618193572737</v>
      </c>
      <c r="X32" s="10">
        <f t="shared" si="17"/>
        <v>12.937185876082696</v>
      </c>
      <c r="Y32" s="10">
        <f t="shared" si="17"/>
        <v>12.937185876082696</v>
      </c>
      <c r="Z32" s="31">
        <f t="shared" si="17"/>
        <v>12.937185876082696</v>
      </c>
      <c r="AA32" s="31">
        <f t="shared" si="17"/>
        <v>7.0058327476651385</v>
      </c>
      <c r="AB32" s="31">
        <f t="shared" si="17"/>
        <v>7.0058327476651385</v>
      </c>
      <c r="AC32" s="10">
        <f t="shared" si="17"/>
        <v>4.7421074018135494</v>
      </c>
      <c r="AD32" s="10">
        <f t="shared" si="17"/>
        <v>3.572117100241234</v>
      </c>
      <c r="AE32" s="10">
        <f t="shared" si="17"/>
        <v>2.70774309281098</v>
      </c>
      <c r="AF32" s="10">
        <f t="shared" si="17"/>
        <v>2.70774309281098</v>
      </c>
      <c r="AG32" s="10">
        <f t="shared" si="17"/>
        <v>6.902188683855222</v>
      </c>
      <c r="AH32" s="10">
        <f t="shared" si="17"/>
        <v>-0.66622836800904617</v>
      </c>
      <c r="AI32" s="10">
        <f t="shared" si="17"/>
        <v>-0.36721391139798421</v>
      </c>
      <c r="AJ32" s="10">
        <f t="shared" si="17"/>
        <v>0.7614571366486077</v>
      </c>
      <c r="AK32" s="10">
        <f t="shared" si="17"/>
        <v>0.42803000308847705</v>
      </c>
      <c r="AL32" s="10">
        <f t="shared" si="17"/>
        <v>1.4513879990823195</v>
      </c>
      <c r="AM32" s="10">
        <f t="shared" si="17"/>
        <v>0.87793393516285534</v>
      </c>
      <c r="AN32" s="10">
        <f t="shared" si="17"/>
        <v>0.87793393516285534</v>
      </c>
      <c r="AO32" s="10">
        <f t="shared" si="17"/>
        <v>0.6051494616111448</v>
      </c>
      <c r="AP32" s="10">
        <f t="shared" si="17"/>
        <v>-1.8124994400570332E-2</v>
      </c>
      <c r="AQ32" s="10">
        <f t="shared" si="17"/>
        <v>-1.312354021782923E-2</v>
      </c>
      <c r="AR32" s="10">
        <f t="shared" si="17"/>
        <v>-1.4546079933026874</v>
      </c>
      <c r="AS32" s="10">
        <f t="shared" si="17"/>
        <v>0.55287235773186727</v>
      </c>
      <c r="AT32" s="10">
        <f t="shared" si="17"/>
        <v>0.84229034177178252</v>
      </c>
      <c r="AU32" s="10">
        <f t="shared" si="17"/>
        <v>2.9514285646747846</v>
      </c>
      <c r="AV32" s="10">
        <f t="shared" si="17"/>
        <v>0.41471805932496264</v>
      </c>
      <c r="AW32" s="10">
        <f t="shared" si="17"/>
        <v>2.6353259348117555</v>
      </c>
      <c r="AX32" s="10">
        <f t="shared" si="17"/>
        <v>0.59587364512687391</v>
      </c>
      <c r="AY32" s="10">
        <f t="shared" si="17"/>
        <v>2.4725727161258737</v>
      </c>
      <c r="AZ32" s="10">
        <f t="shared" si="17"/>
        <v>-0.1212918186228869</v>
      </c>
      <c r="BA32" s="10">
        <f t="shared" si="17"/>
        <v>9.4382260494758476</v>
      </c>
      <c r="BB32" s="10">
        <f t="shared" si="17"/>
        <v>9.4382260494758476</v>
      </c>
      <c r="BC32" s="10">
        <f t="shared" si="17"/>
        <v>4.7417052368445187</v>
      </c>
      <c r="BD32" s="10">
        <f t="shared" si="17"/>
        <v>12.873841730118363</v>
      </c>
      <c r="BE32" s="10">
        <f t="shared" si="17"/>
        <v>12.873841730118363</v>
      </c>
      <c r="BF32" s="10">
        <f t="shared" si="17"/>
        <v>8.4297118649358804</v>
      </c>
      <c r="BG32" s="10">
        <f t="shared" si="17"/>
        <v>8.4297118649358804</v>
      </c>
      <c r="BH32" s="10">
        <f t="shared" si="17"/>
        <v>11.83180548202694</v>
      </c>
      <c r="BI32" s="10">
        <f t="shared" si="17"/>
        <v>11.83180548202694</v>
      </c>
      <c r="BJ32" s="10">
        <f t="shared" si="17"/>
        <v>8.6053128098667298</v>
      </c>
      <c r="BK32" s="10">
        <f t="shared" si="17"/>
        <v>7.2526174050460162</v>
      </c>
      <c r="BL32" s="10">
        <f t="shared" si="17"/>
        <v>6.4313423643359693</v>
      </c>
      <c r="BM32" s="10">
        <f t="shared" si="17"/>
        <v>2.9054101100609215</v>
      </c>
      <c r="BN32" s="10">
        <f t="shared" si="17"/>
        <v>11.953107233829982</v>
      </c>
      <c r="BO32" s="10">
        <f t="shared" si="17"/>
        <v>6.5263585223396019</v>
      </c>
      <c r="BP32" s="10">
        <f t="shared" si="17"/>
        <v>6.5263585223396019</v>
      </c>
      <c r="BQ32" s="10">
        <f t="shared" si="17"/>
        <v>3.4144711482945715</v>
      </c>
      <c r="BR32" s="10">
        <f t="shared" si="17"/>
        <v>1.7108531924613113</v>
      </c>
      <c r="BS32" s="10">
        <f t="shared" si="17"/>
        <v>9.7778435167549684</v>
      </c>
      <c r="BT32" s="10">
        <f t="shared" si="17"/>
        <v>7.740330053730867</v>
      </c>
      <c r="BU32" s="10">
        <f t="shared" si="17"/>
        <v>6.4502750447757222</v>
      </c>
      <c r="BV32" s="10">
        <f t="shared" ref="BV32:BZ32" si="18">BV33/AVERAGE(BW28:CC29)</f>
        <v>2.3204400716411548</v>
      </c>
      <c r="BW32" s="10">
        <f t="shared" si="18"/>
        <v>1.7403300537308664</v>
      </c>
      <c r="BX32" s="10" t="e">
        <f t="shared" si="18"/>
        <v>#DIV/0!</v>
      </c>
      <c r="BY32" s="10" t="e">
        <f t="shared" si="18"/>
        <v>#DIV/0!</v>
      </c>
      <c r="BZ32" s="10" t="e">
        <f t="shared" si="18"/>
        <v>#DIV/0!</v>
      </c>
    </row>
    <row r="33" spans="1:78" s="10" customFormat="1" x14ac:dyDescent="0.25">
      <c r="B33" s="19"/>
      <c r="C33" s="19"/>
      <c r="D33" s="19"/>
      <c r="G33" s="10" t="s">
        <v>93</v>
      </c>
      <c r="I33" s="11">
        <v>13000</v>
      </c>
      <c r="J33" s="11">
        <f t="shared" ref="J33:BU33" si="19">I33+J30-J28+J31-J29</f>
        <v>18000</v>
      </c>
      <c r="K33" s="11">
        <f t="shared" si="19"/>
        <v>14194.641109565218</v>
      </c>
      <c r="L33" s="11">
        <f t="shared" si="19"/>
        <v>14194.641109565218</v>
      </c>
      <c r="M33" s="11">
        <f t="shared" si="19"/>
        <v>18194.641109565218</v>
      </c>
      <c r="N33" s="11">
        <f t="shared" si="19"/>
        <v>14303.898556521741</v>
      </c>
      <c r="O33" s="11">
        <f t="shared" si="19"/>
        <v>14303.898556521741</v>
      </c>
      <c r="P33" s="20">
        <v>6700</v>
      </c>
      <c r="Q33" s="11">
        <f t="shared" si="19"/>
        <v>6700</v>
      </c>
      <c r="R33" s="11">
        <f t="shared" si="19"/>
        <v>8833.8613982608695</v>
      </c>
      <c r="S33" s="11">
        <f t="shared" si="19"/>
        <v>3235.4455930434788</v>
      </c>
      <c r="T33" s="20">
        <v>9050</v>
      </c>
      <c r="U33" s="11">
        <f t="shared" si="19"/>
        <v>9476.1881460869572</v>
      </c>
      <c r="V33" s="11">
        <f t="shared" si="19"/>
        <v>2853.1683895652186</v>
      </c>
      <c r="W33" s="11">
        <f t="shared" si="19"/>
        <v>7853.1683895652186</v>
      </c>
      <c r="X33" s="20">
        <v>9400</v>
      </c>
      <c r="Y33" s="11">
        <f t="shared" si="19"/>
        <v>9400</v>
      </c>
      <c r="Z33" s="12">
        <f t="shared" si="19"/>
        <v>9400</v>
      </c>
      <c r="AA33" s="12">
        <f t="shared" si="19"/>
        <v>9400</v>
      </c>
      <c r="AB33" s="12">
        <f t="shared" si="19"/>
        <v>9400</v>
      </c>
      <c r="AC33" s="11">
        <f t="shared" si="19"/>
        <v>6875.3960486956521</v>
      </c>
      <c r="AD33" s="11">
        <f t="shared" si="19"/>
        <v>3227.7723408695656</v>
      </c>
      <c r="AE33" s="11">
        <f t="shared" si="19"/>
        <v>3227.7723408695656</v>
      </c>
      <c r="AF33" s="11">
        <f t="shared" si="19"/>
        <v>3227.7723408695656</v>
      </c>
      <c r="AG33" s="11">
        <f t="shared" si="19"/>
        <v>8227.7723408695656</v>
      </c>
      <c r="AH33" s="11">
        <f t="shared" si="19"/>
        <v>-384.34794833759497</v>
      </c>
      <c r="AI33" s="11">
        <f t="shared" si="19"/>
        <v>-384.34794833759497</v>
      </c>
      <c r="AJ33" s="11">
        <f t="shared" si="19"/>
        <v>577.34361636828726</v>
      </c>
      <c r="AK33" s="11">
        <f t="shared" si="19"/>
        <v>577.34361636828726</v>
      </c>
      <c r="AL33" s="11">
        <f t="shared" si="19"/>
        <v>1539.0351810741695</v>
      </c>
      <c r="AM33" s="11">
        <f t="shared" si="19"/>
        <v>1539.0351810741695</v>
      </c>
      <c r="AN33" s="11">
        <f t="shared" si="19"/>
        <v>1539.0351810741695</v>
      </c>
      <c r="AO33" s="11">
        <f t="shared" si="19"/>
        <v>1539.0351810741695</v>
      </c>
      <c r="AP33" s="11">
        <f t="shared" si="19"/>
        <v>-37.581689514066056</v>
      </c>
      <c r="AQ33" s="11">
        <f t="shared" si="19"/>
        <v>-37.581689514066056</v>
      </c>
      <c r="AR33" s="11">
        <f t="shared" si="19"/>
        <v>-3306.4041836317147</v>
      </c>
      <c r="AS33" s="11">
        <f t="shared" si="19"/>
        <v>1693.5958163682853</v>
      </c>
      <c r="AT33" s="11">
        <f t="shared" si="19"/>
        <v>1996.764205933503</v>
      </c>
      <c r="AU33" s="11">
        <f t="shared" si="19"/>
        <v>6996.764205933503</v>
      </c>
      <c r="AV33" s="11">
        <f t="shared" si="19"/>
        <v>933.7939937595911</v>
      </c>
      <c r="AW33" s="11">
        <f t="shared" si="19"/>
        <v>5933.7939937595911</v>
      </c>
      <c r="AX33" s="11">
        <f t="shared" si="19"/>
        <v>870.82378158567917</v>
      </c>
      <c r="AY33" s="11">
        <f t="shared" si="19"/>
        <v>5870.8237815856792</v>
      </c>
      <c r="AZ33" s="11">
        <f t="shared" si="19"/>
        <v>-192.14643058823276</v>
      </c>
      <c r="BA33" s="11">
        <f t="shared" si="19"/>
        <v>22807.853569411767</v>
      </c>
      <c r="BB33" s="11">
        <f t="shared" si="19"/>
        <v>22807.853569411767</v>
      </c>
      <c r="BC33" s="11">
        <f t="shared" si="19"/>
        <v>13410.893992941179</v>
      </c>
      <c r="BD33" s="11">
        <f t="shared" si="19"/>
        <v>36410.893992941179</v>
      </c>
      <c r="BE33" s="11">
        <f t="shared" si="19"/>
        <v>36410.893992941179</v>
      </c>
      <c r="BF33" s="11">
        <f t="shared" si="19"/>
        <v>23629.523169411768</v>
      </c>
      <c r="BG33" s="11">
        <f t="shared" si="19"/>
        <v>23629.523169411768</v>
      </c>
      <c r="BH33" s="11">
        <f>BG33+BH30-BH28+BH31-BH29</f>
        <v>34976.289428235294</v>
      </c>
      <c r="BI33" s="11">
        <f t="shared" si="19"/>
        <v>34976.289428235294</v>
      </c>
      <c r="BJ33" s="11">
        <f t="shared" si="19"/>
        <v>19814.903410843988</v>
      </c>
      <c r="BK33" s="11">
        <f t="shared" si="19"/>
        <v>19814.903410843988</v>
      </c>
      <c r="BL33" s="11">
        <f t="shared" si="19"/>
        <v>19814.903410843988</v>
      </c>
      <c r="BM33" s="11">
        <f t="shared" si="19"/>
        <v>7385.7945969309476</v>
      </c>
      <c r="BN33" s="11">
        <f t="shared" si="19"/>
        <v>30385.794596930948</v>
      </c>
      <c r="BO33" s="11">
        <f t="shared" si="19"/>
        <v>16590.547181278773</v>
      </c>
      <c r="BP33" s="11">
        <f t="shared" si="19"/>
        <v>16590.547181278773</v>
      </c>
      <c r="BQ33" s="11">
        <f t="shared" si="19"/>
        <v>10577.998851867007</v>
      </c>
      <c r="BR33" s="11">
        <f t="shared" si="19"/>
        <v>4565.4505224552422</v>
      </c>
      <c r="BS33" s="11">
        <f t="shared" si="19"/>
        <v>22681.039275396419</v>
      </c>
      <c r="BT33" s="11">
        <f t="shared" si="19"/>
        <v>17796.628028337596</v>
      </c>
      <c r="BU33" s="11">
        <f t="shared" si="19"/>
        <v>17796.628028337596</v>
      </c>
      <c r="BV33" s="11">
        <f t="shared" ref="BV33:BZ33" si="20">BU33+BV30-BV28+BV31-BV29</f>
        <v>4001.3806126854233</v>
      </c>
      <c r="BW33" s="11">
        <f t="shared" si="20"/>
        <v>4001.3806126854233</v>
      </c>
      <c r="BX33" s="11">
        <f t="shared" si="20"/>
        <v>-9793.8668029667497</v>
      </c>
      <c r="BY33" s="11">
        <f t="shared" si="20"/>
        <v>-9793.8668029667497</v>
      </c>
      <c r="BZ33" s="11">
        <f t="shared" si="20"/>
        <v>-9793.8668029667497</v>
      </c>
    </row>
    <row r="34" spans="1:78" x14ac:dyDescent="0.25">
      <c r="I34" s="23"/>
      <c r="J34" s="24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 t="s">
        <v>98</v>
      </c>
      <c r="V34" s="23"/>
      <c r="W34" s="23"/>
      <c r="X34" s="23"/>
      <c r="Y34" s="23"/>
      <c r="Z34" s="25"/>
      <c r="AA34" s="25"/>
      <c r="AB34" s="25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</row>
    <row r="35" spans="1:78" x14ac:dyDescent="0.25"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5"/>
      <c r="AA35" s="25"/>
      <c r="AB35" s="25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</row>
    <row r="36" spans="1:78" s="10" customFormat="1" x14ac:dyDescent="0.25">
      <c r="A36" s="10" t="s">
        <v>99</v>
      </c>
      <c r="B36" s="10" t="s">
        <v>169</v>
      </c>
      <c r="C36" s="10">
        <v>5.8900000000000001E-4</v>
      </c>
      <c r="E36" s="10">
        <v>16</v>
      </c>
      <c r="F36" s="10">
        <v>6</v>
      </c>
      <c r="G36" s="10" t="s">
        <v>88</v>
      </c>
      <c r="H36" s="10">
        <f>SUM(I38:BZ39)</f>
        <v>200</v>
      </c>
      <c r="I36" s="11">
        <f>$C$36*'[1]Production plan'!C12/34.5+$D$38*'[1]Production plan'!C15/17</f>
        <v>0</v>
      </c>
      <c r="J36" s="11">
        <f>$C$36*'[1]Production plan'!D12/34.5+$D$38*'[1]Production plan'!D15/17</f>
        <v>0</v>
      </c>
      <c r="K36" s="11">
        <f>$C$36*'[1]Production plan'!E12/34.5</f>
        <v>2.3619412173913039</v>
      </c>
      <c r="L36" s="11">
        <f>$C$36*'[1]Production plan'!F12/34.5</f>
        <v>0</v>
      </c>
      <c r="M36" s="11">
        <f>$C$36*'[1]Production plan'!G12/34.5</f>
        <v>0</v>
      </c>
      <c r="N36" s="11">
        <f>$C$36*'[1]Production plan'!H12/34.5</f>
        <v>2.4494205217391301</v>
      </c>
      <c r="O36" s="11">
        <f>$C$36*'[1]Production plan'!I12/34.5</f>
        <v>0</v>
      </c>
      <c r="P36" s="11">
        <f>$C$36*'[1]Production plan'!J12/34.5</f>
        <v>1.3996688695652171</v>
      </c>
      <c r="Q36" s="11">
        <f>$C$36*'[1]Production plan'!K12/34.5</f>
        <v>0</v>
      </c>
      <c r="R36" s="11">
        <f>$C$36*'[1]Production plan'!L12/34.5</f>
        <v>1.3996688695652171</v>
      </c>
      <c r="S36" s="11">
        <f>$C$36*'[1]Production plan'!M12/34.5</f>
        <v>4.199006608695651</v>
      </c>
      <c r="T36" s="11">
        <f>$C$36*'[1]Production plan'!N12/34.5</f>
        <v>3.1492549565217387</v>
      </c>
      <c r="U36" s="11">
        <f>$C$36*'[1]Production plan'!O12/34.5</f>
        <v>3.1492549565217387</v>
      </c>
      <c r="V36" s="11">
        <f>$C$36*'[1]Production plan'!P12/34.5</f>
        <v>5.2487582608695638</v>
      </c>
      <c r="W36" s="11">
        <f>$C$36*'[1]Production plan'!Q12/34.5</f>
        <v>0</v>
      </c>
      <c r="X36" s="11">
        <f>$C$36*'[1]Production plan'!R12/34.5</f>
        <v>3.1492549565217387</v>
      </c>
      <c r="Y36" s="11">
        <f>$C$36*'[1]Production plan'!S12/34.5</f>
        <v>0</v>
      </c>
      <c r="Z36" s="22">
        <f>$C$36*'[1]Production plan'!T12/34.5</f>
        <v>0</v>
      </c>
      <c r="AA36" s="22">
        <f>$C$36*'[1]Production plan'!U12/34.5</f>
        <v>0</v>
      </c>
      <c r="AB36" s="22">
        <f>$C$36*'[1]Production plan'!V12/34.5</f>
        <v>0</v>
      </c>
      <c r="AC36" s="11">
        <f>$C$36*'[1]Production plan'!W12/34.5</f>
        <v>1.0497516521739128</v>
      </c>
      <c r="AD36" s="11">
        <f>$C$36*'[1]Production plan'!X12/34.5</f>
        <v>6.2985099130434774</v>
      </c>
      <c r="AE36" s="11">
        <f>$C$36*'[1]Production plan'!Y12/34.5</f>
        <v>0</v>
      </c>
      <c r="AF36" s="11">
        <f>$C$36*'[1]Production plan'!Z12/34.5</f>
        <v>0</v>
      </c>
      <c r="AG36" s="11">
        <f>$C$36*'[1]Production plan'!AA12/34.5</f>
        <v>0</v>
      </c>
      <c r="AH36" s="11">
        <f>$C$36*'[1]Production plan'!AB12/34.5</f>
        <v>3.1492549565217387</v>
      </c>
      <c r="AI36" s="11">
        <f>$C$36*'[1]Production plan'!AC12/34.5</f>
        <v>0</v>
      </c>
      <c r="AJ36" s="11">
        <f>$C$36*'[1]Production plan'!AD12/34.5</f>
        <v>0</v>
      </c>
      <c r="AK36" s="11">
        <f>$C$36*'[1]Production plan'!AE12/34.5</f>
        <v>0</v>
      </c>
      <c r="AL36" s="11">
        <f>$C$36*'[1]Production plan'!AF12/34.5</f>
        <v>0</v>
      </c>
      <c r="AM36" s="11">
        <f>$C$36*'[1]Production plan'!AG12/34.5</f>
        <v>0</v>
      </c>
      <c r="AN36" s="11">
        <f>$C$36*'[1]Production plan'!AH12/34.5</f>
        <v>0</v>
      </c>
      <c r="AO36" s="11">
        <f>$C$36*'[1]Production plan'!AI12/34.5</f>
        <v>0</v>
      </c>
      <c r="AP36" s="11">
        <f>$C$36*'[1]Production plan'!AJ12/34.5</f>
        <v>0</v>
      </c>
      <c r="AQ36" s="11">
        <f>$C$36*'[1]Production plan'!AK12/34.5</f>
        <v>0</v>
      </c>
      <c r="AR36" s="11">
        <f>$C$36*'[1]Production plan'!AL12/34.5</f>
        <v>0</v>
      </c>
      <c r="AS36" s="11">
        <f>$C$36*'[1]Production plan'!AM12/34.5</f>
        <v>0</v>
      </c>
      <c r="AT36" s="11">
        <f>$C$36*'[1]Production plan'!AN12/34.5</f>
        <v>8.398013217391302</v>
      </c>
      <c r="AU36" s="11">
        <f>$C$36*'[1]Production plan'!AO12/34.5</f>
        <v>0</v>
      </c>
      <c r="AV36" s="11">
        <f>$C$36*'[1]Production plan'!AP12/34.5</f>
        <v>9.7976820869565202</v>
      </c>
      <c r="AW36" s="11">
        <f>$C$36*'[1]Production plan'!AQ12/34.5</f>
        <v>0</v>
      </c>
      <c r="AX36" s="11">
        <f>$C$36*'[1]Production plan'!AR12/34.5</f>
        <v>9.7976820869565202</v>
      </c>
      <c r="AY36" s="11">
        <f>$C$36*'[1]Production plan'!AS12/34.5</f>
        <v>0</v>
      </c>
      <c r="AZ36" s="11">
        <f>$C$36*'[1]Production plan'!AT12/34.5</f>
        <v>9.7976820869565202</v>
      </c>
      <c r="BA36" s="11">
        <f>$C$36*'[1]Production plan'!AU12/34.5</f>
        <v>0</v>
      </c>
      <c r="BB36" s="11">
        <f>$C$36*'[1]Production plan'!AV12/34.5</f>
        <v>0</v>
      </c>
      <c r="BC36" s="11">
        <f>$C$36*'[1]Production plan'!AW12/34.5</f>
        <v>0</v>
      </c>
      <c r="BD36" s="11">
        <f>$C$36*'[1]Production plan'!AX12/34.5</f>
        <v>0</v>
      </c>
      <c r="BE36" s="11">
        <f>$C$36*'[1]Production plan'!AY12/34.5</f>
        <v>0</v>
      </c>
      <c r="BF36" s="11">
        <f>$C$36*'[1]Production plan'!AZ12/34.5</f>
        <v>0</v>
      </c>
      <c r="BG36" s="11">
        <f>$C$36*'[1]Production plan'!BA12/34.5</f>
        <v>0</v>
      </c>
      <c r="BH36" s="11">
        <f>$C$36*'[1]Production plan'!BB12/34.5</f>
        <v>0</v>
      </c>
      <c r="BI36" s="11">
        <f>$C$36*'[1]Production plan'!BC12/34.5</f>
        <v>0</v>
      </c>
      <c r="BJ36" s="11">
        <f>$C$36*'[1]Production plan'!BD12/34.5</f>
        <v>13.996688695652175</v>
      </c>
      <c r="BK36" s="11">
        <f>$C$36*'[1]Production plan'!BE12/34.5</f>
        <v>0</v>
      </c>
      <c r="BL36" s="11">
        <f>$C$36*'[1]Production plan'!BF12/34.5</f>
        <v>0</v>
      </c>
      <c r="BM36" s="11">
        <f>$C$36*'[1]Production plan'!BG12/34.5</f>
        <v>11.197350956521737</v>
      </c>
      <c r="BN36" s="11">
        <f>$C$36*'[1]Production plan'!BH12/34.5</f>
        <v>0</v>
      </c>
      <c r="BO36" s="11">
        <f>$C$36*'[1]Production plan'!BI12/34.5</f>
        <v>12.597019826086955</v>
      </c>
      <c r="BP36" s="11">
        <f>$C$36*'[1]Production plan'!BJ12/34.5</f>
        <v>0</v>
      </c>
      <c r="BQ36" s="11">
        <f>$C$36*'[1]Production plan'!BK12/34.5</f>
        <v>0</v>
      </c>
      <c r="BR36" s="11">
        <f>$C$36*'[1]Production plan'!BL12/34.5</f>
        <v>0</v>
      </c>
      <c r="BS36" s="11">
        <f>$C$36*'[1]Production plan'!BM12/34.5</f>
        <v>0</v>
      </c>
      <c r="BT36" s="11">
        <f>$C$36*'[1]Production plan'!BN12/34.5</f>
        <v>0</v>
      </c>
      <c r="BU36" s="11">
        <f>$C$36*'[1]Production plan'!BO12/34.5</f>
        <v>0</v>
      </c>
      <c r="BV36" s="11">
        <f>$C$36*'[1]Production plan'!BP12/34.5</f>
        <v>12.597019826086955</v>
      </c>
      <c r="BW36" s="11">
        <f>$C$36*'[1]Production plan'!BQ12/34.5</f>
        <v>0</v>
      </c>
      <c r="BX36" s="11">
        <f>$C$36*'[1]Production plan'!BR12/34.5</f>
        <v>12.597019826086955</v>
      </c>
      <c r="BY36" s="11">
        <f>$C$36*'[1]Production plan'!BS12/34.5</f>
        <v>0</v>
      </c>
      <c r="BZ36" s="11">
        <f>$C$36*'[1]Production plan'!BT12/34.5</f>
        <v>0</v>
      </c>
    </row>
    <row r="37" spans="1:78" s="10" customFormat="1" x14ac:dyDescent="0.25">
      <c r="G37" s="10" t="s">
        <v>89</v>
      </c>
      <c r="I37" s="11">
        <f>+$D$38*'[1]Production plan'!C15/17</f>
        <v>0</v>
      </c>
      <c r="J37" s="11">
        <f>+$D$38*'[1]Production plan'!D15/17</f>
        <v>0</v>
      </c>
      <c r="K37" s="11">
        <f>+$D$38*'[1]Production plan'!E15/17</f>
        <v>0</v>
      </c>
      <c r="L37" s="11">
        <f>+$D$38*'[1]Production plan'!F15/17</f>
        <v>0</v>
      </c>
      <c r="M37" s="11">
        <f>+$D$38*'[1]Production plan'!G15/17</f>
        <v>0</v>
      </c>
      <c r="N37" s="11">
        <f>+$D$38*'[1]Production plan'!H15/17</f>
        <v>0</v>
      </c>
      <c r="O37" s="11">
        <f>+$D$38*'[1]Production plan'!I15/17</f>
        <v>0</v>
      </c>
      <c r="P37" s="11">
        <f>+$D$38*'[1]Production plan'!J15/17</f>
        <v>0</v>
      </c>
      <c r="Q37" s="11">
        <f>+$D$38*'[1]Production plan'!K15/17</f>
        <v>0</v>
      </c>
      <c r="R37" s="11">
        <f>+$D$38*'[1]Production plan'!L15/17</f>
        <v>0</v>
      </c>
      <c r="S37" s="11">
        <f>+$D$38*'[1]Production plan'!M15/17</f>
        <v>0</v>
      </c>
      <c r="T37" s="11">
        <f>+$D$38*'[1]Production plan'!N15/17</f>
        <v>0</v>
      </c>
      <c r="U37" s="11">
        <f>+$D$38*'[1]Production plan'!O15/17</f>
        <v>0</v>
      </c>
      <c r="V37" s="11">
        <f>+$D$38*'[1]Production plan'!P15/17</f>
        <v>0</v>
      </c>
      <c r="W37" s="11">
        <f>+$D$38*'[1]Production plan'!Q15/17</f>
        <v>0</v>
      </c>
      <c r="X37" s="11">
        <f>+$D$38*'[1]Production plan'!R15/17</f>
        <v>3.0382305882352934</v>
      </c>
      <c r="Y37" s="11">
        <f>+$D$38*'[1]Production plan'!S15/17</f>
        <v>0</v>
      </c>
      <c r="Z37" s="22">
        <f>+$D$38*'[1]Production plan'!T15/17</f>
        <v>0</v>
      </c>
      <c r="AA37" s="22">
        <f>+$D$38*'[1]Production plan'!U15/17</f>
        <v>0</v>
      </c>
      <c r="AB37" s="22">
        <f>+$D$38*'[1]Production plan'!V15/17</f>
        <v>0</v>
      </c>
      <c r="AC37" s="11">
        <f>+$D$38*'[1]Production plan'!W15/17</f>
        <v>0</v>
      </c>
      <c r="AD37" s="11">
        <f>+$D$38*'[1]Production plan'!X15/17</f>
        <v>0</v>
      </c>
      <c r="AE37" s="11">
        <f>+$D$38*'[1]Production plan'!Y15/17</f>
        <v>0</v>
      </c>
      <c r="AF37" s="11">
        <f>+$D$38*'[1]Production plan'!Z15/17</f>
        <v>0</v>
      </c>
      <c r="AG37" s="11">
        <f>+$D$38*'[1]Production plan'!AA15/17</f>
        <v>0</v>
      </c>
      <c r="AH37" s="11">
        <f>+$D$38*'[1]Production plan'!AB15/17</f>
        <v>2.4725647058823528</v>
      </c>
      <c r="AI37" s="11">
        <f>+$D$38*'[1]Production plan'!AC15/17</f>
        <v>0</v>
      </c>
      <c r="AJ37" s="11">
        <f>+$D$38*'[1]Production plan'!AD15/17</f>
        <v>2.4725647058823528</v>
      </c>
      <c r="AK37" s="11">
        <f>+$D$38*'[1]Production plan'!AE15/17</f>
        <v>0</v>
      </c>
      <c r="AL37" s="11">
        <f>+$D$38*'[1]Production plan'!AF15/17</f>
        <v>2.4725647058823528</v>
      </c>
      <c r="AM37" s="11">
        <f>+$D$38*'[1]Production plan'!AG15/17</f>
        <v>0</v>
      </c>
      <c r="AN37" s="11">
        <f>+$D$38*'[1]Production plan'!AH15/17</f>
        <v>0</v>
      </c>
      <c r="AO37" s="11">
        <f>+$D$38*'[1]Production plan'!AI15/17</f>
        <v>0</v>
      </c>
      <c r="AP37" s="11">
        <f>+$D$38*'[1]Production plan'!AJ15/17</f>
        <v>4.9451294117647056</v>
      </c>
      <c r="AQ37" s="11">
        <f>+$D$38*'[1]Production plan'!AK15/17</f>
        <v>0</v>
      </c>
      <c r="AR37" s="11">
        <f>+$D$38*'[1]Production plan'!AL15/17</f>
        <v>6.5935058823529404</v>
      </c>
      <c r="AS37" s="11">
        <f>+$D$38*'[1]Production plan'!AM15/17</f>
        <v>0</v>
      </c>
      <c r="AT37" s="11">
        <f>+$D$38*'[1]Production plan'!AN15/17</f>
        <v>0</v>
      </c>
      <c r="AU37" s="11">
        <f>+$D$38*'[1]Production plan'!AO15/17</f>
        <v>0</v>
      </c>
      <c r="AV37" s="11">
        <f>+$D$38*'[1]Production plan'!AP15/17</f>
        <v>0</v>
      </c>
      <c r="AW37" s="11">
        <f>+$D$38*'[1]Production plan'!AQ15/17</f>
        <v>0</v>
      </c>
      <c r="AX37" s="11">
        <f>+$D$38*'[1]Production plan'!AR15/17</f>
        <v>0</v>
      </c>
      <c r="AY37" s="11">
        <f>+$D$38*'[1]Production plan'!AS15/17</f>
        <v>0</v>
      </c>
      <c r="AZ37" s="11">
        <f>+$D$38*'[1]Production plan'!AT15/17</f>
        <v>0</v>
      </c>
      <c r="BA37" s="11">
        <f>+$D$38*'[1]Production plan'!AU15/17</f>
        <v>0</v>
      </c>
      <c r="BB37" s="11">
        <f>+$D$38*'[1]Production plan'!AV15/17</f>
        <v>0</v>
      </c>
      <c r="BC37" s="11">
        <f>+$D$38*'[1]Production plan'!AW15/17</f>
        <v>7.692423529411764</v>
      </c>
      <c r="BD37" s="11">
        <f>+$D$38*'[1]Production plan'!AX15/17</f>
        <v>0</v>
      </c>
      <c r="BE37" s="11">
        <f>+$D$38*'[1]Production plan'!AY15/17</f>
        <v>0</v>
      </c>
      <c r="BF37" s="11">
        <f>+$D$38*'[1]Production plan'!AZ15/17</f>
        <v>10.989176470588234</v>
      </c>
      <c r="BG37" s="11">
        <f>+$D$38*'[1]Production plan'!BA15/17</f>
        <v>0</v>
      </c>
      <c r="BH37" s="11">
        <f>+$D$38*'[1]Production plan'!BB15/17</f>
        <v>9.8902588235294111</v>
      </c>
      <c r="BI37" s="11">
        <f>+$D$38*'[1]Production plan'!BC15/17</f>
        <v>0</v>
      </c>
      <c r="BJ37" s="11">
        <f>+$D$38*'[1]Production plan'!BD15/17</f>
        <v>0</v>
      </c>
      <c r="BK37" s="11">
        <f>+$D$38*'[1]Production plan'!BE15/17</f>
        <v>0</v>
      </c>
      <c r="BL37" s="11">
        <f>+$D$38*'[1]Production plan'!BF15/17</f>
        <v>0</v>
      </c>
      <c r="BM37" s="11">
        <f>+$D$38*'[1]Production plan'!BG15/17</f>
        <v>0</v>
      </c>
      <c r="BN37" s="11">
        <f>+$D$38*'[1]Production plan'!BH15/17</f>
        <v>0</v>
      </c>
      <c r="BO37" s="11">
        <f>+$D$38*'[1]Production plan'!BI15/17</f>
        <v>0</v>
      </c>
      <c r="BP37" s="11">
        <f>+$D$38*'[1]Production plan'!BJ15/17</f>
        <v>0</v>
      </c>
      <c r="BQ37" s="11">
        <f>+$D$38*'[1]Production plan'!BK15/17</f>
        <v>4.3956705882352942</v>
      </c>
      <c r="BR37" s="11">
        <f>+$D$38*'[1]Production plan'!BL15/17</f>
        <v>4.3956705882352942</v>
      </c>
      <c r="BS37" s="11">
        <f>+$D$38*'[1]Production plan'!BM15/17</f>
        <v>3.2967529411764702</v>
      </c>
      <c r="BT37" s="11">
        <f>+$D$38*'[1]Production plan'!BN15/17</f>
        <v>3.2967529411764702</v>
      </c>
      <c r="BU37" s="11">
        <f>+$D$38*'[1]Production plan'!BO15/17</f>
        <v>0</v>
      </c>
      <c r="BV37" s="11">
        <f>+$D$38*'[1]Production plan'!BP15/17</f>
        <v>0</v>
      </c>
      <c r="BW37" s="11">
        <f>+$D$38*'[1]Production plan'!BQ15/17</f>
        <v>0</v>
      </c>
      <c r="BX37" s="11">
        <f>+$D$38*'[1]Production plan'!BR15/17</f>
        <v>0</v>
      </c>
      <c r="BY37" s="11">
        <f>+$D$38*'[1]Production plan'!BS15/17</f>
        <v>0</v>
      </c>
      <c r="BZ37" s="11">
        <f>+$D$38*'[1]Production plan'!BT15/17</f>
        <v>0</v>
      </c>
    </row>
    <row r="38" spans="1:78" s="10" customFormat="1" x14ac:dyDescent="0.25">
      <c r="D38" s="10">
        <v>2.7999999999999998E-4</v>
      </c>
      <c r="G38" s="10" t="s">
        <v>90</v>
      </c>
      <c r="L38" s="13"/>
      <c r="O38" s="13">
        <v>40</v>
      </c>
      <c r="P38" s="13"/>
      <c r="Q38" s="13"/>
      <c r="R38" s="13"/>
      <c r="T38" s="13"/>
      <c r="V38" s="13"/>
      <c r="X38" s="13"/>
      <c r="Z38" s="1"/>
      <c r="AA38" s="1"/>
      <c r="AB38" s="1"/>
      <c r="AC38" s="13"/>
      <c r="AE38" s="13"/>
      <c r="AV38" s="10">
        <v>40</v>
      </c>
      <c r="BE38" s="10">
        <v>40</v>
      </c>
      <c r="BP38" s="10">
        <v>40</v>
      </c>
    </row>
    <row r="39" spans="1:78" s="10" customFormat="1" x14ac:dyDescent="0.25">
      <c r="G39" s="10" t="s">
        <v>91</v>
      </c>
      <c r="L39" s="13"/>
      <c r="P39" s="13"/>
      <c r="Q39" s="13"/>
      <c r="R39" s="13"/>
      <c r="T39" s="13"/>
      <c r="V39" s="13"/>
      <c r="X39" s="13"/>
      <c r="Z39" s="1">
        <v>40</v>
      </c>
      <c r="AA39" s="1"/>
      <c r="AB39" s="1"/>
      <c r="AC39" s="13"/>
      <c r="AE39" s="13"/>
    </row>
    <row r="40" spans="1:78" s="10" customFormat="1" x14ac:dyDescent="0.25">
      <c r="G40" s="10" t="s">
        <v>92</v>
      </c>
      <c r="I40" s="10">
        <f t="shared" ref="I40" si="21">I41/AVERAGE(J36:P36)</f>
        <v>22.540542595941375</v>
      </c>
      <c r="J40" s="10">
        <f t="shared" ref="J40:BU40" si="22">J41/AVERAGE(K36:Q37)</f>
        <v>45.08108519188275</v>
      </c>
      <c r="K40" s="10">
        <f t="shared" si="22"/>
        <v>47.045950810394579</v>
      </c>
      <c r="L40" s="10">
        <f t="shared" si="22"/>
        <v>26.1366393391081</v>
      </c>
      <c r="M40" s="10">
        <f t="shared" si="22"/>
        <v>19.602479504331075</v>
      </c>
      <c r="N40" s="10">
        <f t="shared" si="22"/>
        <v>15.991822688313649</v>
      </c>
      <c r="O40" s="10">
        <f t="shared" si="22"/>
        <v>41.661656348448233</v>
      </c>
      <c r="P40" s="10">
        <f t="shared" si="22"/>
        <v>32.660786210445671</v>
      </c>
      <c r="Q40" s="10">
        <f t="shared" si="22"/>
        <v>23.999901397847562</v>
      </c>
      <c r="R40" s="10">
        <f t="shared" si="22"/>
        <v>24.638029583639124</v>
      </c>
      <c r="S40" s="10">
        <f t="shared" si="22"/>
        <v>27.156765238714815</v>
      </c>
      <c r="T40" s="10">
        <f t="shared" si="22"/>
        <v>29.997532552572014</v>
      </c>
      <c r="U40" s="10">
        <f t="shared" si="22"/>
        <v>34.402852125989845</v>
      </c>
      <c r="V40" s="10">
        <f t="shared" si="22"/>
        <v>44.209797214501627</v>
      </c>
      <c r="W40" s="10">
        <f t="shared" si="22"/>
        <v>23.637911248636634</v>
      </c>
      <c r="X40" s="10">
        <f t="shared" si="22"/>
        <v>7.6208501157706543</v>
      </c>
      <c r="Y40" s="10">
        <f t="shared" si="22"/>
        <v>7.6208501157706543</v>
      </c>
      <c r="Z40" s="1">
        <f t="shared" si="22"/>
        <v>83.829351273477201</v>
      </c>
      <c r="AA40" s="1">
        <f t="shared" si="22"/>
        <v>47.493919983180028</v>
      </c>
      <c r="AB40" s="1">
        <f t="shared" si="22"/>
        <v>47.493919983180028</v>
      </c>
      <c r="AC40" s="10">
        <f t="shared" si="22"/>
        <v>41.777801261943551</v>
      </c>
      <c r="AD40" s="10">
        <f t="shared" si="22"/>
        <v>63.392633057723621</v>
      </c>
      <c r="AE40" s="10">
        <f t="shared" si="22"/>
        <v>48.559365100121802</v>
      </c>
      <c r="AF40" s="10">
        <f t="shared" si="22"/>
        <v>48.559365100121802</v>
      </c>
      <c r="AG40" s="10">
        <f t="shared" si="22"/>
        <v>48.559365100121802</v>
      </c>
      <c r="AH40" s="10">
        <f t="shared" si="22"/>
        <v>87.847824928463069</v>
      </c>
      <c r="AI40" s="10">
        <f t="shared" si="22"/>
        <v>43.923912464231535</v>
      </c>
      <c r="AJ40" s="10">
        <f t="shared" si="22"/>
        <v>53.898549952308706</v>
      </c>
      <c r="AK40" s="10">
        <f t="shared" si="22"/>
        <v>28.534526445339903</v>
      </c>
      <c r="AL40" s="10">
        <f t="shared" si="22"/>
        <v>31.649067826484167</v>
      </c>
      <c r="AM40" s="10">
        <f t="shared" si="22"/>
        <v>18.317374198465693</v>
      </c>
      <c r="AN40" s="10">
        <f t="shared" si="22"/>
        <v>18.317374198465693</v>
      </c>
      <c r="AO40" s="10">
        <f t="shared" si="22"/>
        <v>12.281663777137132</v>
      </c>
      <c r="AP40" s="10">
        <f t="shared" si="22"/>
        <v>11.938877620738566</v>
      </c>
      <c r="AQ40" s="10">
        <f t="shared" si="22"/>
        <v>8.5568635063830278</v>
      </c>
      <c r="AR40" s="10">
        <f t="shared" si="22"/>
        <v>7.2747976810474322</v>
      </c>
      <c r="AS40" s="10">
        <f t="shared" si="22"/>
        <v>5.3887390229980978</v>
      </c>
      <c r="AT40" s="10">
        <f t="shared" si="22"/>
        <v>2.9283787438546973</v>
      </c>
      <c r="AU40" s="10">
        <f t="shared" si="22"/>
        <v>2.9283787438546973</v>
      </c>
      <c r="AV40" s="10">
        <f t="shared" si="22"/>
        <v>18.649603559033505</v>
      </c>
      <c r="AW40" s="10">
        <f t="shared" si="22"/>
        <v>18.649603559033505</v>
      </c>
      <c r="AX40" s="10">
        <f t="shared" si="22"/>
        <v>21.254238345181307</v>
      </c>
      <c r="AY40" s="10">
        <f t="shared" si="22"/>
        <v>13.05295801760894</v>
      </c>
      <c r="AZ40" s="10">
        <f t="shared" si="22"/>
        <v>12.556275920440136</v>
      </c>
      <c r="BA40" s="10">
        <f t="shared" si="22"/>
        <v>8.2098727172108585</v>
      </c>
      <c r="BB40" s="10">
        <f t="shared" si="22"/>
        <v>8.2098727172108585</v>
      </c>
      <c r="BC40" s="10">
        <f t="shared" si="22"/>
        <v>3.6379442526568186</v>
      </c>
      <c r="BD40" s="10">
        <f t="shared" si="22"/>
        <v>3.6379442526568186</v>
      </c>
      <c r="BE40" s="10">
        <f t="shared" si="22"/>
        <v>19.694774425765054</v>
      </c>
      <c r="BF40" s="10">
        <f t="shared" si="22"/>
        <v>15.192805539618506</v>
      </c>
      <c r="BG40" s="10">
        <f t="shared" si="22"/>
        <v>15.192805539618506</v>
      </c>
      <c r="BH40" s="10">
        <f t="shared" si="22"/>
        <v>10.440704922095518</v>
      </c>
      <c r="BI40" s="10">
        <f t="shared" si="22"/>
        <v>10.440704922095518</v>
      </c>
      <c r="BJ40" s="10">
        <f t="shared" si="22"/>
        <v>7.0454546821690602</v>
      </c>
      <c r="BK40" s="10">
        <f t="shared" si="22"/>
        <v>6.0950535380711122</v>
      </c>
      <c r="BL40" s="10">
        <f t="shared" si="22"/>
        <v>5.5350617500454016</v>
      </c>
      <c r="BM40" s="10">
        <f t="shared" si="22"/>
        <v>1.4955666020273775</v>
      </c>
      <c r="BN40" s="10">
        <f t="shared" si="22"/>
        <v>1.4955666020273775</v>
      </c>
      <c r="BO40" s="10">
        <f t="shared" si="22"/>
        <v>-4.8070249402231662</v>
      </c>
      <c r="BP40" s="10">
        <f t="shared" si="22"/>
        <v>15.205935678283167</v>
      </c>
      <c r="BQ40" s="10">
        <f t="shared" si="22"/>
        <v>10.058560812840017</v>
      </c>
      <c r="BR40" s="10">
        <f t="shared" si="22"/>
        <v>9.5135275924707727</v>
      </c>
      <c r="BS40" s="10">
        <f t="shared" si="22"/>
        <v>8.9943847481091499</v>
      </c>
      <c r="BT40" s="10">
        <f t="shared" si="22"/>
        <v>7.1480379176079829</v>
      </c>
      <c r="BU40" s="10">
        <f t="shared" si="22"/>
        <v>5.95669826467332</v>
      </c>
      <c r="BV40" s="10">
        <f t="shared" ref="BV40:BZ40" si="23">BV41/AVERAGE(BW36:CC37)</f>
        <v>1.5307172234773112</v>
      </c>
      <c r="BW40" s="10">
        <f t="shared" si="23"/>
        <v>1.1480379176079833</v>
      </c>
      <c r="BX40" s="10" t="e">
        <f t="shared" si="23"/>
        <v>#DIV/0!</v>
      </c>
      <c r="BY40" s="10" t="e">
        <f t="shared" si="23"/>
        <v>#DIV/0!</v>
      </c>
      <c r="BZ40" s="10" t="e">
        <f t="shared" si="23"/>
        <v>#DIV/0!</v>
      </c>
    </row>
    <row r="41" spans="1:78" s="10" customFormat="1" x14ac:dyDescent="0.25">
      <c r="G41" s="10" t="s">
        <v>93</v>
      </c>
      <c r="I41" s="11">
        <v>20</v>
      </c>
      <c r="J41" s="11">
        <f t="shared" ref="J41:BU41" si="24">I41+J38-J36+J39-J37</f>
        <v>20</v>
      </c>
      <c r="K41" s="11">
        <f t="shared" si="24"/>
        <v>17.638058782608695</v>
      </c>
      <c r="L41" s="11">
        <f t="shared" si="24"/>
        <v>17.638058782608695</v>
      </c>
      <c r="M41" s="11">
        <f t="shared" si="24"/>
        <v>17.638058782608695</v>
      </c>
      <c r="N41" s="11">
        <f t="shared" si="24"/>
        <v>15.188638260869565</v>
      </c>
      <c r="O41" s="11">
        <f t="shared" si="24"/>
        <v>55.188638260869567</v>
      </c>
      <c r="P41" s="20">
        <v>40</v>
      </c>
      <c r="Q41" s="11">
        <f t="shared" si="24"/>
        <v>40</v>
      </c>
      <c r="R41" s="11">
        <f t="shared" si="24"/>
        <v>38.600331130434782</v>
      </c>
      <c r="S41" s="11">
        <f t="shared" si="24"/>
        <v>34.401324521739127</v>
      </c>
      <c r="T41" s="11">
        <f t="shared" si="24"/>
        <v>31.25206956521739</v>
      </c>
      <c r="U41" s="11">
        <f t="shared" si="24"/>
        <v>28.102814608695653</v>
      </c>
      <c r="V41" s="11">
        <f t="shared" si="24"/>
        <v>22.854056347826088</v>
      </c>
      <c r="W41" s="11">
        <f t="shared" si="24"/>
        <v>22.854056347826088</v>
      </c>
      <c r="X41" s="20">
        <v>4</v>
      </c>
      <c r="Y41" s="11">
        <f t="shared" si="24"/>
        <v>4</v>
      </c>
      <c r="Z41" s="22">
        <f t="shared" si="24"/>
        <v>44</v>
      </c>
      <c r="AA41" s="22">
        <f t="shared" si="24"/>
        <v>44</v>
      </c>
      <c r="AB41" s="22">
        <f t="shared" si="24"/>
        <v>44</v>
      </c>
      <c r="AC41" s="11">
        <f t="shared" si="24"/>
        <v>42.95024834782609</v>
      </c>
      <c r="AD41" s="11">
        <f t="shared" si="24"/>
        <v>36.651738434782615</v>
      </c>
      <c r="AE41" s="11">
        <f t="shared" si="24"/>
        <v>36.651738434782615</v>
      </c>
      <c r="AF41" s="11">
        <f t="shared" si="24"/>
        <v>36.651738434782615</v>
      </c>
      <c r="AG41" s="11">
        <f t="shared" si="24"/>
        <v>36.651738434782615</v>
      </c>
      <c r="AH41" s="11">
        <f t="shared" si="24"/>
        <v>31.029918772378526</v>
      </c>
      <c r="AI41" s="11">
        <f t="shared" si="24"/>
        <v>31.029918772378526</v>
      </c>
      <c r="AJ41" s="11">
        <f t="shared" si="24"/>
        <v>28.557354066496174</v>
      </c>
      <c r="AK41" s="11">
        <f t="shared" si="24"/>
        <v>28.557354066496174</v>
      </c>
      <c r="AL41" s="11">
        <f t="shared" si="24"/>
        <v>26.084789360613822</v>
      </c>
      <c r="AM41" s="11">
        <f t="shared" si="24"/>
        <v>26.084789360613822</v>
      </c>
      <c r="AN41" s="11">
        <f t="shared" si="24"/>
        <v>26.084789360613822</v>
      </c>
      <c r="AO41" s="11">
        <f t="shared" si="24"/>
        <v>26.084789360613822</v>
      </c>
      <c r="AP41" s="11">
        <f t="shared" si="24"/>
        <v>21.139659948849115</v>
      </c>
      <c r="AQ41" s="11">
        <f t="shared" si="24"/>
        <v>21.139659948849115</v>
      </c>
      <c r="AR41" s="11">
        <f t="shared" si="24"/>
        <v>14.546154066496175</v>
      </c>
      <c r="AS41" s="11">
        <f t="shared" si="24"/>
        <v>14.546154066496175</v>
      </c>
      <c r="AT41" s="11">
        <f t="shared" si="24"/>
        <v>6.1481408491048732</v>
      </c>
      <c r="AU41" s="11">
        <f t="shared" si="24"/>
        <v>6.1481408491048732</v>
      </c>
      <c r="AV41" s="11">
        <f t="shared" si="24"/>
        <v>36.350458762148357</v>
      </c>
      <c r="AW41" s="11">
        <f t="shared" si="24"/>
        <v>36.350458762148357</v>
      </c>
      <c r="AX41" s="11">
        <f t="shared" si="24"/>
        <v>26.552776675191836</v>
      </c>
      <c r="AY41" s="11">
        <f t="shared" si="24"/>
        <v>26.552776675191836</v>
      </c>
      <c r="AZ41" s="11">
        <f t="shared" si="24"/>
        <v>16.755094588235316</v>
      </c>
      <c r="BA41" s="11">
        <f t="shared" si="24"/>
        <v>16.755094588235316</v>
      </c>
      <c r="BB41" s="11">
        <f t="shared" si="24"/>
        <v>16.755094588235316</v>
      </c>
      <c r="BC41" s="11">
        <f t="shared" si="24"/>
        <v>9.0626710588235522</v>
      </c>
      <c r="BD41" s="11">
        <f t="shared" si="24"/>
        <v>9.0626710588235522</v>
      </c>
      <c r="BE41" s="11">
        <f t="shared" si="24"/>
        <v>49.062671058823554</v>
      </c>
      <c r="BF41" s="11">
        <f t="shared" si="24"/>
        <v>38.07349458823532</v>
      </c>
      <c r="BG41" s="11">
        <f t="shared" si="24"/>
        <v>38.07349458823532</v>
      </c>
      <c r="BH41" s="11">
        <f t="shared" si="24"/>
        <v>28.183235764705909</v>
      </c>
      <c r="BI41" s="11">
        <f t="shared" si="24"/>
        <v>28.183235764705909</v>
      </c>
      <c r="BJ41" s="11">
        <f t="shared" si="24"/>
        <v>14.186547069053734</v>
      </c>
      <c r="BK41" s="11">
        <f t="shared" si="24"/>
        <v>14.186547069053734</v>
      </c>
      <c r="BL41" s="11">
        <f t="shared" si="24"/>
        <v>14.186547069053734</v>
      </c>
      <c r="BM41" s="11">
        <f t="shared" si="24"/>
        <v>2.9891961125319977</v>
      </c>
      <c r="BN41" s="11">
        <f t="shared" si="24"/>
        <v>2.9891961125319977</v>
      </c>
      <c r="BO41" s="11">
        <f t="shared" si="24"/>
        <v>-9.6078237135549571</v>
      </c>
      <c r="BP41" s="11">
        <f t="shared" si="24"/>
        <v>30.392176286445043</v>
      </c>
      <c r="BQ41" s="11">
        <f t="shared" si="24"/>
        <v>25.996505698209749</v>
      </c>
      <c r="BR41" s="11">
        <f t="shared" si="24"/>
        <v>21.600835109974454</v>
      </c>
      <c r="BS41" s="11">
        <f t="shared" si="24"/>
        <v>18.304082168797983</v>
      </c>
      <c r="BT41" s="11">
        <f t="shared" si="24"/>
        <v>15.007329227621513</v>
      </c>
      <c r="BU41" s="11">
        <f t="shared" si="24"/>
        <v>15.007329227621513</v>
      </c>
      <c r="BV41" s="11">
        <f t="shared" ref="BV41:BZ41" si="25">BU41+BV38-BV36+BV39-BV37</f>
        <v>2.4103094015345583</v>
      </c>
      <c r="BW41" s="11">
        <f t="shared" si="25"/>
        <v>2.4103094015345583</v>
      </c>
      <c r="BX41" s="11">
        <f t="shared" si="25"/>
        <v>-10.186710424552397</v>
      </c>
      <c r="BY41" s="11">
        <f t="shared" si="25"/>
        <v>-10.186710424552397</v>
      </c>
      <c r="BZ41" s="11">
        <f t="shared" si="25"/>
        <v>-10.186710424552397</v>
      </c>
    </row>
    <row r="42" spans="1:78" x14ac:dyDescent="0.25"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/>
      <c r="X42" s="23"/>
      <c r="Y42" s="23"/>
      <c r="Z42" s="25"/>
      <c r="AA42" s="25"/>
      <c r="AB42" s="25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</row>
    <row r="43" spans="1:78" x14ac:dyDescent="0.25"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5"/>
      <c r="AA43" s="25"/>
      <c r="AB43" s="25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</row>
    <row r="44" spans="1:78" s="10" customFormat="1" x14ac:dyDescent="0.25">
      <c r="A44" s="10" t="s">
        <v>100</v>
      </c>
      <c r="B44" s="10" t="s">
        <v>170</v>
      </c>
      <c r="C44" s="10">
        <v>3.9350000000000001E-3</v>
      </c>
      <c r="E44" s="10">
        <v>4</v>
      </c>
      <c r="F44" s="10">
        <v>12</v>
      </c>
      <c r="G44" s="10" t="s">
        <v>88</v>
      </c>
      <c r="H44" s="10">
        <f>SUM(I46:BZ47)</f>
        <v>1485</v>
      </c>
      <c r="I44" s="11">
        <f>$C$44*'[1]Production plan'!C12/34.5+$D$46*'[1]Production plan'!C15/17</f>
        <v>0</v>
      </c>
      <c r="J44" s="11">
        <f>$C$44*'[1]Production plan'!D12/34.5</f>
        <v>0</v>
      </c>
      <c r="K44" s="11">
        <f>$C$44*'[1]Production plan'!E12/34.5</f>
        <v>15.779692173913043</v>
      </c>
      <c r="L44" s="11">
        <f>$C$44*'[1]Production plan'!F12/34.5</f>
        <v>0</v>
      </c>
      <c r="M44" s="11">
        <f>$C$44*'[1]Production plan'!G12/34.5</f>
        <v>0</v>
      </c>
      <c r="N44" s="11">
        <f>$C$44*'[1]Production plan'!H12/34.5</f>
        <v>16.364125217391301</v>
      </c>
      <c r="O44" s="11">
        <f>$C$44*'[1]Production plan'!I12/34.5</f>
        <v>0</v>
      </c>
      <c r="P44" s="11">
        <f>$C$44*'[1]Production plan'!J12/34.5</f>
        <v>9.350928695652172</v>
      </c>
      <c r="Q44" s="11">
        <f>$C$44*'[1]Production plan'!K12/34.5</f>
        <v>0</v>
      </c>
      <c r="R44" s="11">
        <f>$C$44*'[1]Production plan'!L12/34.5</f>
        <v>9.350928695652172</v>
      </c>
      <c r="S44" s="11">
        <f>$C$44*'[1]Production plan'!M12/34.5</f>
        <v>28.052786086956516</v>
      </c>
      <c r="T44" s="11">
        <f>$C$44*'[1]Production plan'!N12/34.5</f>
        <v>21.039589565217391</v>
      </c>
      <c r="U44" s="11">
        <f>$C$44*'[1]Production plan'!O12/34.5</f>
        <v>21.039589565217391</v>
      </c>
      <c r="V44" s="11">
        <f>$C$44*'[1]Production plan'!P12/34.5</f>
        <v>35.065982608695641</v>
      </c>
      <c r="W44" s="11">
        <f>$C$44*'[1]Production plan'!Q12/34.5</f>
        <v>0</v>
      </c>
      <c r="X44" s="11">
        <f>$C$44*'[1]Production plan'!R12/34.5+45</f>
        <v>66.039589565217398</v>
      </c>
      <c r="Y44" s="11">
        <f>$C$44*'[1]Production plan'!S12/34.5</f>
        <v>0</v>
      </c>
      <c r="Z44" s="22">
        <f>$C$44*'[1]Production plan'!T12/34.5</f>
        <v>0</v>
      </c>
      <c r="AA44" s="22">
        <f>$C$44*'[1]Production plan'!U12/34.5</f>
        <v>0</v>
      </c>
      <c r="AB44" s="22">
        <f>$C$44*'[1]Production plan'!V12/34.5</f>
        <v>0</v>
      </c>
      <c r="AC44" s="11">
        <f>$C$44*'[1]Production plan'!W12/34.5</f>
        <v>7.013196521739129</v>
      </c>
      <c r="AD44" s="11">
        <f>$C$44*'[1]Production plan'!X12/34.5</f>
        <v>42.079179130434781</v>
      </c>
      <c r="AE44" s="11">
        <f>$C$44*'[1]Production plan'!Y12/34.5</f>
        <v>0</v>
      </c>
      <c r="AF44" s="11">
        <f>$C$44*'[1]Production plan'!Z12/34.5</f>
        <v>0</v>
      </c>
      <c r="AG44" s="11">
        <f>$C$44*'[1]Production plan'!AA12/34.5</f>
        <v>0</v>
      </c>
      <c r="AH44" s="11">
        <f>$C$44*'[1]Production plan'!AB12/34.5</f>
        <v>21.039589565217391</v>
      </c>
      <c r="AI44" s="11">
        <f>$C$44*'[1]Production plan'!AC12/34.5</f>
        <v>0</v>
      </c>
      <c r="AJ44" s="11">
        <f>$C$44*'[1]Production plan'!AD12/34.5</f>
        <v>0</v>
      </c>
      <c r="AK44" s="11">
        <f>$C$44*'[1]Production plan'!AE12/34.5</f>
        <v>0</v>
      </c>
      <c r="AL44" s="11">
        <f>$C$44*'[1]Production plan'!AF12/34.5</f>
        <v>0</v>
      </c>
      <c r="AM44" s="11">
        <f>$C$44*'[1]Production plan'!AG12/34.5</f>
        <v>0</v>
      </c>
      <c r="AN44" s="11">
        <f>$C$44*'[1]Production plan'!AH12/34.5</f>
        <v>0</v>
      </c>
      <c r="AO44" s="11">
        <f>$C$44*'[1]Production plan'!AI12/34.5</f>
        <v>0</v>
      </c>
      <c r="AP44" s="11">
        <f>$C$44*'[1]Production plan'!AJ12/34.5</f>
        <v>0</v>
      </c>
      <c r="AQ44" s="11">
        <f>$C$44*'[1]Production plan'!AK12/34.5</f>
        <v>0</v>
      </c>
      <c r="AR44" s="11">
        <f>$C$44*'[1]Production plan'!AL12/34.5</f>
        <v>0</v>
      </c>
      <c r="AS44" s="11">
        <f>$C$44*'[1]Production plan'!AM12/34.5</f>
        <v>0</v>
      </c>
      <c r="AT44" s="11">
        <f>$C$44*'[1]Production plan'!AN12/34.5</f>
        <v>56.105572173913032</v>
      </c>
      <c r="AU44" s="11">
        <f>$C$44*'[1]Production plan'!AO12/34.5</f>
        <v>0</v>
      </c>
      <c r="AV44" s="11">
        <f>$C$44*'[1]Production plan'!AP12/34.5</f>
        <v>65.456500869565204</v>
      </c>
      <c r="AW44" s="11">
        <f>$C$44*'[1]Production plan'!AQ12/34.5</f>
        <v>0</v>
      </c>
      <c r="AX44" s="11">
        <f>$C$44*'[1]Production plan'!AR12/34.5</f>
        <v>65.456500869565204</v>
      </c>
      <c r="AY44" s="11">
        <f>$C$44*'[1]Production plan'!AS12/34.5</f>
        <v>0</v>
      </c>
      <c r="AZ44" s="11">
        <f>$C$44*'[1]Production plan'!AT12/34.5</f>
        <v>65.456500869565204</v>
      </c>
      <c r="BA44" s="11">
        <f>$C$44*'[1]Production plan'!AU12/34.5</f>
        <v>0</v>
      </c>
      <c r="BB44" s="11">
        <f>$C$44*'[1]Production plan'!AV12/34.5</f>
        <v>0</v>
      </c>
      <c r="BC44" s="11">
        <f>$C$44*'[1]Production plan'!AW12/34.5</f>
        <v>0</v>
      </c>
      <c r="BD44" s="11">
        <f>$C$44*'[1]Production plan'!AX12/34.5</f>
        <v>0</v>
      </c>
      <c r="BE44" s="11">
        <f>$C$44*'[1]Production plan'!AY12/34.5</f>
        <v>0</v>
      </c>
      <c r="BF44" s="11">
        <f>$C$44*'[1]Production plan'!AZ12/34.5</f>
        <v>0</v>
      </c>
      <c r="BG44" s="11">
        <f>$C$44*'[1]Production plan'!BA12/34.5</f>
        <v>0</v>
      </c>
      <c r="BH44" s="11">
        <f>$C$44*'[1]Production plan'!BB12/34.5</f>
        <v>0</v>
      </c>
      <c r="BI44" s="11">
        <f>$C$44*'[1]Production plan'!BC12/34.5</f>
        <v>0</v>
      </c>
      <c r="BJ44" s="11">
        <f>$C$44*'[1]Production plan'!BD12/34.5</f>
        <v>93.509286956521734</v>
      </c>
      <c r="BK44" s="11">
        <f>$C$44*'[1]Production plan'!BE12/34.5</f>
        <v>0</v>
      </c>
      <c r="BL44" s="11">
        <f>$C$44*'[1]Production plan'!BF12/34.5</f>
        <v>0</v>
      </c>
      <c r="BM44" s="11">
        <f>$C$44*'[1]Production plan'!BG12/34.5</f>
        <v>74.807429565217376</v>
      </c>
      <c r="BN44" s="11">
        <f>$C$44*'[1]Production plan'!BH12/34.5</f>
        <v>0</v>
      </c>
      <c r="BO44" s="11">
        <f>$C$44*'[1]Production plan'!BI12/34.5</f>
        <v>84.158358260869562</v>
      </c>
      <c r="BP44" s="11">
        <f>$C$44*'[1]Production plan'!BJ12/34.5</f>
        <v>0</v>
      </c>
      <c r="BQ44" s="11">
        <f>$C$44*'[1]Production plan'!BK12/34.5</f>
        <v>0</v>
      </c>
      <c r="BR44" s="11">
        <f>$C$44*'[1]Production plan'!BL12/34.5</f>
        <v>0</v>
      </c>
      <c r="BS44" s="11">
        <f>$C$44*'[1]Production plan'!BM12/34.5</f>
        <v>0</v>
      </c>
      <c r="BT44" s="11">
        <f>$C$44*'[1]Production plan'!BN12/34.5</f>
        <v>0</v>
      </c>
      <c r="BU44" s="11">
        <f>$C$44*'[1]Production plan'!BO12/34.5</f>
        <v>0</v>
      </c>
      <c r="BV44" s="11">
        <f>$C$44*'[1]Production plan'!BP12/34.5</f>
        <v>84.158358260869562</v>
      </c>
      <c r="BW44" s="11">
        <f>$C$44*'[1]Production plan'!BQ12/34.5</f>
        <v>0</v>
      </c>
      <c r="BX44" s="11">
        <f>$C$44*'[1]Production plan'!BR12/34.5</f>
        <v>84.158358260869562</v>
      </c>
      <c r="BY44" s="11">
        <f>$C$44*'[1]Production plan'!BS12/34.5</f>
        <v>0</v>
      </c>
      <c r="BZ44" s="11">
        <f>$C$44*'[1]Production plan'!BT12/34.5</f>
        <v>0</v>
      </c>
    </row>
    <row r="45" spans="1:78" s="10" customFormat="1" x14ac:dyDescent="0.25">
      <c r="G45" s="10" t="s">
        <v>89</v>
      </c>
      <c r="I45" s="11"/>
      <c r="J45" s="11">
        <f>+$D$46*'[1]Production plan'!D15/17</f>
        <v>0</v>
      </c>
      <c r="K45" s="11">
        <f>+$D$46*'[1]Production plan'!E15/17</f>
        <v>0</v>
      </c>
      <c r="L45" s="11">
        <f>+$D$46*'[1]Production plan'!F15/17</f>
        <v>0</v>
      </c>
      <c r="M45" s="11">
        <f>+$D$46*'[1]Production plan'!G15/17</f>
        <v>0</v>
      </c>
      <c r="N45" s="11">
        <f>+$D$46*'[1]Production plan'!H15/17</f>
        <v>0</v>
      </c>
      <c r="O45" s="11">
        <f>+$D$46*'[1]Production plan'!I15/17</f>
        <v>0</v>
      </c>
      <c r="P45" s="11">
        <f>+$D$46*'[1]Production plan'!J15/17</f>
        <v>0</v>
      </c>
      <c r="Q45" s="11">
        <f>+$D$46*'[1]Production plan'!K15/17</f>
        <v>0</v>
      </c>
      <c r="R45" s="11">
        <f>+$D$46*'[1]Production plan'!L15/17</f>
        <v>0</v>
      </c>
      <c r="S45" s="11">
        <f>+$D$46*'[1]Production plan'!M15/17</f>
        <v>0</v>
      </c>
      <c r="T45" s="11">
        <f>+$D$46*'[1]Production plan'!N15/17</f>
        <v>0</v>
      </c>
      <c r="U45" s="11">
        <f>+$D$46*'[1]Production plan'!O15/17</f>
        <v>0</v>
      </c>
      <c r="V45" s="11">
        <f>+$D$46*'[1]Production plan'!P15/17</f>
        <v>0</v>
      </c>
      <c r="W45" s="11">
        <f>+$D$46*'[1]Production plan'!Q15/17</f>
        <v>0</v>
      </c>
      <c r="X45" s="11">
        <f>+$D$46*'[1]Production plan'!R15/17</f>
        <v>20.280189176470586</v>
      </c>
      <c r="Y45" s="11">
        <f>+$D$46*'[1]Production plan'!S15/17</f>
        <v>0</v>
      </c>
      <c r="Z45" s="22">
        <f>+$D$46*'[1]Production plan'!T15/17</f>
        <v>0</v>
      </c>
      <c r="AA45" s="22">
        <f>+$D$46*'[1]Production plan'!U15/17</f>
        <v>0</v>
      </c>
      <c r="AB45" s="22">
        <f>+$D$46*'[1]Production plan'!V15/17</f>
        <v>0</v>
      </c>
      <c r="AC45" s="11">
        <f>+$D$46*'[1]Production plan'!W15/17</f>
        <v>0</v>
      </c>
      <c r="AD45" s="11">
        <f>+$D$46*'[1]Production plan'!X15/17</f>
        <v>0</v>
      </c>
      <c r="AE45" s="11">
        <f>+$D$46*'[1]Production plan'!Y15/17</f>
        <v>0</v>
      </c>
      <c r="AF45" s="11">
        <f>+$D$46*'[1]Production plan'!Z15/17</f>
        <v>0</v>
      </c>
      <c r="AG45" s="11">
        <f>+$D$46*'[1]Production plan'!AA15/17</f>
        <v>0</v>
      </c>
      <c r="AH45" s="11">
        <f>+$D$46*'[1]Production plan'!AB15/17</f>
        <v>16.504369411764706</v>
      </c>
      <c r="AI45" s="11">
        <f>+$D$46*'[1]Production plan'!AC15/17</f>
        <v>0</v>
      </c>
      <c r="AJ45" s="11">
        <f>+$D$46*'[1]Production plan'!AD15/17</f>
        <v>16.504369411764706</v>
      </c>
      <c r="AK45" s="11">
        <f>+$D$46*'[1]Production plan'!AE15/17</f>
        <v>0</v>
      </c>
      <c r="AL45" s="11">
        <f>+$D$46*'[1]Production plan'!AF15/17</f>
        <v>16.504369411764706</v>
      </c>
      <c r="AM45" s="11">
        <f>+$D$46*'[1]Production plan'!AG15/17</f>
        <v>0</v>
      </c>
      <c r="AN45" s="11">
        <f>+$D$46*'[1]Production plan'!AH15/17</f>
        <v>0</v>
      </c>
      <c r="AO45" s="11">
        <f>+$D$46*'[1]Production plan'!AI15/17</f>
        <v>0</v>
      </c>
      <c r="AP45" s="11">
        <f>+$D$46*'[1]Production plan'!AJ15/17</f>
        <v>33.008738823529413</v>
      </c>
      <c r="AQ45" s="11">
        <f>+$D$46*'[1]Production plan'!AK15/17</f>
        <v>0</v>
      </c>
      <c r="AR45" s="11">
        <f>+$D$46*'[1]Production plan'!AL15/17</f>
        <v>44.011651764705881</v>
      </c>
      <c r="AS45" s="11">
        <f>+$D$46*'[1]Production plan'!AM15/17</f>
        <v>0</v>
      </c>
      <c r="AT45" s="11">
        <f>+$D$46*'[1]Production plan'!AN15/17</f>
        <v>0</v>
      </c>
      <c r="AU45" s="11">
        <f>+$D$46*'[1]Production plan'!AO15/17</f>
        <v>0</v>
      </c>
      <c r="AV45" s="11">
        <f>+$D$46*'[1]Production plan'!AP15/17</f>
        <v>0</v>
      </c>
      <c r="AW45" s="11">
        <f>+$D$46*'[1]Production plan'!AQ15/17</f>
        <v>0</v>
      </c>
      <c r="AX45" s="11">
        <f>+$D$46*'[1]Production plan'!AR15/17</f>
        <v>0</v>
      </c>
      <c r="AY45" s="11">
        <f>+$D$46*'[1]Production plan'!AS15/17</f>
        <v>0</v>
      </c>
      <c r="AZ45" s="11">
        <f>+$D$46*'[1]Production plan'!AT15/17</f>
        <v>0</v>
      </c>
      <c r="BA45" s="11">
        <f>+$D$46*'[1]Production plan'!AU15/17</f>
        <v>0</v>
      </c>
      <c r="BB45" s="11">
        <f>+$D$46*'[1]Production plan'!AV15/17</f>
        <v>0</v>
      </c>
      <c r="BC45" s="11">
        <f>+$D$46*'[1]Production plan'!AW15/17</f>
        <v>51.346927058823525</v>
      </c>
      <c r="BD45" s="11">
        <f>+$D$46*'[1]Production plan'!AX15/17</f>
        <v>0</v>
      </c>
      <c r="BE45" s="11">
        <f>+$D$46*'[1]Production plan'!AY15/17</f>
        <v>0</v>
      </c>
      <c r="BF45" s="11">
        <f>+$D$46*'[1]Production plan'!AZ15/17</f>
        <v>73.352752941176462</v>
      </c>
      <c r="BG45" s="11">
        <f>+$D$46*'[1]Production plan'!BA15/17</f>
        <v>0</v>
      </c>
      <c r="BH45" s="11">
        <f>+$D$46*'[1]Production plan'!BB15/17</f>
        <v>66.017477647058826</v>
      </c>
      <c r="BI45" s="11">
        <f>+$D$46*'[1]Production plan'!BC15/17</f>
        <v>0</v>
      </c>
      <c r="BJ45" s="11">
        <f>+$D$46*'[1]Production plan'!BD15/17</f>
        <v>0</v>
      </c>
      <c r="BK45" s="11">
        <f>+$D$46*'[1]Production plan'!BE15/17</f>
        <v>0</v>
      </c>
      <c r="BL45" s="11">
        <f>+$D$46*'[1]Production plan'!BF15/17</f>
        <v>0</v>
      </c>
      <c r="BM45" s="11">
        <f>+$D$46*'[1]Production plan'!BG15/17</f>
        <v>0</v>
      </c>
      <c r="BN45" s="11">
        <f>+$D$46*'[1]Production plan'!BH15/17</f>
        <v>0</v>
      </c>
      <c r="BO45" s="11">
        <f>+$D$46*'[1]Production plan'!BI15/17</f>
        <v>0</v>
      </c>
      <c r="BP45" s="11">
        <f>+$D$46*'[1]Production plan'!BJ15/17</f>
        <v>0</v>
      </c>
      <c r="BQ45" s="11">
        <f>+$D$46*'[1]Production plan'!BK15/17</f>
        <v>29.341101176470588</v>
      </c>
      <c r="BR45" s="11">
        <f>+$D$46*'[1]Production plan'!BL15/17</f>
        <v>29.341101176470588</v>
      </c>
      <c r="BS45" s="11">
        <f>+$D$46*'[1]Production plan'!BM15/17</f>
        <v>22.005825882352941</v>
      </c>
      <c r="BT45" s="11">
        <f>+$D$46*'[1]Production plan'!BN15/17</f>
        <v>22.005825882352941</v>
      </c>
      <c r="BU45" s="11">
        <f>+$D$46*'[1]Production plan'!BO15/17</f>
        <v>0</v>
      </c>
      <c r="BV45" s="11">
        <f>+$D$46*'[1]Production plan'!BP15/17</f>
        <v>0</v>
      </c>
      <c r="BW45" s="11">
        <f>+$D$46*'[1]Production plan'!BQ15/17</f>
        <v>0</v>
      </c>
      <c r="BX45" s="11">
        <f>+$D$46*'[1]Production plan'!BR15/17</f>
        <v>0</v>
      </c>
      <c r="BY45" s="11">
        <f>+$D$46*'[1]Production plan'!BS15/17</f>
        <v>0</v>
      </c>
      <c r="BZ45" s="11">
        <f>+$D$46*'[1]Production plan'!BT15/17</f>
        <v>0</v>
      </c>
    </row>
    <row r="46" spans="1:78" s="10" customFormat="1" x14ac:dyDescent="0.25">
      <c r="D46" s="10">
        <v>1.869E-3</v>
      </c>
      <c r="G46" s="10" t="s">
        <v>90</v>
      </c>
      <c r="L46" s="13"/>
      <c r="P46" s="13">
        <v>45</v>
      </c>
      <c r="Q46" s="13">
        <v>120</v>
      </c>
      <c r="R46" s="13"/>
      <c r="T46" s="13"/>
      <c r="U46" s="13">
        <v>120</v>
      </c>
      <c r="V46" s="13"/>
      <c r="X46" s="13">
        <v>120</v>
      </c>
      <c r="Y46" s="13">
        <v>120</v>
      </c>
      <c r="Z46" s="1"/>
      <c r="AA46" s="1"/>
      <c r="AB46" s="1"/>
      <c r="AG46" s="13">
        <v>120</v>
      </c>
      <c r="AX46" s="10">
        <v>120</v>
      </c>
      <c r="BC46" s="10">
        <v>120</v>
      </c>
      <c r="BH46" s="10">
        <v>120</v>
      </c>
      <c r="BK46" s="10">
        <v>120</v>
      </c>
      <c r="BO46" s="10">
        <v>120</v>
      </c>
      <c r="BT46" s="10">
        <v>120</v>
      </c>
    </row>
    <row r="47" spans="1:78" s="10" customFormat="1" x14ac:dyDescent="0.25">
      <c r="G47" s="10" t="s">
        <v>91</v>
      </c>
      <c r="L47" s="13"/>
      <c r="R47" s="13"/>
      <c r="T47" s="13"/>
      <c r="V47" s="13"/>
      <c r="Z47" s="1"/>
      <c r="AA47" s="1"/>
      <c r="AB47" s="1"/>
      <c r="AT47" s="13">
        <v>120</v>
      </c>
    </row>
    <row r="48" spans="1:78" s="10" customFormat="1" x14ac:dyDescent="0.25">
      <c r="G48" s="10" t="s">
        <v>92</v>
      </c>
      <c r="I48" s="10">
        <f t="shared" ref="I48" si="26">I49/AVERAGE(J44:P44)</f>
        <v>17.713085855730547</v>
      </c>
      <c r="J48" s="10">
        <f t="shared" ref="J48:BU48" si="27">J49/AVERAGE(K44:Q45)</f>
        <v>35.426171711461095</v>
      </c>
      <c r="K48" s="10">
        <f t="shared" si="27"/>
        <v>35.62096985856229</v>
      </c>
      <c r="L48" s="10">
        <f t="shared" si="27"/>
        <v>19.789427699201276</v>
      </c>
      <c r="M48" s="10">
        <f t="shared" si="27"/>
        <v>14.842070774400954</v>
      </c>
      <c r="N48" s="10">
        <f t="shared" si="27"/>
        <v>11.48196178627459</v>
      </c>
      <c r="O48" s="10">
        <f t="shared" si="27"/>
        <v>1.6949179188097967</v>
      </c>
      <c r="P48" s="10">
        <f t="shared" si="27"/>
        <v>6.1902571181158548</v>
      </c>
      <c r="Q48" s="10">
        <f t="shared" si="27"/>
        <v>11.893777031203433</v>
      </c>
      <c r="R48" s="10">
        <f t="shared" si="27"/>
        <v>11.79093986228272</v>
      </c>
      <c r="S48" s="10">
        <f t="shared" si="27"/>
        <v>11.411835380830455</v>
      </c>
      <c r="T48" s="10">
        <f t="shared" si="27"/>
        <v>14.744566093745672</v>
      </c>
      <c r="U48" s="10">
        <f t="shared" si="27"/>
        <v>28.71379400114412</v>
      </c>
      <c r="V48" s="10">
        <f t="shared" si="27"/>
        <v>2.2500086320754988</v>
      </c>
      <c r="W48" s="10">
        <f t="shared" si="27"/>
        <v>1.5508209062916962</v>
      </c>
      <c r="X48" s="10">
        <f t="shared" si="27"/>
        <v>12.832949956702743</v>
      </c>
      <c r="Y48" s="10">
        <f t="shared" si="27"/>
        <v>47.054149841243387</v>
      </c>
      <c r="Z48" s="1">
        <f t="shared" si="27"/>
        <v>47.054149841243387</v>
      </c>
      <c r="AA48" s="1">
        <f t="shared" si="27"/>
        <v>26.663177867437252</v>
      </c>
      <c r="AB48" s="1">
        <f t="shared" si="27"/>
        <v>26.663177867437252</v>
      </c>
      <c r="AC48" s="10">
        <f t="shared" si="27"/>
        <v>23.009181302805541</v>
      </c>
      <c r="AD48" s="10">
        <f t="shared" si="27"/>
        <v>30.023254913604742</v>
      </c>
      <c r="AE48" s="10">
        <f t="shared" si="27"/>
        <v>22.999924757771634</v>
      </c>
      <c r="AF48" s="10">
        <f t="shared" si="27"/>
        <v>22.999924757771634</v>
      </c>
      <c r="AG48" s="10">
        <f t="shared" si="27"/>
        <v>46.811912851412181</v>
      </c>
      <c r="AH48" s="10">
        <f t="shared" si="27"/>
        <v>84.13200304436468</v>
      </c>
      <c r="AI48" s="10">
        <f t="shared" si="27"/>
        <v>42.06600152218234</v>
      </c>
      <c r="AJ48" s="10">
        <f t="shared" si="27"/>
        <v>51.421335362909794</v>
      </c>
      <c r="AK48" s="10">
        <f t="shared" si="27"/>
        <v>27.223059898011066</v>
      </c>
      <c r="AL48" s="10">
        <f t="shared" si="27"/>
        <v>30.056572733299145</v>
      </c>
      <c r="AM48" s="10">
        <f t="shared" si="27"/>
        <v>17.389312524999202</v>
      </c>
      <c r="AN48" s="10">
        <f t="shared" si="27"/>
        <v>17.389312524999202</v>
      </c>
      <c r="AO48" s="10">
        <f t="shared" si="27"/>
        <v>11.657469291728054</v>
      </c>
      <c r="AP48" s="10">
        <f t="shared" si="27"/>
        <v>11.190462920849914</v>
      </c>
      <c r="AQ48" s="10">
        <f t="shared" si="27"/>
        <v>8.0199316894466453</v>
      </c>
      <c r="AR48" s="10">
        <f t="shared" si="27"/>
        <v>6.6126239632333021</v>
      </c>
      <c r="AS48" s="10">
        <f t="shared" si="27"/>
        <v>4.8982399727654089</v>
      </c>
      <c r="AT48" s="10">
        <f t="shared" si="27"/>
        <v>10.853037078976406</v>
      </c>
      <c r="AU48" s="10">
        <f t="shared" si="27"/>
        <v>10.853037078976406</v>
      </c>
      <c r="AV48" s="10">
        <f t="shared" si="27"/>
        <v>6.6652856106682075</v>
      </c>
      <c r="AW48" s="10">
        <f t="shared" si="27"/>
        <v>6.6652856106682075</v>
      </c>
      <c r="AX48" s="10">
        <f t="shared" si="27"/>
        <v>16.938059984484848</v>
      </c>
      <c r="AY48" s="10">
        <f t="shared" si="27"/>
        <v>10.404202795814307</v>
      </c>
      <c r="AZ48" s="10">
        <f t="shared" si="27"/>
        <v>8.516721586379278</v>
      </c>
      <c r="BA48" s="10">
        <f t="shared" si="27"/>
        <v>5.5686256526326048</v>
      </c>
      <c r="BB48" s="10">
        <f t="shared" si="27"/>
        <v>5.5686256526326048</v>
      </c>
      <c r="BC48" s="10">
        <f t="shared" si="27"/>
        <v>8.687648870872577</v>
      </c>
      <c r="BD48" s="10">
        <f t="shared" si="27"/>
        <v>8.687648870872577</v>
      </c>
      <c r="BE48" s="10">
        <f t="shared" si="27"/>
        <v>8.687648870872577</v>
      </c>
      <c r="BF48" s="10">
        <f t="shared" si="27"/>
        <v>4.2513511099151362</v>
      </c>
      <c r="BG48" s="10">
        <f t="shared" si="27"/>
        <v>4.2513511099151362</v>
      </c>
      <c r="BH48" s="10">
        <f t="shared" si="27"/>
        <v>6.9392681670469898</v>
      </c>
      <c r="BI48" s="10">
        <f t="shared" si="27"/>
        <v>6.9392681670469898</v>
      </c>
      <c r="BJ48" s="10">
        <f t="shared" si="27"/>
        <v>2.3518111013689222</v>
      </c>
      <c r="BK48" s="10">
        <f t="shared" si="27"/>
        <v>9.7536495984836939</v>
      </c>
      <c r="BL48" s="10">
        <f t="shared" si="27"/>
        <v>8.8580364248268211</v>
      </c>
      <c r="BM48" s="10">
        <f t="shared" si="27"/>
        <v>5.7561973948084733</v>
      </c>
      <c r="BN48" s="10">
        <f t="shared" si="27"/>
        <v>5.7561973948084733</v>
      </c>
      <c r="BO48" s="10">
        <f t="shared" si="27"/>
        <v>8.4416511978993203</v>
      </c>
      <c r="BP48" s="10">
        <f t="shared" si="27"/>
        <v>8.4416511978993203</v>
      </c>
      <c r="BQ48" s="10">
        <f t="shared" si="27"/>
        <v>4.8271127858112237</v>
      </c>
      <c r="BR48" s="10">
        <f t="shared" si="27"/>
        <v>3.559535523272404</v>
      </c>
      <c r="BS48" s="10">
        <f t="shared" si="27"/>
        <v>2.3523687814686292</v>
      </c>
      <c r="BT48" s="10">
        <f t="shared" si="27"/>
        <v>9.266343401776318</v>
      </c>
      <c r="BU48" s="10">
        <f t="shared" si="27"/>
        <v>7.7219528348135968</v>
      </c>
      <c r="BV48" s="10">
        <f t="shared" ref="BV48:BZ48" si="28">BV49/AVERAGE(BW44:CC45)</f>
        <v>4.3551245357017558</v>
      </c>
      <c r="BW48" s="10">
        <f t="shared" si="28"/>
        <v>3.2663434017763171</v>
      </c>
      <c r="BX48" s="10" t="e">
        <f t="shared" si="28"/>
        <v>#DIV/0!</v>
      </c>
      <c r="BY48" s="10" t="e">
        <f t="shared" si="28"/>
        <v>#DIV/0!</v>
      </c>
      <c r="BZ48" s="10" t="e">
        <f t="shared" si="28"/>
        <v>#DIV/0!</v>
      </c>
    </row>
    <row r="49" spans="1:78" s="10" customFormat="1" x14ac:dyDescent="0.25">
      <c r="G49" s="10" t="s">
        <v>93</v>
      </c>
      <c r="I49" s="11">
        <v>105</v>
      </c>
      <c r="J49" s="11">
        <f t="shared" ref="J49:BU49" si="29">I49+J46-J44+J47-J45</f>
        <v>105</v>
      </c>
      <c r="K49" s="11">
        <f t="shared" si="29"/>
        <v>89.220307826086952</v>
      </c>
      <c r="L49" s="11">
        <f t="shared" si="29"/>
        <v>89.220307826086952</v>
      </c>
      <c r="M49" s="11">
        <f t="shared" si="29"/>
        <v>89.220307826086952</v>
      </c>
      <c r="N49" s="11">
        <f t="shared" si="29"/>
        <v>72.856182608695647</v>
      </c>
      <c r="O49" s="20">
        <v>15</v>
      </c>
      <c r="P49" s="11">
        <f t="shared" si="29"/>
        <v>50.649071304347828</v>
      </c>
      <c r="Q49" s="11">
        <f t="shared" si="29"/>
        <v>170.64907130434784</v>
      </c>
      <c r="R49" s="11">
        <f t="shared" si="29"/>
        <v>161.29814260869568</v>
      </c>
      <c r="S49" s="11">
        <f t="shared" si="29"/>
        <v>133.24535652173915</v>
      </c>
      <c r="T49" s="20">
        <v>150</v>
      </c>
      <c r="U49" s="11">
        <f t="shared" si="29"/>
        <v>248.9604104347826</v>
      </c>
      <c r="V49" s="20">
        <v>15</v>
      </c>
      <c r="W49" s="11">
        <f t="shared" si="29"/>
        <v>15</v>
      </c>
      <c r="X49" s="20">
        <v>45</v>
      </c>
      <c r="Y49" s="11">
        <f t="shared" si="29"/>
        <v>165</v>
      </c>
      <c r="Z49" s="22">
        <f t="shared" si="29"/>
        <v>165</v>
      </c>
      <c r="AA49" s="22">
        <f t="shared" si="29"/>
        <v>165</v>
      </c>
      <c r="AB49" s="22">
        <f t="shared" si="29"/>
        <v>165</v>
      </c>
      <c r="AC49" s="11">
        <f t="shared" si="29"/>
        <v>157.98680347826087</v>
      </c>
      <c r="AD49" s="11">
        <f t="shared" si="29"/>
        <v>115.90762434782609</v>
      </c>
      <c r="AE49" s="11">
        <f t="shared" si="29"/>
        <v>115.90762434782609</v>
      </c>
      <c r="AF49" s="11">
        <f t="shared" si="29"/>
        <v>115.90762434782609</v>
      </c>
      <c r="AG49" s="11">
        <f t="shared" si="29"/>
        <v>235.90762434782607</v>
      </c>
      <c r="AH49" s="11">
        <f t="shared" si="29"/>
        <v>198.36366537084396</v>
      </c>
      <c r="AI49" s="11">
        <f t="shared" si="29"/>
        <v>198.36366537084396</v>
      </c>
      <c r="AJ49" s="11">
        <f t="shared" si="29"/>
        <v>181.85929595907925</v>
      </c>
      <c r="AK49" s="11">
        <f t="shared" si="29"/>
        <v>181.85929595907925</v>
      </c>
      <c r="AL49" s="11">
        <f t="shared" si="29"/>
        <v>165.35492654731453</v>
      </c>
      <c r="AM49" s="11">
        <f t="shared" si="29"/>
        <v>165.35492654731453</v>
      </c>
      <c r="AN49" s="11">
        <f t="shared" si="29"/>
        <v>165.35492654731453</v>
      </c>
      <c r="AO49" s="11">
        <f t="shared" si="29"/>
        <v>165.35492654731453</v>
      </c>
      <c r="AP49" s="11">
        <f t="shared" si="29"/>
        <v>132.34618772378514</v>
      </c>
      <c r="AQ49" s="11">
        <f t="shared" si="29"/>
        <v>132.34618772378514</v>
      </c>
      <c r="AR49" s="11">
        <f t="shared" si="29"/>
        <v>88.334535959079261</v>
      </c>
      <c r="AS49" s="11">
        <f t="shared" si="29"/>
        <v>88.334535959079261</v>
      </c>
      <c r="AT49" s="11">
        <f t="shared" si="29"/>
        <v>152.22896378516623</v>
      </c>
      <c r="AU49" s="11">
        <f t="shared" si="29"/>
        <v>152.22896378516623</v>
      </c>
      <c r="AV49" s="11">
        <f t="shared" si="29"/>
        <v>86.772462915601025</v>
      </c>
      <c r="AW49" s="11">
        <f t="shared" si="29"/>
        <v>86.772462915601025</v>
      </c>
      <c r="AX49" s="11">
        <f t="shared" si="29"/>
        <v>141.31596204603579</v>
      </c>
      <c r="AY49" s="11">
        <f t="shared" si="29"/>
        <v>141.31596204603579</v>
      </c>
      <c r="AZ49" s="11">
        <f t="shared" si="29"/>
        <v>75.859461176470589</v>
      </c>
      <c r="BA49" s="11">
        <f t="shared" si="29"/>
        <v>75.859461176470589</v>
      </c>
      <c r="BB49" s="11">
        <f t="shared" si="29"/>
        <v>75.859461176470589</v>
      </c>
      <c r="BC49" s="11">
        <f t="shared" si="29"/>
        <v>144.51253411764705</v>
      </c>
      <c r="BD49" s="11">
        <f t="shared" si="29"/>
        <v>144.51253411764705</v>
      </c>
      <c r="BE49" s="11">
        <f t="shared" si="29"/>
        <v>144.51253411764705</v>
      </c>
      <c r="BF49" s="11">
        <f t="shared" si="29"/>
        <v>71.159781176470588</v>
      </c>
      <c r="BG49" s="11">
        <f t="shared" si="29"/>
        <v>71.159781176470588</v>
      </c>
      <c r="BH49" s="11">
        <f t="shared" si="29"/>
        <v>125.14230352941175</v>
      </c>
      <c r="BI49" s="11">
        <f t="shared" si="29"/>
        <v>125.14230352941175</v>
      </c>
      <c r="BJ49" s="11">
        <f t="shared" si="29"/>
        <v>31.633016572890014</v>
      </c>
      <c r="BK49" s="11">
        <f t="shared" si="29"/>
        <v>151.63301657289003</v>
      </c>
      <c r="BL49" s="11">
        <f t="shared" si="29"/>
        <v>151.63301657289003</v>
      </c>
      <c r="BM49" s="11">
        <f t="shared" si="29"/>
        <v>76.825587007672652</v>
      </c>
      <c r="BN49" s="11">
        <f t="shared" si="29"/>
        <v>76.825587007672652</v>
      </c>
      <c r="BO49" s="11">
        <f t="shared" si="29"/>
        <v>112.66722874680309</v>
      </c>
      <c r="BP49" s="11">
        <f t="shared" si="29"/>
        <v>112.66722874680309</v>
      </c>
      <c r="BQ49" s="11">
        <f t="shared" si="29"/>
        <v>83.326127570332503</v>
      </c>
      <c r="BR49" s="11">
        <f t="shared" si="29"/>
        <v>53.985026393861915</v>
      </c>
      <c r="BS49" s="11">
        <f t="shared" si="29"/>
        <v>31.979200511508974</v>
      </c>
      <c r="BT49" s="11">
        <f t="shared" si="29"/>
        <v>129.97337462915601</v>
      </c>
      <c r="BU49" s="11">
        <f t="shared" si="29"/>
        <v>129.97337462915601</v>
      </c>
      <c r="BV49" s="11">
        <f t="shared" ref="BV49:BZ49" si="30">BU49+BV46-BV44+BV47-BV45</f>
        <v>45.81501636828645</v>
      </c>
      <c r="BW49" s="11">
        <f t="shared" si="30"/>
        <v>45.81501636828645</v>
      </c>
      <c r="BX49" s="11">
        <f t="shared" si="30"/>
        <v>-38.343341892583112</v>
      </c>
      <c r="BY49" s="11">
        <f t="shared" si="30"/>
        <v>-38.343341892583112</v>
      </c>
      <c r="BZ49" s="11">
        <f t="shared" si="30"/>
        <v>-38.343341892583112</v>
      </c>
    </row>
    <row r="50" spans="1:78" x14ac:dyDescent="0.25"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5"/>
      <c r="AA50" s="25"/>
      <c r="AB50" s="25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</row>
    <row r="51" spans="1:78" x14ac:dyDescent="0.25">
      <c r="C51">
        <f>0.09336*1.2</f>
        <v>0.11203199999999999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5"/>
      <c r="AA51" s="25"/>
      <c r="AB51" s="25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</row>
    <row r="52" spans="1:78" s="10" customFormat="1" x14ac:dyDescent="0.25">
      <c r="A52" s="10" t="s">
        <v>101</v>
      </c>
      <c r="B52" s="10" t="s">
        <v>171</v>
      </c>
      <c r="C52" s="10">
        <f>5.5176/43.59*2</f>
        <v>0.25315898141775633</v>
      </c>
      <c r="E52" s="10">
        <v>4</v>
      </c>
      <c r="F52" s="10">
        <v>12</v>
      </c>
      <c r="G52" s="10" t="s">
        <v>102</v>
      </c>
      <c r="H52" s="10">
        <f>SUM(I54:BZ54)</f>
        <v>43263</v>
      </c>
      <c r="I52" s="11">
        <f>$C$52*'[1]Production plan'!C39/34.5</f>
        <v>0</v>
      </c>
      <c r="J52" s="11">
        <f>$C$52*'[1]Production plan'!D39/34.5</f>
        <v>0</v>
      </c>
      <c r="K52" s="11">
        <f>$C$52*'[1]Production plan'!E39/34.5</f>
        <v>1001.6290134354707</v>
      </c>
      <c r="L52" s="11">
        <f>$C$52*'[1]Production plan'!F39/34.5</f>
        <v>0</v>
      </c>
      <c r="M52" s="11">
        <f>$C$52*'[1]Production plan'!G39/34.5</f>
        <v>0</v>
      </c>
      <c r="N52" s="11">
        <f>$C$52*'[1]Production plan'!H39/34.5</f>
        <v>1008.9669549258405</v>
      </c>
      <c r="O52" s="11">
        <f>$C$52*'[1]Production plan'!I39/34.5</f>
        <v>0</v>
      </c>
      <c r="P52" s="11">
        <f>$C$52*'[1]Production plan'!J39/34.5</f>
        <v>576.0284069940252</v>
      </c>
      <c r="Q52" s="11">
        <f>$C$52*'[1]Production plan'!K39/34.5</f>
        <v>0</v>
      </c>
      <c r="R52" s="11">
        <f>$C$52*'[1]Production plan'!L39/34.5</f>
        <v>0</v>
      </c>
      <c r="S52" s="11">
        <f>$C$52*'[1]Production plan'!M39/34.5</f>
        <v>1731.7541917272606</v>
      </c>
      <c r="T52" s="11">
        <f>$C$52*'[1]Production plan'!N39/34.5</f>
        <v>865.8770958636303</v>
      </c>
      <c r="U52" s="11">
        <f>$C$52*'[1]Production plan'!O39/34.5</f>
        <v>0</v>
      </c>
      <c r="V52" s="11">
        <f>$C$52*'[1]Production plan'!P39/34.5</f>
        <v>1937.2165534576136</v>
      </c>
      <c r="W52" s="11">
        <f>$C$52*'[1]Production plan'!Q39/34.5</f>
        <v>0</v>
      </c>
      <c r="X52" s="20">
        <f>$C$52*'[1]Production plan'!R39/34.5+$C$52*'[1]Production plan'!R42/17</f>
        <v>2728.4193035663047</v>
      </c>
      <c r="Y52" s="11">
        <f>$C$52*'[1]Production plan'!S39/34.5</f>
        <v>0</v>
      </c>
      <c r="Z52" s="22">
        <f>$C$52*'[1]Production plan'!T39/34.5</f>
        <v>0</v>
      </c>
      <c r="AA52" s="22">
        <f>$C$52*'[1]Production plan'!U39/34.5</f>
        <v>0</v>
      </c>
      <c r="AB52" s="22">
        <f>$C$52*'[1]Production plan'!V39/34.5</f>
        <v>0</v>
      </c>
      <c r="AC52" s="11">
        <f>$C$52*'[1]Production plan'!W39/34.5</f>
        <v>0</v>
      </c>
      <c r="AD52" s="11">
        <f>$C$52*'[1]Production plan'!X39/34.5</f>
        <v>1757.4369869435548</v>
      </c>
      <c r="AE52" s="11">
        <f>$C$52*'[1]Production plan'!Y39/34.5</f>
        <v>0</v>
      </c>
      <c r="AF52" s="11">
        <f>$C$52*'[1]Production plan'!Z39/34.5</f>
        <v>0</v>
      </c>
      <c r="AG52" s="20">
        <f>$C$52*'[1]Production plan'!AA39/34.5+$C$52*'[1]Production plan'!AA42/17</f>
        <v>0</v>
      </c>
      <c r="AH52" s="11">
        <f>$C$52*'[1]Production plan'!AB39/34.5</f>
        <v>1298.8156437954456</v>
      </c>
      <c r="AI52" s="11">
        <f>$C$52*'[1]Production plan'!AC39/34.5</f>
        <v>0</v>
      </c>
      <c r="AJ52" s="11">
        <f>$C$52*'[1]Production plan'!AD39/34.5</f>
        <v>0</v>
      </c>
      <c r="AK52" s="11">
        <f>$C$52*'[1]Production plan'!AE39/34.5</f>
        <v>0</v>
      </c>
      <c r="AL52" s="11">
        <f>$C$52*'[1]Production plan'!AF39/34.5</f>
        <v>0</v>
      </c>
      <c r="AM52" s="11">
        <f>$C$52*'[1]Production plan'!AG39/34.5</f>
        <v>0</v>
      </c>
      <c r="AN52" s="11">
        <f>$C$52*'[1]Production plan'!AH39/34.5</f>
        <v>0</v>
      </c>
      <c r="AO52" s="11">
        <f>$C$52*'[1]Production plan'!AI39/34.5</f>
        <v>0</v>
      </c>
      <c r="AP52" s="11">
        <f>$C$52*'[1]Production plan'!AJ39/34.5</f>
        <v>0</v>
      </c>
      <c r="AQ52" s="11">
        <f>$C$52*'[1]Production plan'!AK39/34.5</f>
        <v>0</v>
      </c>
      <c r="AR52" s="11">
        <f>$C$52*'[1]Production plan'!AL39/34.5</f>
        <v>0</v>
      </c>
      <c r="AS52" s="11">
        <f>$C$52*'[1]Production plan'!AM39/34.5</f>
        <v>0</v>
      </c>
      <c r="AT52" s="11">
        <f>$C$52*'[1]Production plan'!AN39/34.5</f>
        <v>3463.5083834545212</v>
      </c>
      <c r="AU52" s="11">
        <f>$C$52*'[1]Production plan'!AO39/34.5</f>
        <v>0</v>
      </c>
      <c r="AV52" s="11">
        <f>$C$52*'[1]Production plan'!AP39/34.5</f>
        <v>4043.2057611937316</v>
      </c>
      <c r="AW52" s="11">
        <f>$C$52*'[1]Production plan'!AQ39/34.5</f>
        <v>0</v>
      </c>
      <c r="AX52" s="11">
        <f>$C$52*'[1]Production plan'!AR39/34.5</f>
        <v>4043.2057611937316</v>
      </c>
      <c r="AY52" s="11">
        <f>$C$52*'[1]Production plan'!AS39/34.5</f>
        <v>0</v>
      </c>
      <c r="AZ52" s="11">
        <f>$C$52*'[1]Production plan'!AT39/34.5</f>
        <v>4043.2057611937316</v>
      </c>
      <c r="BA52" s="11">
        <f>$C$52*'[1]Production plan'!AU39/34.5</f>
        <v>0</v>
      </c>
      <c r="BB52" s="11">
        <f>$C$52*'[1]Production plan'!AV39/34.5</f>
        <v>0</v>
      </c>
      <c r="BC52" s="11">
        <f>$C$52*'[1]Production plan'!AW39/34.5</f>
        <v>0</v>
      </c>
      <c r="BD52" s="11">
        <f>$C$52*'[1]Production plan'!AX39/34.5</f>
        <v>0</v>
      </c>
      <c r="BE52" s="11">
        <f>$C$52*'[1]Production plan'!AY39/34.5</f>
        <v>0</v>
      </c>
      <c r="BF52" s="11">
        <f>$C$52*'[1]Production plan'!AZ39/34.5</f>
        <v>0</v>
      </c>
      <c r="BG52" s="11">
        <f>$C$52*'[1]Production plan'!BA39/34.5</f>
        <v>0</v>
      </c>
      <c r="BH52" s="11">
        <f>$C$52*'[1]Production plan'!BB39/34.5</f>
        <v>0</v>
      </c>
      <c r="BI52" s="11">
        <f>$C$52*'[1]Production plan'!BC39/34.5</f>
        <v>0</v>
      </c>
      <c r="BJ52" s="11">
        <f>$C$52*'[1]Production plan'!BD39/34.5</f>
        <v>5774.9599529209927</v>
      </c>
      <c r="BK52" s="11">
        <f>$C$52*'[1]Production plan'!BE39/34.5</f>
        <v>0</v>
      </c>
      <c r="BL52" s="11">
        <f>$C$52*'[1]Production plan'!BF39/34.5</f>
        <v>0</v>
      </c>
      <c r="BM52" s="11">
        <f>$C$52*'[1]Production plan'!BG39/34.5</f>
        <v>4619.2341681877569</v>
      </c>
      <c r="BN52" s="11">
        <f>$C$52*'[1]Production plan'!BH39/34.5</f>
        <v>0</v>
      </c>
      <c r="BO52" s="11">
        <f>$C$52*'[1]Production plan'!BI39/34.5</f>
        <v>5195.2625751817823</v>
      </c>
      <c r="BP52" s="11">
        <f>$C$52*'[1]Production plan'!BJ39/34.5</f>
        <v>0</v>
      </c>
      <c r="BQ52" s="11">
        <f>$C$52*'[1]Production plan'!BK39/34.5</f>
        <v>0</v>
      </c>
      <c r="BR52" s="11">
        <f>$C$52*'[1]Production plan'!BL39/34.5</f>
        <v>0</v>
      </c>
      <c r="BS52" s="11">
        <f>$C$52*'[1]Production plan'!BM39/34.5</f>
        <v>0</v>
      </c>
      <c r="BT52" s="11">
        <f>$C$52*'[1]Production plan'!BN39/34.5</f>
        <v>0</v>
      </c>
      <c r="BU52" s="11">
        <f>$C$52*'[1]Production plan'!BO39/34.5</f>
        <v>0</v>
      </c>
      <c r="BV52" s="11">
        <f>$C$52*'[1]Production plan'!BP39/34.5</f>
        <v>5195.2625751817823</v>
      </c>
      <c r="BW52" s="11">
        <f>$C$52*'[1]Production plan'!BQ39/34.5</f>
        <v>0</v>
      </c>
      <c r="BX52" s="11">
        <f>$C$52*'[1]Production plan'!BR39/34.5</f>
        <v>5195.2625751817823</v>
      </c>
      <c r="BY52" s="11">
        <f>$C$52*'[1]Production plan'!BS39/34.5</f>
        <v>0</v>
      </c>
      <c r="BZ52" s="11">
        <f>$C$52*'[1]Production plan'!BT39/34.5</f>
        <v>0</v>
      </c>
    </row>
    <row r="53" spans="1:78" s="10" customFormat="1" hidden="1" x14ac:dyDescent="0.25"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2"/>
      <c r="AA53" s="22"/>
      <c r="AB53" s="22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</row>
    <row r="54" spans="1:78" s="10" customFormat="1" x14ac:dyDescent="0.25">
      <c r="G54" s="10" t="s">
        <v>103</v>
      </c>
      <c r="L54" s="13"/>
      <c r="P54" s="13">
        <v>2263</v>
      </c>
      <c r="Q54" s="13"/>
      <c r="R54" s="13"/>
      <c r="T54" s="13"/>
      <c r="V54" s="13"/>
      <c r="X54" s="13"/>
      <c r="Z54" s="1"/>
      <c r="AA54" s="32">
        <v>2000</v>
      </c>
      <c r="AB54" s="1"/>
      <c r="AI54" s="13">
        <v>2000</v>
      </c>
      <c r="AQ54" s="13">
        <v>2000</v>
      </c>
      <c r="AT54" s="10">
        <v>3000</v>
      </c>
      <c r="AV54" s="10">
        <v>4000</v>
      </c>
      <c r="AX54" s="10">
        <v>4000</v>
      </c>
      <c r="AZ54" s="10">
        <v>4000</v>
      </c>
      <c r="BI54" s="10">
        <v>3000</v>
      </c>
      <c r="BK54" s="10">
        <v>4000</v>
      </c>
      <c r="BM54" s="10">
        <v>5000</v>
      </c>
      <c r="BT54" s="10">
        <v>4000</v>
      </c>
      <c r="BV54" s="10">
        <v>4000</v>
      </c>
    </row>
    <row r="55" spans="1:78" s="10" customFormat="1" hidden="1" x14ac:dyDescent="0.25">
      <c r="L55" s="13"/>
      <c r="P55" s="13"/>
      <c r="Q55" s="13"/>
      <c r="R55" s="13"/>
      <c r="T55" s="13"/>
      <c r="V55" s="13"/>
      <c r="X55" s="13"/>
      <c r="Z55" s="1"/>
      <c r="AA55" s="1"/>
      <c r="AB55" s="1"/>
    </row>
    <row r="56" spans="1:78" s="10" customFormat="1" x14ac:dyDescent="0.25">
      <c r="G56" s="10" t="s">
        <v>92</v>
      </c>
      <c r="I56" s="10">
        <f t="shared" ref="I56:O56" si="31">I57/AVERAGE(J52:P52)</f>
        <v>9.353356038240495</v>
      </c>
      <c r="J56" s="10">
        <f t="shared" si="31"/>
        <v>9.353356038240495</v>
      </c>
      <c r="K56" s="10">
        <f t="shared" si="31"/>
        <v>10.840546312406362</v>
      </c>
      <c r="L56" s="10">
        <f t="shared" si="31"/>
        <v>5.1804380607959608</v>
      </c>
      <c r="M56" s="10">
        <f t="shared" si="31"/>
        <v>4.1079964973329375</v>
      </c>
      <c r="N56" s="10">
        <f t="shared" si="31"/>
        <v>3.1885734184503449</v>
      </c>
      <c r="O56" s="10">
        <f t="shared" si="31"/>
        <v>3.7911307297688976</v>
      </c>
      <c r="P56" s="10">
        <f>P57/AVERAGE(Q52:W52)</f>
        <v>6.8767028672414234</v>
      </c>
      <c r="Q56" s="10">
        <f t="shared" ref="Q56:BZ56" si="32">Q57/AVERAGE(R52:X52)</f>
        <v>4.2934949975181773</v>
      </c>
      <c r="R56" s="10">
        <f t="shared" si="32"/>
        <v>4.2934949975181773</v>
      </c>
      <c r="S56" s="10">
        <f t="shared" si="32"/>
        <v>5.4896373304429131</v>
      </c>
      <c r="T56" s="10">
        <f t="shared" si="32"/>
        <v>5.2093350346587046</v>
      </c>
      <c r="U56" s="10">
        <f t="shared" si="32"/>
        <v>5.2093350346587046</v>
      </c>
      <c r="V56" s="10">
        <f t="shared" si="32"/>
        <v>3.93793741332478</v>
      </c>
      <c r="W56" s="10">
        <f t="shared" si="32"/>
        <v>2.3951602010705733</v>
      </c>
      <c r="X56" s="10">
        <f t="shared" si="32"/>
        <v>6.2374924856136973</v>
      </c>
      <c r="Y56" s="10">
        <f t="shared" si="32"/>
        <v>6.2374924856136973</v>
      </c>
      <c r="Z56" s="1">
        <f t="shared" si="32"/>
        <v>6.2374924856136973</v>
      </c>
      <c r="AA56" s="1">
        <f t="shared" si="32"/>
        <v>8.1675185319886996</v>
      </c>
      <c r="AB56" s="1">
        <f t="shared" si="32"/>
        <v>8.1675185319886996</v>
      </c>
      <c r="AC56" s="10">
        <f t="shared" si="32"/>
        <v>8.1675185319886996</v>
      </c>
      <c r="AD56" s="10">
        <f t="shared" si="32"/>
        <v>9.7472964326174747</v>
      </c>
      <c r="AE56" s="10">
        <f t="shared" si="32"/>
        <v>9.7472964326174747</v>
      </c>
      <c r="AF56" s="10">
        <f t="shared" si="32"/>
        <v>9.7472964326174747</v>
      </c>
      <c r="AG56" s="10">
        <f t="shared" si="32"/>
        <v>9.7472964326174747</v>
      </c>
      <c r="AH56" s="10" t="e">
        <f t="shared" si="32"/>
        <v>#DIV/0!</v>
      </c>
      <c r="AI56" s="10" t="e">
        <f t="shared" si="32"/>
        <v>#DIV/0!</v>
      </c>
      <c r="AJ56" s="10" t="e">
        <f t="shared" si="32"/>
        <v>#DIV/0!</v>
      </c>
      <c r="AK56" s="10" t="e">
        <f t="shared" si="32"/>
        <v>#DIV/0!</v>
      </c>
      <c r="AL56" s="10" t="e">
        <f t="shared" si="32"/>
        <v>#DIV/0!</v>
      </c>
      <c r="AM56" s="10">
        <f t="shared" si="32"/>
        <v>5.0723802687332755</v>
      </c>
      <c r="AN56" s="10">
        <f t="shared" si="32"/>
        <v>5.0723802687332755</v>
      </c>
      <c r="AO56" s="10">
        <f t="shared" si="32"/>
        <v>2.340335764264033</v>
      </c>
      <c r="AP56" s="10">
        <f t="shared" si="32"/>
        <v>2.340335764264033</v>
      </c>
      <c r="AQ56" s="10">
        <f t="shared" si="32"/>
        <v>2.7331991773258704</v>
      </c>
      <c r="AR56" s="10">
        <f t="shared" si="32"/>
        <v>2.7331991773258704</v>
      </c>
      <c r="AS56" s="10">
        <f t="shared" si="32"/>
        <v>2.0244967082874918</v>
      </c>
      <c r="AT56" s="10">
        <f t="shared" si="32"/>
        <v>2.3350838067236168</v>
      </c>
      <c r="AU56" s="10">
        <f t="shared" si="32"/>
        <v>2.3350838067236168</v>
      </c>
      <c r="AV56" s="10">
        <f t="shared" si="32"/>
        <v>3.4652246543119456</v>
      </c>
      <c r="AW56" s="10">
        <f t="shared" si="32"/>
        <v>3.4652246543119456</v>
      </c>
      <c r="AX56" s="10">
        <f t="shared" si="32"/>
        <v>6.8556471970769328</v>
      </c>
      <c r="AY56" s="10">
        <f t="shared" si="32"/>
        <v>6.8556471970769328</v>
      </c>
      <c r="AZ56" s="10" t="e">
        <f t="shared" si="32"/>
        <v>#DIV/0!</v>
      </c>
      <c r="BA56" s="10" t="e">
        <f t="shared" si="32"/>
        <v>#DIV/0!</v>
      </c>
      <c r="BB56" s="10" t="e">
        <f t="shared" si="32"/>
        <v>#DIV/0!</v>
      </c>
      <c r="BC56" s="10">
        <f t="shared" si="32"/>
        <v>4.7474531666162827</v>
      </c>
      <c r="BD56" s="10">
        <f t="shared" si="32"/>
        <v>4.7474531666162827</v>
      </c>
      <c r="BE56" s="10">
        <f t="shared" si="32"/>
        <v>4.7474531666162827</v>
      </c>
      <c r="BF56" s="10">
        <f t="shared" si="32"/>
        <v>2.6376601779929505</v>
      </c>
      <c r="BG56" s="10">
        <f t="shared" si="32"/>
        <v>2.6376601779929505</v>
      </c>
      <c r="BH56" s="10">
        <f t="shared" si="32"/>
        <v>1.7586470426580441</v>
      </c>
      <c r="BI56" s="10">
        <f t="shared" si="32"/>
        <v>3.105711305968573</v>
      </c>
      <c r="BJ56" s="10">
        <f t="shared" si="32"/>
        <v>0.81426816413475445</v>
      </c>
      <c r="BK56" s="10">
        <f t="shared" si="32"/>
        <v>3.6671908082750355</v>
      </c>
      <c r="BL56" s="10">
        <f t="shared" si="32"/>
        <v>3.6671908082750355</v>
      </c>
      <c r="BM56" s="10">
        <f t="shared" si="32"/>
        <v>7.4408160335309184</v>
      </c>
      <c r="BN56" s="10">
        <f t="shared" si="32"/>
        <v>7.4408160335309184</v>
      </c>
      <c r="BO56" s="10">
        <f t="shared" si="32"/>
        <v>0.44081603353091847</v>
      </c>
      <c r="BP56" s="10">
        <f t="shared" si="32"/>
        <v>0.44081603353091847</v>
      </c>
      <c r="BQ56" s="10">
        <f t="shared" si="32"/>
        <v>0.22040801676545924</v>
      </c>
      <c r="BR56" s="10">
        <f t="shared" si="32"/>
        <v>0.22040801676545924</v>
      </c>
      <c r="BS56" s="10">
        <f t="shared" si="32"/>
        <v>0.22040801676545924</v>
      </c>
      <c r="BT56" s="10">
        <f t="shared" si="32"/>
        <v>2.4987177895142345</v>
      </c>
      <c r="BU56" s="10">
        <f t="shared" si="32"/>
        <v>2.0822648245951956</v>
      </c>
      <c r="BV56" s="10">
        <f t="shared" si="32"/>
        <v>2.4113525624012446</v>
      </c>
      <c r="BW56" s="10">
        <f t="shared" si="32"/>
        <v>1.8085144218009335</v>
      </c>
      <c r="BX56" s="10" t="e">
        <f t="shared" si="32"/>
        <v>#DIV/0!</v>
      </c>
      <c r="BY56" s="10" t="e">
        <f t="shared" si="32"/>
        <v>#DIV/0!</v>
      </c>
      <c r="BZ56" s="10" t="e">
        <f t="shared" si="32"/>
        <v>#DIV/0!</v>
      </c>
    </row>
    <row r="57" spans="1:78" s="10" customFormat="1" x14ac:dyDescent="0.25">
      <c r="G57" s="10" t="s">
        <v>95</v>
      </c>
      <c r="I57" s="11">
        <f>30000/43.59+2768</f>
        <v>3456.2312456985546</v>
      </c>
      <c r="J57" s="11">
        <f t="shared" ref="J57:BU57" si="33">I57+J54-J52</f>
        <v>3456.2312456985546</v>
      </c>
      <c r="K57" s="11">
        <f t="shared" si="33"/>
        <v>2454.6022322630838</v>
      </c>
      <c r="L57" s="11">
        <f t="shared" si="33"/>
        <v>2454.6022322630838</v>
      </c>
      <c r="M57" s="11">
        <f t="shared" si="33"/>
        <v>2454.6022322630838</v>
      </c>
      <c r="N57" s="11">
        <f t="shared" si="33"/>
        <v>1445.6352773372432</v>
      </c>
      <c r="O57" s="20">
        <v>2768</v>
      </c>
      <c r="P57" s="21">
        <f t="shared" si="33"/>
        <v>4454.9715930059747</v>
      </c>
      <c r="Q57" s="11">
        <f t="shared" si="33"/>
        <v>4454.9715930059747</v>
      </c>
      <c r="R57" s="11">
        <f t="shared" si="33"/>
        <v>4454.9715930059747</v>
      </c>
      <c r="S57" s="20">
        <v>4338</v>
      </c>
      <c r="T57" s="11">
        <f t="shared" si="33"/>
        <v>3472.1229041363695</v>
      </c>
      <c r="U57" s="11">
        <f t="shared" si="33"/>
        <v>3472.1229041363695</v>
      </c>
      <c r="V57" s="11">
        <f t="shared" si="33"/>
        <v>1534.9063506787559</v>
      </c>
      <c r="W57" s="11">
        <f t="shared" si="33"/>
        <v>1534.9063506787559</v>
      </c>
      <c r="X57" s="20">
        <v>1566</v>
      </c>
      <c r="Y57" s="11">
        <f t="shared" si="33"/>
        <v>1566</v>
      </c>
      <c r="Z57" s="22">
        <f t="shared" si="33"/>
        <v>1566</v>
      </c>
      <c r="AA57" s="22">
        <f t="shared" si="33"/>
        <v>3566</v>
      </c>
      <c r="AB57" s="22">
        <f t="shared" si="33"/>
        <v>3566</v>
      </c>
      <c r="AC57" s="11">
        <f t="shared" si="33"/>
        <v>3566</v>
      </c>
      <c r="AD57" s="11">
        <f t="shared" si="33"/>
        <v>1808.5630130564452</v>
      </c>
      <c r="AE57" s="11">
        <f t="shared" si="33"/>
        <v>1808.5630130564452</v>
      </c>
      <c r="AF57" s="11">
        <f t="shared" si="33"/>
        <v>1808.5630130564452</v>
      </c>
      <c r="AG57" s="11">
        <f t="shared" si="33"/>
        <v>1808.5630130564452</v>
      </c>
      <c r="AH57" s="11">
        <f t="shared" si="33"/>
        <v>509.74736926099968</v>
      </c>
      <c r="AI57" s="11">
        <f t="shared" si="33"/>
        <v>2509.7473692609997</v>
      </c>
      <c r="AJ57" s="11">
        <f t="shared" si="33"/>
        <v>2509.7473692609997</v>
      </c>
      <c r="AK57" s="11">
        <f t="shared" si="33"/>
        <v>2509.7473692609997</v>
      </c>
      <c r="AL57" s="11">
        <f t="shared" si="33"/>
        <v>2509.7473692609997</v>
      </c>
      <c r="AM57" s="11">
        <f t="shared" si="33"/>
        <v>2509.7473692609997</v>
      </c>
      <c r="AN57" s="11">
        <f t="shared" si="33"/>
        <v>2509.7473692609997</v>
      </c>
      <c r="AO57" s="11">
        <f t="shared" si="33"/>
        <v>2509.7473692609997</v>
      </c>
      <c r="AP57" s="11">
        <f t="shared" si="33"/>
        <v>2509.7473692609997</v>
      </c>
      <c r="AQ57" s="11">
        <f t="shared" si="33"/>
        <v>4509.7473692610001</v>
      </c>
      <c r="AR57" s="11">
        <f t="shared" si="33"/>
        <v>4509.7473692610001</v>
      </c>
      <c r="AS57" s="11">
        <f t="shared" si="33"/>
        <v>4509.7473692610001</v>
      </c>
      <c r="AT57" s="11">
        <f t="shared" si="33"/>
        <v>4046.2389858064789</v>
      </c>
      <c r="AU57" s="11">
        <f t="shared" si="33"/>
        <v>4046.2389858064789</v>
      </c>
      <c r="AV57" s="11">
        <f t="shared" si="33"/>
        <v>4003.0332246127473</v>
      </c>
      <c r="AW57" s="11">
        <f t="shared" si="33"/>
        <v>4003.0332246127473</v>
      </c>
      <c r="AX57" s="11">
        <f t="shared" si="33"/>
        <v>3959.8274634190157</v>
      </c>
      <c r="AY57" s="11">
        <f t="shared" si="33"/>
        <v>3959.8274634190157</v>
      </c>
      <c r="AZ57" s="11">
        <f t="shared" si="33"/>
        <v>3916.621702225284</v>
      </c>
      <c r="BA57" s="11">
        <f t="shared" si="33"/>
        <v>3916.621702225284</v>
      </c>
      <c r="BB57" s="11">
        <f t="shared" si="33"/>
        <v>3916.621702225284</v>
      </c>
      <c r="BC57" s="11">
        <f t="shared" si="33"/>
        <v>3916.621702225284</v>
      </c>
      <c r="BD57" s="11">
        <f t="shared" si="33"/>
        <v>3916.621702225284</v>
      </c>
      <c r="BE57" s="11">
        <f t="shared" si="33"/>
        <v>3916.621702225284</v>
      </c>
      <c r="BF57" s="11">
        <f t="shared" si="33"/>
        <v>3916.621702225284</v>
      </c>
      <c r="BG57" s="11">
        <f t="shared" si="33"/>
        <v>3916.621702225284</v>
      </c>
      <c r="BH57" s="11">
        <f t="shared" si="33"/>
        <v>3916.621702225284</v>
      </c>
      <c r="BI57" s="11">
        <f t="shared" si="33"/>
        <v>6916.621702225284</v>
      </c>
      <c r="BJ57" s="11">
        <f t="shared" si="33"/>
        <v>1141.6617493042913</v>
      </c>
      <c r="BK57" s="11">
        <f t="shared" si="33"/>
        <v>5141.6617493042913</v>
      </c>
      <c r="BL57" s="11">
        <f t="shared" si="33"/>
        <v>5141.6617493042913</v>
      </c>
      <c r="BM57" s="11">
        <f t="shared" si="33"/>
        <v>5522.4275811165335</v>
      </c>
      <c r="BN57" s="11">
        <f t="shared" si="33"/>
        <v>5522.4275811165335</v>
      </c>
      <c r="BO57" s="11">
        <f t="shared" si="33"/>
        <v>327.16500593475121</v>
      </c>
      <c r="BP57" s="11">
        <f t="shared" si="33"/>
        <v>327.16500593475121</v>
      </c>
      <c r="BQ57" s="11">
        <f t="shared" si="33"/>
        <v>327.16500593475121</v>
      </c>
      <c r="BR57" s="11">
        <f t="shared" si="33"/>
        <v>327.16500593475121</v>
      </c>
      <c r="BS57" s="11">
        <f t="shared" si="33"/>
        <v>327.16500593475121</v>
      </c>
      <c r="BT57" s="11">
        <f t="shared" si="33"/>
        <v>4327.1650059347512</v>
      </c>
      <c r="BU57" s="11">
        <f t="shared" si="33"/>
        <v>4327.1650059347512</v>
      </c>
      <c r="BV57" s="11">
        <f t="shared" ref="BV57:BZ57" si="34">BU57+BV54-BV52</f>
        <v>3131.9024307529698</v>
      </c>
      <c r="BW57" s="11">
        <f t="shared" si="34"/>
        <v>3131.9024307529698</v>
      </c>
      <c r="BX57" s="11">
        <f t="shared" si="34"/>
        <v>-2063.3601444288124</v>
      </c>
      <c r="BY57" s="11">
        <f t="shared" si="34"/>
        <v>-2063.3601444288124</v>
      </c>
      <c r="BZ57" s="11">
        <f t="shared" si="34"/>
        <v>-2063.3601444288124</v>
      </c>
    </row>
    <row r="58" spans="1:78" x14ac:dyDescent="0.25"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>
        <v>1.5</v>
      </c>
      <c r="X58" s="23">
        <v>1.1000000000000001</v>
      </c>
      <c r="Y58" s="23"/>
      <c r="Z58" s="25"/>
      <c r="AA58" s="25"/>
      <c r="AB58" s="25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</row>
    <row r="59" spans="1:78" x14ac:dyDescent="0.25"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5"/>
      <c r="AA59" s="25"/>
      <c r="AB59" s="25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</row>
    <row r="60" spans="1:78" s="10" customFormat="1" x14ac:dyDescent="0.25">
      <c r="A60" s="10" t="s">
        <v>104</v>
      </c>
      <c r="B60" s="10" t="s">
        <v>172</v>
      </c>
      <c r="D60" s="10">
        <f>0.053586*2</f>
        <v>0.107172</v>
      </c>
      <c r="E60" s="10">
        <v>4</v>
      </c>
      <c r="F60" s="10">
        <v>12</v>
      </c>
      <c r="G60" s="10" t="s">
        <v>102</v>
      </c>
      <c r="H60" s="10">
        <f>SUM(I62:BZ62)</f>
        <v>22153</v>
      </c>
      <c r="I60" s="11">
        <f>$D$60*'[1]Production plan'!C42/17</f>
        <v>0</v>
      </c>
      <c r="J60" s="11">
        <f>$D$60*'[1]Production plan'!D42/17</f>
        <v>0</v>
      </c>
      <c r="K60" s="11">
        <f>$D$60*'[1]Production plan'!E42/17</f>
        <v>0</v>
      </c>
      <c r="L60" s="11">
        <f>$D$60*'[1]Production plan'!F42/17</f>
        <v>0</v>
      </c>
      <c r="M60" s="11">
        <f>$D$60*'[1]Production plan'!G42/17</f>
        <v>0</v>
      </c>
      <c r="N60" s="11">
        <f>$D$60*'[1]Production plan'!H42/17</f>
        <v>0</v>
      </c>
      <c r="O60" s="11">
        <f>$D$60*'[1]Production plan'!I42/17</f>
        <v>0</v>
      </c>
      <c r="P60" s="11">
        <f>$D$60*'[1]Production plan'!J42/17</f>
        <v>0</v>
      </c>
      <c r="Q60" s="11">
        <f>$D$60*'[1]Production plan'!K42/17</f>
        <v>0</v>
      </c>
      <c r="R60" s="11">
        <f>$D$60*'[1]Production plan'!L42/17</f>
        <v>0</v>
      </c>
      <c r="S60" s="11">
        <f>$D$60*'[1]Production plan'!M42/17</f>
        <v>0</v>
      </c>
      <c r="T60" s="11">
        <f>$D$60*'[1]Production plan'!N42/17</f>
        <v>0</v>
      </c>
      <c r="U60" s="11">
        <f>$D$60*'[1]Production plan'!O42/17</f>
        <v>0</v>
      </c>
      <c r="V60" s="11">
        <f>$D$60*'[1]Production plan'!P42/17</f>
        <v>0</v>
      </c>
      <c r="W60" s="11">
        <f>$D$60*'[1]Production plan'!Q42/17</f>
        <v>0</v>
      </c>
      <c r="X60" s="20">
        <f>$D$60*'[1]Production plan'!R42/17-$D$60*'[1]Production plan'!R42/17</f>
        <v>0</v>
      </c>
      <c r="Y60" s="11">
        <f>$D$60*'[1]Production plan'!S42/17</f>
        <v>0</v>
      </c>
      <c r="Z60" s="22">
        <f>$D$60*'[1]Production plan'!T42/17</f>
        <v>0</v>
      </c>
      <c r="AA60" s="22">
        <f>$D$60*'[1]Production plan'!U42/17</f>
        <v>0</v>
      </c>
      <c r="AB60" s="22">
        <f>$D$60*'[1]Production plan'!V42/17</f>
        <v>0</v>
      </c>
      <c r="AC60" s="11">
        <f>$D$60*'[1]Production plan'!W42/17</f>
        <v>0</v>
      </c>
      <c r="AD60" s="11">
        <f>$D$60*'[1]Production plan'!X42/17</f>
        <v>0</v>
      </c>
      <c r="AE60" s="11">
        <f>$D$60*'[1]Production plan'!Y42/17</f>
        <v>0</v>
      </c>
      <c r="AF60" s="11">
        <f>$D$60*'[1]Production plan'!Z42/17</f>
        <v>0</v>
      </c>
      <c r="AG60" s="20">
        <f>$D$60*'[1]Production plan'!AA42/17-$D$60*'[1]Production plan'!AA42/17</f>
        <v>0</v>
      </c>
      <c r="AH60" s="11">
        <f>$D$60*'[1]Production plan'!AB42/17</f>
        <v>907.80988235294114</v>
      </c>
      <c r="AI60" s="11">
        <f>$D$60*'[1]Production plan'!AC42/17</f>
        <v>0</v>
      </c>
      <c r="AJ60" s="11">
        <f>$D$60*'[1]Production plan'!AD42/17</f>
        <v>907.80988235294114</v>
      </c>
      <c r="AK60" s="11">
        <f>$D$60*'[1]Production plan'!AE42/17</f>
        <v>0</v>
      </c>
      <c r="AL60" s="11">
        <f>$D$60*'[1]Production plan'!AF42/17</f>
        <v>907.80988235294114</v>
      </c>
      <c r="AM60" s="11">
        <f>$D$60*'[1]Production plan'!AG42/17</f>
        <v>0</v>
      </c>
      <c r="AN60" s="11">
        <f>$D$60*'[1]Production plan'!AH42/17</f>
        <v>0</v>
      </c>
      <c r="AO60" s="11">
        <f>$D$60*'[1]Production plan'!AI42/17</f>
        <v>0</v>
      </c>
      <c r="AP60" s="11">
        <f>$D$60*'[1]Production plan'!AJ42/17</f>
        <v>1818.7718823529412</v>
      </c>
      <c r="AQ60" s="11">
        <f>$D$60*'[1]Production plan'!AK42/17</f>
        <v>0</v>
      </c>
      <c r="AR60" s="11">
        <f>$D$60*'[1]Production plan'!AL42/17</f>
        <v>2420.8263529411765</v>
      </c>
      <c r="AS60" s="11">
        <f>$D$60*'[1]Production plan'!AM42/17</f>
        <v>0</v>
      </c>
      <c r="AT60" s="11">
        <f>$D$60*'[1]Production plan'!AN42/17</f>
        <v>0</v>
      </c>
      <c r="AU60" s="11">
        <f>$D$60*'[1]Production plan'!AO42/17</f>
        <v>0</v>
      </c>
      <c r="AV60" s="11">
        <f>$D$60*'[1]Production plan'!AP42/17</f>
        <v>0</v>
      </c>
      <c r="AW60" s="11">
        <f>$D$60*'[1]Production plan'!AQ42/17</f>
        <v>0</v>
      </c>
      <c r="AX60" s="11">
        <f>$D$60*'[1]Production plan'!AR42/17</f>
        <v>0</v>
      </c>
      <c r="AY60" s="11">
        <f>$D$60*'[1]Production plan'!AS42/17</f>
        <v>0</v>
      </c>
      <c r="AZ60" s="11">
        <f>$D$60*'[1]Production plan'!AT42/17</f>
        <v>0</v>
      </c>
      <c r="BA60" s="11">
        <f>$D$60*'[1]Production plan'!AU42/17</f>
        <v>0</v>
      </c>
      <c r="BB60" s="11">
        <f>$D$60*'[1]Production plan'!AV42/17</f>
        <v>0</v>
      </c>
      <c r="BC60" s="11">
        <f>$D$60*'[1]Production plan'!AW42/17</f>
        <v>2827.4495294117646</v>
      </c>
      <c r="BD60" s="11">
        <f>$D$60*'[1]Production plan'!AX42/17</f>
        <v>0</v>
      </c>
      <c r="BE60" s="11">
        <f>$D$60*'[1]Production plan'!AY42/17</f>
        <v>0</v>
      </c>
      <c r="BF60" s="11">
        <f>$D$60*'[1]Production plan'!AZ42/17</f>
        <v>4037.8627058823527</v>
      </c>
      <c r="BG60" s="11">
        <f>$D$60*'[1]Production plan'!BA42/17</f>
        <v>0</v>
      </c>
      <c r="BH60" s="11">
        <f>$D$60*'[1]Production plan'!BB42/17</f>
        <v>3631.2395294117646</v>
      </c>
      <c r="BI60" s="11">
        <f>$D$60*'[1]Production plan'!BC42/17</f>
        <v>0</v>
      </c>
      <c r="BJ60" s="11">
        <f>$D$60*'[1]Production plan'!BD42/17</f>
        <v>0</v>
      </c>
      <c r="BK60" s="11">
        <f>$D$60*'[1]Production plan'!BE42/17</f>
        <v>0</v>
      </c>
      <c r="BL60" s="11">
        <f>$D$60*'[1]Production plan'!BF42/17</f>
        <v>0</v>
      </c>
      <c r="BM60" s="11">
        <f>$D$60*'[1]Production plan'!BG42/17</f>
        <v>0</v>
      </c>
      <c r="BN60" s="11">
        <f>$D$60*'[1]Production plan'!BH42/17</f>
        <v>0</v>
      </c>
      <c r="BO60" s="11">
        <f>$D$60*'[1]Production plan'!BI42/17</f>
        <v>0</v>
      </c>
      <c r="BP60" s="11">
        <f>$D$60*'[1]Production plan'!BJ42/17</f>
        <v>0</v>
      </c>
      <c r="BQ60" s="11">
        <f>$D$60*'[1]Production plan'!BK42/17</f>
        <v>1613.8842352941176</v>
      </c>
      <c r="BR60" s="11">
        <f>$D$60*'[1]Production plan'!BL42/17</f>
        <v>1613.8842352941176</v>
      </c>
      <c r="BS60" s="11">
        <f>$D$60*'[1]Production plan'!BM42/17</f>
        <v>1210.4131764705883</v>
      </c>
      <c r="BT60" s="11">
        <f>$D$60*'[1]Production plan'!BN42/17</f>
        <v>1210.4131764705883</v>
      </c>
      <c r="BU60" s="11">
        <f>$D$60*'[1]Production plan'!BO42/17</f>
        <v>0</v>
      </c>
      <c r="BV60" s="11">
        <f>$D$60*'[1]Production plan'!BP42/17</f>
        <v>0</v>
      </c>
      <c r="BW60" s="11">
        <f>$D$60*'[1]Production plan'!BQ42/17</f>
        <v>0</v>
      </c>
      <c r="BX60" s="11">
        <f>$D$60*'[1]Production plan'!BR42/17</f>
        <v>0</v>
      </c>
      <c r="BY60" s="11">
        <f>$D$60*'[1]Production plan'!BS42/17</f>
        <v>0</v>
      </c>
      <c r="BZ60" s="11">
        <f>$D$60*'[1]Production plan'!BT42/17</f>
        <v>0</v>
      </c>
    </row>
    <row r="61" spans="1:78" s="10" customFormat="1" hidden="1" x14ac:dyDescent="0.25"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22"/>
      <c r="AA61" s="22"/>
      <c r="AB61" s="22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</row>
    <row r="62" spans="1:78" s="10" customFormat="1" x14ac:dyDescent="0.25">
      <c r="G62" s="10" t="s">
        <v>103</v>
      </c>
      <c r="L62" s="13"/>
      <c r="R62" s="13"/>
      <c r="S62" s="13"/>
      <c r="T62" s="13"/>
      <c r="V62" s="13"/>
      <c r="W62" s="13"/>
      <c r="X62" s="13"/>
      <c r="Z62" s="13">
        <v>1153</v>
      </c>
      <c r="AA62" s="1"/>
      <c r="AB62" s="1"/>
      <c r="AC62" s="13"/>
      <c r="AE62" s="13"/>
      <c r="AH62" s="13">
        <v>2000</v>
      </c>
      <c r="AQ62" s="10">
        <v>2000</v>
      </c>
      <c r="AZ62" s="10">
        <v>3000</v>
      </c>
      <c r="BC62" s="10">
        <v>3000</v>
      </c>
      <c r="BF62" s="10">
        <v>4000</v>
      </c>
      <c r="BO62" s="10">
        <v>3000</v>
      </c>
      <c r="BR62" s="10">
        <v>4000</v>
      </c>
    </row>
    <row r="63" spans="1:78" s="10" customFormat="1" hidden="1" x14ac:dyDescent="0.25">
      <c r="L63" s="13"/>
      <c r="R63" s="13"/>
      <c r="T63" s="13"/>
      <c r="V63" s="13"/>
      <c r="X63" s="13"/>
      <c r="Z63" s="1"/>
      <c r="AA63" s="1"/>
      <c r="AB63" s="1"/>
      <c r="AC63" s="13"/>
      <c r="AE63" s="13"/>
    </row>
    <row r="64" spans="1:78" s="10" customFormat="1" x14ac:dyDescent="0.25">
      <c r="G64" s="10" t="s">
        <v>105</v>
      </c>
      <c r="I64" s="10" t="e">
        <f t="shared" ref="I64:O64" si="35">I65/AVERAGE(J60:P60)</f>
        <v>#DIV/0!</v>
      </c>
      <c r="J64" s="10" t="e">
        <f t="shared" si="35"/>
        <v>#DIV/0!</v>
      </c>
      <c r="K64" s="10" t="e">
        <f t="shared" si="35"/>
        <v>#DIV/0!</v>
      </c>
      <c r="L64" s="10" t="e">
        <f t="shared" si="35"/>
        <v>#DIV/0!</v>
      </c>
      <c r="M64" s="10" t="e">
        <f t="shared" si="35"/>
        <v>#DIV/0!</v>
      </c>
      <c r="N64" s="10" t="e">
        <f t="shared" si="35"/>
        <v>#DIV/0!</v>
      </c>
      <c r="O64" s="10" t="e">
        <f t="shared" si="35"/>
        <v>#DIV/0!</v>
      </c>
      <c r="P64" s="10" t="e">
        <f>P65/AVERAGE(Q60:W60)</f>
        <v>#DIV/0!</v>
      </c>
      <c r="Q64" s="10" t="e">
        <f t="shared" ref="Q64:BZ64" si="36">Q65/AVERAGE(R60:X60)</f>
        <v>#DIV/0!</v>
      </c>
      <c r="R64" s="10" t="e">
        <f t="shared" si="36"/>
        <v>#DIV/0!</v>
      </c>
      <c r="S64" s="10" t="e">
        <f t="shared" si="36"/>
        <v>#DIV/0!</v>
      </c>
      <c r="T64" s="10" t="e">
        <f t="shared" si="36"/>
        <v>#DIV/0!</v>
      </c>
      <c r="U64" s="10" t="e">
        <f t="shared" si="36"/>
        <v>#DIV/0!</v>
      </c>
      <c r="V64" s="10" t="e">
        <f t="shared" si="36"/>
        <v>#DIV/0!</v>
      </c>
      <c r="W64" s="10" t="e">
        <f t="shared" si="36"/>
        <v>#DIV/0!</v>
      </c>
      <c r="X64" s="10" t="e">
        <f t="shared" si="36"/>
        <v>#DIV/0!</v>
      </c>
      <c r="Y64" s="10" t="e">
        <f t="shared" si="36"/>
        <v>#DIV/0!</v>
      </c>
      <c r="Z64" s="1" t="e">
        <f t="shared" si="36"/>
        <v>#DIV/0!</v>
      </c>
      <c r="AA64" s="1">
        <f t="shared" si="36"/>
        <v>23.965370308165067</v>
      </c>
      <c r="AB64" s="1">
        <f t="shared" si="36"/>
        <v>23.965370308165067</v>
      </c>
      <c r="AC64" s="10">
        <f t="shared" si="36"/>
        <v>11.982685154082533</v>
      </c>
      <c r="AD64" s="10">
        <f t="shared" si="36"/>
        <v>11.982685154082533</v>
      </c>
      <c r="AE64" s="10">
        <f t="shared" si="36"/>
        <v>7.9884567693883559</v>
      </c>
      <c r="AF64" s="10">
        <f t="shared" si="36"/>
        <v>7.9884567693883559</v>
      </c>
      <c r="AG64" s="10">
        <f t="shared" si="36"/>
        <v>7.9884567693883559</v>
      </c>
      <c r="AH64" s="10">
        <f t="shared" si="36"/>
        <v>16.193550761600253</v>
      </c>
      <c r="AI64" s="10">
        <f t="shared" si="36"/>
        <v>8.0897530257430574</v>
      </c>
      <c r="AJ64" s="10">
        <f t="shared" si="36"/>
        <v>8.4525840909615546</v>
      </c>
      <c r="AK64" s="10">
        <f t="shared" si="36"/>
        <v>4.4773332753715529</v>
      </c>
      <c r="AL64" s="10">
        <f t="shared" si="36"/>
        <v>3.9371637462317817</v>
      </c>
      <c r="AM64" s="10">
        <f t="shared" si="36"/>
        <v>3.9371637462317817</v>
      </c>
      <c r="AN64" s="10">
        <f t="shared" si="36"/>
        <v>3.9371637462317817</v>
      </c>
      <c r="AO64" s="10">
        <f t="shared" si="36"/>
        <v>3.9371637462317817</v>
      </c>
      <c r="AP64" s="10">
        <f t="shared" si="36"/>
        <v>1.6360484878668562</v>
      </c>
      <c r="AQ64" s="10">
        <f t="shared" si="36"/>
        <v>7.4191976935051445</v>
      </c>
      <c r="AR64" s="10" t="e">
        <f t="shared" si="36"/>
        <v>#DIV/0!</v>
      </c>
      <c r="AS64" s="10" t="e">
        <f t="shared" si="36"/>
        <v>#DIV/0!</v>
      </c>
      <c r="AT64" s="10" t="e">
        <f t="shared" si="36"/>
        <v>#DIV/0!</v>
      </c>
      <c r="AU64" s="10" t="e">
        <f t="shared" si="36"/>
        <v>#DIV/0!</v>
      </c>
      <c r="AV64" s="10">
        <f t="shared" si="36"/>
        <v>0.35891173758300005</v>
      </c>
      <c r="AW64" s="10">
        <f t="shared" si="36"/>
        <v>0.35891173758300005</v>
      </c>
      <c r="AX64" s="10">
        <f t="shared" si="36"/>
        <v>0.35891173758300005</v>
      </c>
      <c r="AY64" s="10">
        <f t="shared" si="36"/>
        <v>0.14781626658032648</v>
      </c>
      <c r="AZ64" s="10">
        <f t="shared" si="36"/>
        <v>3.2066720447691734</v>
      </c>
      <c r="BA64" s="10">
        <f t="shared" si="36"/>
        <v>2.0973368509030808</v>
      </c>
      <c r="BB64" s="10">
        <f t="shared" si="36"/>
        <v>2.0973368509030808</v>
      </c>
      <c r="BC64" s="10">
        <f t="shared" si="36"/>
        <v>3.0280803939180312</v>
      </c>
      <c r="BD64" s="10">
        <f t="shared" si="36"/>
        <v>3.0280803939180312</v>
      </c>
      <c r="BE64" s="10">
        <f t="shared" si="36"/>
        <v>3.0280803939180312</v>
      </c>
      <c r="BF64" s="10">
        <f t="shared" si="36"/>
        <v>6.322254147797727</v>
      </c>
      <c r="BG64" s="10">
        <f t="shared" si="36"/>
        <v>6.322254147797727</v>
      </c>
      <c r="BH64" s="10" t="e">
        <f t="shared" si="36"/>
        <v>#DIV/0!</v>
      </c>
      <c r="BI64" s="10" t="e">
        <f t="shared" si="36"/>
        <v>#DIV/0!</v>
      </c>
      <c r="BJ64" s="10">
        <f t="shared" si="36"/>
        <v>-1.5249281674551125</v>
      </c>
      <c r="BK64" s="10">
        <f t="shared" si="36"/>
        <v>-0.76246408372755625</v>
      </c>
      <c r="BL64" s="10">
        <f t="shared" si="36"/>
        <v>-0.55451933362004091</v>
      </c>
      <c r="BM64" s="10">
        <f t="shared" si="36"/>
        <v>-0.43569376213003214</v>
      </c>
      <c r="BN64" s="10">
        <f t="shared" si="36"/>
        <v>-0.43569376213003214</v>
      </c>
      <c r="BO64" s="10">
        <f t="shared" si="36"/>
        <v>3.2820450129231533</v>
      </c>
      <c r="BP64" s="10">
        <f t="shared" si="36"/>
        <v>3.2820450129231533</v>
      </c>
      <c r="BQ64" s="10">
        <f t="shared" si="36"/>
        <v>1.7948630180924148</v>
      </c>
      <c r="BR64" s="10">
        <f t="shared" si="36"/>
        <v>9.8910701080972707</v>
      </c>
      <c r="BS64" s="10">
        <f t="shared" si="36"/>
        <v>12.782140216194541</v>
      </c>
      <c r="BT64" s="10" t="e">
        <f t="shared" si="36"/>
        <v>#DIV/0!</v>
      </c>
      <c r="BU64" s="10" t="e">
        <f t="shared" si="36"/>
        <v>#DIV/0!</v>
      </c>
      <c r="BV64" s="10" t="e">
        <f t="shared" si="36"/>
        <v>#DIV/0!</v>
      </c>
      <c r="BW64" s="10" t="e">
        <f t="shared" si="36"/>
        <v>#DIV/0!</v>
      </c>
      <c r="BX64" s="10" t="e">
        <f t="shared" si="36"/>
        <v>#DIV/0!</v>
      </c>
      <c r="BY64" s="10" t="e">
        <f t="shared" si="36"/>
        <v>#DIV/0!</v>
      </c>
      <c r="BZ64" s="10" t="e">
        <f t="shared" si="36"/>
        <v>#DIV/0!</v>
      </c>
    </row>
    <row r="65" spans="1:78" s="10" customFormat="1" x14ac:dyDescent="0.25">
      <c r="G65" s="10" t="s">
        <v>95</v>
      </c>
      <c r="I65" s="11">
        <v>1955</v>
      </c>
      <c r="J65" s="11">
        <f t="shared" ref="J65:BU65" si="37">I65+J62-J60</f>
        <v>1955</v>
      </c>
      <c r="K65" s="11">
        <f t="shared" si="37"/>
        <v>1955</v>
      </c>
      <c r="L65" s="11">
        <f t="shared" si="37"/>
        <v>1955</v>
      </c>
      <c r="M65" s="11">
        <f t="shared" si="37"/>
        <v>1955</v>
      </c>
      <c r="N65" s="11">
        <f t="shared" si="37"/>
        <v>1955</v>
      </c>
      <c r="O65" s="20">
        <f t="shared" si="37"/>
        <v>1955</v>
      </c>
      <c r="P65" s="21">
        <f t="shared" si="37"/>
        <v>1955</v>
      </c>
      <c r="Q65" s="11">
        <f t="shared" si="37"/>
        <v>1955</v>
      </c>
      <c r="R65" s="11">
        <f t="shared" si="37"/>
        <v>1955</v>
      </c>
      <c r="S65" s="11">
        <f t="shared" si="37"/>
        <v>1955</v>
      </c>
      <c r="T65" s="11">
        <f t="shared" si="37"/>
        <v>1955</v>
      </c>
      <c r="U65" s="11">
        <f t="shared" si="37"/>
        <v>1955</v>
      </c>
      <c r="V65" s="11">
        <f t="shared" si="37"/>
        <v>1955</v>
      </c>
      <c r="W65" s="11">
        <f t="shared" si="37"/>
        <v>1955</v>
      </c>
      <c r="X65" s="11">
        <f t="shared" si="37"/>
        <v>1955</v>
      </c>
      <c r="Y65" s="11">
        <f t="shared" si="37"/>
        <v>1955</v>
      </c>
      <c r="Z65" s="22">
        <f t="shared" si="37"/>
        <v>3108</v>
      </c>
      <c r="AA65" s="22">
        <f t="shared" si="37"/>
        <v>3108</v>
      </c>
      <c r="AB65" s="22">
        <f t="shared" si="37"/>
        <v>3108</v>
      </c>
      <c r="AC65" s="11">
        <f t="shared" si="37"/>
        <v>3108</v>
      </c>
      <c r="AD65" s="11">
        <f t="shared" si="37"/>
        <v>3108</v>
      </c>
      <c r="AE65" s="11">
        <f t="shared" si="37"/>
        <v>3108</v>
      </c>
      <c r="AF65" s="11">
        <f t="shared" si="37"/>
        <v>3108</v>
      </c>
      <c r="AG65" s="11">
        <f t="shared" si="37"/>
        <v>3108</v>
      </c>
      <c r="AH65" s="11">
        <f t="shared" si="37"/>
        <v>4200.1901176470592</v>
      </c>
      <c r="AI65" s="11">
        <f t="shared" si="37"/>
        <v>4200.1901176470592</v>
      </c>
      <c r="AJ65" s="11">
        <f t="shared" si="37"/>
        <v>3292.3802352941179</v>
      </c>
      <c r="AK65" s="11">
        <f t="shared" si="37"/>
        <v>3292.3802352941179</v>
      </c>
      <c r="AL65" s="11">
        <f t="shared" si="37"/>
        <v>2384.5703529411767</v>
      </c>
      <c r="AM65" s="11">
        <f t="shared" si="37"/>
        <v>2384.5703529411767</v>
      </c>
      <c r="AN65" s="11">
        <f t="shared" si="37"/>
        <v>2384.5703529411767</v>
      </c>
      <c r="AO65" s="11">
        <f t="shared" si="37"/>
        <v>2384.5703529411767</v>
      </c>
      <c r="AP65" s="11">
        <f t="shared" si="37"/>
        <v>565.79847058823543</v>
      </c>
      <c r="AQ65" s="11">
        <f t="shared" si="37"/>
        <v>2565.7984705882354</v>
      </c>
      <c r="AR65" s="11">
        <f t="shared" si="37"/>
        <v>144.97211764705889</v>
      </c>
      <c r="AS65" s="11">
        <f t="shared" si="37"/>
        <v>144.97211764705889</v>
      </c>
      <c r="AT65" s="11">
        <f t="shared" si="37"/>
        <v>144.97211764705889</v>
      </c>
      <c r="AU65" s="11">
        <f t="shared" si="37"/>
        <v>144.97211764705889</v>
      </c>
      <c r="AV65" s="11">
        <f t="shared" si="37"/>
        <v>144.97211764705889</v>
      </c>
      <c r="AW65" s="11">
        <f t="shared" si="37"/>
        <v>144.97211764705889</v>
      </c>
      <c r="AX65" s="11">
        <f t="shared" si="37"/>
        <v>144.97211764705889</v>
      </c>
      <c r="AY65" s="11">
        <f t="shared" si="37"/>
        <v>144.97211764705889</v>
      </c>
      <c r="AZ65" s="11">
        <f t="shared" si="37"/>
        <v>3144.9721176470589</v>
      </c>
      <c r="BA65" s="11">
        <f t="shared" si="37"/>
        <v>3144.9721176470589</v>
      </c>
      <c r="BB65" s="11">
        <f t="shared" si="37"/>
        <v>3144.9721176470589</v>
      </c>
      <c r="BC65" s="11">
        <f t="shared" si="37"/>
        <v>3317.5225882352947</v>
      </c>
      <c r="BD65" s="11">
        <f t="shared" si="37"/>
        <v>3317.5225882352947</v>
      </c>
      <c r="BE65" s="11">
        <f t="shared" si="37"/>
        <v>3317.5225882352947</v>
      </c>
      <c r="BF65" s="11">
        <f t="shared" si="37"/>
        <v>3279.6598823529425</v>
      </c>
      <c r="BG65" s="11">
        <f t="shared" si="37"/>
        <v>3279.6598823529425</v>
      </c>
      <c r="BH65" s="11">
        <f t="shared" si="37"/>
        <v>-351.57964705882205</v>
      </c>
      <c r="BI65" s="11">
        <f t="shared" si="37"/>
        <v>-351.57964705882205</v>
      </c>
      <c r="BJ65" s="11">
        <f t="shared" si="37"/>
        <v>-351.57964705882205</v>
      </c>
      <c r="BK65" s="11">
        <f t="shared" si="37"/>
        <v>-351.57964705882205</v>
      </c>
      <c r="BL65" s="11">
        <f t="shared" si="37"/>
        <v>-351.57964705882205</v>
      </c>
      <c r="BM65" s="11">
        <f t="shared" si="37"/>
        <v>-351.57964705882205</v>
      </c>
      <c r="BN65" s="11">
        <f t="shared" si="37"/>
        <v>-351.57964705882205</v>
      </c>
      <c r="BO65" s="11">
        <f t="shared" si="37"/>
        <v>2648.420352941178</v>
      </c>
      <c r="BP65" s="11">
        <f t="shared" si="37"/>
        <v>2648.420352941178</v>
      </c>
      <c r="BQ65" s="11">
        <f t="shared" si="37"/>
        <v>1034.5361176470603</v>
      </c>
      <c r="BR65" s="11">
        <f t="shared" si="37"/>
        <v>3420.6518823529432</v>
      </c>
      <c r="BS65" s="11">
        <f t="shared" si="37"/>
        <v>2210.2387058823551</v>
      </c>
      <c r="BT65" s="11">
        <f t="shared" si="37"/>
        <v>999.82552941176687</v>
      </c>
      <c r="BU65" s="11">
        <f t="shared" si="37"/>
        <v>999.82552941176687</v>
      </c>
      <c r="BV65" s="11">
        <f t="shared" ref="BV65:BZ65" si="38">BU65+BV62-BV60</f>
        <v>999.82552941176687</v>
      </c>
      <c r="BW65" s="11">
        <f t="shared" si="38"/>
        <v>999.82552941176687</v>
      </c>
      <c r="BX65" s="11">
        <f t="shared" si="38"/>
        <v>999.82552941176687</v>
      </c>
      <c r="BY65" s="11">
        <f t="shared" si="38"/>
        <v>999.82552941176687</v>
      </c>
      <c r="BZ65" s="11">
        <f t="shared" si="38"/>
        <v>999.82552941176687</v>
      </c>
    </row>
    <row r="66" spans="1:78" x14ac:dyDescent="0.25"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5"/>
      <c r="AA66" s="25"/>
      <c r="AB66" s="25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</row>
    <row r="67" spans="1:78" x14ac:dyDescent="0.25"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5"/>
      <c r="AA67" s="25"/>
      <c r="AB67" s="25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>
        <f>65000*20.5</f>
        <v>1332500</v>
      </c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</row>
    <row r="68" spans="1:78" s="33" customFormat="1" x14ac:dyDescent="0.25">
      <c r="A68" s="33" t="s">
        <v>106</v>
      </c>
      <c r="B68" s="33" t="s">
        <v>173</v>
      </c>
      <c r="C68" s="33">
        <v>0.27</v>
      </c>
      <c r="E68" s="33">
        <v>12</v>
      </c>
      <c r="F68" s="33">
        <v>12</v>
      </c>
      <c r="G68" s="33" t="s">
        <v>102</v>
      </c>
      <c r="H68" s="33">
        <f>SUM(I70:BZ70)</f>
        <v>53900</v>
      </c>
      <c r="I68" s="34">
        <f>$C$68*'[1]Production plan'!C27/35.5</f>
        <v>0</v>
      </c>
      <c r="J68" s="34">
        <f>$C$68*'[1]Production plan'!D27/35.5</f>
        <v>543.22478873239436</v>
      </c>
      <c r="K68" s="34">
        <f>$C$68*'[1]Production plan'!E27/35.5</f>
        <v>0</v>
      </c>
      <c r="L68" s="34">
        <f>$C$68*'[1]Production plan'!F27/35.5</f>
        <v>543.22478873239436</v>
      </c>
      <c r="M68" s="34">
        <f>$C$68*'[1]Production plan'!G27/35.5</f>
        <v>543.22478873239436</v>
      </c>
      <c r="N68" s="34">
        <f>$C$68*'[1]Production plan'!H27/35.5</f>
        <v>0</v>
      </c>
      <c r="O68" s="34">
        <f>$C$68*'[1]Production plan'!I27/35.5</f>
        <v>905.37464788732404</v>
      </c>
      <c r="P68" s="34">
        <f>$C$68*'[1]Production plan'!J27/35.5</f>
        <v>0</v>
      </c>
      <c r="Q68" s="34">
        <f>$C$68*'[1]Production plan'!K27/35.5</f>
        <v>869.15966197183104</v>
      </c>
      <c r="R68" s="34">
        <f>$C$68*'[1]Production plan'!L27/35.5</f>
        <v>1376.1694647887325</v>
      </c>
      <c r="S68" s="34">
        <f>$C$68*'[1]Production plan'!M27/35.5</f>
        <v>0</v>
      </c>
      <c r="T68" s="34">
        <f>$C$68*'[1]Production plan'!N27/35.5</f>
        <v>543.22478873239436</v>
      </c>
      <c r="U68" s="34">
        <f>$C$68*'[1]Production plan'!O27/35.5</f>
        <v>1086.4495774647887</v>
      </c>
      <c r="V68" s="34">
        <f>$C$68*'[1]Production plan'!P27/35.5</f>
        <v>271.61239436619718</v>
      </c>
      <c r="W68" s="34">
        <f>$C$68*'[1]Production plan'!Q27/35.5</f>
        <v>1086.4495774647887</v>
      </c>
      <c r="X68" s="34">
        <f>$C$68*'[1]Production plan'!R27/35.5</f>
        <v>0</v>
      </c>
      <c r="Y68" s="34">
        <f>$C$68*'[1]Production plan'!S27/35.5</f>
        <v>1358.0619718309861</v>
      </c>
      <c r="Z68" s="22">
        <f>$C$68*'[1]Production plan'!T27/35.5</f>
        <v>0</v>
      </c>
      <c r="AA68" s="22">
        <f>$C$68*'[1]Production plan'!U27/35.5</f>
        <v>0</v>
      </c>
      <c r="AB68" s="34">
        <f>$C$68*'[1]Production plan'!V27/35.5</f>
        <v>814.83718309859159</v>
      </c>
      <c r="AC68" s="34">
        <f>$C$68*'[1]Production plan'!W27/35.5</f>
        <v>1086.4495774647887</v>
      </c>
      <c r="AD68" s="34">
        <f>$C$68*'[1]Production plan'!X27/35.5+$D$89*'[1]Production plan'!X30/17*($C$68/($C$82+$C$75+$C$68))</f>
        <v>0</v>
      </c>
      <c r="AE68" s="34">
        <f>$C$68*'[1]Production plan'!Y27/35.5</f>
        <v>1086.4495774647887</v>
      </c>
      <c r="AF68" s="20">
        <f>$C$68*'[1]Production plan'!Z27/35.5+$D$89*'[1]Production plan'!Z30/17*($C$68/($C$82+$C$75+$C$68))</f>
        <v>1356.9968621706712</v>
      </c>
      <c r="AG68" s="20">
        <f>$C$68*'[1]Production plan'!AA27/35.5+$D$89*'[1]Production plan'!AA30/17*($C$68/($C$82+$C$75+$C$68))</f>
        <v>1623.2837082352942</v>
      </c>
      <c r="AH68" s="34">
        <f>$C$68*'[1]Production plan'!AB27/35.5</f>
        <v>0</v>
      </c>
      <c r="AI68" s="34">
        <f>$C$68*'[1]Production plan'!AC27/35.5</f>
        <v>0</v>
      </c>
      <c r="AJ68" s="34">
        <f>$C$68*'[1]Production plan'!AD27/35.5</f>
        <v>0</v>
      </c>
      <c r="AK68" s="34">
        <f>$C$68*'[1]Production plan'!AE27/35.5</f>
        <v>0</v>
      </c>
      <c r="AL68" s="34">
        <f>$C$68*'[1]Production plan'!AF27/35.5</f>
        <v>0</v>
      </c>
      <c r="AM68" s="34">
        <f>$C$68*'[1]Production plan'!AG27/35.5</f>
        <v>0</v>
      </c>
      <c r="AN68" s="34">
        <f>$C$68*'[1]Production plan'!AH27/35.5</f>
        <v>0</v>
      </c>
      <c r="AO68" s="34">
        <f>$C$68*'[1]Production plan'!AI27/35.5</f>
        <v>0</v>
      </c>
      <c r="AP68" s="34">
        <f>$C$68*'[1]Production plan'!AJ27/35.5</f>
        <v>0</v>
      </c>
      <c r="AQ68" s="34">
        <f>$C$68*'[1]Production plan'!AK27/35.5</f>
        <v>0</v>
      </c>
      <c r="AR68" s="34">
        <f>$C$68*'[1]Production plan'!AL27/35.5</f>
        <v>0</v>
      </c>
      <c r="AS68" s="34">
        <f>$C$68*'[1]Production plan'!AM27/35.5</f>
        <v>3621.4985915492962</v>
      </c>
      <c r="AT68" s="34">
        <f>$C$68*'[1]Production plan'!AN27/35.5</f>
        <v>0</v>
      </c>
      <c r="AU68" s="34">
        <f>$C$68*'[1]Production plan'!AO27/35.5</f>
        <v>0</v>
      </c>
      <c r="AV68" s="34">
        <f>$C$68*'[1]Production plan'!AP27/35.5</f>
        <v>0</v>
      </c>
      <c r="AW68" s="34">
        <f>$C$68*'[1]Production plan'!AQ27/35.5</f>
        <v>3621.4985915492962</v>
      </c>
      <c r="AX68" s="34">
        <f>$C$68*'[1]Production plan'!AR27/35.5</f>
        <v>0</v>
      </c>
      <c r="AY68" s="34">
        <f>$C$68*'[1]Production plan'!AS27/35.5</f>
        <v>3621.4985915492962</v>
      </c>
      <c r="AZ68" s="34">
        <f>$C$68*'[1]Production plan'!AT27/35.5</f>
        <v>0</v>
      </c>
      <c r="BA68" s="34">
        <f>$C$68*'[1]Production plan'!AU27/35.5</f>
        <v>3621.4985915492962</v>
      </c>
      <c r="BB68" s="34">
        <f>$C$68*'[1]Production plan'!AV27/35.5</f>
        <v>3259.3487323943664</v>
      </c>
      <c r="BC68" s="34">
        <f>$C$68*'[1]Production plan'!AW27/35.5</f>
        <v>0</v>
      </c>
      <c r="BD68" s="34">
        <f>$C$68*'[1]Production plan'!AX27/35.5</f>
        <v>0</v>
      </c>
      <c r="BE68" s="34">
        <f>$C$68*'[1]Production plan'!AY27/35.5</f>
        <v>0</v>
      </c>
      <c r="BF68" s="34">
        <f>$C$68*'[1]Production plan'!AZ27/35.5</f>
        <v>0</v>
      </c>
      <c r="BG68" s="34">
        <f>$C$68*'[1]Production plan'!BA27/35.5</f>
        <v>0</v>
      </c>
      <c r="BH68" s="34">
        <f>$C$68*'[1]Production plan'!BB27/35.5</f>
        <v>0</v>
      </c>
      <c r="BI68" s="34">
        <f>$C$68*'[1]Production plan'!BC27/35.5</f>
        <v>0</v>
      </c>
      <c r="BJ68" s="34">
        <f>$C$68*'[1]Production plan'!BD27/35.5</f>
        <v>0</v>
      </c>
      <c r="BK68" s="34">
        <f>$C$68*'[1]Production plan'!BE27/35.5</f>
        <v>4345.7983098591549</v>
      </c>
      <c r="BL68" s="34">
        <f>$C$68*'[1]Production plan'!BF27/35.5</f>
        <v>4345.7983098591549</v>
      </c>
      <c r="BM68" s="34">
        <f>$C$68*'[1]Production plan'!BG27/35.5</f>
        <v>0</v>
      </c>
      <c r="BN68" s="34">
        <f>$C$68*'[1]Production plan'!BH27/35.5</f>
        <v>3621.4985915492962</v>
      </c>
      <c r="BO68" s="34">
        <f>$C$68*'[1]Production plan'!BI27/35.5</f>
        <v>0</v>
      </c>
      <c r="BP68" s="34">
        <f>$C$68*'[1]Production plan'!BJ27/35.5</f>
        <v>3621.4985915492962</v>
      </c>
      <c r="BQ68" s="34">
        <f>$C$68*'[1]Production plan'!BK27/35.5</f>
        <v>0</v>
      </c>
      <c r="BR68" s="34">
        <f>$C$68*'[1]Production plan'!BL27/35.5</f>
        <v>0</v>
      </c>
      <c r="BS68" s="34">
        <f>$C$68*'[1]Production plan'!BM27/35.5</f>
        <v>0</v>
      </c>
      <c r="BT68" s="34">
        <f>$C$68*'[1]Production plan'!BN27/35.5</f>
        <v>0</v>
      </c>
      <c r="BU68" s="34">
        <f>$C$68*'[1]Production plan'!BO27/35.5</f>
        <v>4345.7983098591549</v>
      </c>
      <c r="BV68" s="34">
        <f>$C$68*'[1]Production plan'!BP27/35.5</f>
        <v>0</v>
      </c>
      <c r="BW68" s="34">
        <f>$C$68*'[1]Production plan'!BQ27/35.5</f>
        <v>3621.4985915492962</v>
      </c>
      <c r="BX68" s="34">
        <f>$C$68*'[1]Production plan'!BR27/35.5</f>
        <v>0</v>
      </c>
      <c r="BY68" s="34">
        <f>$C$68*'[1]Production plan'!BS27/35.5</f>
        <v>4345.7983098591549</v>
      </c>
      <c r="BZ68" s="34">
        <f>$C$68*'[1]Production plan'!BT27/35.5</f>
        <v>0</v>
      </c>
    </row>
    <row r="69" spans="1:78" s="33" customFormat="1" hidden="1" x14ac:dyDescent="0.25"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22"/>
      <c r="AA69" s="22"/>
      <c r="AB69" s="22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</row>
    <row r="70" spans="1:78" s="33" customFormat="1" x14ac:dyDescent="0.25">
      <c r="G70" s="33" t="s">
        <v>103</v>
      </c>
      <c r="Q70" s="35"/>
      <c r="R70" s="35"/>
      <c r="S70" s="35"/>
      <c r="T70" s="35"/>
      <c r="U70" s="35">
        <v>3000</v>
      </c>
      <c r="W70" s="35"/>
      <c r="Y70" s="33">
        <v>6000</v>
      </c>
      <c r="Z70" s="1"/>
      <c r="AA70" s="27"/>
      <c r="AB70" s="1"/>
      <c r="AC70" s="35">
        <v>3000</v>
      </c>
      <c r="AD70" s="35"/>
      <c r="AE70" s="35">
        <v>3000</v>
      </c>
      <c r="AF70" s="35"/>
      <c r="AG70" s="35"/>
      <c r="AH70" s="35"/>
      <c r="AI70" s="35">
        <v>16200</v>
      </c>
      <c r="AJ70" s="35"/>
      <c r="AK70" s="35"/>
      <c r="AL70" s="35"/>
      <c r="AM70" s="35"/>
      <c r="AN70" s="35"/>
      <c r="AO70" s="35">
        <v>4700</v>
      </c>
      <c r="BJ70" s="33">
        <v>6000</v>
      </c>
      <c r="BP70" s="33">
        <v>6000</v>
      </c>
      <c r="BV70" s="33">
        <v>6000</v>
      </c>
    </row>
    <row r="71" spans="1:78" s="33" customFormat="1" hidden="1" x14ac:dyDescent="0.25">
      <c r="R71" s="35"/>
      <c r="S71" s="35"/>
      <c r="T71" s="35"/>
      <c r="Z71" s="1"/>
      <c r="AA71" s="1"/>
      <c r="AB71" s="1"/>
    </row>
    <row r="72" spans="1:78" s="33" customFormat="1" x14ac:dyDescent="0.25">
      <c r="G72" s="33" t="s">
        <v>92</v>
      </c>
      <c r="I72" s="33">
        <f t="shared" ref="I72:O72" si="39">I73/AVERAGE(J68:P68)</f>
        <v>19.052886051373953</v>
      </c>
      <c r="J72" s="33">
        <f t="shared" si="39"/>
        <v>15.553190172103504</v>
      </c>
      <c r="K72" s="33">
        <f t="shared" si="39"/>
        <v>10.501726697403219</v>
      </c>
      <c r="L72" s="33">
        <f t="shared" si="39"/>
        <v>11.016686505844868</v>
      </c>
      <c r="M72" s="33">
        <f t="shared" si="39"/>
        <v>9.9872747411389859</v>
      </c>
      <c r="N72" s="33">
        <f t="shared" si="39"/>
        <v>7.717439572698308</v>
      </c>
      <c r="O72" s="33">
        <f t="shared" si="39"/>
        <v>8.9014755653726212</v>
      </c>
      <c r="P72" s="33">
        <f>P73/AVERAGE(Q68:W68)</f>
        <v>7.0534183545686178</v>
      </c>
      <c r="Q72" s="33">
        <f t="shared" ref="Q72:BZ72" si="40">Q73/AVERAGE(R68:X68)</f>
        <v>7.0640576948976364</v>
      </c>
      <c r="R72" s="33">
        <f t="shared" si="40"/>
        <v>4.8768246019597097</v>
      </c>
      <c r="S72" s="33">
        <f t="shared" si="40"/>
        <v>4.8768246019597097</v>
      </c>
      <c r="T72" s="33">
        <f t="shared" si="40"/>
        <v>5.6367088975175879</v>
      </c>
      <c r="U72" s="33">
        <f t="shared" si="40"/>
        <v>9.8638449157042363</v>
      </c>
      <c r="V72" s="33">
        <f t="shared" si="40"/>
        <v>7.5768739940096914</v>
      </c>
      <c r="W72" s="33">
        <f t="shared" si="40"/>
        <v>7.7691653253462558</v>
      </c>
      <c r="X72" s="33">
        <f t="shared" si="40"/>
        <v>5.6505153366852516</v>
      </c>
      <c r="Y72" s="33">
        <f t="shared" si="40"/>
        <v>13.130740961164699</v>
      </c>
      <c r="Z72" s="1">
        <f t="shared" si="40"/>
        <v>9.5592165827411417</v>
      </c>
      <c r="AA72" s="1">
        <f t="shared" si="40"/>
        <v>9.5592165827411417</v>
      </c>
      <c r="AB72" s="1">
        <f t="shared" si="40"/>
        <v>9.9638880559613412</v>
      </c>
      <c r="AC72" s="33">
        <f t="shared" si="40"/>
        <v>15.919561052541459</v>
      </c>
      <c r="AD72" s="33">
        <f t="shared" si="40"/>
        <v>15.919561052541459</v>
      </c>
      <c r="AE72" s="33">
        <f t="shared" si="40"/>
        <v>26.217468451415801</v>
      </c>
      <c r="AF72" s="33">
        <f t="shared" si="40"/>
        <v>42.282463285735368</v>
      </c>
      <c r="AG72" s="33" t="e">
        <f t="shared" si="40"/>
        <v>#DIV/0!</v>
      </c>
      <c r="AH72" s="33" t="e">
        <f t="shared" si="40"/>
        <v>#DIV/0!</v>
      </c>
      <c r="AI72" s="33" t="e">
        <f t="shared" si="40"/>
        <v>#DIV/0!</v>
      </c>
      <c r="AJ72" s="33" t="e">
        <f t="shared" si="40"/>
        <v>#DIV/0!</v>
      </c>
      <c r="AK72" s="33" t="e">
        <f t="shared" si="40"/>
        <v>#DIV/0!</v>
      </c>
      <c r="AL72" s="33">
        <f t="shared" si="40"/>
        <v>47.12785150225038</v>
      </c>
      <c r="AM72" s="33">
        <f t="shared" si="40"/>
        <v>47.12785150225038</v>
      </c>
      <c r="AN72" s="33">
        <f t="shared" si="40"/>
        <v>47.12785150225038</v>
      </c>
      <c r="AO72" s="33">
        <f t="shared" si="40"/>
        <v>56.212488474572169</v>
      </c>
      <c r="AP72" s="33">
        <f t="shared" si="40"/>
        <v>28.106244237286084</v>
      </c>
      <c r="AQ72" s="33">
        <f t="shared" si="40"/>
        <v>28.106244237286084</v>
      </c>
      <c r="AR72" s="33">
        <f t="shared" si="40"/>
        <v>18.737496158190723</v>
      </c>
      <c r="AS72" s="33">
        <f t="shared" si="40"/>
        <v>24.606244237286084</v>
      </c>
      <c r="AT72" s="33">
        <f t="shared" si="40"/>
        <v>16.404162824857391</v>
      </c>
      <c r="AU72" s="33">
        <f t="shared" si="40"/>
        <v>12.618586788351839</v>
      </c>
      <c r="AV72" s="33">
        <f t="shared" si="40"/>
        <v>12.618586788351839</v>
      </c>
      <c r="AW72" s="33">
        <f t="shared" si="40"/>
        <v>14.556030508473164</v>
      </c>
      <c r="AX72" s="33">
        <f t="shared" si="40"/>
        <v>14.556030508473164</v>
      </c>
      <c r="AY72" s="33">
        <f t="shared" si="40"/>
        <v>18.532888670827461</v>
      </c>
      <c r="AZ72" s="33">
        <f t="shared" si="40"/>
        <v>18.532888670827461</v>
      </c>
      <c r="BA72" s="33">
        <f t="shared" si="40"/>
        <v>31.347209416191308</v>
      </c>
      <c r="BB72" s="33" t="e">
        <f t="shared" si="40"/>
        <v>#DIV/0!</v>
      </c>
      <c r="BC72" s="33" t="e">
        <f t="shared" si="40"/>
        <v>#DIV/0!</v>
      </c>
      <c r="BD72" s="33">
        <f t="shared" si="40"/>
        <v>18.260407062143482</v>
      </c>
      <c r="BE72" s="33">
        <f t="shared" si="40"/>
        <v>9.1302035310717411</v>
      </c>
      <c r="BF72" s="33">
        <f t="shared" si="40"/>
        <v>9.1302035310717411</v>
      </c>
      <c r="BG72" s="33">
        <f t="shared" si="40"/>
        <v>6.4448495513447579</v>
      </c>
      <c r="BH72" s="33">
        <f t="shared" si="40"/>
        <v>6.4448495513447579</v>
      </c>
      <c r="BI72" s="33">
        <f t="shared" si="40"/>
        <v>4.9801110169482223</v>
      </c>
      <c r="BJ72" s="33">
        <f t="shared" si="40"/>
        <v>7.6158857671382938</v>
      </c>
      <c r="BK72" s="33">
        <f t="shared" si="40"/>
        <v>7.8468429298151561</v>
      </c>
      <c r="BL72" s="33">
        <f t="shared" si="40"/>
        <v>8.3549486877042494</v>
      </c>
      <c r="BM72" s="33">
        <f t="shared" si="40"/>
        <v>8.3549486877042494</v>
      </c>
      <c r="BN72" s="33">
        <f t="shared" si="40"/>
        <v>4.4135897160947719</v>
      </c>
      <c r="BO72" s="33">
        <f t="shared" si="40"/>
        <v>4.4135897160947719</v>
      </c>
      <c r="BP72" s="33">
        <f t="shared" si="40"/>
        <v>6.5033210346567349</v>
      </c>
      <c r="BQ72" s="33">
        <f t="shared" si="40"/>
        <v>6.5033210346567349</v>
      </c>
      <c r="BR72" s="33">
        <f t="shared" si="40"/>
        <v>4.2080312577190639</v>
      </c>
      <c r="BS72" s="33">
        <f t="shared" si="40"/>
        <v>4.2080312577190639</v>
      </c>
      <c r="BT72" s="33">
        <f t="shared" si="40"/>
        <v>3.6068839351877688</v>
      </c>
      <c r="BU72" s="33">
        <f t="shared" si="40"/>
        <v>1.9179565831963694</v>
      </c>
      <c r="BV72" s="33">
        <f t="shared" si="40"/>
        <v>4.5466792667743219</v>
      </c>
      <c r="BW72" s="33">
        <f t="shared" si="40"/>
        <v>3.7516839918146929</v>
      </c>
      <c r="BX72" s="33">
        <f t="shared" si="40"/>
        <v>2.5011226612097954</v>
      </c>
      <c r="BY72" s="33" t="e">
        <f t="shared" si="40"/>
        <v>#DIV/0!</v>
      </c>
      <c r="BZ72" s="33" t="e">
        <f t="shared" si="40"/>
        <v>#DIV/0!</v>
      </c>
    </row>
    <row r="73" spans="1:78" s="33" customFormat="1" x14ac:dyDescent="0.25">
      <c r="G73" s="33" t="s">
        <v>95</v>
      </c>
      <c r="I73" s="34">
        <v>6900</v>
      </c>
      <c r="J73" s="34">
        <f t="shared" ref="J73:BU73" si="41">I73+J70-J68</f>
        <v>6356.7752112676053</v>
      </c>
      <c r="K73" s="34">
        <f t="shared" si="41"/>
        <v>6356.7752112676053</v>
      </c>
      <c r="L73" s="34">
        <f t="shared" si="41"/>
        <v>5813.5504225352106</v>
      </c>
      <c r="M73" s="34">
        <f t="shared" si="41"/>
        <v>5270.3256338028159</v>
      </c>
      <c r="N73" s="34">
        <f t="shared" si="41"/>
        <v>5270.3256338028159</v>
      </c>
      <c r="O73" s="20">
        <v>5273</v>
      </c>
      <c r="P73" s="21">
        <f t="shared" si="41"/>
        <v>5273</v>
      </c>
      <c r="Q73" s="34">
        <f t="shared" si="41"/>
        <v>4403.8403380281688</v>
      </c>
      <c r="R73" s="34">
        <f t="shared" si="41"/>
        <v>3027.6708732394363</v>
      </c>
      <c r="S73" s="34">
        <f t="shared" si="41"/>
        <v>3027.6708732394363</v>
      </c>
      <c r="T73" s="20">
        <v>3062</v>
      </c>
      <c r="U73" s="34">
        <f t="shared" si="41"/>
        <v>4975.5504225352115</v>
      </c>
      <c r="V73" s="34">
        <f t="shared" si="41"/>
        <v>4703.9380281690146</v>
      </c>
      <c r="W73" s="34">
        <f t="shared" si="41"/>
        <v>3617.4884507042261</v>
      </c>
      <c r="X73" s="20">
        <v>3508</v>
      </c>
      <c r="Y73" s="34">
        <f t="shared" si="41"/>
        <v>8149.9380281690137</v>
      </c>
      <c r="Z73" s="22">
        <f t="shared" si="41"/>
        <v>8149.9380281690137</v>
      </c>
      <c r="AA73" s="22">
        <f t="shared" si="41"/>
        <v>8149.9380281690137</v>
      </c>
      <c r="AB73" s="22">
        <f t="shared" si="41"/>
        <v>7335.1008450704221</v>
      </c>
      <c r="AC73" s="34">
        <f t="shared" si="41"/>
        <v>9248.6512676056318</v>
      </c>
      <c r="AD73" s="34">
        <f>AC73+AD70-AD68</f>
        <v>9248.6512676056318</v>
      </c>
      <c r="AE73" s="34">
        <f>AD73+AE70-AE68</f>
        <v>11162.201690140842</v>
      </c>
      <c r="AF73" s="34">
        <f t="shared" si="41"/>
        <v>9805.2048279701703</v>
      </c>
      <c r="AG73" s="34">
        <f t="shared" si="41"/>
        <v>8181.9211197348759</v>
      </c>
      <c r="AH73" s="34">
        <f t="shared" si="41"/>
        <v>8181.9211197348759</v>
      </c>
      <c r="AI73" s="34">
        <f t="shared" si="41"/>
        <v>24381.921119734878</v>
      </c>
      <c r="AJ73" s="34">
        <f t="shared" si="41"/>
        <v>24381.921119734878</v>
      </c>
      <c r="AK73" s="34">
        <f t="shared" si="41"/>
        <v>24381.921119734878</v>
      </c>
      <c r="AL73" s="34">
        <f t="shared" si="41"/>
        <v>24381.921119734878</v>
      </c>
      <c r="AM73" s="34">
        <f t="shared" si="41"/>
        <v>24381.921119734878</v>
      </c>
      <c r="AN73" s="34">
        <f t="shared" si="41"/>
        <v>24381.921119734878</v>
      </c>
      <c r="AO73" s="34">
        <f t="shared" si="41"/>
        <v>29081.921119734878</v>
      </c>
      <c r="AP73" s="34">
        <f t="shared" si="41"/>
        <v>29081.921119734878</v>
      </c>
      <c r="AQ73" s="34">
        <f t="shared" si="41"/>
        <v>29081.921119734878</v>
      </c>
      <c r="AR73" s="34">
        <f t="shared" si="41"/>
        <v>29081.921119734878</v>
      </c>
      <c r="AS73" s="34">
        <f t="shared" si="41"/>
        <v>25460.422528185583</v>
      </c>
      <c r="AT73" s="34">
        <f t="shared" si="41"/>
        <v>25460.422528185583</v>
      </c>
      <c r="AU73" s="34">
        <f t="shared" si="41"/>
        <v>25460.422528185583</v>
      </c>
      <c r="AV73" s="34">
        <f t="shared" si="41"/>
        <v>25460.422528185583</v>
      </c>
      <c r="AW73" s="34">
        <f t="shared" si="41"/>
        <v>21838.923936636289</v>
      </c>
      <c r="AX73" s="34">
        <f t="shared" si="41"/>
        <v>21838.923936636289</v>
      </c>
      <c r="AY73" s="34">
        <f t="shared" si="41"/>
        <v>18217.425345086995</v>
      </c>
      <c r="AZ73" s="34">
        <f t="shared" si="41"/>
        <v>18217.425345086995</v>
      </c>
      <c r="BA73" s="34">
        <f t="shared" si="41"/>
        <v>14595.926753537698</v>
      </c>
      <c r="BB73" s="34">
        <f t="shared" si="41"/>
        <v>11336.578021143332</v>
      </c>
      <c r="BC73" s="34">
        <f t="shared" si="41"/>
        <v>11336.578021143332</v>
      </c>
      <c r="BD73" s="34">
        <f t="shared" si="41"/>
        <v>11336.578021143332</v>
      </c>
      <c r="BE73" s="34">
        <f t="shared" si="41"/>
        <v>11336.578021143332</v>
      </c>
      <c r="BF73" s="34">
        <f t="shared" si="41"/>
        <v>11336.578021143332</v>
      </c>
      <c r="BG73" s="34">
        <f t="shared" si="41"/>
        <v>11336.578021143332</v>
      </c>
      <c r="BH73" s="34">
        <f t="shared" si="41"/>
        <v>11336.578021143332</v>
      </c>
      <c r="BI73" s="34">
        <f t="shared" si="41"/>
        <v>11336.578021143332</v>
      </c>
      <c r="BJ73" s="34">
        <f t="shared" si="41"/>
        <v>17336.57802114333</v>
      </c>
      <c r="BK73" s="34">
        <f t="shared" si="41"/>
        <v>12990.779711284176</v>
      </c>
      <c r="BL73" s="34">
        <f t="shared" si="41"/>
        <v>8644.9814014250223</v>
      </c>
      <c r="BM73" s="34">
        <f t="shared" si="41"/>
        <v>8644.9814014250223</v>
      </c>
      <c r="BN73" s="34">
        <f t="shared" si="41"/>
        <v>5023.4828098757262</v>
      </c>
      <c r="BO73" s="34">
        <f t="shared" si="41"/>
        <v>5023.4828098757262</v>
      </c>
      <c r="BP73" s="34">
        <f t="shared" si="41"/>
        <v>7401.98421832643</v>
      </c>
      <c r="BQ73" s="34">
        <f t="shared" si="41"/>
        <v>7401.98421832643</v>
      </c>
      <c r="BR73" s="34">
        <f t="shared" si="41"/>
        <v>7401.98421832643</v>
      </c>
      <c r="BS73" s="34">
        <f t="shared" si="41"/>
        <v>7401.98421832643</v>
      </c>
      <c r="BT73" s="34">
        <f t="shared" si="41"/>
        <v>7401.98421832643</v>
      </c>
      <c r="BU73" s="34">
        <f t="shared" si="41"/>
        <v>3056.1859084672751</v>
      </c>
      <c r="BV73" s="34">
        <f t="shared" ref="BV73:BZ73" si="42">BU73+BV70-BV68</f>
        <v>9056.185908467276</v>
      </c>
      <c r="BW73" s="34">
        <f t="shared" si="42"/>
        <v>5434.6873169179798</v>
      </c>
      <c r="BX73" s="34">
        <f t="shared" si="42"/>
        <v>5434.6873169179798</v>
      </c>
      <c r="BY73" s="34">
        <f t="shared" si="42"/>
        <v>1088.889007058825</v>
      </c>
      <c r="BZ73" s="34">
        <f t="shared" si="42"/>
        <v>1088.889007058825</v>
      </c>
    </row>
    <row r="74" spans="1:78" x14ac:dyDescent="0.25"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4"/>
      <c r="T74" s="23"/>
      <c r="U74" s="23"/>
      <c r="V74" s="24"/>
      <c r="W74" s="23"/>
      <c r="X74" s="23"/>
      <c r="Y74" s="23"/>
      <c r="Z74" s="25"/>
      <c r="AA74" s="25"/>
      <c r="AB74" s="25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</row>
    <row r="75" spans="1:78" s="33" customFormat="1" x14ac:dyDescent="0.25">
      <c r="A75" s="33" t="s">
        <v>107</v>
      </c>
      <c r="B75" s="33" t="s">
        <v>174</v>
      </c>
      <c r="C75" s="33">
        <v>0.27</v>
      </c>
      <c r="E75" s="33">
        <v>12</v>
      </c>
      <c r="F75" s="33">
        <v>12</v>
      </c>
      <c r="G75" s="33" t="s">
        <v>102</v>
      </c>
      <c r="H75" s="33">
        <f>SUM(I77:BZ77)</f>
        <v>53900</v>
      </c>
      <c r="I75" s="34">
        <f>$C$75*'[1]Production plan'!C27/35.5</f>
        <v>0</v>
      </c>
      <c r="J75" s="34">
        <f>$C$75*'[1]Production plan'!D27/35.5</f>
        <v>543.22478873239436</v>
      </c>
      <c r="K75" s="34">
        <f>$C$75*'[1]Production plan'!E27/35.5</f>
        <v>0</v>
      </c>
      <c r="L75" s="34">
        <f>$C$75*'[1]Production plan'!F27/35.5</f>
        <v>543.22478873239436</v>
      </c>
      <c r="M75" s="34">
        <f>$C$75*'[1]Production plan'!G27/35.5</f>
        <v>543.22478873239436</v>
      </c>
      <c r="N75" s="34">
        <f>$C$75*'[1]Production plan'!H27/35.5</f>
        <v>0</v>
      </c>
      <c r="O75" s="34">
        <f>$C$75*'[1]Production plan'!I27/35.5</f>
        <v>905.37464788732404</v>
      </c>
      <c r="P75" s="34">
        <f>$C$75*'[1]Production plan'!J27/35.5</f>
        <v>0</v>
      </c>
      <c r="Q75" s="34">
        <f>$C$75*'[1]Production plan'!K27/35.5</f>
        <v>869.15966197183104</v>
      </c>
      <c r="R75" s="34">
        <f>$C$75*'[1]Production plan'!L27/35.5</f>
        <v>1376.1694647887325</v>
      </c>
      <c r="S75" s="34">
        <f>$C$75*'[1]Production plan'!M27/35.5</f>
        <v>0</v>
      </c>
      <c r="T75" s="34">
        <f>$C$75*'[1]Production plan'!N27/35.5</f>
        <v>543.22478873239436</v>
      </c>
      <c r="U75" s="34">
        <f>$C$75*'[1]Production plan'!O27/35.5</f>
        <v>1086.4495774647887</v>
      </c>
      <c r="V75" s="34">
        <f>$C$75*'[1]Production plan'!P27/35.5</f>
        <v>271.61239436619718</v>
      </c>
      <c r="W75" s="34">
        <f>$C$75*'[1]Production plan'!Q27/35.5</f>
        <v>1086.4495774647887</v>
      </c>
      <c r="X75" s="34">
        <f>$C$75*'[1]Production plan'!R27/35.5</f>
        <v>0</v>
      </c>
      <c r="Y75" s="34">
        <f>$C$75*'[1]Production plan'!S27/35.5</f>
        <v>1358.0619718309861</v>
      </c>
      <c r="Z75" s="22">
        <f>$C$75*'[1]Production plan'!T27/35.5</f>
        <v>0</v>
      </c>
      <c r="AA75" s="22">
        <f>$C$75*'[1]Production plan'!U27/35.5</f>
        <v>0</v>
      </c>
      <c r="AB75" s="34">
        <f>$C$75*'[1]Production plan'!V27/35.5</f>
        <v>814.83718309859159</v>
      </c>
      <c r="AC75" s="34">
        <f>$C$75*'[1]Production plan'!W27/35.5</f>
        <v>1086.4495774647887</v>
      </c>
      <c r="AD75" s="34">
        <f>$C$75*'[1]Production plan'!X27/35.5+$D$89*'[1]Production plan'!X30/17*($C$75/($C$82+$C$75+$C$68))</f>
        <v>0</v>
      </c>
      <c r="AE75" s="34">
        <f>$C$75*'[1]Production plan'!Y27/35.5+$D$89*'[1]Production plan'!Y30/17*($C$75/($C$82+$C$75+$C$68))</f>
        <v>1627.5441468765534</v>
      </c>
      <c r="AF75" s="20">
        <f>$C$75*'[1]Production plan'!Z27/35.5+$D$89*'[1]Production plan'!Z30/17*($C$75/($C$82+$C$75+$C$68))</f>
        <v>1356.9968621706712</v>
      </c>
      <c r="AG75" s="20">
        <f>$C$75*'[1]Production plan'!AA27/35.5+$D$89*'[1]Production plan'!AA30/17*($C$75/($C$82+$C$75+$C$68))</f>
        <v>1623.2837082352942</v>
      </c>
      <c r="AH75" s="34">
        <f>$C$75*'[1]Production plan'!AB27/35.5</f>
        <v>0</v>
      </c>
      <c r="AI75" s="34">
        <f>$C$75*'[1]Production plan'!AC27/35.5</f>
        <v>0</v>
      </c>
      <c r="AJ75" s="34">
        <f>$C$75*'[1]Production plan'!AD27/35.5</f>
        <v>0</v>
      </c>
      <c r="AK75" s="34">
        <f>$C$75*'[1]Production plan'!AE27/35.5</f>
        <v>0</v>
      </c>
      <c r="AL75" s="34">
        <f>$C$75*'[1]Production plan'!AF27/35.5</f>
        <v>0</v>
      </c>
      <c r="AM75" s="34">
        <f>$C$75*'[1]Production plan'!AG27/35.5</f>
        <v>0</v>
      </c>
      <c r="AN75" s="34">
        <f>$C$75*'[1]Production plan'!AH27/35.5</f>
        <v>0</v>
      </c>
      <c r="AO75" s="34">
        <f>$C$75*'[1]Production plan'!AI27/35.5</f>
        <v>0</v>
      </c>
      <c r="AP75" s="34">
        <f>$C$75*'[1]Production plan'!AJ27/35.5</f>
        <v>0</v>
      </c>
      <c r="AQ75" s="34">
        <f>$C$75*'[1]Production plan'!AK27/35.5</f>
        <v>0</v>
      </c>
      <c r="AR75" s="34">
        <f>$C$75*'[1]Production plan'!AL27/35.5</f>
        <v>0</v>
      </c>
      <c r="AS75" s="34">
        <f>$C$75*'[1]Production plan'!AM27/35.5</f>
        <v>3621.4985915492962</v>
      </c>
      <c r="AT75" s="34">
        <f>$C$75*'[1]Production plan'!AN27/35.5</f>
        <v>0</v>
      </c>
      <c r="AU75" s="34">
        <f>$C$75*'[1]Production plan'!AO27/35.5</f>
        <v>0</v>
      </c>
      <c r="AV75" s="34">
        <f>$C$75*'[1]Production plan'!AP27/35.5</f>
        <v>0</v>
      </c>
      <c r="AW75" s="34">
        <f>$C$75*'[1]Production plan'!AQ27/35.5</f>
        <v>3621.4985915492962</v>
      </c>
      <c r="AX75" s="34">
        <f>$C$75*'[1]Production plan'!AR27/35.5</f>
        <v>0</v>
      </c>
      <c r="AY75" s="34">
        <f>$C$75*'[1]Production plan'!AS27/35.5</f>
        <v>3621.4985915492962</v>
      </c>
      <c r="AZ75" s="34">
        <f>$C$75*'[1]Production plan'!AT27/35.5</f>
        <v>0</v>
      </c>
      <c r="BA75" s="34">
        <f>$C$75*'[1]Production plan'!AU27/35.5</f>
        <v>3621.4985915492962</v>
      </c>
      <c r="BB75" s="34">
        <f>$C$75*'[1]Production plan'!AV27/35.5</f>
        <v>3259.3487323943664</v>
      </c>
      <c r="BC75" s="34">
        <f>$C$75*'[1]Production plan'!AW27/35.5</f>
        <v>0</v>
      </c>
      <c r="BD75" s="34">
        <f>$C$75*'[1]Production plan'!AX27/35.5</f>
        <v>0</v>
      </c>
      <c r="BE75" s="34">
        <f>$C$75*'[1]Production plan'!AY27/35.5</f>
        <v>0</v>
      </c>
      <c r="BF75" s="34">
        <f>$C$75*'[1]Production plan'!AZ27/35.5</f>
        <v>0</v>
      </c>
      <c r="BG75" s="34">
        <f>$C$75*'[1]Production plan'!BA27/35.5</f>
        <v>0</v>
      </c>
      <c r="BH75" s="34">
        <f>$C$75*'[1]Production plan'!BB27/35.5</f>
        <v>0</v>
      </c>
      <c r="BI75" s="34">
        <f>$C$75*'[1]Production plan'!BC27/35.5</f>
        <v>0</v>
      </c>
      <c r="BJ75" s="34">
        <f>$C$75*'[1]Production plan'!BD27/35.5</f>
        <v>0</v>
      </c>
      <c r="BK75" s="34">
        <f>$C$75*'[1]Production plan'!BE27/35.5</f>
        <v>4345.7983098591549</v>
      </c>
      <c r="BL75" s="34">
        <f>$C$75*'[1]Production plan'!BF27/35.5</f>
        <v>4345.7983098591549</v>
      </c>
      <c r="BM75" s="34">
        <f>$C$75*'[1]Production plan'!BG27/35.5</f>
        <v>0</v>
      </c>
      <c r="BN75" s="34">
        <f>$C$75*'[1]Production plan'!BH27/35.5</f>
        <v>3621.4985915492962</v>
      </c>
      <c r="BO75" s="34">
        <f>$C$75*'[1]Production plan'!BI27/35.5</f>
        <v>0</v>
      </c>
      <c r="BP75" s="34">
        <f>$C$75*'[1]Production plan'!BJ27/35.5</f>
        <v>3621.4985915492962</v>
      </c>
      <c r="BQ75" s="34">
        <f>$C$75*'[1]Production plan'!BK27/35.5</f>
        <v>0</v>
      </c>
      <c r="BR75" s="34">
        <f>$C$75*'[1]Production plan'!BL27/35.5</f>
        <v>0</v>
      </c>
      <c r="BS75" s="34">
        <f>$C$75*'[1]Production plan'!BM27/35.5</f>
        <v>0</v>
      </c>
      <c r="BT75" s="34">
        <f>$C$75*'[1]Production plan'!BN27/35.5</f>
        <v>0</v>
      </c>
      <c r="BU75" s="34">
        <f>$C$75*'[1]Production plan'!BO27/35.5</f>
        <v>4345.7983098591549</v>
      </c>
      <c r="BV75" s="34">
        <f>$C$75*'[1]Production plan'!BP27/35.5</f>
        <v>0</v>
      </c>
      <c r="BW75" s="34">
        <f>$C$75*'[1]Production plan'!BQ27/35.5</f>
        <v>3621.4985915492962</v>
      </c>
      <c r="BX75" s="34">
        <f>$C$75*'[1]Production plan'!BR27/35.5</f>
        <v>0</v>
      </c>
      <c r="BY75" s="34">
        <f>$C$75*'[1]Production plan'!BS27/35.5</f>
        <v>4345.7983098591549</v>
      </c>
      <c r="BZ75" s="34">
        <f>$C$75*'[1]Production plan'!BT27/35.5</f>
        <v>0</v>
      </c>
    </row>
    <row r="76" spans="1:78" s="33" customFormat="1" hidden="1" x14ac:dyDescent="0.25"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22"/>
      <c r="AA76" s="22"/>
      <c r="AB76" s="22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</row>
    <row r="77" spans="1:78" s="33" customFormat="1" x14ac:dyDescent="0.25">
      <c r="G77" s="33" t="s">
        <v>103</v>
      </c>
      <c r="Q77" s="35"/>
      <c r="R77" s="35"/>
      <c r="S77" s="35"/>
      <c r="T77" s="35"/>
      <c r="U77" s="35">
        <v>3000</v>
      </c>
      <c r="W77" s="35"/>
      <c r="Y77" s="33">
        <v>6000</v>
      </c>
      <c r="Z77" s="1"/>
      <c r="AA77" s="27"/>
      <c r="AB77" s="1"/>
      <c r="AC77" s="35">
        <v>3000</v>
      </c>
      <c r="AD77" s="35"/>
      <c r="AE77" s="35">
        <v>3000</v>
      </c>
      <c r="AF77" s="35"/>
      <c r="AG77" s="35"/>
      <c r="AH77" s="35"/>
      <c r="AI77" s="35">
        <v>12900</v>
      </c>
      <c r="AJ77" s="35"/>
      <c r="AK77" s="35"/>
      <c r="AL77" s="35"/>
      <c r="AM77" s="35"/>
      <c r="AN77" s="35"/>
      <c r="AO77" s="35">
        <v>8000</v>
      </c>
      <c r="BJ77" s="33">
        <v>6000</v>
      </c>
      <c r="BP77" s="33">
        <v>6000</v>
      </c>
      <c r="BV77" s="33">
        <v>6000</v>
      </c>
    </row>
    <row r="78" spans="1:78" s="33" customFormat="1" hidden="1" x14ac:dyDescent="0.25">
      <c r="R78" s="35"/>
      <c r="S78" s="35"/>
      <c r="T78" s="35"/>
      <c r="Z78" s="1"/>
      <c r="AA78" s="1"/>
      <c r="AB78" s="1"/>
    </row>
    <row r="79" spans="1:78" s="33" customFormat="1" x14ac:dyDescent="0.25">
      <c r="G79" s="33" t="s">
        <v>92</v>
      </c>
      <c r="I79" s="33">
        <f t="shared" ref="I79:O79" si="43">I80/AVERAGE(J75:P75)</f>
        <v>18.224499701314215</v>
      </c>
      <c r="J79" s="33">
        <f t="shared" si="43"/>
        <v>14.819176950531585</v>
      </c>
      <c r="K79" s="33">
        <f t="shared" si="43"/>
        <v>10.006110932410214</v>
      </c>
      <c r="L79" s="33">
        <f t="shared" si="43"/>
        <v>10.448186069529363</v>
      </c>
      <c r="M79" s="33">
        <f t="shared" si="43"/>
        <v>9.4187743048234793</v>
      </c>
      <c r="N79" s="33">
        <f t="shared" si="43"/>
        <v>7.2781437809999625</v>
      </c>
      <c r="O79" s="33">
        <f t="shared" si="43"/>
        <v>8.9132924303370835</v>
      </c>
      <c r="P79" s="33">
        <f>P80/AVERAGE(Q75:W75)</f>
        <v>7.0627818911667557</v>
      </c>
      <c r="Q79" s="33">
        <f t="shared" ref="Q79:BV79" si="44">Q80/AVERAGE(R75:X75)</f>
        <v>7.0752861682456105</v>
      </c>
      <c r="R79" s="33">
        <f t="shared" si="44"/>
        <v>4.888099860613301</v>
      </c>
      <c r="S79" s="33">
        <f t="shared" si="44"/>
        <v>4.888099860613301</v>
      </c>
      <c r="T79" s="33">
        <f t="shared" si="44"/>
        <v>5.6587992001858476</v>
      </c>
      <c r="U79" s="33">
        <f t="shared" si="44"/>
        <v>9.8876344724238994</v>
      </c>
      <c r="V79" s="33">
        <f t="shared" si="44"/>
        <v>7.5962030088444186</v>
      </c>
      <c r="W79" s="33">
        <f t="shared" si="44"/>
        <v>7.7949373451258923</v>
      </c>
      <c r="X79" s="33">
        <f t="shared" si="44"/>
        <v>5.0248697089639363</v>
      </c>
      <c r="Y79" s="33">
        <f t="shared" si="44"/>
        <v>11.676540575586003</v>
      </c>
      <c r="Z79" s="1">
        <f t="shared" si="44"/>
        <v>8.7645704627051284</v>
      </c>
      <c r="AA79" s="1">
        <f t="shared" si="44"/>
        <v>8.7645704627051284</v>
      </c>
      <c r="AB79" s="1">
        <f t="shared" si="44"/>
        <v>9.0170763222377399</v>
      </c>
      <c r="AC79" s="33">
        <f t="shared" si="44"/>
        <v>14.050134899970848</v>
      </c>
      <c r="AD79" s="33">
        <f t="shared" si="44"/>
        <v>14.050134899970848</v>
      </c>
      <c r="AE79" s="33">
        <f t="shared" si="44"/>
        <v>24.946560596801831</v>
      </c>
      <c r="AF79" s="33">
        <f t="shared" si="44"/>
        <v>39.949129952402046</v>
      </c>
      <c r="AG79" s="33" t="e">
        <f t="shared" si="44"/>
        <v>#DIV/0!</v>
      </c>
      <c r="AH79" s="33" t="e">
        <f t="shared" si="44"/>
        <v>#DIV/0!</v>
      </c>
      <c r="AI79" s="33" t="e">
        <f t="shared" si="44"/>
        <v>#DIV/0!</v>
      </c>
      <c r="AJ79" s="33" t="e">
        <f t="shared" si="44"/>
        <v>#DIV/0!</v>
      </c>
      <c r="AK79" s="33" t="e">
        <f t="shared" si="44"/>
        <v>#DIV/0!</v>
      </c>
      <c r="AL79" s="33">
        <f t="shared" si="44"/>
        <v>39.703394110875379</v>
      </c>
      <c r="AM79" s="33">
        <f t="shared" si="44"/>
        <v>39.703394110875379</v>
      </c>
      <c r="AN79" s="33">
        <f t="shared" si="44"/>
        <v>39.703394110875379</v>
      </c>
      <c r="AO79" s="33">
        <f t="shared" si="44"/>
        <v>55.166605978657138</v>
      </c>
      <c r="AP79" s="33">
        <f t="shared" si="44"/>
        <v>27.583302989328569</v>
      </c>
      <c r="AQ79" s="33">
        <f t="shared" si="44"/>
        <v>27.583302989328569</v>
      </c>
      <c r="AR79" s="33">
        <f t="shared" si="44"/>
        <v>18.388868659552379</v>
      </c>
      <c r="AS79" s="33">
        <f t="shared" si="44"/>
        <v>24.083302989328573</v>
      </c>
      <c r="AT79" s="33">
        <f t="shared" si="44"/>
        <v>16.055535326219047</v>
      </c>
      <c r="AU79" s="33">
        <f t="shared" si="44"/>
        <v>12.350411789399267</v>
      </c>
      <c r="AV79" s="33">
        <f t="shared" si="44"/>
        <v>12.350411789399267</v>
      </c>
      <c r="AW79" s="33">
        <f t="shared" si="44"/>
        <v>14.195381371950742</v>
      </c>
      <c r="AX79" s="33">
        <f t="shared" si="44"/>
        <v>14.195381371950742</v>
      </c>
      <c r="AY79" s="33">
        <f t="shared" si="44"/>
        <v>17.982424199293238</v>
      </c>
      <c r="AZ79" s="33">
        <f t="shared" si="44"/>
        <v>17.982424199293238</v>
      </c>
      <c r="BA79" s="33">
        <f t="shared" si="44"/>
        <v>30.185117754063501</v>
      </c>
      <c r="BB79" s="33" t="e">
        <f t="shared" si="44"/>
        <v>#DIV/0!</v>
      </c>
      <c r="BC79" s="33" t="e">
        <f t="shared" si="44"/>
        <v>#DIV/0!</v>
      </c>
      <c r="BD79" s="33">
        <f t="shared" si="44"/>
        <v>17.388838315547627</v>
      </c>
      <c r="BE79" s="33">
        <f t="shared" si="44"/>
        <v>8.6944191577738135</v>
      </c>
      <c r="BF79" s="33">
        <f t="shared" si="44"/>
        <v>8.6944191577738135</v>
      </c>
      <c r="BG79" s="33">
        <f t="shared" si="44"/>
        <v>6.1372370525462205</v>
      </c>
      <c r="BH79" s="33">
        <f t="shared" si="44"/>
        <v>6.1372370525462205</v>
      </c>
      <c r="BI79" s="33">
        <f t="shared" si="44"/>
        <v>4.7424104496948072</v>
      </c>
      <c r="BJ79" s="33">
        <f t="shared" si="44"/>
        <v>7.3781851998848786</v>
      </c>
      <c r="BK79" s="33">
        <f t="shared" si="44"/>
        <v>7.5200046498417104</v>
      </c>
      <c r="BL79" s="33">
        <f t="shared" si="44"/>
        <v>7.832007439746735</v>
      </c>
      <c r="BM79" s="33">
        <f t="shared" si="44"/>
        <v>7.832007439746735</v>
      </c>
      <c r="BN79" s="33">
        <f t="shared" si="44"/>
        <v>3.9381885815879407</v>
      </c>
      <c r="BO79" s="33">
        <f t="shared" si="44"/>
        <v>3.9381885815879407</v>
      </c>
      <c r="BP79" s="33">
        <f t="shared" si="44"/>
        <v>6.0279199001499029</v>
      </c>
      <c r="BQ79" s="33">
        <f t="shared" si="44"/>
        <v>6.0279199001499029</v>
      </c>
      <c r="BR79" s="33">
        <f t="shared" si="44"/>
        <v>3.9004187589205257</v>
      </c>
      <c r="BS79" s="33">
        <f t="shared" si="44"/>
        <v>3.9004187589205257</v>
      </c>
      <c r="BT79" s="33">
        <f t="shared" si="44"/>
        <v>3.3432160790747361</v>
      </c>
      <c r="BU79" s="33">
        <f t="shared" si="44"/>
        <v>1.578384344262918</v>
      </c>
      <c r="BV79" s="33">
        <f t="shared" si="44"/>
        <v>4.2750214756275602</v>
      </c>
      <c r="BW79" s="33">
        <f>BW80/AVERAGE(BX75:CD75)</f>
        <v>3.3781545289878951</v>
      </c>
      <c r="BX79" s="33">
        <f t="shared" ref="BX79:BZ79" si="45">BX80/AVERAGE(BY75:CE75)</f>
        <v>2.2521030193252631</v>
      </c>
      <c r="BY79" s="33" t="e">
        <f t="shared" si="45"/>
        <v>#DIV/0!</v>
      </c>
      <c r="BZ79" s="33" t="e">
        <f t="shared" si="45"/>
        <v>#DIV/0!</v>
      </c>
    </row>
    <row r="80" spans="1:78" s="33" customFormat="1" x14ac:dyDescent="0.25">
      <c r="G80" s="33" t="s">
        <v>95</v>
      </c>
      <c r="I80" s="34">
        <v>6600</v>
      </c>
      <c r="J80" s="34">
        <f>I80+J77-J75</f>
        <v>6056.7752112676053</v>
      </c>
      <c r="K80" s="34">
        <f t="shared" ref="K80:N80" si="46">J80+K77-K75</f>
        <v>6056.7752112676053</v>
      </c>
      <c r="L80" s="34">
        <f t="shared" si="46"/>
        <v>5513.5504225352106</v>
      </c>
      <c r="M80" s="34">
        <f t="shared" si="46"/>
        <v>4970.3256338028159</v>
      </c>
      <c r="N80" s="34">
        <f t="shared" si="46"/>
        <v>4970.3256338028159</v>
      </c>
      <c r="O80" s="20">
        <v>5280</v>
      </c>
      <c r="P80" s="21">
        <f t="shared" ref="P80:S80" si="47">O80+P77-P75</f>
        <v>5280</v>
      </c>
      <c r="Q80" s="34">
        <f t="shared" si="47"/>
        <v>4410.8403380281688</v>
      </c>
      <c r="R80" s="34">
        <f t="shared" si="47"/>
        <v>3034.6708732394363</v>
      </c>
      <c r="S80" s="34">
        <f t="shared" si="47"/>
        <v>3034.6708732394363</v>
      </c>
      <c r="T80" s="20">
        <v>3074</v>
      </c>
      <c r="U80" s="34">
        <f t="shared" ref="U80:W80" si="48">T80+U77-U75</f>
        <v>4987.5504225352115</v>
      </c>
      <c r="V80" s="34">
        <f t="shared" si="48"/>
        <v>4715.9380281690146</v>
      </c>
      <c r="W80" s="34">
        <f t="shared" si="48"/>
        <v>3629.4884507042261</v>
      </c>
      <c r="X80" s="20">
        <v>3508</v>
      </c>
      <c r="Y80" s="34">
        <f t="shared" ref="Y80:AA80" si="49">X80+Y77-Y75</f>
        <v>8149.9380281690137</v>
      </c>
      <c r="Z80" s="22">
        <f t="shared" si="49"/>
        <v>8149.9380281690137</v>
      </c>
      <c r="AA80" s="22">
        <f t="shared" si="49"/>
        <v>8149.9380281690137</v>
      </c>
      <c r="AB80" s="22">
        <f>AA80+AB77-AB75</f>
        <v>7335.1008450704221</v>
      </c>
      <c r="AC80" s="34">
        <f t="shared" ref="AC80:AE80" si="50">AB80+AC77-AC75</f>
        <v>9248.6512676056318</v>
      </c>
      <c r="AD80" s="34">
        <f t="shared" si="50"/>
        <v>9248.6512676056318</v>
      </c>
      <c r="AE80" s="34">
        <f t="shared" si="50"/>
        <v>10621.107120729079</v>
      </c>
      <c r="AF80" s="34">
        <f>AE80+AF77-AF75</f>
        <v>9264.1102585584085</v>
      </c>
      <c r="AG80" s="34">
        <f t="shared" ref="AG80:BZ80" si="51">AF80+AG77-AG75</f>
        <v>7640.8265503231141</v>
      </c>
      <c r="AH80" s="34">
        <f t="shared" si="51"/>
        <v>7640.8265503231141</v>
      </c>
      <c r="AI80" s="34">
        <f t="shared" si="51"/>
        <v>20540.826550323116</v>
      </c>
      <c r="AJ80" s="34">
        <f t="shared" si="51"/>
        <v>20540.826550323116</v>
      </c>
      <c r="AK80" s="34">
        <f t="shared" si="51"/>
        <v>20540.826550323116</v>
      </c>
      <c r="AL80" s="34">
        <f t="shared" si="51"/>
        <v>20540.826550323116</v>
      </c>
      <c r="AM80" s="34">
        <f t="shared" si="51"/>
        <v>20540.826550323116</v>
      </c>
      <c r="AN80" s="34">
        <f t="shared" si="51"/>
        <v>20540.826550323116</v>
      </c>
      <c r="AO80" s="34">
        <f t="shared" si="51"/>
        <v>28540.826550323116</v>
      </c>
      <c r="AP80" s="34">
        <f t="shared" si="51"/>
        <v>28540.826550323116</v>
      </c>
      <c r="AQ80" s="34">
        <f t="shared" si="51"/>
        <v>28540.826550323116</v>
      </c>
      <c r="AR80" s="34">
        <f t="shared" si="51"/>
        <v>28540.826550323116</v>
      </c>
      <c r="AS80" s="34">
        <f t="shared" si="51"/>
        <v>24919.327958773822</v>
      </c>
      <c r="AT80" s="34">
        <f t="shared" si="51"/>
        <v>24919.327958773822</v>
      </c>
      <c r="AU80" s="34">
        <f t="shared" si="51"/>
        <v>24919.327958773822</v>
      </c>
      <c r="AV80" s="34">
        <f t="shared" si="51"/>
        <v>24919.327958773822</v>
      </c>
      <c r="AW80" s="34">
        <f t="shared" si="51"/>
        <v>21297.829367224527</v>
      </c>
      <c r="AX80" s="34">
        <f t="shared" si="51"/>
        <v>21297.829367224527</v>
      </c>
      <c r="AY80" s="34">
        <f t="shared" si="51"/>
        <v>17676.330775675233</v>
      </c>
      <c r="AZ80" s="34">
        <f t="shared" si="51"/>
        <v>17676.330775675233</v>
      </c>
      <c r="BA80" s="34">
        <f t="shared" si="51"/>
        <v>14054.832184125937</v>
      </c>
      <c r="BB80" s="34">
        <f t="shared" si="51"/>
        <v>10795.48345173157</v>
      </c>
      <c r="BC80" s="34">
        <f t="shared" si="51"/>
        <v>10795.48345173157</v>
      </c>
      <c r="BD80" s="34">
        <f t="shared" si="51"/>
        <v>10795.48345173157</v>
      </c>
      <c r="BE80" s="34">
        <f t="shared" si="51"/>
        <v>10795.48345173157</v>
      </c>
      <c r="BF80" s="34">
        <f t="shared" si="51"/>
        <v>10795.48345173157</v>
      </c>
      <c r="BG80" s="34">
        <f t="shared" si="51"/>
        <v>10795.48345173157</v>
      </c>
      <c r="BH80" s="34">
        <f t="shared" si="51"/>
        <v>10795.48345173157</v>
      </c>
      <c r="BI80" s="34">
        <f t="shared" si="51"/>
        <v>10795.48345173157</v>
      </c>
      <c r="BJ80" s="34">
        <f t="shared" si="51"/>
        <v>16795.483451731568</v>
      </c>
      <c r="BK80" s="34">
        <f t="shared" si="51"/>
        <v>12449.685141872415</v>
      </c>
      <c r="BL80" s="34">
        <f t="shared" si="51"/>
        <v>8103.8868320132597</v>
      </c>
      <c r="BM80" s="34">
        <f t="shared" si="51"/>
        <v>8103.8868320132597</v>
      </c>
      <c r="BN80" s="34">
        <f t="shared" si="51"/>
        <v>4482.3882404639635</v>
      </c>
      <c r="BO80" s="34">
        <f t="shared" si="51"/>
        <v>4482.3882404639635</v>
      </c>
      <c r="BP80" s="34">
        <f t="shared" si="51"/>
        <v>6860.8896489146664</v>
      </c>
      <c r="BQ80" s="34">
        <f t="shared" si="51"/>
        <v>6860.8896489146664</v>
      </c>
      <c r="BR80" s="34">
        <f t="shared" si="51"/>
        <v>6860.8896489146664</v>
      </c>
      <c r="BS80" s="34">
        <f t="shared" si="51"/>
        <v>6860.8896489146664</v>
      </c>
      <c r="BT80" s="34">
        <f t="shared" si="51"/>
        <v>6860.8896489146664</v>
      </c>
      <c r="BU80" s="34">
        <f t="shared" si="51"/>
        <v>2515.0913390555115</v>
      </c>
      <c r="BV80" s="34">
        <f t="shared" si="51"/>
        <v>8515.0913390555106</v>
      </c>
      <c r="BW80" s="34">
        <f t="shared" si="51"/>
        <v>4893.5927475062144</v>
      </c>
      <c r="BX80" s="34">
        <f t="shared" si="51"/>
        <v>4893.5927475062144</v>
      </c>
      <c r="BY80" s="34">
        <f t="shared" si="51"/>
        <v>547.79443764705957</v>
      </c>
      <c r="BZ80" s="34">
        <f t="shared" si="51"/>
        <v>547.79443764705957</v>
      </c>
    </row>
    <row r="81" spans="1:78" x14ac:dyDescent="0.25"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5"/>
      <c r="AA81" s="25"/>
      <c r="AB81" s="25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</row>
    <row r="82" spans="1:78" s="33" customFormat="1" x14ac:dyDescent="0.25">
      <c r="A82" s="33" t="s">
        <v>108</v>
      </c>
      <c r="B82" s="33" t="s">
        <v>175</v>
      </c>
      <c r="C82" s="33">
        <v>0.36</v>
      </c>
      <c r="E82" s="33">
        <v>12</v>
      </c>
      <c r="F82" s="33">
        <v>12</v>
      </c>
      <c r="G82" s="33" t="s">
        <v>102</v>
      </c>
      <c r="H82" s="33">
        <f>SUM(I84:BZ84)</f>
        <v>71150</v>
      </c>
      <c r="I82" s="34">
        <f>$C$82*'[1]Production plan'!C27/35.5</f>
        <v>0</v>
      </c>
      <c r="J82" s="34">
        <f>$C$82*'[1]Production plan'!D27/35.5</f>
        <v>724.29971830985914</v>
      </c>
      <c r="K82" s="34">
        <f>$C$82*'[1]Production plan'!E27/35.5</f>
        <v>0</v>
      </c>
      <c r="L82" s="34">
        <f>$C$82*'[1]Production plan'!F27/35.5</f>
        <v>724.29971830985914</v>
      </c>
      <c r="M82" s="34">
        <f>$C$82*'[1]Production plan'!G27/35.5</f>
        <v>724.29971830985914</v>
      </c>
      <c r="N82" s="34">
        <f>$C$82*'[1]Production plan'!H27/35.5</f>
        <v>0</v>
      </c>
      <c r="O82" s="34">
        <f>$C$82*'[1]Production plan'!I27/35.5</f>
        <v>1207.1661971830986</v>
      </c>
      <c r="P82" s="34">
        <f>$C$82*'[1]Production plan'!J27/35.5</f>
        <v>0</v>
      </c>
      <c r="Q82" s="34">
        <f>$C$82*'[1]Production plan'!K27/35.5</f>
        <v>1158.8795492957745</v>
      </c>
      <c r="R82" s="34">
        <f>$C$82*'[1]Production plan'!L27/35.5</f>
        <v>1834.8926197183098</v>
      </c>
      <c r="S82" s="34">
        <f>$C$82*'[1]Production plan'!M27/35.5</f>
        <v>0</v>
      </c>
      <c r="T82" s="34">
        <f>$C$82*'[1]Production plan'!N27/35.5</f>
        <v>724.29971830985914</v>
      </c>
      <c r="U82" s="34">
        <f>$C$82*'[1]Production plan'!O27/35.5</f>
        <v>1448.5994366197183</v>
      </c>
      <c r="V82" s="34">
        <f>$C$82*'[1]Production plan'!P27/35.5</f>
        <v>362.14985915492957</v>
      </c>
      <c r="W82" s="34">
        <f>$C$82*'[1]Production plan'!Q27/35.5</f>
        <v>1448.5994366197183</v>
      </c>
      <c r="X82" s="34">
        <f>$C$82*'[1]Production plan'!R27/35.5</f>
        <v>0</v>
      </c>
      <c r="Y82" s="34">
        <f>$C$82*'[1]Production plan'!S27/35.5</f>
        <v>1810.7492957746479</v>
      </c>
      <c r="Z82" s="22">
        <f>$C$82*'[1]Production plan'!T27/35.5</f>
        <v>0</v>
      </c>
      <c r="AA82" s="22">
        <f>$C$82*'[1]Production plan'!U27/35.5</f>
        <v>0</v>
      </c>
      <c r="AB82" s="34">
        <f>$C$82*'[1]Production plan'!V27/35.5</f>
        <v>1086.4495774647887</v>
      </c>
      <c r="AC82" s="34">
        <f>$C$82*'[1]Production plan'!W27/35.5</f>
        <v>1448.5994366197183</v>
      </c>
      <c r="AD82" s="34">
        <f>$C$82*'[1]Production plan'!X27/35.5+$D$89*'[1]Production plan'!X30/17*($C$82/($C$82+$C$75+$C$68))</f>
        <v>0</v>
      </c>
      <c r="AE82" s="34">
        <f>$C$82*'[1]Production plan'!Y27/35.5+$D$89*'[1]Production plan'!Y30/17*($C$82/($C$82+$C$75+$C$68))</f>
        <v>2170.058862502071</v>
      </c>
      <c r="AF82" s="20">
        <f>$C$82*'[1]Production plan'!Z27/35.5+$D$89*'[1]Production plan'!Z30/17*($C$82/($C$82+$C$75+$C$68))</f>
        <v>1809.3291495608946</v>
      </c>
      <c r="AG82" s="20">
        <f>$C$82*'[1]Production plan'!AA27/35.5+$D$89*'[1]Production plan'!AA30/17*($C$82/($C$82+$C$75+$C$68))</f>
        <v>2164.3782776470589</v>
      </c>
      <c r="AH82" s="34">
        <f>$C$82*'[1]Production plan'!AB27/35.5</f>
        <v>0</v>
      </c>
      <c r="AI82" s="34">
        <f>$C$82*'[1]Production plan'!AC27/35.5</f>
        <v>0</v>
      </c>
      <c r="AJ82" s="34">
        <f>$C$82*'[1]Production plan'!AD27/35.5</f>
        <v>0</v>
      </c>
      <c r="AK82" s="34">
        <f>$C$82*'[1]Production plan'!AE27/35.5</f>
        <v>0</v>
      </c>
      <c r="AL82" s="34">
        <f>$C$82*'[1]Production plan'!AF27/35.5</f>
        <v>0</v>
      </c>
      <c r="AM82" s="34">
        <f>$C$82*'[1]Production plan'!AG27/35.5</f>
        <v>0</v>
      </c>
      <c r="AN82" s="34">
        <f>$C$82*'[1]Production plan'!AH27/35.5</f>
        <v>0</v>
      </c>
      <c r="AO82" s="34">
        <f>$C$82*'[1]Production plan'!AI27/35.5</f>
        <v>0</v>
      </c>
      <c r="AP82" s="34">
        <f>$C$82*'[1]Production plan'!AJ27/35.5</f>
        <v>0</v>
      </c>
      <c r="AQ82" s="34">
        <f>$C$82*'[1]Production plan'!AK27/35.5</f>
        <v>0</v>
      </c>
      <c r="AR82" s="34">
        <f>$C$82*'[1]Production plan'!AL27/35.5</f>
        <v>0</v>
      </c>
      <c r="AS82" s="34">
        <f>$C$82*'[1]Production plan'!AM27/35.5</f>
        <v>4828.6647887323943</v>
      </c>
      <c r="AT82" s="34">
        <f>$C$82*'[1]Production plan'!AN27/35.5</f>
        <v>0</v>
      </c>
      <c r="AU82" s="34">
        <f>$C$82*'[1]Production plan'!AO27/35.5</f>
        <v>0</v>
      </c>
      <c r="AV82" s="34">
        <f>$C$82*'[1]Production plan'!AP27/35.5</f>
        <v>0</v>
      </c>
      <c r="AW82" s="34">
        <f>$C$82*'[1]Production plan'!AQ27/35.5</f>
        <v>4828.6647887323943</v>
      </c>
      <c r="AX82" s="34">
        <f>$C$82*'[1]Production plan'!AR27/35.5</f>
        <v>0</v>
      </c>
      <c r="AY82" s="34">
        <f>$C$82*'[1]Production plan'!AS27/35.5</f>
        <v>4828.6647887323943</v>
      </c>
      <c r="AZ82" s="34">
        <f>$C$82*'[1]Production plan'!AT27/35.5</f>
        <v>0</v>
      </c>
      <c r="BA82" s="34">
        <f>$C$82*'[1]Production plan'!AU27/35.5</f>
        <v>4828.6647887323943</v>
      </c>
      <c r="BB82" s="34">
        <f>$C$82*'[1]Production plan'!AV27/35.5</f>
        <v>4345.7983098591549</v>
      </c>
      <c r="BC82" s="34">
        <f>$C$82*'[1]Production plan'!AW27/35.5</f>
        <v>0</v>
      </c>
      <c r="BD82" s="34">
        <f>$C$82*'[1]Production plan'!AX27/35.5</f>
        <v>0</v>
      </c>
      <c r="BE82" s="34">
        <f>$C$82*'[1]Production plan'!AY27/35.5</f>
        <v>0</v>
      </c>
      <c r="BF82" s="34">
        <f>$C$82*'[1]Production plan'!AZ27/35.5</f>
        <v>0</v>
      </c>
      <c r="BG82" s="34">
        <f>$C$82*'[1]Production plan'!BA27/35.5</f>
        <v>0</v>
      </c>
      <c r="BH82" s="34">
        <f>$C$82*'[1]Production plan'!BB27/35.5</f>
        <v>0</v>
      </c>
      <c r="BI82" s="34">
        <f>$C$82*'[1]Production plan'!BC27/35.5</f>
        <v>0</v>
      </c>
      <c r="BJ82" s="34">
        <f>$C$82*'[1]Production plan'!BD27/35.5</f>
        <v>0</v>
      </c>
      <c r="BK82" s="34">
        <f>$C$82*'[1]Production plan'!BE27/35.5</f>
        <v>5794.3977464788732</v>
      </c>
      <c r="BL82" s="34">
        <f>$C$82*'[1]Production plan'!BF27/35.5</f>
        <v>5794.3977464788732</v>
      </c>
      <c r="BM82" s="34">
        <f>$C$82*'[1]Production plan'!BG27/35.5</f>
        <v>0</v>
      </c>
      <c r="BN82" s="34">
        <f>$C$82*'[1]Production plan'!BH27/35.5</f>
        <v>4828.6647887323943</v>
      </c>
      <c r="BO82" s="34">
        <f>$C$82*'[1]Production plan'!BI27/35.5</f>
        <v>0</v>
      </c>
      <c r="BP82" s="34">
        <f>$C$82*'[1]Production plan'!BJ27/35.5</f>
        <v>4828.6647887323943</v>
      </c>
      <c r="BQ82" s="34">
        <f>$C$82*'[1]Production plan'!BK27/35.5</f>
        <v>0</v>
      </c>
      <c r="BR82" s="34">
        <f>$C$82*'[1]Production plan'!BL27/35.5</f>
        <v>0</v>
      </c>
      <c r="BS82" s="34">
        <f>$C$82*'[1]Production plan'!BM27/35.5</f>
        <v>0</v>
      </c>
      <c r="BT82" s="34">
        <f>$C$82*'[1]Production plan'!BN27/35.5</f>
        <v>0</v>
      </c>
      <c r="BU82" s="34">
        <f>$C$82*'[1]Production plan'!BO27/35.5</f>
        <v>5794.3977464788732</v>
      </c>
      <c r="BV82" s="34">
        <f>$C$82*'[1]Production plan'!BP27/35.5</f>
        <v>0</v>
      </c>
      <c r="BW82" s="34">
        <f>$C$82*'[1]Production plan'!BQ27/35.5</f>
        <v>4828.6647887323943</v>
      </c>
      <c r="BX82" s="34">
        <f>$C$82*'[1]Production plan'!BR27/35.5</f>
        <v>0</v>
      </c>
      <c r="BY82" s="34">
        <f>$C$82*'[1]Production plan'!BS27/35.5</f>
        <v>5794.3977464788732</v>
      </c>
      <c r="BZ82" s="34">
        <f>$C$82*'[1]Production plan'!BT27/35.5</f>
        <v>0</v>
      </c>
    </row>
    <row r="83" spans="1:78" s="33" customFormat="1" hidden="1" x14ac:dyDescent="0.25"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22"/>
      <c r="AA83" s="22"/>
      <c r="AB83" s="22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</row>
    <row r="84" spans="1:78" s="33" customFormat="1" x14ac:dyDescent="0.25">
      <c r="G84" s="33" t="s">
        <v>103</v>
      </c>
      <c r="R84" s="35"/>
      <c r="S84" s="35"/>
      <c r="T84" s="35"/>
      <c r="U84" s="35"/>
      <c r="V84" s="35">
        <v>6450</v>
      </c>
      <c r="Z84" s="36">
        <v>3600</v>
      </c>
      <c r="AA84" s="1"/>
      <c r="AB84" s="1"/>
      <c r="AC84" s="37"/>
      <c r="AD84" s="37">
        <v>8700</v>
      </c>
      <c r="AE84" s="35"/>
      <c r="AF84" s="35"/>
      <c r="AG84" s="35"/>
      <c r="AH84" s="35"/>
      <c r="AI84" s="35">
        <v>8700</v>
      </c>
      <c r="AJ84" s="35"/>
      <c r="AK84" s="35"/>
      <c r="AL84" s="35"/>
      <c r="AM84" s="35"/>
      <c r="AN84" s="35">
        <v>9600</v>
      </c>
      <c r="AO84" s="35"/>
      <c r="AP84" s="35">
        <v>10100</v>
      </c>
      <c r="BJ84" s="33">
        <v>6000</v>
      </c>
      <c r="BL84" s="33">
        <v>6000</v>
      </c>
      <c r="BO84" s="33">
        <v>6000</v>
      </c>
      <c r="BV84" s="33">
        <v>6000</v>
      </c>
    </row>
    <row r="85" spans="1:78" s="33" customFormat="1" hidden="1" x14ac:dyDescent="0.25">
      <c r="R85" s="35"/>
      <c r="S85" s="35"/>
      <c r="T85" s="35"/>
      <c r="U85" s="35"/>
      <c r="V85" s="35"/>
      <c r="Z85" s="1"/>
      <c r="AA85" s="1"/>
      <c r="AB85" s="1"/>
    </row>
    <row r="86" spans="1:78" s="33" customFormat="1" x14ac:dyDescent="0.25">
      <c r="G86" s="33" t="s">
        <v>92</v>
      </c>
      <c r="I86" s="33">
        <f t="shared" ref="I86:O86" si="52">I87/AVERAGE(J82:P82)</f>
        <v>21.687154644563918</v>
      </c>
      <c r="J86" s="33">
        <f t="shared" si="52"/>
        <v>17.887352216702208</v>
      </c>
      <c r="K86" s="33">
        <f t="shared" si="52"/>
        <v>12.077784830080976</v>
      </c>
      <c r="L86" s="33">
        <f t="shared" si="52"/>
        <v>12.824517893328178</v>
      </c>
      <c r="M86" s="33">
        <f t="shared" si="52"/>
        <v>11.795106128622296</v>
      </c>
      <c r="N86" s="33">
        <f t="shared" si="52"/>
        <v>9.1144001902990475</v>
      </c>
      <c r="O86" s="33">
        <f t="shared" si="52"/>
        <v>7.875096437030777</v>
      </c>
      <c r="P86" s="33">
        <f>P87/AVERAGE(Q82:W82)</f>
        <v>6.2401283186160823</v>
      </c>
      <c r="Q86" s="33">
        <f t="shared" ref="Q86:BZ86" si="53">Q87/AVERAGE(R82:X82)</f>
        <v>6.0887845812450117</v>
      </c>
      <c r="R86" s="33">
        <f t="shared" si="53"/>
        <v>3.8974878503335328</v>
      </c>
      <c r="S86" s="33">
        <f t="shared" si="53"/>
        <v>3.8974878503335328</v>
      </c>
      <c r="T86" s="33">
        <f t="shared" si="53"/>
        <v>4.4180605336519312</v>
      </c>
      <c r="U86" s="33">
        <f t="shared" si="53"/>
        <v>2.6040651900866956</v>
      </c>
      <c r="V86" s="33">
        <f t="shared" si="53"/>
        <v>9.4703120721948419</v>
      </c>
      <c r="W86" s="33">
        <f t="shared" si="53"/>
        <v>10.293749429593122</v>
      </c>
      <c r="X86" s="33">
        <f t="shared" si="53"/>
        <v>6.3566463942288234</v>
      </c>
      <c r="Y86" s="33">
        <f t="shared" si="53"/>
        <v>4.4123160319466672</v>
      </c>
      <c r="Z86" s="1">
        <f t="shared" si="53"/>
        <v>6.2155666460596652</v>
      </c>
      <c r="AA86" s="1">
        <f t="shared" si="53"/>
        <v>6.2155666460596652</v>
      </c>
      <c r="AB86" s="1">
        <f t="shared" si="53"/>
        <v>6.1033160885052204</v>
      </c>
      <c r="AC86" s="33">
        <f t="shared" si="53"/>
        <v>5.8918927127181497</v>
      </c>
      <c r="AD86" s="33">
        <f t="shared" si="53"/>
        <v>15.804379146650255</v>
      </c>
      <c r="AE86" s="33">
        <f t="shared" si="53"/>
        <v>20.612488788844338</v>
      </c>
      <c r="AF86" s="33">
        <f t="shared" si="53"/>
        <v>31.991956517795195</v>
      </c>
      <c r="AG86" s="33" t="e">
        <f t="shared" si="53"/>
        <v>#DIV/0!</v>
      </c>
      <c r="AH86" s="33" t="e">
        <f t="shared" si="53"/>
        <v>#DIV/0!</v>
      </c>
      <c r="AI86" s="33" t="e">
        <f t="shared" si="53"/>
        <v>#DIV/0!</v>
      </c>
      <c r="AJ86" s="33" t="e">
        <f t="shared" si="53"/>
        <v>#DIV/0!</v>
      </c>
      <c r="AK86" s="33" t="e">
        <f t="shared" si="53"/>
        <v>#DIV/0!</v>
      </c>
      <c r="AL86" s="33">
        <f t="shared" si="53"/>
        <v>23.814460691358757</v>
      </c>
      <c r="AM86" s="33">
        <f t="shared" si="53"/>
        <v>23.814460691358757</v>
      </c>
      <c r="AN86" s="33">
        <f t="shared" si="53"/>
        <v>37.73135137236234</v>
      </c>
      <c r="AO86" s="33">
        <f t="shared" si="53"/>
        <v>37.73135137236234</v>
      </c>
      <c r="AP86" s="33">
        <f t="shared" si="53"/>
        <v>26.186540054834101</v>
      </c>
      <c r="AQ86" s="33">
        <f t="shared" si="53"/>
        <v>26.186540054834101</v>
      </c>
      <c r="AR86" s="33">
        <f t="shared" si="53"/>
        <v>17.457693369889402</v>
      </c>
      <c r="AS86" s="33">
        <f t="shared" si="53"/>
        <v>22.686540054834101</v>
      </c>
      <c r="AT86" s="33">
        <f t="shared" si="53"/>
        <v>15.124360036556071</v>
      </c>
      <c r="AU86" s="33">
        <f t="shared" si="53"/>
        <v>11.63412310504313</v>
      </c>
      <c r="AV86" s="33">
        <f t="shared" si="53"/>
        <v>11.63412310504313</v>
      </c>
      <c r="AW86" s="33">
        <f t="shared" si="53"/>
        <v>13.232096589540763</v>
      </c>
      <c r="AX86" s="33">
        <f t="shared" si="53"/>
        <v>13.232096589540763</v>
      </c>
      <c r="AY86" s="33">
        <f t="shared" si="53"/>
        <v>16.512147426141162</v>
      </c>
      <c r="AZ86" s="33">
        <f t="shared" si="53"/>
        <v>16.512147426141162</v>
      </c>
      <c r="BA86" s="33">
        <f t="shared" si="53"/>
        <v>27.08120012185357</v>
      </c>
      <c r="BB86" s="33" t="e">
        <f t="shared" si="53"/>
        <v>#DIV/0!</v>
      </c>
      <c r="BC86" s="33" t="e">
        <f t="shared" si="53"/>
        <v>#DIV/0!</v>
      </c>
      <c r="BD86" s="33">
        <f t="shared" si="53"/>
        <v>15.060900091390181</v>
      </c>
      <c r="BE86" s="33">
        <f t="shared" si="53"/>
        <v>7.5304500456950905</v>
      </c>
      <c r="BF86" s="33">
        <f t="shared" si="53"/>
        <v>7.5304500456950905</v>
      </c>
      <c r="BG86" s="33">
        <f t="shared" si="53"/>
        <v>5.3156117969612406</v>
      </c>
      <c r="BH86" s="33">
        <f t="shared" si="53"/>
        <v>5.3156117969612406</v>
      </c>
      <c r="BI86" s="33">
        <f t="shared" si="53"/>
        <v>4.1075182067427773</v>
      </c>
      <c r="BJ86" s="33">
        <f t="shared" si="53"/>
        <v>6.0843492693853323</v>
      </c>
      <c r="BK86" s="33">
        <f t="shared" si="53"/>
        <v>5.7409802454048302</v>
      </c>
      <c r="BL86" s="33">
        <f t="shared" si="53"/>
        <v>9.3345967304613477</v>
      </c>
      <c r="BM86" s="33">
        <f t="shared" si="53"/>
        <v>9.3345967304613477</v>
      </c>
      <c r="BN86" s="33">
        <f t="shared" si="53"/>
        <v>5.3041788458739534</v>
      </c>
      <c r="BO86" s="33">
        <f t="shared" si="53"/>
        <v>9.2578409711590623</v>
      </c>
      <c r="BP86" s="33">
        <f t="shared" si="53"/>
        <v>6.0760227893408807</v>
      </c>
      <c r="BQ86" s="33">
        <f t="shared" si="53"/>
        <v>6.0760227893408807</v>
      </c>
      <c r="BR86" s="33">
        <f t="shared" si="53"/>
        <v>3.9315441578088053</v>
      </c>
      <c r="BS86" s="33">
        <f t="shared" si="53"/>
        <v>3.9315441578088053</v>
      </c>
      <c r="BT86" s="33">
        <f t="shared" si="53"/>
        <v>3.3698949924075472</v>
      </c>
      <c r="BU86" s="33">
        <f t="shared" si="53"/>
        <v>1.6127435508279016</v>
      </c>
      <c r="BV86" s="33">
        <f t="shared" si="53"/>
        <v>3.549430340825241</v>
      </c>
      <c r="BW86" s="33">
        <f t="shared" si="53"/>
        <v>2.3804667186347062</v>
      </c>
      <c r="BX86" s="33">
        <f t="shared" si="53"/>
        <v>1.5869778124231375</v>
      </c>
      <c r="BY86" s="33" t="e">
        <f t="shared" si="53"/>
        <v>#DIV/0!</v>
      </c>
      <c r="BZ86" s="33" t="e">
        <f t="shared" si="53"/>
        <v>#DIV/0!</v>
      </c>
    </row>
    <row r="87" spans="1:78" s="33" customFormat="1" x14ac:dyDescent="0.25">
      <c r="G87" s="33" t="s">
        <v>95</v>
      </c>
      <c r="I87" s="34">
        <v>10472</v>
      </c>
      <c r="J87" s="34">
        <f>I87+J84-J82</f>
        <v>9747.7002816901404</v>
      </c>
      <c r="K87" s="34">
        <f t="shared" ref="K87:N87" si="54">J87+K84-K82</f>
        <v>9747.7002816901404</v>
      </c>
      <c r="L87" s="34">
        <f t="shared" si="54"/>
        <v>9023.4005633802808</v>
      </c>
      <c r="M87" s="34">
        <f t="shared" si="54"/>
        <v>8299.1008450704212</v>
      </c>
      <c r="N87" s="34">
        <f t="shared" si="54"/>
        <v>8299.1008450704212</v>
      </c>
      <c r="O87" s="20">
        <v>6220</v>
      </c>
      <c r="P87" s="21">
        <f t="shared" ref="P87:S87" si="55">O87+P84-P82</f>
        <v>6220</v>
      </c>
      <c r="Q87" s="34">
        <f t="shared" si="55"/>
        <v>5061.1204507042257</v>
      </c>
      <c r="R87" s="34">
        <f t="shared" si="55"/>
        <v>3226.2278309859157</v>
      </c>
      <c r="S87" s="34">
        <f t="shared" si="55"/>
        <v>3226.2278309859157</v>
      </c>
      <c r="T87" s="20">
        <v>3200</v>
      </c>
      <c r="U87" s="34">
        <f t="shared" ref="U87:W87" si="56">T87+U84-U82</f>
        <v>1751.4005633802817</v>
      </c>
      <c r="V87" s="34">
        <f t="shared" si="56"/>
        <v>7839.250704225351</v>
      </c>
      <c r="W87" s="34">
        <f t="shared" si="56"/>
        <v>6390.6512676056327</v>
      </c>
      <c r="X87" s="20">
        <v>5917</v>
      </c>
      <c r="Y87" s="34">
        <f t="shared" ref="Y87:BZ87" si="57">X87+Y84-Y82</f>
        <v>4106.2507042253519</v>
      </c>
      <c r="Z87" s="22">
        <f t="shared" si="57"/>
        <v>7706.2507042253519</v>
      </c>
      <c r="AA87" s="22">
        <f t="shared" si="57"/>
        <v>7706.2507042253519</v>
      </c>
      <c r="AB87" s="22">
        <f t="shared" si="57"/>
        <v>6619.8011267605634</v>
      </c>
      <c r="AC87" s="34">
        <f t="shared" si="57"/>
        <v>5171.2016901408451</v>
      </c>
      <c r="AD87" s="34">
        <f t="shared" si="57"/>
        <v>13871.201690140846</v>
      </c>
      <c r="AE87" s="34">
        <f t="shared" si="57"/>
        <v>11701.142827638774</v>
      </c>
      <c r="AF87" s="34">
        <f t="shared" si="57"/>
        <v>9891.8136780778805</v>
      </c>
      <c r="AG87" s="34">
        <f t="shared" si="57"/>
        <v>7727.4354004308216</v>
      </c>
      <c r="AH87" s="34">
        <f t="shared" si="57"/>
        <v>7727.4354004308216</v>
      </c>
      <c r="AI87" s="34">
        <f t="shared" si="57"/>
        <v>16427.435400430822</v>
      </c>
      <c r="AJ87" s="34">
        <f t="shared" si="57"/>
        <v>16427.435400430822</v>
      </c>
      <c r="AK87" s="34">
        <f t="shared" si="57"/>
        <v>16427.435400430822</v>
      </c>
      <c r="AL87" s="34">
        <f t="shared" si="57"/>
        <v>16427.435400430822</v>
      </c>
      <c r="AM87" s="34">
        <f t="shared" si="57"/>
        <v>16427.435400430822</v>
      </c>
      <c r="AN87" s="34">
        <f t="shared" si="57"/>
        <v>26027.435400430822</v>
      </c>
      <c r="AO87" s="34">
        <f t="shared" si="57"/>
        <v>26027.435400430822</v>
      </c>
      <c r="AP87" s="34">
        <f t="shared" si="57"/>
        <v>36127.435400430826</v>
      </c>
      <c r="AQ87" s="34">
        <f t="shared" si="57"/>
        <v>36127.435400430826</v>
      </c>
      <c r="AR87" s="34">
        <f t="shared" si="57"/>
        <v>36127.435400430826</v>
      </c>
      <c r="AS87" s="34">
        <f t="shared" si="57"/>
        <v>31298.770611698434</v>
      </c>
      <c r="AT87" s="34">
        <f t="shared" si="57"/>
        <v>31298.770611698434</v>
      </c>
      <c r="AU87" s="34">
        <f t="shared" si="57"/>
        <v>31298.770611698434</v>
      </c>
      <c r="AV87" s="34">
        <f t="shared" si="57"/>
        <v>31298.770611698434</v>
      </c>
      <c r="AW87" s="34">
        <f t="shared" si="57"/>
        <v>26470.105822966041</v>
      </c>
      <c r="AX87" s="34">
        <f t="shared" si="57"/>
        <v>26470.105822966041</v>
      </c>
      <c r="AY87" s="34">
        <f t="shared" si="57"/>
        <v>21641.441034233649</v>
      </c>
      <c r="AZ87" s="34">
        <f t="shared" si="57"/>
        <v>21641.441034233649</v>
      </c>
      <c r="BA87" s="34">
        <f t="shared" si="57"/>
        <v>16812.776245501256</v>
      </c>
      <c r="BB87" s="34">
        <f t="shared" si="57"/>
        <v>12466.977935642102</v>
      </c>
      <c r="BC87" s="34">
        <f t="shared" si="57"/>
        <v>12466.977935642102</v>
      </c>
      <c r="BD87" s="34">
        <f t="shared" si="57"/>
        <v>12466.977935642102</v>
      </c>
      <c r="BE87" s="34">
        <f t="shared" si="57"/>
        <v>12466.977935642102</v>
      </c>
      <c r="BF87" s="34">
        <f t="shared" si="57"/>
        <v>12466.977935642102</v>
      </c>
      <c r="BG87" s="34">
        <f t="shared" si="57"/>
        <v>12466.977935642102</v>
      </c>
      <c r="BH87" s="34">
        <f t="shared" si="57"/>
        <v>12466.977935642102</v>
      </c>
      <c r="BI87" s="34">
        <f t="shared" si="57"/>
        <v>12466.977935642102</v>
      </c>
      <c r="BJ87" s="34">
        <f t="shared" si="57"/>
        <v>18466.977935642102</v>
      </c>
      <c r="BK87" s="34">
        <f t="shared" si="57"/>
        <v>12672.580189163229</v>
      </c>
      <c r="BL87" s="34">
        <f t="shared" si="57"/>
        <v>12878.182442684356</v>
      </c>
      <c r="BM87" s="34">
        <f t="shared" si="57"/>
        <v>12878.182442684356</v>
      </c>
      <c r="BN87" s="34">
        <f t="shared" si="57"/>
        <v>8049.5176539519616</v>
      </c>
      <c r="BO87" s="34">
        <f t="shared" si="57"/>
        <v>14049.517653951962</v>
      </c>
      <c r="BP87" s="34">
        <f t="shared" si="57"/>
        <v>9220.8528652195673</v>
      </c>
      <c r="BQ87" s="34">
        <f t="shared" si="57"/>
        <v>9220.8528652195673</v>
      </c>
      <c r="BR87" s="34">
        <f t="shared" si="57"/>
        <v>9220.8528652195673</v>
      </c>
      <c r="BS87" s="34">
        <f t="shared" si="57"/>
        <v>9220.8528652195673</v>
      </c>
      <c r="BT87" s="34">
        <f t="shared" si="57"/>
        <v>9220.8528652195673</v>
      </c>
      <c r="BU87" s="34">
        <f t="shared" si="57"/>
        <v>3426.4551187406942</v>
      </c>
      <c r="BV87" s="34">
        <f t="shared" si="57"/>
        <v>9426.4551187406942</v>
      </c>
      <c r="BW87" s="34">
        <f t="shared" si="57"/>
        <v>4597.7903300082999</v>
      </c>
      <c r="BX87" s="34">
        <f t="shared" si="57"/>
        <v>4597.7903300082999</v>
      </c>
      <c r="BY87" s="34">
        <f t="shared" si="57"/>
        <v>-1196.6074164705733</v>
      </c>
      <c r="BZ87" s="34">
        <f t="shared" si="57"/>
        <v>-1196.6074164705733</v>
      </c>
    </row>
    <row r="88" spans="1:78" x14ac:dyDescent="0.25"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4"/>
      <c r="T88" s="23"/>
      <c r="U88" s="23"/>
      <c r="V88" s="23"/>
      <c r="W88" s="23"/>
      <c r="X88" s="23"/>
      <c r="Y88" s="24"/>
      <c r="Z88" s="25"/>
      <c r="AA88" s="25"/>
      <c r="AB88" s="25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</row>
    <row r="89" spans="1:78" s="33" customFormat="1" x14ac:dyDescent="0.25">
      <c r="A89" s="33" t="s">
        <v>109</v>
      </c>
      <c r="B89" s="33" t="s">
        <v>176</v>
      </c>
      <c r="D89" s="33">
        <v>0.51515500000000003</v>
      </c>
      <c r="E89" s="33">
        <v>12</v>
      </c>
      <c r="F89" s="33">
        <v>12</v>
      </c>
      <c r="G89" s="33" t="s">
        <v>102</v>
      </c>
      <c r="H89" s="33">
        <f>SUM(I91:BZ91)</f>
        <v>126300</v>
      </c>
      <c r="I89" s="34">
        <f>$D$89*'[1]Production plan'!C30/17</f>
        <v>0</v>
      </c>
      <c r="J89" s="34">
        <f>$D$89*'[1]Production plan'!D30/17</f>
        <v>0</v>
      </c>
      <c r="K89" s="34">
        <f>$D$89*'[1]Production plan'!E30/17</f>
        <v>0</v>
      </c>
      <c r="L89" s="34">
        <f>$D$89*'[1]Production plan'!F30/17</f>
        <v>0</v>
      </c>
      <c r="M89" s="34">
        <f>$D$89*'[1]Production plan'!G30/17</f>
        <v>0</v>
      </c>
      <c r="N89" s="34">
        <f>$D$89*'[1]Production plan'!H30/17</f>
        <v>0</v>
      </c>
      <c r="O89" s="34">
        <f>$D$89*'[1]Production plan'!I30/17</f>
        <v>0</v>
      </c>
      <c r="P89" s="34">
        <f>$D$89*'[1]Production plan'!J30/17</f>
        <v>0</v>
      </c>
      <c r="Q89" s="34">
        <f>$D$89*'[1]Production plan'!K30/17</f>
        <v>0</v>
      </c>
      <c r="R89" s="34">
        <f>$D$89*'[1]Production plan'!L30/17</f>
        <v>0</v>
      </c>
      <c r="S89" s="34">
        <f>$D$89*'[1]Production plan'!M30/17</f>
        <v>0</v>
      </c>
      <c r="T89" s="34">
        <f>$D$89*'[1]Production plan'!N30/17-$D$89*'[1]Production plan'!N30/17</f>
        <v>0</v>
      </c>
      <c r="U89" s="34">
        <f>$D$89*'[1]Production plan'!O30/17</f>
        <v>0</v>
      </c>
      <c r="V89" s="34">
        <f>$D$89*'[1]Production plan'!P30/17-$D$89*'[1]Production plan'!P30/17</f>
        <v>0</v>
      </c>
      <c r="W89" s="34">
        <f>$D$89*'[1]Production plan'!Q30/17-$D$89*'[1]Production plan'!Q30/17</f>
        <v>0</v>
      </c>
      <c r="X89" s="34">
        <f>$D$89*'[1]Production plan'!R30/17-$D$89*'[1]Production plan'!R30/17</f>
        <v>0</v>
      </c>
      <c r="Y89" s="34">
        <f>$D$89*'[1]Production plan'!S30/17-$D$89*'[1]Production plan'!S30/17</f>
        <v>0</v>
      </c>
      <c r="Z89" s="22">
        <f>$D$89*'[1]Production plan'!T30/17</f>
        <v>0</v>
      </c>
      <c r="AA89" s="22">
        <f>$D$89*'[1]Production plan'!U30/17</f>
        <v>0</v>
      </c>
      <c r="AB89" s="20">
        <f>$D$89*'[1]Production plan'!V30/17-$D$89*'[1]Production plan'!V30/17</f>
        <v>0</v>
      </c>
      <c r="AC89" s="34">
        <f>$D$89*'[1]Production plan'!W30/17</f>
        <v>0</v>
      </c>
      <c r="AD89" s="34">
        <f>$D$89*'[1]Production plan'!X30/17</f>
        <v>0</v>
      </c>
      <c r="AE89" s="34">
        <f>$D$89*'[1]Production plan'!Y30/17</f>
        <v>1803.6485647058823</v>
      </c>
      <c r="AF89" s="20">
        <f>$D$89*'[1]Production plan'!Z30/17-$D$89*'[1]Production plan'!Z30/17</f>
        <v>0</v>
      </c>
      <c r="AG89" s="20">
        <f>$D$89*'[1]Production plan'!AA30/17-$D$89*'[1]Production plan'!AA30/17</f>
        <v>0</v>
      </c>
      <c r="AH89" s="34">
        <f>$D$89*'[1]Production plan'!AB30/17</f>
        <v>0</v>
      </c>
      <c r="AI89" s="34">
        <f>$D$89*'[1]Production plan'!AC30/17</f>
        <v>1803.6485647058823</v>
      </c>
      <c r="AJ89" s="34">
        <f>$D$89*'[1]Production plan'!AD30/17</f>
        <v>0</v>
      </c>
      <c r="AK89" s="34">
        <f>$D$89*'[1]Production plan'!AE30/17</f>
        <v>3607.2971294117647</v>
      </c>
      <c r="AL89" s="34">
        <f>$D$89*'[1]Production plan'!AF30/17</f>
        <v>0</v>
      </c>
      <c r="AM89" s="34">
        <f>$D$89*'[1]Production plan'!AG30/17</f>
        <v>4509.121411764706</v>
      </c>
      <c r="AN89" s="34">
        <f>$D$89*'[1]Production plan'!AH30/17</f>
        <v>6312.7699764705885</v>
      </c>
      <c r="AO89" s="34">
        <f>$D$89*'[1]Production plan'!AI30/17</f>
        <v>9018.2428235294119</v>
      </c>
      <c r="AP89" s="34">
        <f>$D$89*'[1]Production plan'!AJ30/17</f>
        <v>0</v>
      </c>
      <c r="AQ89" s="34">
        <f>$D$89*'[1]Production plan'!AK30/17</f>
        <v>9018.2428235294119</v>
      </c>
      <c r="AR89" s="34">
        <f>$D$89*'[1]Production plan'!AL30/17</f>
        <v>0</v>
      </c>
      <c r="AS89" s="34">
        <f>$D$89*'[1]Production plan'!AM30/17</f>
        <v>0</v>
      </c>
      <c r="AT89" s="34">
        <f>$D$89*'[1]Production plan'!AN30/17</f>
        <v>0</v>
      </c>
      <c r="AU89" s="34">
        <f>$D$89*'[1]Production plan'!AO30/17</f>
        <v>0</v>
      </c>
      <c r="AV89" s="34">
        <f>$D$89*'[1]Production plan'!AP30/17</f>
        <v>0</v>
      </c>
      <c r="AW89" s="34">
        <f>$D$89*'[1]Production plan'!AQ30/17</f>
        <v>0</v>
      </c>
      <c r="AX89" s="34">
        <f>$D$89*'[1]Production plan'!AR30/17</f>
        <v>0</v>
      </c>
      <c r="AY89" s="34">
        <f>$D$89*'[1]Production plan'!AS30/17</f>
        <v>0</v>
      </c>
      <c r="AZ89" s="34">
        <f>$D$89*'[1]Production plan'!AT30/17</f>
        <v>0</v>
      </c>
      <c r="BA89" s="34">
        <f>$D$89*'[1]Production plan'!AU30/17</f>
        <v>0</v>
      </c>
      <c r="BB89" s="34">
        <f>$D$89*'[1]Production plan'!AV30/17</f>
        <v>0</v>
      </c>
      <c r="BC89" s="34">
        <f>$D$89*'[1]Production plan'!AW30/17</f>
        <v>0</v>
      </c>
      <c r="BD89" s="34">
        <f>$D$89*'[1]Production plan'!AX30/17</f>
        <v>12024.323764705883</v>
      </c>
      <c r="BE89" s="34">
        <f>$D$89*'[1]Production plan'!AY30/17</f>
        <v>12024.323764705883</v>
      </c>
      <c r="BF89" s="34">
        <f>$D$89*'[1]Production plan'!AZ30/17</f>
        <v>0</v>
      </c>
      <c r="BG89" s="34">
        <f>$D$89*'[1]Production plan'!BA30/17</f>
        <v>12024.323764705883</v>
      </c>
      <c r="BH89" s="34">
        <f>$D$89*'[1]Production plan'!BB30/17</f>
        <v>0</v>
      </c>
      <c r="BI89" s="34">
        <f>$D$89*'[1]Production plan'!BC30/17</f>
        <v>14429.188517647059</v>
      </c>
      <c r="BJ89" s="34">
        <f>$D$89*'[1]Production plan'!BD30/17</f>
        <v>0</v>
      </c>
      <c r="BK89" s="34">
        <f>$D$89*'[1]Production plan'!BE30/17</f>
        <v>0</v>
      </c>
      <c r="BL89" s="34">
        <f>$D$89*'[1]Production plan'!BF30/17</f>
        <v>0</v>
      </c>
      <c r="BM89" s="34">
        <f>$D$89*'[1]Production plan'!BG30/17</f>
        <v>0</v>
      </c>
      <c r="BN89" s="34">
        <f>$D$89*'[1]Production plan'!BH30/17</f>
        <v>0</v>
      </c>
      <c r="BO89" s="34">
        <f>$D$89*'[1]Production plan'!BI30/17</f>
        <v>0</v>
      </c>
      <c r="BP89" s="34">
        <f>$D$89*'[1]Production plan'!BJ30/17</f>
        <v>0</v>
      </c>
      <c r="BQ89" s="34">
        <f>$D$89*'[1]Production plan'!BK30/17</f>
        <v>6012.1618823529416</v>
      </c>
      <c r="BR89" s="34">
        <f>$D$89*'[1]Production plan'!BL30/17</f>
        <v>6012.1618823529416</v>
      </c>
      <c r="BS89" s="34">
        <f>$D$89*'[1]Production plan'!BM30/17</f>
        <v>7214.5942588235293</v>
      </c>
      <c r="BT89" s="34">
        <f>$D$89*'[1]Production plan'!BN30/17</f>
        <v>9619.4590117647076</v>
      </c>
      <c r="BU89" s="34">
        <f>$D$89*'[1]Production plan'!BO30/17</f>
        <v>0</v>
      </c>
      <c r="BV89" s="34">
        <f>$D$89*'[1]Production plan'!BP30/17</f>
        <v>0</v>
      </c>
      <c r="BW89" s="34">
        <f>$D$89*'[1]Production plan'!BQ30/17</f>
        <v>0</v>
      </c>
      <c r="BX89" s="34">
        <f>$D$89*'[1]Production plan'!BR30/17</f>
        <v>0</v>
      </c>
      <c r="BY89" s="34">
        <f>$D$89*'[1]Production plan'!BS30/17</f>
        <v>0</v>
      </c>
      <c r="BZ89" s="34">
        <f>$D$89*'[1]Production plan'!BT30/17</f>
        <v>0</v>
      </c>
    </row>
    <row r="90" spans="1:78" s="33" customFormat="1" hidden="1" x14ac:dyDescent="0.25"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2"/>
      <c r="AA90" s="22"/>
      <c r="AB90" s="22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</row>
    <row r="91" spans="1:78" s="33" customFormat="1" x14ac:dyDescent="0.25">
      <c r="G91" s="33" t="s">
        <v>103</v>
      </c>
      <c r="P91" s="35"/>
      <c r="R91" s="35"/>
      <c r="S91" s="35"/>
      <c r="T91" s="35"/>
      <c r="U91" s="35"/>
      <c r="V91" s="35"/>
      <c r="W91" s="35"/>
      <c r="X91" s="35"/>
      <c r="Y91" s="35">
        <v>5400</v>
      </c>
      <c r="Z91" s="27"/>
      <c r="AA91" s="27"/>
      <c r="AB91" s="27"/>
      <c r="AC91" s="35"/>
      <c r="AD91" s="35">
        <v>900</v>
      </c>
      <c r="AE91" s="35"/>
      <c r="AH91" s="35">
        <v>14000</v>
      </c>
      <c r="AN91" s="35">
        <v>16000</v>
      </c>
      <c r="AO91" s="35"/>
      <c r="AP91" s="35"/>
      <c r="AQ91" s="35">
        <v>20000</v>
      </c>
      <c r="BC91" s="33">
        <v>10000</v>
      </c>
      <c r="BE91" s="33">
        <v>10000</v>
      </c>
      <c r="BG91" s="33">
        <v>10000</v>
      </c>
      <c r="BP91" s="33">
        <v>10000</v>
      </c>
      <c r="BR91" s="33">
        <v>10000</v>
      </c>
      <c r="BS91" s="33">
        <v>10000</v>
      </c>
      <c r="BT91" s="33">
        <v>10000</v>
      </c>
    </row>
    <row r="92" spans="1:78" s="33" customFormat="1" hidden="1" x14ac:dyDescent="0.25">
      <c r="R92" s="35"/>
      <c r="S92" s="35"/>
      <c r="T92" s="35"/>
      <c r="U92" s="35"/>
      <c r="V92" s="35"/>
      <c r="W92" s="35"/>
      <c r="X92" s="35"/>
      <c r="Y92" s="35"/>
      <c r="Z92" s="27"/>
      <c r="AA92" s="27"/>
      <c r="AB92" s="27"/>
      <c r="AC92" s="35"/>
      <c r="AD92" s="35"/>
      <c r="AE92" s="35"/>
    </row>
    <row r="93" spans="1:78" s="33" customFormat="1" x14ac:dyDescent="0.25">
      <c r="G93" s="33" t="s">
        <v>92</v>
      </c>
      <c r="I93" s="33" t="e">
        <f t="shared" ref="I93:O93" si="58">I94/AVERAGE(J89:P89)</f>
        <v>#DIV/0!</v>
      </c>
      <c r="J93" s="33" t="e">
        <f t="shared" si="58"/>
        <v>#DIV/0!</v>
      </c>
      <c r="K93" s="33" t="e">
        <f t="shared" si="58"/>
        <v>#DIV/0!</v>
      </c>
      <c r="L93" s="33" t="e">
        <f t="shared" si="58"/>
        <v>#DIV/0!</v>
      </c>
      <c r="M93" s="33" t="e">
        <f t="shared" si="58"/>
        <v>#DIV/0!</v>
      </c>
      <c r="N93" s="33" t="e">
        <f t="shared" si="58"/>
        <v>#DIV/0!</v>
      </c>
      <c r="O93" s="33" t="e">
        <f t="shared" si="58"/>
        <v>#DIV/0!</v>
      </c>
      <c r="P93" s="33" t="e">
        <f>P94/AVERAGE(Q89:W89)</f>
        <v>#DIV/0!</v>
      </c>
      <c r="Q93" s="33" t="e">
        <f t="shared" ref="Q93:BZ93" si="59">Q94/AVERAGE(R89:X89)</f>
        <v>#DIV/0!</v>
      </c>
      <c r="R93" s="33" t="e">
        <f t="shared" si="59"/>
        <v>#DIV/0!</v>
      </c>
      <c r="S93" s="33" t="e">
        <f t="shared" si="59"/>
        <v>#DIV/0!</v>
      </c>
      <c r="T93" s="33" t="e">
        <f t="shared" si="59"/>
        <v>#DIV/0!</v>
      </c>
      <c r="U93" s="33" t="e">
        <f t="shared" si="59"/>
        <v>#DIV/0!</v>
      </c>
      <c r="V93" s="33" t="e">
        <f t="shared" si="59"/>
        <v>#DIV/0!</v>
      </c>
      <c r="W93" s="33" t="e">
        <f t="shared" si="59"/>
        <v>#DIV/0!</v>
      </c>
      <c r="X93" s="33">
        <f t="shared" si="59"/>
        <v>0</v>
      </c>
      <c r="Y93" s="33">
        <f t="shared" si="59"/>
        <v>20.957519518867013</v>
      </c>
      <c r="Z93" s="1">
        <f t="shared" si="59"/>
        <v>20.957519518867013</v>
      </c>
      <c r="AA93" s="1">
        <f t="shared" si="59"/>
        <v>20.957519518867013</v>
      </c>
      <c r="AB93" s="1">
        <f t="shared" si="59"/>
        <v>10.478759759433506</v>
      </c>
      <c r="AC93" s="33">
        <f t="shared" si="59"/>
        <v>10.478759759433506</v>
      </c>
      <c r="AD93" s="33">
        <f t="shared" si="59"/>
        <v>6.1126098596695462</v>
      </c>
      <c r="AE93" s="33">
        <f t="shared" si="59"/>
        <v>5.8168131462260604</v>
      </c>
      <c r="AF93" s="33">
        <f t="shared" si="59"/>
        <v>3.1728071706687597</v>
      </c>
      <c r="AG93" s="33">
        <f t="shared" si="59"/>
        <v>1.9389377154086864</v>
      </c>
      <c r="AH93" s="33">
        <f t="shared" si="59"/>
        <v>5.127482093029105</v>
      </c>
      <c r="AI93" s="33">
        <f t="shared" si="59"/>
        <v>4.9834422540313437</v>
      </c>
      <c r="AJ93" s="33">
        <f t="shared" si="59"/>
        <v>3.599152739022637</v>
      </c>
      <c r="AK93" s="33">
        <f t="shared" si="59"/>
        <v>3.174046831400466</v>
      </c>
      <c r="AL93" s="33">
        <f t="shared" si="59"/>
        <v>3.174046831400466</v>
      </c>
      <c r="AM93" s="33">
        <f t="shared" si="59"/>
        <v>2.4655369853635158</v>
      </c>
      <c r="AN93" s="33">
        <f t="shared" si="59"/>
        <v>7.0881103432383794</v>
      </c>
      <c r="AO93" s="33">
        <f t="shared" si="59"/>
        <v>7.1762206864767579</v>
      </c>
      <c r="AP93" s="33">
        <f t="shared" si="59"/>
        <v>7.1762206864767579</v>
      </c>
      <c r="AQ93" s="33" t="e">
        <f t="shared" si="59"/>
        <v>#DIV/0!</v>
      </c>
      <c r="AR93" s="33" t="e">
        <f t="shared" si="59"/>
        <v>#DIV/0!</v>
      </c>
      <c r="AS93" s="33" t="e">
        <f t="shared" si="59"/>
        <v>#DIV/0!</v>
      </c>
      <c r="AT93" s="33" t="e">
        <f t="shared" si="59"/>
        <v>#DIV/0!</v>
      </c>
      <c r="AU93" s="33" t="e">
        <f t="shared" si="59"/>
        <v>#DIV/0!</v>
      </c>
      <c r="AV93" s="33" t="e">
        <f t="shared" si="59"/>
        <v>#DIV/0!</v>
      </c>
      <c r="AW93" s="33">
        <f t="shared" si="59"/>
        <v>11.775231914228128</v>
      </c>
      <c r="AX93" s="33">
        <f t="shared" si="59"/>
        <v>5.8876159571140638</v>
      </c>
      <c r="AY93" s="33">
        <f t="shared" si="59"/>
        <v>5.8876159571140638</v>
      </c>
      <c r="AZ93" s="33">
        <f t="shared" si="59"/>
        <v>3.9250773047427097</v>
      </c>
      <c r="BA93" s="33">
        <f t="shared" si="59"/>
        <v>3.9250773047427097</v>
      </c>
      <c r="BB93" s="33">
        <f t="shared" si="59"/>
        <v>2.8036266462447923</v>
      </c>
      <c r="BC93" s="33">
        <f t="shared" si="59"/>
        <v>4.1897059795031923</v>
      </c>
      <c r="BD93" s="33">
        <f t="shared" si="59"/>
        <v>3.3114890980979395</v>
      </c>
      <c r="BE93" s="33">
        <f t="shared" si="59"/>
        <v>4.2810446879994037</v>
      </c>
      <c r="BF93" s="33">
        <f t="shared" si="59"/>
        <v>4.2810446879994037</v>
      </c>
      <c r="BG93" s="33">
        <f t="shared" si="59"/>
        <v>6.866526261069974</v>
      </c>
      <c r="BH93" s="33">
        <f t="shared" si="59"/>
        <v>6.866526261069974</v>
      </c>
      <c r="BI93" s="33" t="e">
        <f t="shared" si="59"/>
        <v>#DIV/0!</v>
      </c>
      <c r="BJ93" s="33">
        <f t="shared" si="59"/>
        <v>-0.3203369734320648</v>
      </c>
      <c r="BK93" s="33">
        <f t="shared" si="59"/>
        <v>-0.1601684867160324</v>
      </c>
      <c r="BL93" s="33">
        <f t="shared" si="59"/>
        <v>-0.10010530419752024</v>
      </c>
      <c r="BM93" s="33">
        <f t="shared" si="59"/>
        <v>-6.673686946501349E-2</v>
      </c>
      <c r="BN93" s="33">
        <f t="shared" si="59"/>
        <v>-6.673686946501349E-2</v>
      </c>
      <c r="BO93" s="33">
        <f t="shared" si="59"/>
        <v>-6.673686946501349E-2</v>
      </c>
      <c r="BP93" s="33">
        <f t="shared" si="59"/>
        <v>2.3589019637371869</v>
      </c>
      <c r="BQ93" s="33">
        <f t="shared" si="59"/>
        <v>1.1375603752469727</v>
      </c>
      <c r="BR93" s="33">
        <f t="shared" si="59"/>
        <v>3.2020699376103776</v>
      </c>
      <c r="BS93" s="33">
        <f t="shared" si="59"/>
        <v>7.6305388904247593</v>
      </c>
      <c r="BT93" s="33" t="e">
        <f t="shared" si="59"/>
        <v>#DIV/0!</v>
      </c>
      <c r="BU93" s="33" t="e">
        <f t="shared" si="59"/>
        <v>#DIV/0!</v>
      </c>
      <c r="BV93" s="33" t="e">
        <f t="shared" si="59"/>
        <v>#DIV/0!</v>
      </c>
      <c r="BW93" s="33" t="e">
        <f t="shared" si="59"/>
        <v>#DIV/0!</v>
      </c>
      <c r="BX93" s="33" t="e">
        <f t="shared" si="59"/>
        <v>#DIV/0!</v>
      </c>
      <c r="BY93" s="33" t="e">
        <f t="shared" si="59"/>
        <v>#DIV/0!</v>
      </c>
      <c r="BZ93" s="33" t="e">
        <f t="shared" si="59"/>
        <v>#DIV/0!</v>
      </c>
    </row>
    <row r="94" spans="1:78" s="33" customFormat="1" x14ac:dyDescent="0.25">
      <c r="G94" s="33" t="s">
        <v>95</v>
      </c>
      <c r="I94" s="34">
        <f>I91-I89</f>
        <v>0</v>
      </c>
      <c r="J94" s="34">
        <f>I94+J91-J89</f>
        <v>0</v>
      </c>
      <c r="K94" s="34">
        <f t="shared" ref="K94:BV94" si="60">J94+K91-K89</f>
        <v>0</v>
      </c>
      <c r="L94" s="34">
        <f t="shared" si="60"/>
        <v>0</v>
      </c>
      <c r="M94" s="34">
        <f t="shared" si="60"/>
        <v>0</v>
      </c>
      <c r="N94" s="34">
        <f t="shared" si="60"/>
        <v>0</v>
      </c>
      <c r="O94" s="20">
        <f t="shared" si="60"/>
        <v>0</v>
      </c>
      <c r="P94" s="21">
        <f t="shared" si="60"/>
        <v>0</v>
      </c>
      <c r="Q94" s="34">
        <f t="shared" si="60"/>
        <v>0</v>
      </c>
      <c r="R94" s="34">
        <f t="shared" si="60"/>
        <v>0</v>
      </c>
      <c r="S94" s="34">
        <f t="shared" si="60"/>
        <v>0</v>
      </c>
      <c r="T94" s="34">
        <f t="shared" si="60"/>
        <v>0</v>
      </c>
      <c r="U94" s="34">
        <f t="shared" si="60"/>
        <v>0</v>
      </c>
      <c r="V94" s="34">
        <f t="shared" si="60"/>
        <v>0</v>
      </c>
      <c r="W94" s="34">
        <f t="shared" si="60"/>
        <v>0</v>
      </c>
      <c r="X94" s="34">
        <f t="shared" si="60"/>
        <v>0</v>
      </c>
      <c r="Y94" s="34">
        <f t="shared" si="60"/>
        <v>5400</v>
      </c>
      <c r="Z94" s="22">
        <f t="shared" si="60"/>
        <v>5400</v>
      </c>
      <c r="AA94" s="22">
        <f t="shared" si="60"/>
        <v>5400</v>
      </c>
      <c r="AB94" s="22">
        <f t="shared" si="60"/>
        <v>5400</v>
      </c>
      <c r="AC94" s="34">
        <f t="shared" si="60"/>
        <v>5400</v>
      </c>
      <c r="AD94" s="34">
        <f t="shared" si="60"/>
        <v>6300</v>
      </c>
      <c r="AE94" s="34">
        <f t="shared" si="60"/>
        <v>4496.3514352941174</v>
      </c>
      <c r="AF94" s="34">
        <f t="shared" si="60"/>
        <v>4496.3514352941174</v>
      </c>
      <c r="AG94" s="34">
        <f t="shared" si="60"/>
        <v>4496.3514352941174</v>
      </c>
      <c r="AH94" s="34">
        <f t="shared" si="60"/>
        <v>18496.351435294117</v>
      </c>
      <c r="AI94" s="34">
        <f t="shared" si="60"/>
        <v>16692.702870588233</v>
      </c>
      <c r="AJ94" s="34">
        <f t="shared" si="60"/>
        <v>16692.702870588233</v>
      </c>
      <c r="AK94" s="34">
        <f t="shared" si="60"/>
        <v>13085.405741176468</v>
      </c>
      <c r="AL94" s="34">
        <f t="shared" si="60"/>
        <v>13085.405741176468</v>
      </c>
      <c r="AM94" s="34">
        <f t="shared" si="60"/>
        <v>8576.2843294117629</v>
      </c>
      <c r="AN94" s="34">
        <f t="shared" si="60"/>
        <v>18263.514352941173</v>
      </c>
      <c r="AO94" s="34">
        <f t="shared" si="60"/>
        <v>9245.2715294117606</v>
      </c>
      <c r="AP94" s="34">
        <f t="shared" si="60"/>
        <v>9245.2715294117606</v>
      </c>
      <c r="AQ94" s="34">
        <f t="shared" si="60"/>
        <v>20227.028705882345</v>
      </c>
      <c r="AR94" s="34">
        <f t="shared" si="60"/>
        <v>20227.028705882345</v>
      </c>
      <c r="AS94" s="34">
        <f t="shared" si="60"/>
        <v>20227.028705882345</v>
      </c>
      <c r="AT94" s="34">
        <f t="shared" si="60"/>
        <v>20227.028705882345</v>
      </c>
      <c r="AU94" s="34">
        <f t="shared" si="60"/>
        <v>20227.028705882345</v>
      </c>
      <c r="AV94" s="34">
        <f t="shared" si="60"/>
        <v>20227.028705882345</v>
      </c>
      <c r="AW94" s="34">
        <f t="shared" si="60"/>
        <v>20227.028705882345</v>
      </c>
      <c r="AX94" s="34">
        <f t="shared" si="60"/>
        <v>20227.028705882345</v>
      </c>
      <c r="AY94" s="34">
        <f t="shared" si="60"/>
        <v>20227.028705882345</v>
      </c>
      <c r="AZ94" s="34">
        <f t="shared" si="60"/>
        <v>20227.028705882345</v>
      </c>
      <c r="BA94" s="34">
        <f t="shared" si="60"/>
        <v>20227.028705882345</v>
      </c>
      <c r="BB94" s="34">
        <f t="shared" si="60"/>
        <v>20227.028705882345</v>
      </c>
      <c r="BC94" s="34">
        <f t="shared" si="60"/>
        <v>30227.028705882345</v>
      </c>
      <c r="BD94" s="34">
        <f t="shared" si="60"/>
        <v>18202.70494117646</v>
      </c>
      <c r="BE94" s="34">
        <f t="shared" si="60"/>
        <v>16178.381176470577</v>
      </c>
      <c r="BF94" s="34">
        <f t="shared" si="60"/>
        <v>16178.381176470577</v>
      </c>
      <c r="BG94" s="34">
        <f t="shared" si="60"/>
        <v>14154.057411764692</v>
      </c>
      <c r="BH94" s="34">
        <f t="shared" si="60"/>
        <v>14154.057411764692</v>
      </c>
      <c r="BI94" s="34">
        <f t="shared" si="60"/>
        <v>-275.13110588236668</v>
      </c>
      <c r="BJ94" s="34">
        <f t="shared" si="60"/>
        <v>-275.13110588236668</v>
      </c>
      <c r="BK94" s="34">
        <f t="shared" si="60"/>
        <v>-275.13110588236668</v>
      </c>
      <c r="BL94" s="34">
        <f t="shared" si="60"/>
        <v>-275.13110588236668</v>
      </c>
      <c r="BM94" s="34">
        <f t="shared" si="60"/>
        <v>-275.13110588236668</v>
      </c>
      <c r="BN94" s="34">
        <f t="shared" si="60"/>
        <v>-275.13110588236668</v>
      </c>
      <c r="BO94" s="34">
        <f t="shared" si="60"/>
        <v>-275.13110588236668</v>
      </c>
      <c r="BP94" s="34">
        <f t="shared" si="60"/>
        <v>9724.8688941176333</v>
      </c>
      <c r="BQ94" s="34">
        <f t="shared" si="60"/>
        <v>3712.7070117646917</v>
      </c>
      <c r="BR94" s="34">
        <f t="shared" si="60"/>
        <v>7700.5451294117493</v>
      </c>
      <c r="BS94" s="34">
        <f t="shared" si="60"/>
        <v>10485.950870588218</v>
      </c>
      <c r="BT94" s="34">
        <f t="shared" si="60"/>
        <v>10866.49185882351</v>
      </c>
      <c r="BU94" s="34">
        <f t="shared" si="60"/>
        <v>10866.49185882351</v>
      </c>
      <c r="BV94" s="34">
        <f t="shared" si="60"/>
        <v>10866.49185882351</v>
      </c>
      <c r="BW94" s="34">
        <f t="shared" ref="BW94:BZ94" si="61">BV94+BW91-BW89</f>
        <v>10866.49185882351</v>
      </c>
      <c r="BX94" s="34">
        <f t="shared" si="61"/>
        <v>10866.49185882351</v>
      </c>
      <c r="BY94" s="34">
        <f t="shared" si="61"/>
        <v>10866.49185882351</v>
      </c>
      <c r="BZ94" s="34">
        <f t="shared" si="61"/>
        <v>10866.49185882351</v>
      </c>
    </row>
    <row r="97" spans="1:78" s="33" customFormat="1" x14ac:dyDescent="0.25">
      <c r="A97" s="33" t="s">
        <v>110</v>
      </c>
      <c r="B97" s="33" t="s">
        <v>177</v>
      </c>
      <c r="C97" s="33">
        <f>0.016237*2</f>
        <v>3.2474000000000003E-2</v>
      </c>
      <c r="E97" s="33">
        <v>12</v>
      </c>
      <c r="F97" s="33">
        <v>12</v>
      </c>
      <c r="G97" s="33" t="s">
        <v>88</v>
      </c>
      <c r="H97" s="33">
        <f>SUM(I99:BZ100)</f>
        <v>10400</v>
      </c>
      <c r="I97" s="34">
        <f>$C$97*'[1]Production plan'!C27/35.5+$D$99*'[1]Production plan'!C30/17</f>
        <v>0</v>
      </c>
      <c r="J97" s="34">
        <f>$C$97*'[1]Production plan'!D27/35.5</f>
        <v>65.335858478873249</v>
      </c>
      <c r="K97" s="34">
        <f>$C$97*'[1]Production plan'!E27/35.5</f>
        <v>0</v>
      </c>
      <c r="L97" s="34">
        <f>$C$97*'[1]Production plan'!F27/35.5</f>
        <v>65.335858478873249</v>
      </c>
      <c r="M97" s="34">
        <f>$C$97*'[1]Production plan'!G27/35.5</f>
        <v>65.335858478873249</v>
      </c>
      <c r="N97" s="34">
        <f>$C$97*'[1]Production plan'!H27/35.5</f>
        <v>0</v>
      </c>
      <c r="O97" s="34">
        <f>$C$97*'[1]Production plan'!I27/35.5</f>
        <v>108.89309746478875</v>
      </c>
      <c r="P97" s="34">
        <f>$C$97*'[1]Production plan'!J27/35.5</f>
        <v>0</v>
      </c>
      <c r="Q97" s="34">
        <f>$C$97*'[1]Production plan'!K27/35.5</f>
        <v>104.53737356619719</v>
      </c>
      <c r="R97" s="34">
        <f>$C$97*'[1]Production plan'!L27/35.5</f>
        <v>165.51750814647889</v>
      </c>
      <c r="S97" s="34">
        <f>$C$97*'[1]Production plan'!M27/35.5</f>
        <v>0</v>
      </c>
      <c r="T97" s="34">
        <f>$C$97*'[1]Production plan'!N27/35.5</f>
        <v>65.335858478873249</v>
      </c>
      <c r="U97" s="34">
        <f>$C$97*'[1]Production plan'!O27/35.5</f>
        <v>130.6717169577465</v>
      </c>
      <c r="V97" s="34">
        <f>$C$97*'[1]Production plan'!P27/35.5</f>
        <v>32.667929239436624</v>
      </c>
      <c r="W97" s="34">
        <f>$C$97*'[1]Production plan'!Q27/35.5</f>
        <v>130.6717169577465</v>
      </c>
      <c r="X97" s="34">
        <f>$C$97*'[1]Production plan'!R27/35.5</f>
        <v>0</v>
      </c>
      <c r="Y97" s="34">
        <f>$C$97*'[1]Production plan'!S27/35.5</f>
        <v>163.3396461971831</v>
      </c>
      <c r="Z97" s="22">
        <f>$C$97*'[1]Production plan'!T27/35.5</f>
        <v>0</v>
      </c>
      <c r="AA97" s="22">
        <f>$C$97*'[1]Production plan'!U27/35.5</f>
        <v>0</v>
      </c>
      <c r="AB97" s="22">
        <f>$C$97*'[1]Production plan'!V27/35.5</f>
        <v>98.003787718309866</v>
      </c>
      <c r="AC97" s="34">
        <f>$C$97*'[1]Production plan'!W27/35.5</f>
        <v>130.6717169577465</v>
      </c>
      <c r="AD97" s="34">
        <f>$C$97*'[1]Production plan'!X27/35.5</f>
        <v>0</v>
      </c>
      <c r="AE97" s="34">
        <f>$C$97*'[1]Production plan'!Y27/35.5</f>
        <v>130.6717169577465</v>
      </c>
      <c r="AF97" s="34">
        <f>$C$97*'[1]Production plan'!Z27/35.5</f>
        <v>130.6717169577465</v>
      </c>
      <c r="AG97" s="34">
        <f>$C$97*'[1]Production plan'!AA27/35.5</f>
        <v>0</v>
      </c>
      <c r="AH97" s="34">
        <f>$C$97*'[1]Production plan'!AB27/35.5</f>
        <v>0</v>
      </c>
      <c r="AI97" s="34">
        <f>$C$97*'[1]Production plan'!AC27/35.5</f>
        <v>0</v>
      </c>
      <c r="AJ97" s="34">
        <f>$C$97*'[1]Production plan'!AD27/35.5</f>
        <v>0</v>
      </c>
      <c r="AK97" s="34">
        <f>$C$97*'[1]Production plan'!AE27/35.5</f>
        <v>0</v>
      </c>
      <c r="AL97" s="34">
        <f>$C$97*'[1]Production plan'!AF27/35.5</f>
        <v>0</v>
      </c>
      <c r="AM97" s="34">
        <f>$C$97*'[1]Production plan'!AG27/35.5</f>
        <v>0</v>
      </c>
      <c r="AN97" s="34">
        <f>$C$97*'[1]Production plan'!AH27/35.5</f>
        <v>0</v>
      </c>
      <c r="AO97" s="34">
        <f>$C$97*'[1]Production plan'!AI27/35.5</f>
        <v>0</v>
      </c>
      <c r="AP97" s="34">
        <f>$C$97*'[1]Production plan'!AJ27/35.5</f>
        <v>0</v>
      </c>
      <c r="AQ97" s="34">
        <f>$C$97*'[1]Production plan'!AK27/35.5</f>
        <v>0</v>
      </c>
      <c r="AR97" s="34">
        <f>$C$97*'[1]Production plan'!AL27/35.5</f>
        <v>0</v>
      </c>
      <c r="AS97" s="34">
        <f>$C$97*'[1]Production plan'!AM27/35.5</f>
        <v>435.57238985915501</v>
      </c>
      <c r="AT97" s="34">
        <f>$C$97*'[1]Production plan'!AN27/35.5</f>
        <v>0</v>
      </c>
      <c r="AU97" s="34">
        <f>$C$97*'[1]Production plan'!AO27/35.5</f>
        <v>0</v>
      </c>
      <c r="AV97" s="34">
        <f>$C$97*'[1]Production plan'!AP27/35.5</f>
        <v>0</v>
      </c>
      <c r="AW97" s="34">
        <f>$C$97*'[1]Production plan'!AQ27/35.5</f>
        <v>435.57238985915501</v>
      </c>
      <c r="AX97" s="34">
        <f>$C$97*'[1]Production plan'!AR27/35.5</f>
        <v>0</v>
      </c>
      <c r="AY97" s="34">
        <f>$C$97*'[1]Production plan'!AS27/35.5</f>
        <v>435.57238985915501</v>
      </c>
      <c r="AZ97" s="34">
        <f>$C$97*'[1]Production plan'!AT27/35.5</f>
        <v>0</v>
      </c>
      <c r="BA97" s="34">
        <f>$C$97*'[1]Production plan'!AU27/35.5</f>
        <v>435.57238985915501</v>
      </c>
      <c r="BB97" s="34">
        <f>$C$97*'[1]Production plan'!AV27/35.5</f>
        <v>392.01515087323946</v>
      </c>
      <c r="BC97" s="34">
        <f>$C$97*'[1]Production plan'!AW27/35.5</f>
        <v>0</v>
      </c>
      <c r="BD97" s="34">
        <f>$C$97*'[1]Production plan'!AX27/35.5</f>
        <v>0</v>
      </c>
      <c r="BE97" s="34">
        <f>$C$97*'[1]Production plan'!AY27/35.5</f>
        <v>0</v>
      </c>
      <c r="BF97" s="34">
        <f>$C$97*'[1]Production plan'!AZ27/35.5</f>
        <v>0</v>
      </c>
      <c r="BG97" s="34">
        <f>$C$97*'[1]Production plan'!BA27/35.5</f>
        <v>0</v>
      </c>
      <c r="BH97" s="34">
        <f>$C$97*'[1]Production plan'!BB27/35.5</f>
        <v>0</v>
      </c>
      <c r="BI97" s="34">
        <f>$C$97*'[1]Production plan'!BC27/35.5</f>
        <v>0</v>
      </c>
      <c r="BJ97" s="34">
        <f>$C$97*'[1]Production plan'!BD27/35.5</f>
        <v>0</v>
      </c>
      <c r="BK97" s="34">
        <f>$C$97*'[1]Production plan'!BE27/35.5</f>
        <v>522.68686783098599</v>
      </c>
      <c r="BL97" s="34">
        <f>$C$97*'[1]Production plan'!BF27/35.5</f>
        <v>522.68686783098599</v>
      </c>
      <c r="BM97" s="34">
        <f>$C$97*'[1]Production plan'!BG27/35.5</f>
        <v>0</v>
      </c>
      <c r="BN97" s="34">
        <f>$C$97*'[1]Production plan'!BH27/35.5</f>
        <v>435.57238985915501</v>
      </c>
      <c r="BO97" s="34">
        <f>$C$97*'[1]Production plan'!BI27/35.5</f>
        <v>0</v>
      </c>
      <c r="BP97" s="34">
        <f>$C$97*'[1]Production plan'!BJ27/35.5</f>
        <v>435.57238985915501</v>
      </c>
      <c r="BQ97" s="34">
        <f>$C$97*'[1]Production plan'!BK27/35.5</f>
        <v>0</v>
      </c>
      <c r="BR97" s="34">
        <f>$C$97*'[1]Production plan'!BL27/35.5</f>
        <v>0</v>
      </c>
      <c r="BS97" s="34">
        <f>$C$97*'[1]Production plan'!BM27/35.5</f>
        <v>0</v>
      </c>
      <c r="BT97" s="34">
        <f>$C$97*'[1]Production plan'!BN27/35.5</f>
        <v>0</v>
      </c>
      <c r="BU97" s="34">
        <f>$C$97*'[1]Production plan'!BO27/35.5</f>
        <v>522.68686783098599</v>
      </c>
      <c r="BV97" s="34">
        <f>$C$97*'[1]Production plan'!BP27/35.5</f>
        <v>0</v>
      </c>
      <c r="BW97" s="34">
        <f>$C$97*'[1]Production plan'!BQ27/35.5</f>
        <v>435.57238985915501</v>
      </c>
      <c r="BX97" s="34">
        <f>$C$97*'[1]Production plan'!BR27/35.5</f>
        <v>0</v>
      </c>
      <c r="BY97" s="34">
        <f>$C$97*'[1]Production plan'!BS27/35.5</f>
        <v>522.68686783098599</v>
      </c>
      <c r="BZ97" s="34">
        <f>$C$97*'[1]Production plan'!BT27/35.5</f>
        <v>0</v>
      </c>
    </row>
    <row r="98" spans="1:78" s="33" customFormat="1" x14ac:dyDescent="0.25">
      <c r="G98" s="33" t="s">
        <v>89</v>
      </c>
      <c r="I98" s="34"/>
      <c r="J98" s="38">
        <f>$D$99*'[1]Production plan'!D30/17</f>
        <v>0</v>
      </c>
      <c r="K98" s="34">
        <f>$D$99*'[1]Production plan'!E30/17</f>
        <v>0</v>
      </c>
      <c r="L98" s="34">
        <f>$D$99*'[1]Production plan'!F30/17</f>
        <v>0</v>
      </c>
      <c r="M98" s="34">
        <f>$D$99*'[1]Production plan'!G30/17</f>
        <v>0</v>
      </c>
      <c r="N98" s="34">
        <f>$D$99*'[1]Production plan'!H30/17</f>
        <v>0</v>
      </c>
      <c r="O98" s="34">
        <f>$D$99*'[1]Production plan'!I30/17</f>
        <v>0</v>
      </c>
      <c r="P98" s="34">
        <f>$D$99*'[1]Production plan'!J30/17</f>
        <v>0</v>
      </c>
      <c r="Q98" s="34">
        <f>$D$99*'[1]Production plan'!K30/17</f>
        <v>0</v>
      </c>
      <c r="R98" s="34">
        <f>$D$99*'[1]Production plan'!L30/17</f>
        <v>0</v>
      </c>
      <c r="S98" s="34">
        <f>$D$99*'[1]Production plan'!M30/17</f>
        <v>0</v>
      </c>
      <c r="T98" s="34">
        <f>$D$99*'[1]Production plan'!N30/17</f>
        <v>0</v>
      </c>
      <c r="U98" s="34">
        <f>$D$99*'[1]Production plan'!O30/17</f>
        <v>0</v>
      </c>
      <c r="V98" s="34">
        <f>$D$99*'[1]Production plan'!P30/17</f>
        <v>0</v>
      </c>
      <c r="W98" s="34">
        <f>$D$99*'[1]Production plan'!Q30/17</f>
        <v>0</v>
      </c>
      <c r="X98" s="34">
        <f>$D$99*'[1]Production plan'!R30/17</f>
        <v>0</v>
      </c>
      <c r="Y98" s="34">
        <f>$D$99*'[1]Production plan'!S30/17</f>
        <v>0</v>
      </c>
      <c r="Z98" s="22">
        <f>$D$99*'[1]Production plan'!T30/17</f>
        <v>0</v>
      </c>
      <c r="AA98" s="22">
        <f>$D$99*'[1]Production plan'!U30/17</f>
        <v>0</v>
      </c>
      <c r="AB98" s="22">
        <f>$D$99*'[1]Production plan'!V30/17</f>
        <v>0</v>
      </c>
      <c r="AC98" s="34">
        <f>$D$99*'[1]Production plan'!W30/17</f>
        <v>0</v>
      </c>
      <c r="AD98" s="34">
        <f>$D$99*'[1]Production plan'!X30/17</f>
        <v>0</v>
      </c>
      <c r="AE98" s="34">
        <f>$D$99*'[1]Production plan'!Y30/17</f>
        <v>65.079868235294128</v>
      </c>
      <c r="AF98" s="34">
        <f>$D$99*'[1]Production plan'!Z30/17</f>
        <v>32.539934117647064</v>
      </c>
      <c r="AG98" s="34">
        <f>$D$99*'[1]Production plan'!AA30/17</f>
        <v>195.23960470588236</v>
      </c>
      <c r="AH98" s="34">
        <f>$D$99*'[1]Production plan'!AB30/17</f>
        <v>0</v>
      </c>
      <c r="AI98" s="34">
        <f>$D$99*'[1]Production plan'!AC30/17</f>
        <v>65.079868235294128</v>
      </c>
      <c r="AJ98" s="34">
        <f>$D$99*'[1]Production plan'!AD30/17</f>
        <v>0</v>
      </c>
      <c r="AK98" s="34">
        <f>$D$99*'[1]Production plan'!AE30/17</f>
        <v>130.15973647058826</v>
      </c>
      <c r="AL98" s="34">
        <f>$D$99*'[1]Production plan'!AF30/17</f>
        <v>0</v>
      </c>
      <c r="AM98" s="34">
        <f>$D$99*'[1]Production plan'!AG30/17</f>
        <v>162.69967058823531</v>
      </c>
      <c r="AN98" s="34">
        <f>$D$99*'[1]Production plan'!AH30/17</f>
        <v>227.77953882352941</v>
      </c>
      <c r="AO98" s="34">
        <f>$D$99*'[1]Production plan'!AI30/17</f>
        <v>325.39934117647061</v>
      </c>
      <c r="AP98" s="34">
        <f>$D$99*'[1]Production plan'!AJ30/17</f>
        <v>0</v>
      </c>
      <c r="AQ98" s="34">
        <f>$D$99*'[1]Production plan'!AK30/17</f>
        <v>325.39934117647061</v>
      </c>
      <c r="AR98" s="34">
        <f>$D$99*'[1]Production plan'!AL30/17</f>
        <v>0</v>
      </c>
      <c r="AS98" s="34">
        <f>$D$99*'[1]Production plan'!AM30/17</f>
        <v>0</v>
      </c>
      <c r="AT98" s="34">
        <f>$D$99*'[1]Production plan'!AN30/17</f>
        <v>0</v>
      </c>
      <c r="AU98" s="34">
        <f>$D$99*'[1]Production plan'!AO30/17</f>
        <v>0</v>
      </c>
      <c r="AV98" s="34">
        <f>$D$99*'[1]Production plan'!AP30/17</f>
        <v>0</v>
      </c>
      <c r="AW98" s="34">
        <f>$D$99*'[1]Production plan'!AQ30/17</f>
        <v>0</v>
      </c>
      <c r="AX98" s="34">
        <f>$D$99*'[1]Production plan'!AR30/17</f>
        <v>0</v>
      </c>
      <c r="AY98" s="34">
        <f>$D$99*'[1]Production plan'!AS30/17</f>
        <v>0</v>
      </c>
      <c r="AZ98" s="34">
        <f>$D$99*'[1]Production plan'!AT30/17</f>
        <v>0</v>
      </c>
      <c r="BA98" s="34">
        <f>$D$99*'[1]Production plan'!AU30/17</f>
        <v>0</v>
      </c>
      <c r="BB98" s="34">
        <f>$D$99*'[1]Production plan'!AV30/17</f>
        <v>0</v>
      </c>
      <c r="BC98" s="34">
        <f>$D$99*'[1]Production plan'!AW30/17</f>
        <v>0</v>
      </c>
      <c r="BD98" s="34">
        <f>$D$99*'[1]Production plan'!AX30/17</f>
        <v>433.86578823529408</v>
      </c>
      <c r="BE98" s="34">
        <f>$D$99*'[1]Production plan'!AY30/17</f>
        <v>433.86578823529408</v>
      </c>
      <c r="BF98" s="34">
        <f>$D$99*'[1]Production plan'!AZ30/17</f>
        <v>0</v>
      </c>
      <c r="BG98" s="34">
        <f>$D$99*'[1]Production plan'!BA30/17</f>
        <v>433.86578823529408</v>
      </c>
      <c r="BH98" s="34">
        <f>$D$99*'[1]Production plan'!BB30/17</f>
        <v>0</v>
      </c>
      <c r="BI98" s="34">
        <f>$D$99*'[1]Production plan'!BC30/17</f>
        <v>520.63894588235303</v>
      </c>
      <c r="BJ98" s="34">
        <f>$D$99*'[1]Production plan'!BD30/17</f>
        <v>0</v>
      </c>
      <c r="BK98" s="34">
        <f>$D$99*'[1]Production plan'!BE30/17</f>
        <v>0</v>
      </c>
      <c r="BL98" s="34">
        <f>$D$99*'[1]Production plan'!BF30/17</f>
        <v>0</v>
      </c>
      <c r="BM98" s="34">
        <f>$D$99*'[1]Production plan'!BG30/17</f>
        <v>0</v>
      </c>
      <c r="BN98" s="34">
        <f>$D$99*'[1]Production plan'!BH30/17</f>
        <v>0</v>
      </c>
      <c r="BO98" s="34">
        <f>$D$99*'[1]Production plan'!BI30/17</f>
        <v>0</v>
      </c>
      <c r="BP98" s="34">
        <f>$D$99*'[1]Production plan'!BJ30/17</f>
        <v>0</v>
      </c>
      <c r="BQ98" s="34">
        <f>$D$99*'[1]Production plan'!BK30/17</f>
        <v>216.93289411764704</v>
      </c>
      <c r="BR98" s="34">
        <f>$D$99*'[1]Production plan'!BL30/17</f>
        <v>216.93289411764704</v>
      </c>
      <c r="BS98" s="34">
        <f>$D$99*'[1]Production plan'!BM30/17</f>
        <v>260.31947294117651</v>
      </c>
      <c r="BT98" s="34">
        <f>$D$99*'[1]Production plan'!BN30/17</f>
        <v>347.09263058823535</v>
      </c>
      <c r="BU98" s="34">
        <f>$D$99*'[1]Production plan'!BO30/17</f>
        <v>0</v>
      </c>
      <c r="BV98" s="34">
        <f>$D$99*'[1]Production plan'!BP30/17</f>
        <v>0</v>
      </c>
      <c r="BW98" s="34">
        <f>$D$99*'[1]Production plan'!BQ30/17</f>
        <v>0</v>
      </c>
      <c r="BX98" s="34">
        <f>$D$99*'[1]Production plan'!BR30/17</f>
        <v>0</v>
      </c>
      <c r="BY98" s="34">
        <f>$D$99*'[1]Production plan'!BS30/17</f>
        <v>0</v>
      </c>
      <c r="BZ98" s="34">
        <f>$D$99*'[1]Production plan'!BT30/17</f>
        <v>0</v>
      </c>
    </row>
    <row r="99" spans="1:78" s="33" customFormat="1" x14ac:dyDescent="0.25">
      <c r="D99" s="33">
        <f>0.009294*2</f>
        <v>1.8588E-2</v>
      </c>
      <c r="G99" s="33" t="s">
        <v>90</v>
      </c>
      <c r="Q99" s="35">
        <v>800</v>
      </c>
      <c r="Z99" s="1"/>
      <c r="AA99" s="1"/>
      <c r="AB99" s="1"/>
      <c r="AQ99" s="37">
        <v>800</v>
      </c>
      <c r="AR99" s="35"/>
      <c r="AS99" s="35"/>
      <c r="AT99" s="35"/>
      <c r="AU99" s="35"/>
      <c r="AV99" s="37">
        <v>800</v>
      </c>
      <c r="AY99" s="33">
        <v>800</v>
      </c>
      <c r="BI99" s="33">
        <v>800</v>
      </c>
      <c r="BK99" s="33">
        <v>800</v>
      </c>
      <c r="BU99" s="33">
        <v>800</v>
      </c>
    </row>
    <row r="100" spans="1:78" s="33" customFormat="1" x14ac:dyDescent="0.25">
      <c r="G100" s="33" t="s">
        <v>91</v>
      </c>
      <c r="Q100" s="35"/>
      <c r="X100" s="33">
        <v>800</v>
      </c>
      <c r="Z100" s="1"/>
      <c r="AA100" s="1"/>
      <c r="AB100" s="1"/>
      <c r="AG100" s="35">
        <v>800</v>
      </c>
      <c r="BC100" s="33">
        <v>800</v>
      </c>
      <c r="BE100" s="33">
        <v>800</v>
      </c>
      <c r="BN100" s="33">
        <v>800</v>
      </c>
      <c r="BR100" s="33">
        <v>800</v>
      </c>
    </row>
    <row r="101" spans="1:78" s="33" customFormat="1" x14ac:dyDescent="0.25">
      <c r="G101" s="33" t="s">
        <v>92</v>
      </c>
      <c r="I101" s="33">
        <f t="shared" ref="I101" si="62">I102/AVERAGE(J97:P97)</f>
        <v>18.366637064821418</v>
      </c>
      <c r="J101" s="33">
        <f t="shared" ref="J101:BU101" si="63">J102/AVERAGE(K97:Q98)</f>
        <v>29.890242899683521</v>
      </c>
      <c r="K101" s="33">
        <f t="shared" si="63"/>
        <v>20.182300761324772</v>
      </c>
      <c r="L101" s="33">
        <f t="shared" si="63"/>
        <v>21.091462637990183</v>
      </c>
      <c r="M101" s="33">
        <f t="shared" si="63"/>
        <v>19.032639108578419</v>
      </c>
      <c r="N101" s="33">
        <f t="shared" si="63"/>
        <v>14.707039311174233</v>
      </c>
      <c r="O101" s="33">
        <f t="shared" si="63"/>
        <v>16.842767614028375</v>
      </c>
      <c r="P101" s="33">
        <f t="shared" si="63"/>
        <v>13.345999251254316</v>
      </c>
      <c r="Q101" s="33">
        <f t="shared" si="63"/>
        <v>34.554573285321553</v>
      </c>
      <c r="R101" s="33">
        <f t="shared" si="63"/>
        <v>30.265217340677061</v>
      </c>
      <c r="S101" s="33">
        <f t="shared" si="63"/>
        <v>30.265217340677061</v>
      </c>
      <c r="T101" s="33">
        <f t="shared" si="63"/>
        <v>30.61106177470236</v>
      </c>
      <c r="U101" s="33">
        <f t="shared" si="63"/>
        <v>28.658066526602543</v>
      </c>
      <c r="V101" s="33">
        <f t="shared" si="63"/>
        <v>22.409679052864565</v>
      </c>
      <c r="W101" s="33">
        <f t="shared" si="63"/>
        <v>25.21290540381942</v>
      </c>
      <c r="X101" s="33">
        <f t="shared" si="63"/>
        <v>35.728459457480959</v>
      </c>
      <c r="Y101" s="33">
        <f t="shared" si="63"/>
        <v>31.844811530230825</v>
      </c>
      <c r="Z101" s="1">
        <f t="shared" si="63"/>
        <v>23.903132660660688</v>
      </c>
      <c r="AA101" s="1">
        <f t="shared" si="63"/>
        <v>23.903132660660688</v>
      </c>
      <c r="AB101" s="1">
        <f t="shared" si="63"/>
        <v>23.122994304874332</v>
      </c>
      <c r="AC101" s="33">
        <f t="shared" si="63"/>
        <v>25.04799126003746</v>
      </c>
      <c r="AD101" s="33">
        <f t="shared" si="63"/>
        <v>20.697770692312531</v>
      </c>
      <c r="AE101" s="33">
        <f t="shared" si="63"/>
        <v>23.065697136187932</v>
      </c>
      <c r="AF101" s="33">
        <f t="shared" si="63"/>
        <v>18.956440600220613</v>
      </c>
      <c r="AG101" s="33">
        <f t="shared" si="63"/>
        <v>32.358441725464772</v>
      </c>
      <c r="AH101" s="33">
        <f t="shared" si="63"/>
        <v>20.801855394941636</v>
      </c>
      <c r="AI101" s="33">
        <f t="shared" si="63"/>
        <v>21.325075040706384</v>
      </c>
      <c r="AJ101" s="33">
        <f t="shared" si="63"/>
        <v>15.401443084954607</v>
      </c>
      <c r="AK101" s="33">
        <f t="shared" si="63"/>
        <v>15.576623470573933</v>
      </c>
      <c r="AL101" s="33">
        <f t="shared" si="63"/>
        <v>10.982557846295505</v>
      </c>
      <c r="AM101" s="33">
        <f t="shared" si="63"/>
        <v>10.608980540692848</v>
      </c>
      <c r="AN101" s="33">
        <f t="shared" si="63"/>
        <v>9.897985128223139</v>
      </c>
      <c r="AO101" s="33">
        <f t="shared" si="63"/>
        <v>8.1439213669376578</v>
      </c>
      <c r="AP101" s="33">
        <f t="shared" si="63"/>
        <v>5.1793275582535196</v>
      </c>
      <c r="AQ101" s="33">
        <f t="shared" si="63"/>
        <v>14.741181331188624</v>
      </c>
      <c r="AR101" s="33">
        <f t="shared" si="63"/>
        <v>9.8274542207924149</v>
      </c>
      <c r="AS101" s="33">
        <f t="shared" si="63"/>
        <v>7.7411813311886233</v>
      </c>
      <c r="AT101" s="33">
        <f t="shared" si="63"/>
        <v>5.1607875541257489</v>
      </c>
      <c r="AU101" s="33">
        <f t="shared" si="63"/>
        <v>3.9698365800967301</v>
      </c>
      <c r="AV101" s="33">
        <f t="shared" si="63"/>
        <v>10.5629883469557</v>
      </c>
      <c r="AW101" s="33">
        <f t="shared" si="63"/>
        <v>6.9802573503002483</v>
      </c>
      <c r="AX101" s="33">
        <f t="shared" si="63"/>
        <v>5.5590236331746814</v>
      </c>
      <c r="AY101" s="33">
        <f t="shared" si="63"/>
        <v>9.9967390313055162</v>
      </c>
      <c r="AZ101" s="33">
        <f t="shared" si="63"/>
        <v>7.9596951613617231</v>
      </c>
      <c r="BA101" s="33">
        <f t="shared" si="63"/>
        <v>6.4062170252227482</v>
      </c>
      <c r="BB101" s="33">
        <f t="shared" si="63"/>
        <v>2.9422293848799566</v>
      </c>
      <c r="BC101" s="33">
        <f t="shared" si="63"/>
        <v>9.088523328712375</v>
      </c>
      <c r="BD101" s="33">
        <f t="shared" si="63"/>
        <v>5.4877034241784282</v>
      </c>
      <c r="BE101" s="33">
        <f t="shared" si="63"/>
        <v>7.807071971898492</v>
      </c>
      <c r="BF101" s="33">
        <f t="shared" si="63"/>
        <v>7.807071971898492</v>
      </c>
      <c r="BG101" s="33">
        <f t="shared" si="63"/>
        <v>4.7657600216996743</v>
      </c>
      <c r="BH101" s="33">
        <f t="shared" si="63"/>
        <v>4.7657600216996743</v>
      </c>
      <c r="BI101" s="33">
        <f t="shared" si="63"/>
        <v>7.018001007052014</v>
      </c>
      <c r="BJ101" s="33">
        <f t="shared" si="63"/>
        <v>6.3043989711197161</v>
      </c>
      <c r="BK101" s="33">
        <f t="shared" si="63"/>
        <v>9.4832505544870909</v>
      </c>
      <c r="BL101" s="33">
        <f t="shared" si="63"/>
        <v>6.397945679225761</v>
      </c>
      <c r="BM101" s="33">
        <f t="shared" si="63"/>
        <v>5.2367589660181384</v>
      </c>
      <c r="BN101" s="33">
        <f t="shared" si="63"/>
        <v>7.5601911761421068</v>
      </c>
      <c r="BO101" s="33">
        <f t="shared" si="63"/>
        <v>7.5601911761421068</v>
      </c>
      <c r="BP101" s="33">
        <f t="shared" si="63"/>
        <v>4.5104786665792158</v>
      </c>
      <c r="BQ101" s="33">
        <f t="shared" si="63"/>
        <v>3.3556573872702424</v>
      </c>
      <c r="BR101" s="33">
        <f t="shared" si="63"/>
        <v>6.7731428562356486</v>
      </c>
      <c r="BS101" s="33">
        <f t="shared" si="63"/>
        <v>5.7440116978296363</v>
      </c>
      <c r="BT101" s="33">
        <f t="shared" si="63"/>
        <v>3.2648891950501251</v>
      </c>
      <c r="BU101" s="33">
        <f t="shared" si="63"/>
        <v>7.0987074776348944</v>
      </c>
      <c r="BV101" s="33">
        <f t="shared" ref="BV101:BZ101" si="64">BV102/AVERAGE(BW97:CC98)</f>
        <v>5.6789659821079157</v>
      </c>
      <c r="BW101" s="33">
        <f t="shared" si="64"/>
        <v>2.8085782253983842</v>
      </c>
      <c r="BX101" s="33">
        <f t="shared" si="64"/>
        <v>1.8723854835989227</v>
      </c>
      <c r="BY101" s="33" t="e">
        <f t="shared" si="64"/>
        <v>#DIV/0!</v>
      </c>
      <c r="BZ101" s="33" t="e">
        <f t="shared" si="64"/>
        <v>#DIV/0!</v>
      </c>
    </row>
    <row r="102" spans="1:78" s="33" customFormat="1" x14ac:dyDescent="0.25">
      <c r="G102" s="33" t="s">
        <v>93</v>
      </c>
      <c r="I102" s="34">
        <v>800</v>
      </c>
      <c r="J102" s="34">
        <f t="shared" ref="J102:BU102" si="65">I102+J99-J97+J100-J98</f>
        <v>734.66414152112679</v>
      </c>
      <c r="K102" s="34">
        <f t="shared" si="65"/>
        <v>734.66414152112679</v>
      </c>
      <c r="L102" s="34">
        <f t="shared" si="65"/>
        <v>669.32828304225359</v>
      </c>
      <c r="M102" s="34">
        <f t="shared" si="65"/>
        <v>603.99242456338038</v>
      </c>
      <c r="N102" s="34">
        <f t="shared" si="65"/>
        <v>603.99242456338038</v>
      </c>
      <c r="O102" s="20">
        <v>600</v>
      </c>
      <c r="P102" s="21">
        <f t="shared" si="65"/>
        <v>600</v>
      </c>
      <c r="Q102" s="34">
        <f t="shared" si="65"/>
        <v>1295.4626264338028</v>
      </c>
      <c r="R102" s="34">
        <f t="shared" si="65"/>
        <v>1129.945118287324</v>
      </c>
      <c r="S102" s="34">
        <f t="shared" si="65"/>
        <v>1129.945118287324</v>
      </c>
      <c r="T102" s="20">
        <v>1000</v>
      </c>
      <c r="U102" s="34">
        <f t="shared" si="65"/>
        <v>869.32828304225347</v>
      </c>
      <c r="V102" s="34">
        <f t="shared" si="65"/>
        <v>836.66035380281687</v>
      </c>
      <c r="W102" s="34">
        <f t="shared" si="65"/>
        <v>705.98863684507035</v>
      </c>
      <c r="X102" s="20">
        <v>1500</v>
      </c>
      <c r="Y102" s="34">
        <f t="shared" si="65"/>
        <v>1336.6603538028169</v>
      </c>
      <c r="Z102" s="22">
        <f t="shared" si="65"/>
        <v>1336.6603538028169</v>
      </c>
      <c r="AA102" s="22">
        <f t="shared" si="65"/>
        <v>1336.6603538028169</v>
      </c>
      <c r="AB102" s="22">
        <f t="shared" si="65"/>
        <v>1238.6565660845069</v>
      </c>
      <c r="AC102" s="34">
        <f t="shared" si="65"/>
        <v>1107.9848491267605</v>
      </c>
      <c r="AD102" s="34">
        <f t="shared" si="65"/>
        <v>1107.9848491267605</v>
      </c>
      <c r="AE102" s="34">
        <f t="shared" si="65"/>
        <v>912.23326393371985</v>
      </c>
      <c r="AF102" s="34">
        <f t="shared" si="65"/>
        <v>749.02161285832631</v>
      </c>
      <c r="AG102" s="34">
        <f t="shared" si="65"/>
        <v>1353.782008152444</v>
      </c>
      <c r="AH102" s="34">
        <f t="shared" si="65"/>
        <v>1353.782008152444</v>
      </c>
      <c r="AI102" s="34">
        <f t="shared" si="65"/>
        <v>1288.7021399171499</v>
      </c>
      <c r="AJ102" s="34">
        <f t="shared" si="65"/>
        <v>1288.7021399171499</v>
      </c>
      <c r="AK102" s="34">
        <f t="shared" si="65"/>
        <v>1158.5424034465616</v>
      </c>
      <c r="AL102" s="34">
        <f t="shared" si="65"/>
        <v>1158.5424034465616</v>
      </c>
      <c r="AM102" s="34">
        <f t="shared" si="65"/>
        <v>995.84273285832626</v>
      </c>
      <c r="AN102" s="34">
        <f t="shared" si="65"/>
        <v>768.06319403479688</v>
      </c>
      <c r="AO102" s="34">
        <f t="shared" si="65"/>
        <v>442.66385285832627</v>
      </c>
      <c r="AP102" s="34">
        <f t="shared" si="65"/>
        <v>442.66385285832627</v>
      </c>
      <c r="AQ102" s="34">
        <f t="shared" si="65"/>
        <v>917.26451168185554</v>
      </c>
      <c r="AR102" s="34">
        <f t="shared" si="65"/>
        <v>917.26451168185554</v>
      </c>
      <c r="AS102" s="34">
        <f t="shared" si="65"/>
        <v>481.69212182270053</v>
      </c>
      <c r="AT102" s="34">
        <f t="shared" si="65"/>
        <v>481.69212182270053</v>
      </c>
      <c r="AU102" s="34">
        <f t="shared" si="65"/>
        <v>481.69212182270053</v>
      </c>
      <c r="AV102" s="34">
        <f t="shared" si="65"/>
        <v>1281.6921218227005</v>
      </c>
      <c r="AW102" s="34">
        <f t="shared" si="65"/>
        <v>846.11973196354552</v>
      </c>
      <c r="AX102" s="34">
        <f t="shared" si="65"/>
        <v>846.11973196354552</v>
      </c>
      <c r="AY102" s="34">
        <f t="shared" si="65"/>
        <v>1210.5473421043905</v>
      </c>
      <c r="AZ102" s="34">
        <f t="shared" si="65"/>
        <v>1210.5473421043905</v>
      </c>
      <c r="BA102" s="34">
        <f t="shared" si="65"/>
        <v>774.9749522452355</v>
      </c>
      <c r="BB102" s="34">
        <f t="shared" si="65"/>
        <v>382.95980137199604</v>
      </c>
      <c r="BC102" s="34">
        <f t="shared" si="65"/>
        <v>1182.959801371996</v>
      </c>
      <c r="BD102" s="34">
        <f t="shared" si="65"/>
        <v>749.09401313670196</v>
      </c>
      <c r="BE102" s="34">
        <f t="shared" si="65"/>
        <v>1115.2282249014079</v>
      </c>
      <c r="BF102" s="34">
        <f t="shared" si="65"/>
        <v>1115.2282249014079</v>
      </c>
      <c r="BG102" s="34">
        <f t="shared" si="65"/>
        <v>681.36243666611381</v>
      </c>
      <c r="BH102" s="34">
        <f t="shared" si="65"/>
        <v>681.36243666611381</v>
      </c>
      <c r="BI102" s="34">
        <f t="shared" si="65"/>
        <v>960.72349078376078</v>
      </c>
      <c r="BJ102" s="34">
        <f t="shared" si="65"/>
        <v>960.72349078376078</v>
      </c>
      <c r="BK102" s="34">
        <f t="shared" si="65"/>
        <v>1238.0366229527749</v>
      </c>
      <c r="BL102" s="34">
        <f t="shared" si="65"/>
        <v>715.34975512178892</v>
      </c>
      <c r="BM102" s="34">
        <f t="shared" si="65"/>
        <v>715.34975512178892</v>
      </c>
      <c r="BN102" s="34">
        <f t="shared" si="65"/>
        <v>1079.7773652626338</v>
      </c>
      <c r="BO102" s="34">
        <f t="shared" si="65"/>
        <v>1079.7773652626338</v>
      </c>
      <c r="BP102" s="34">
        <f t="shared" si="65"/>
        <v>644.20497540347878</v>
      </c>
      <c r="BQ102" s="34">
        <f t="shared" si="65"/>
        <v>427.27208128583175</v>
      </c>
      <c r="BR102" s="34">
        <f t="shared" si="65"/>
        <v>1010.3391871681847</v>
      </c>
      <c r="BS102" s="34">
        <f t="shared" si="65"/>
        <v>750.01971422700819</v>
      </c>
      <c r="BT102" s="34">
        <f t="shared" si="65"/>
        <v>402.92708363877284</v>
      </c>
      <c r="BU102" s="34">
        <f t="shared" si="65"/>
        <v>680.24021580778674</v>
      </c>
      <c r="BV102" s="34">
        <f t="shared" ref="BV102:BZ102" si="66">BU102+BV99-BV97+BV100-BV98</f>
        <v>680.24021580778674</v>
      </c>
      <c r="BW102" s="34">
        <f t="shared" si="66"/>
        <v>244.66782594863173</v>
      </c>
      <c r="BX102" s="34">
        <f t="shared" si="66"/>
        <v>244.66782594863173</v>
      </c>
      <c r="BY102" s="34">
        <f t="shared" si="66"/>
        <v>-278.01904188235426</v>
      </c>
      <c r="BZ102" s="34">
        <f t="shared" si="66"/>
        <v>-278.01904188235426</v>
      </c>
    </row>
    <row r="103" spans="1:78" x14ac:dyDescent="0.25">
      <c r="J103" s="39"/>
    </row>
    <row r="105" spans="1:78" s="33" customFormat="1" x14ac:dyDescent="0.25">
      <c r="A105" s="33" t="s">
        <v>111</v>
      </c>
      <c r="B105" s="33" t="s">
        <v>178</v>
      </c>
      <c r="C105" s="33">
        <f>0.011598</f>
        <v>1.1598000000000001E-2</v>
      </c>
      <c r="E105" s="33">
        <v>12</v>
      </c>
      <c r="F105" s="33">
        <v>24</v>
      </c>
      <c r="G105" s="33" t="s">
        <v>88</v>
      </c>
      <c r="H105" s="33">
        <f>SUM(I107:BZ108)</f>
        <v>4000</v>
      </c>
      <c r="I105" s="34">
        <f>$C$105*'[1]Production plan'!C27/35.5+$D$107*'[1]Production plan'!C30/17</f>
        <v>0</v>
      </c>
      <c r="J105" s="34">
        <f>$C$105*'[1]Production plan'!D27/35.5</f>
        <v>23.334522591549298</v>
      </c>
      <c r="K105" s="34">
        <f>$C$105*'[1]Production plan'!E27/35.5</f>
        <v>0</v>
      </c>
      <c r="L105" s="34">
        <f>$C$105*'[1]Production plan'!F27/35.5</f>
        <v>23.334522591549298</v>
      </c>
      <c r="M105" s="34">
        <f>$C$105*'[1]Production plan'!G27/35.5</f>
        <v>23.334522591549298</v>
      </c>
      <c r="N105" s="34">
        <f>$C$105*'[1]Production plan'!H27/35.5</f>
        <v>0</v>
      </c>
      <c r="O105" s="34">
        <f>$C$105*'[1]Production plan'!I27/35.5</f>
        <v>38.890870985915498</v>
      </c>
      <c r="P105" s="34">
        <f>$C$105*'[1]Production plan'!J27/35.5</f>
        <v>0</v>
      </c>
      <c r="Q105" s="34">
        <f>$C$105*'[1]Production plan'!K27/35.5</f>
        <v>37.33523614647887</v>
      </c>
      <c r="R105" s="34">
        <f>$C$105*'[1]Production plan'!L27/35.5</f>
        <v>59.114123898591551</v>
      </c>
      <c r="S105" s="34">
        <f>$C$105*'[1]Production plan'!M27/35.5</f>
        <v>0</v>
      </c>
      <c r="T105" s="34">
        <f>$C$105*'[1]Production plan'!N27/35.5</f>
        <v>23.334522591549298</v>
      </c>
      <c r="U105" s="34">
        <f>$C$105*'[1]Production plan'!O27/35.5</f>
        <v>46.669045183098596</v>
      </c>
      <c r="V105" s="34">
        <f>$C$105*'[1]Production plan'!P27/35.5</f>
        <v>11.667261295774649</v>
      </c>
      <c r="W105" s="34">
        <f>$C$105*'[1]Production plan'!Q27/35.5</f>
        <v>46.669045183098596</v>
      </c>
      <c r="X105" s="34">
        <f>$C$105*'[1]Production plan'!R27/35.5</f>
        <v>0</v>
      </c>
      <c r="Y105" s="34">
        <f>$C$105*'[1]Production plan'!S27/35.5</f>
        <v>58.336306478873247</v>
      </c>
      <c r="Z105" s="22">
        <f>$C$105*'[1]Production plan'!T27/35.5</f>
        <v>0</v>
      </c>
      <c r="AA105" s="22">
        <f>$C$105*'[1]Production plan'!U27/35.5</f>
        <v>0</v>
      </c>
      <c r="AB105" s="22">
        <f>$C$105*'[1]Production plan'!V27/35.5</f>
        <v>35.001783887323946</v>
      </c>
      <c r="AC105" s="34">
        <f>$C$105*'[1]Production plan'!W27/35.5</f>
        <v>46.669045183098596</v>
      </c>
      <c r="AD105" s="34">
        <f>$C$105*'[1]Production plan'!X27/35.5</f>
        <v>0</v>
      </c>
      <c r="AE105" s="34">
        <f>$C$105*'[1]Production plan'!Y27/35.5</f>
        <v>46.669045183098596</v>
      </c>
      <c r="AF105" s="34">
        <f>$C$105*'[1]Production plan'!Z27/35.5</f>
        <v>46.669045183098596</v>
      </c>
      <c r="AG105" s="34">
        <f>$C$105*'[1]Production plan'!AA27/35.5</f>
        <v>0</v>
      </c>
      <c r="AH105" s="34">
        <f>$C$105*'[1]Production plan'!AB27/35.5</f>
        <v>0</v>
      </c>
      <c r="AI105" s="34">
        <f>$C$105*'[1]Production plan'!AC27/35.5</f>
        <v>0</v>
      </c>
      <c r="AJ105" s="34">
        <f>$C$105*'[1]Production plan'!AD27/35.5</f>
        <v>0</v>
      </c>
      <c r="AK105" s="34">
        <f>$C$105*'[1]Production plan'!AE27/35.5</f>
        <v>0</v>
      </c>
      <c r="AL105" s="34">
        <f>$C$105*'[1]Production plan'!AF27/35.5</f>
        <v>0</v>
      </c>
      <c r="AM105" s="34">
        <f>$C$105*'[1]Production plan'!AG27/35.5</f>
        <v>0</v>
      </c>
      <c r="AN105" s="34">
        <f>$C$105*'[1]Production plan'!AH27/35.5</f>
        <v>0</v>
      </c>
      <c r="AO105" s="34">
        <f>$C$105*'[1]Production plan'!AI27/35.5</f>
        <v>0</v>
      </c>
      <c r="AP105" s="34">
        <f>$C$105*'[1]Production plan'!AJ27/35.5</f>
        <v>0</v>
      </c>
      <c r="AQ105" s="34">
        <f>$C$105*'[1]Production plan'!AK27/35.5</f>
        <v>0</v>
      </c>
      <c r="AR105" s="34">
        <f>$C$105*'[1]Production plan'!AL27/35.5</f>
        <v>0</v>
      </c>
      <c r="AS105" s="34">
        <f>$C$105*'[1]Production plan'!AM27/35.5</f>
        <v>155.56348394366199</v>
      </c>
      <c r="AT105" s="34">
        <f>$C$105*'[1]Production plan'!AN27/35.5</f>
        <v>0</v>
      </c>
      <c r="AU105" s="34">
        <f>$C$105*'[1]Production plan'!AO27/35.5</f>
        <v>0</v>
      </c>
      <c r="AV105" s="34">
        <f>$C$105*'[1]Production plan'!AP27/35.5</f>
        <v>0</v>
      </c>
      <c r="AW105" s="34">
        <f>$C$105*'[1]Production plan'!AQ27/35.5</f>
        <v>155.56348394366199</v>
      </c>
      <c r="AX105" s="34">
        <f>$C$105*'[1]Production plan'!AR27/35.5</f>
        <v>0</v>
      </c>
      <c r="AY105" s="34">
        <f>$C$105*'[1]Production plan'!AS27/35.5</f>
        <v>155.56348394366199</v>
      </c>
      <c r="AZ105" s="34">
        <f>$C$105*'[1]Production plan'!AT27/35.5</f>
        <v>0</v>
      </c>
      <c r="BA105" s="34">
        <f>$C$105*'[1]Production plan'!AU27/35.5</f>
        <v>155.56348394366199</v>
      </c>
      <c r="BB105" s="34">
        <f>$C$105*'[1]Production plan'!AV27/35.5</f>
        <v>140.00713554929578</v>
      </c>
      <c r="BC105" s="34">
        <f>$C$105*'[1]Production plan'!AW27/35.5</f>
        <v>0</v>
      </c>
      <c r="BD105" s="34">
        <f>$C$105*'[1]Production plan'!AX27/35.5</f>
        <v>0</v>
      </c>
      <c r="BE105" s="34">
        <f>$C$105*'[1]Production plan'!AY27/35.5</f>
        <v>0</v>
      </c>
      <c r="BF105" s="34">
        <f>$C$105*'[1]Production plan'!AZ27/35.5</f>
        <v>0</v>
      </c>
      <c r="BG105" s="34">
        <f>$C$105*'[1]Production plan'!BA27/35.5</f>
        <v>0</v>
      </c>
      <c r="BH105" s="34">
        <f>$C$105*'[1]Production plan'!BB27/35.5</f>
        <v>0</v>
      </c>
      <c r="BI105" s="34">
        <f>$C$105*'[1]Production plan'!BC27/35.5</f>
        <v>0</v>
      </c>
      <c r="BJ105" s="34">
        <f>$C$105*'[1]Production plan'!BD27/35.5</f>
        <v>0</v>
      </c>
      <c r="BK105" s="34">
        <f>$C$105*'[1]Production plan'!BE27/35.5</f>
        <v>186.67618073239439</v>
      </c>
      <c r="BL105" s="34">
        <f>$C$105*'[1]Production plan'!BF27/35.5</f>
        <v>186.67618073239439</v>
      </c>
      <c r="BM105" s="34">
        <f>$C$105*'[1]Production plan'!BG27/35.5</f>
        <v>0</v>
      </c>
      <c r="BN105" s="34">
        <f>$C$105*'[1]Production plan'!BH27/35.5</f>
        <v>155.56348394366199</v>
      </c>
      <c r="BO105" s="34">
        <f>$C$105*'[1]Production plan'!BI27/35.5</f>
        <v>0</v>
      </c>
      <c r="BP105" s="34">
        <f>$C$105*'[1]Production plan'!BJ27/35.5</f>
        <v>155.56348394366199</v>
      </c>
      <c r="BQ105" s="34">
        <f>$C$105*'[1]Production plan'!BK27/35.5</f>
        <v>0</v>
      </c>
      <c r="BR105" s="34">
        <f>$C$105*'[1]Production plan'!BL27/35.5</f>
        <v>0</v>
      </c>
      <c r="BS105" s="34">
        <f>$C$105*'[1]Production plan'!BM27/35.5</f>
        <v>0</v>
      </c>
      <c r="BT105" s="34">
        <f>$C$105*'[1]Production plan'!BN27/35.5</f>
        <v>0</v>
      </c>
      <c r="BU105" s="34">
        <f>$C$105*'[1]Production plan'!BO27/35.5</f>
        <v>186.67618073239439</v>
      </c>
      <c r="BV105" s="34">
        <f>$C$105*'[1]Production plan'!BP27/35.5</f>
        <v>0</v>
      </c>
      <c r="BW105" s="34">
        <f>$C$105*'[1]Production plan'!BQ27/35.5</f>
        <v>155.56348394366199</v>
      </c>
      <c r="BX105" s="34">
        <f>$C$105*'[1]Production plan'!BR27/35.5</f>
        <v>0</v>
      </c>
      <c r="BY105" s="34">
        <f>$C$105*'[1]Production plan'!BS27/35.5</f>
        <v>186.67618073239439</v>
      </c>
      <c r="BZ105" s="34">
        <f>$C$105*'[1]Production plan'!BT27/35.5</f>
        <v>0</v>
      </c>
    </row>
    <row r="106" spans="1:78" s="33" customFormat="1" x14ac:dyDescent="0.25">
      <c r="G106" s="33" t="s">
        <v>89</v>
      </c>
      <c r="I106" s="34"/>
      <c r="J106" s="34">
        <f>+$D$107*'[1]Production plan'!D30/17</f>
        <v>0</v>
      </c>
      <c r="K106" s="34">
        <f>+$D$107*'[1]Production plan'!E30/17</f>
        <v>0</v>
      </c>
      <c r="L106" s="34">
        <f>+$D$107*'[1]Production plan'!F30/17</f>
        <v>0</v>
      </c>
      <c r="M106" s="34">
        <f>+$D$107*'[1]Production plan'!G30/17</f>
        <v>0</v>
      </c>
      <c r="N106" s="34">
        <f>+$D$107*'[1]Production plan'!H30/17</f>
        <v>0</v>
      </c>
      <c r="O106" s="34">
        <f>+$D$107*'[1]Production plan'!I30/17</f>
        <v>0</v>
      </c>
      <c r="P106" s="34">
        <f>+$D$107*'[1]Production plan'!J30/17</f>
        <v>0</v>
      </c>
      <c r="Q106" s="34">
        <f>+$D$107*'[1]Production plan'!K30/17</f>
        <v>0</v>
      </c>
      <c r="R106" s="34">
        <f>+$D$107*'[1]Production plan'!L30/17</f>
        <v>0</v>
      </c>
      <c r="S106" s="34">
        <f>+$D$107*'[1]Production plan'!M30/17</f>
        <v>0</v>
      </c>
      <c r="T106" s="34">
        <f>+$D$107*'[1]Production plan'!N30/17</f>
        <v>0</v>
      </c>
      <c r="U106" s="34">
        <f>+$D$107*'[1]Production plan'!O30/17</f>
        <v>0</v>
      </c>
      <c r="V106" s="34">
        <f>+$D$107*'[1]Production plan'!P30/17</f>
        <v>0</v>
      </c>
      <c r="W106" s="34">
        <f>+$D$107*'[1]Production plan'!Q30/17</f>
        <v>0</v>
      </c>
      <c r="X106" s="34">
        <f>+$D$107*'[1]Production plan'!R30/17</f>
        <v>0</v>
      </c>
      <c r="Y106" s="34">
        <f>+$D$107*'[1]Production plan'!S30/17</f>
        <v>0</v>
      </c>
      <c r="Z106" s="22">
        <f>+$D$107*'[1]Production plan'!T30/17</f>
        <v>0</v>
      </c>
      <c r="AA106" s="22">
        <f>+$D$107*'[1]Production plan'!U30/17</f>
        <v>0</v>
      </c>
      <c r="AB106" s="22">
        <f>+$D$107*'[1]Production plan'!V30/17</f>
        <v>0</v>
      </c>
      <c r="AC106" s="34">
        <f>+$D$107*'[1]Production plan'!W30/17</f>
        <v>0</v>
      </c>
      <c r="AD106" s="34">
        <f>+$D$107*'[1]Production plan'!X30/17</f>
        <v>0</v>
      </c>
      <c r="AE106" s="34">
        <f>+$D$107*'[1]Production plan'!Y30/17</f>
        <v>23.244310588235294</v>
      </c>
      <c r="AF106" s="34">
        <f>+$D$107*'[1]Production plan'!Z30/17</f>
        <v>11.622155294117647</v>
      </c>
      <c r="AG106" s="34">
        <f>+$D$107*'[1]Production plan'!AA30/17</f>
        <v>69.732931764705882</v>
      </c>
      <c r="AH106" s="34">
        <f>+$D$107*'[1]Production plan'!AB30/17</f>
        <v>0</v>
      </c>
      <c r="AI106" s="34">
        <f>+$D$107*'[1]Production plan'!AC30/17</f>
        <v>23.244310588235294</v>
      </c>
      <c r="AJ106" s="34">
        <f>+$D$107*'[1]Production plan'!AD30/17</f>
        <v>0</v>
      </c>
      <c r="AK106" s="34">
        <f>+$D$107*'[1]Production plan'!AE30/17</f>
        <v>46.488621176470588</v>
      </c>
      <c r="AL106" s="34">
        <f>+$D$107*'[1]Production plan'!AF30/17</f>
        <v>0</v>
      </c>
      <c r="AM106" s="34">
        <f>+$D$107*'[1]Production plan'!AG30/17</f>
        <v>58.110776470588235</v>
      </c>
      <c r="AN106" s="34">
        <f>+$D$107*'[1]Production plan'!AH30/17</f>
        <v>81.355087058823528</v>
      </c>
      <c r="AO106" s="34">
        <f>+$D$107*'[1]Production plan'!AI30/17</f>
        <v>116.22155294117647</v>
      </c>
      <c r="AP106" s="34">
        <f>+$D$107*'[1]Production plan'!AJ30/17</f>
        <v>0</v>
      </c>
      <c r="AQ106" s="34">
        <f>+$D$107*'[1]Production plan'!AK30/17</f>
        <v>116.22155294117647</v>
      </c>
      <c r="AR106" s="34">
        <f>+$D$107*'[1]Production plan'!AL30/17</f>
        <v>0</v>
      </c>
      <c r="AS106" s="34">
        <f>+$D$107*'[1]Production plan'!AM30/17</f>
        <v>0</v>
      </c>
      <c r="AT106" s="34">
        <f>+$D$107*'[1]Production plan'!AN30/17</f>
        <v>0</v>
      </c>
      <c r="AU106" s="34">
        <f>+$D$107*'[1]Production plan'!AO30/17</f>
        <v>0</v>
      </c>
      <c r="AV106" s="34">
        <f>+$D$107*'[1]Production plan'!AP30/17</f>
        <v>0</v>
      </c>
      <c r="AW106" s="34">
        <f>+$D$107*'[1]Production plan'!AQ30/17</f>
        <v>0</v>
      </c>
      <c r="AX106" s="34">
        <f>+$D$107*'[1]Production plan'!AR30/17</f>
        <v>0</v>
      </c>
      <c r="AY106" s="34">
        <f>+$D$107*'[1]Production plan'!AS30/17</f>
        <v>0</v>
      </c>
      <c r="AZ106" s="34">
        <f>+$D$107*'[1]Production plan'!AT30/17</f>
        <v>0</v>
      </c>
      <c r="BA106" s="34">
        <f>+$D$107*'[1]Production plan'!AU30/17</f>
        <v>0</v>
      </c>
      <c r="BB106" s="34">
        <f>+$D$107*'[1]Production plan'!AV30/17</f>
        <v>0</v>
      </c>
      <c r="BC106" s="34">
        <f>+$D$107*'[1]Production plan'!AW30/17</f>
        <v>0</v>
      </c>
      <c r="BD106" s="34">
        <f>+$D$107*'[1]Production plan'!AX30/17</f>
        <v>154.96207058823529</v>
      </c>
      <c r="BE106" s="34">
        <f>+$D$107*'[1]Production plan'!AY30/17</f>
        <v>154.96207058823529</v>
      </c>
      <c r="BF106" s="34">
        <f>+$D$107*'[1]Production plan'!AZ30/17</f>
        <v>0</v>
      </c>
      <c r="BG106" s="34">
        <f>+$D$107*'[1]Production plan'!BA30/17</f>
        <v>154.96207058823529</v>
      </c>
      <c r="BH106" s="34">
        <f>+$D$107*'[1]Production plan'!BB30/17</f>
        <v>0</v>
      </c>
      <c r="BI106" s="34">
        <f>+$D$107*'[1]Production plan'!BC30/17</f>
        <v>185.95448470588235</v>
      </c>
      <c r="BJ106" s="34">
        <f>+$D$107*'[1]Production plan'!BD30/17</f>
        <v>0</v>
      </c>
      <c r="BK106" s="34">
        <f>+$D$107*'[1]Production plan'!BE30/17</f>
        <v>0</v>
      </c>
      <c r="BL106" s="34">
        <f>+$D$107*'[1]Production plan'!BF30/17</f>
        <v>0</v>
      </c>
      <c r="BM106" s="34">
        <f>+$D$107*'[1]Production plan'!BG30/17</f>
        <v>0</v>
      </c>
      <c r="BN106" s="34">
        <f>+$D$107*'[1]Production plan'!BH30/17</f>
        <v>0</v>
      </c>
      <c r="BO106" s="34">
        <f>+$D$107*'[1]Production plan'!BI30/17</f>
        <v>0</v>
      </c>
      <c r="BP106" s="34">
        <f>+$D$107*'[1]Production plan'!BJ30/17</f>
        <v>0</v>
      </c>
      <c r="BQ106" s="34">
        <f>+$D$107*'[1]Production plan'!BK30/17</f>
        <v>77.481035294117646</v>
      </c>
      <c r="BR106" s="34">
        <f>+$D$107*'[1]Production plan'!BL30/17</f>
        <v>77.481035294117646</v>
      </c>
      <c r="BS106" s="34">
        <f>+$D$107*'[1]Production plan'!BM30/17</f>
        <v>92.977242352941175</v>
      </c>
      <c r="BT106" s="34">
        <f>+$D$107*'[1]Production plan'!BN30/17</f>
        <v>123.96965647058823</v>
      </c>
      <c r="BU106" s="34">
        <f>+$D$107*'[1]Production plan'!BO30/17</f>
        <v>0</v>
      </c>
      <c r="BV106" s="34">
        <f>+$D$107*'[1]Production plan'!BP30/17</f>
        <v>0</v>
      </c>
      <c r="BW106" s="34">
        <f>+$D$107*'[1]Production plan'!BQ30/17</f>
        <v>0</v>
      </c>
      <c r="BX106" s="34">
        <f>+$D$107*'[1]Production plan'!BR30/17</f>
        <v>0</v>
      </c>
      <c r="BY106" s="34">
        <f>+$D$107*'[1]Production plan'!BS30/17</f>
        <v>0</v>
      </c>
      <c r="BZ106" s="34">
        <f>+$D$107*'[1]Production plan'!BT30/17</f>
        <v>0</v>
      </c>
    </row>
    <row r="107" spans="1:78" s="33" customFormat="1" x14ac:dyDescent="0.25">
      <c r="D107" s="33">
        <f>0.006639</f>
        <v>6.6389999999999999E-3</v>
      </c>
      <c r="G107" s="33" t="s">
        <v>90</v>
      </c>
      <c r="Q107" s="35"/>
      <c r="Z107" s="1"/>
      <c r="AA107" s="1"/>
      <c r="AB107" s="1"/>
      <c r="AG107" s="35">
        <v>500</v>
      </c>
      <c r="AV107" s="33">
        <v>500</v>
      </c>
      <c r="BL107" s="33">
        <v>500</v>
      </c>
      <c r="BV107" s="33">
        <v>500</v>
      </c>
    </row>
    <row r="108" spans="1:78" s="33" customFormat="1" x14ac:dyDescent="0.25">
      <c r="G108" s="33" t="s">
        <v>91</v>
      </c>
      <c r="Q108" s="35"/>
      <c r="T108" s="35">
        <v>500</v>
      </c>
      <c r="Z108" s="1"/>
      <c r="AA108" s="1"/>
      <c r="AB108" s="1"/>
      <c r="BB108" s="33">
        <v>500</v>
      </c>
      <c r="BG108" s="33">
        <v>500</v>
      </c>
      <c r="BQ108" s="33">
        <v>500</v>
      </c>
    </row>
    <row r="109" spans="1:78" s="33" customFormat="1" x14ac:dyDescent="0.25">
      <c r="G109" s="33" t="s">
        <v>92</v>
      </c>
      <c r="I109" s="33">
        <f t="shared" ref="I109" si="67">I110/AVERAGE(J105:P105)</f>
        <v>32.141218962483336</v>
      </c>
      <c r="J109" s="33">
        <f t="shared" ref="J109:BU109" si="68">J110/AVERAGE(K105:Q106)</f>
        <v>54.300894363894514</v>
      </c>
      <c r="K109" s="33">
        <f t="shared" si="68"/>
        <v>36.664706450834764</v>
      </c>
      <c r="L109" s="33">
        <f t="shared" si="68"/>
        <v>39.997751517133992</v>
      </c>
      <c r="M109" s="33">
        <f t="shared" si="68"/>
        <v>37.938927987722231</v>
      </c>
      <c r="N109" s="33">
        <f t="shared" si="68"/>
        <v>29.316444354148995</v>
      </c>
      <c r="O109" s="33">
        <f t="shared" si="68"/>
        <v>31.439445622691121</v>
      </c>
      <c r="P109" s="33">
        <f t="shared" si="68"/>
        <v>24.912225078187774</v>
      </c>
      <c r="Q109" s="33">
        <f t="shared" si="68"/>
        <v>27.085614305378702</v>
      </c>
      <c r="R109" s="33">
        <f t="shared" si="68"/>
        <v>22.765137698317776</v>
      </c>
      <c r="S109" s="33">
        <f t="shared" si="68"/>
        <v>22.765137698317776</v>
      </c>
      <c r="T109" s="33">
        <f t="shared" si="68"/>
        <v>72.853429648295545</v>
      </c>
      <c r="U109" s="33">
        <f t="shared" si="68"/>
        <v>74.14984731354906</v>
      </c>
      <c r="V109" s="33">
        <f t="shared" si="68"/>
        <v>59.371750942258608</v>
      </c>
      <c r="W109" s="33">
        <f t="shared" si="68"/>
        <v>74.495667923011496</v>
      </c>
      <c r="X109" s="33">
        <f t="shared" si="68"/>
        <v>46.017422783397777</v>
      </c>
      <c r="Y109" s="33">
        <f t="shared" si="68"/>
        <v>42.135916490900385</v>
      </c>
      <c r="Z109" s="1">
        <f t="shared" si="68"/>
        <v>31.627427257999759</v>
      </c>
      <c r="AA109" s="1">
        <f t="shared" si="68"/>
        <v>31.627427257999759</v>
      </c>
      <c r="AB109" s="1">
        <f t="shared" si="68"/>
        <v>31.18626253644015</v>
      </c>
      <c r="AC109" s="33">
        <f t="shared" si="68"/>
        <v>34.812539508203194</v>
      </c>
      <c r="AD109" s="33">
        <f t="shared" si="68"/>
        <v>28.766346721079916</v>
      </c>
      <c r="AE109" s="33">
        <f t="shared" si="68"/>
        <v>33.986715747792054</v>
      </c>
      <c r="AF109" s="33">
        <f t="shared" si="68"/>
        <v>29.887320256231494</v>
      </c>
      <c r="AG109" s="33">
        <f t="shared" si="68"/>
        <v>57.021242657508239</v>
      </c>
      <c r="AH109" s="33">
        <f t="shared" si="68"/>
        <v>36.656513136969586</v>
      </c>
      <c r="AI109" s="33">
        <f t="shared" si="68"/>
        <v>38.399321839813396</v>
      </c>
      <c r="AJ109" s="33">
        <f t="shared" si="68"/>
        <v>27.732843550976344</v>
      </c>
      <c r="AK109" s="33">
        <f t="shared" si="68"/>
        <v>29.449448994848385</v>
      </c>
      <c r="AL109" s="33">
        <f t="shared" si="68"/>
        <v>20.764144470001849</v>
      </c>
      <c r="AM109" s="33">
        <f t="shared" si="68"/>
        <v>21.601600331161745</v>
      </c>
      <c r="AN109" s="33">
        <f t="shared" si="68"/>
        <v>23.195462066874409</v>
      </c>
      <c r="AO109" s="33">
        <f t="shared" si="68"/>
        <v>27.127653822804895</v>
      </c>
      <c r="AP109" s="33">
        <f t="shared" si="68"/>
        <v>17.252640492440076</v>
      </c>
      <c r="AQ109" s="33">
        <f t="shared" si="68"/>
        <v>18.467665122923545</v>
      </c>
      <c r="AR109" s="33">
        <f t="shared" si="68"/>
        <v>12.311776748615696</v>
      </c>
      <c r="AS109" s="33">
        <f t="shared" si="68"/>
        <v>11.467665122923545</v>
      </c>
      <c r="AT109" s="33">
        <f t="shared" si="68"/>
        <v>7.6451100819490296</v>
      </c>
      <c r="AU109" s="33">
        <f t="shared" si="68"/>
        <v>5.8808539091915613</v>
      </c>
      <c r="AV109" s="33">
        <f t="shared" si="68"/>
        <v>17.418727382903526</v>
      </c>
      <c r="AW109" s="33">
        <f t="shared" si="68"/>
        <v>13.842705931496427</v>
      </c>
      <c r="AX109" s="33">
        <f t="shared" si="68"/>
        <v>11.024137984992853</v>
      </c>
      <c r="AY109" s="33">
        <f t="shared" si="68"/>
        <v>10.259580646332644</v>
      </c>
      <c r="AZ109" s="33">
        <f t="shared" si="68"/>
        <v>8.1689348726687214</v>
      </c>
      <c r="BA109" s="33">
        <f t="shared" si="68"/>
        <v>6.669330338517403</v>
      </c>
      <c r="BB109" s="33">
        <f t="shared" si="68"/>
        <v>13.942173106761985</v>
      </c>
      <c r="BC109" s="33">
        <f t="shared" si="68"/>
        <v>13.942173106761985</v>
      </c>
      <c r="BD109" s="33">
        <f t="shared" si="68"/>
        <v>10.115912451233184</v>
      </c>
      <c r="BE109" s="33">
        <f t="shared" si="68"/>
        <v>6.629429851342949</v>
      </c>
      <c r="BF109" s="33">
        <f t="shared" si="68"/>
        <v>6.629429851342949</v>
      </c>
      <c r="BG109" s="33">
        <f t="shared" si="68"/>
        <v>13.381065470828386</v>
      </c>
      <c r="BH109" s="33">
        <f t="shared" si="68"/>
        <v>13.381065470828386</v>
      </c>
      <c r="BI109" s="33">
        <f t="shared" si="68"/>
        <v>10.17176648872713</v>
      </c>
      <c r="BJ109" s="33">
        <f t="shared" si="68"/>
        <v>9.1374357874412357</v>
      </c>
      <c r="BK109" s="33">
        <f t="shared" si="68"/>
        <v>6.6622688315923817</v>
      </c>
      <c r="BL109" s="33">
        <f t="shared" si="68"/>
        <v>15.625036142544397</v>
      </c>
      <c r="BM109" s="33">
        <f t="shared" si="68"/>
        <v>12.789123334513677</v>
      </c>
      <c r="BN109" s="33">
        <f t="shared" si="68"/>
        <v>9.1823210964869357</v>
      </c>
      <c r="BO109" s="33">
        <f t="shared" si="68"/>
        <v>9.1823210964869357</v>
      </c>
      <c r="BP109" s="33">
        <f t="shared" si="68"/>
        <v>6.1326915498407031</v>
      </c>
      <c r="BQ109" s="33">
        <f t="shared" si="68"/>
        <v>16.170005853900584</v>
      </c>
      <c r="BR109" s="33">
        <f t="shared" si="68"/>
        <v>12.348363524778483</v>
      </c>
      <c r="BS109" s="33">
        <f t="shared" si="68"/>
        <v>12.113154434679741</v>
      </c>
      <c r="BT109" s="33">
        <f t="shared" si="68"/>
        <v>10.003634699854427</v>
      </c>
      <c r="BU109" s="33">
        <f t="shared" si="68"/>
        <v>7.4289234770852479</v>
      </c>
      <c r="BV109" s="33">
        <f t="shared" ref="BV109:BZ109" si="69">BV110/AVERAGE(BW105:CC106)</f>
        <v>17.630854768025774</v>
      </c>
      <c r="BW109" s="33">
        <f t="shared" si="69"/>
        <v>19.242425306035436</v>
      </c>
      <c r="BX109" s="33">
        <f t="shared" si="69"/>
        <v>12.828283537356956</v>
      </c>
      <c r="BY109" s="33" t="e">
        <f t="shared" si="69"/>
        <v>#DIV/0!</v>
      </c>
      <c r="BZ109" s="33" t="e">
        <f t="shared" si="69"/>
        <v>#DIV/0!</v>
      </c>
    </row>
    <row r="110" spans="1:78" s="33" customFormat="1" x14ac:dyDescent="0.25">
      <c r="G110" s="33" t="s">
        <v>93</v>
      </c>
      <c r="I110" s="34">
        <v>500</v>
      </c>
      <c r="J110" s="34">
        <f t="shared" ref="J110:BU110" si="70">I110+J107-J105+J108-J106</f>
        <v>476.66547740845073</v>
      </c>
      <c r="K110" s="34">
        <f t="shared" si="70"/>
        <v>476.66547740845073</v>
      </c>
      <c r="L110" s="34">
        <f t="shared" si="70"/>
        <v>453.33095481690145</v>
      </c>
      <c r="M110" s="34">
        <f t="shared" si="70"/>
        <v>429.99643222535218</v>
      </c>
      <c r="N110" s="34">
        <f t="shared" si="70"/>
        <v>429.99643222535218</v>
      </c>
      <c r="O110" s="20">
        <v>400</v>
      </c>
      <c r="P110" s="21">
        <f t="shared" si="70"/>
        <v>400</v>
      </c>
      <c r="Q110" s="34">
        <f t="shared" si="70"/>
        <v>362.66476385352115</v>
      </c>
      <c r="R110" s="34">
        <f t="shared" si="70"/>
        <v>303.55063995492958</v>
      </c>
      <c r="S110" s="34">
        <f t="shared" si="70"/>
        <v>303.55063995492958</v>
      </c>
      <c r="T110" s="20">
        <v>850</v>
      </c>
      <c r="U110" s="34">
        <f t="shared" si="70"/>
        <v>803.33095481690145</v>
      </c>
      <c r="V110" s="34">
        <f t="shared" si="70"/>
        <v>791.66369352112679</v>
      </c>
      <c r="W110" s="34">
        <f t="shared" si="70"/>
        <v>744.99464833802824</v>
      </c>
      <c r="X110" s="20">
        <v>690</v>
      </c>
      <c r="Y110" s="34">
        <f t="shared" si="70"/>
        <v>631.66369352112679</v>
      </c>
      <c r="Z110" s="22">
        <f t="shared" si="70"/>
        <v>631.66369352112679</v>
      </c>
      <c r="AA110" s="22">
        <f t="shared" si="70"/>
        <v>631.66369352112679</v>
      </c>
      <c r="AB110" s="22">
        <f t="shared" si="70"/>
        <v>596.66190963380279</v>
      </c>
      <c r="AC110" s="34">
        <f t="shared" si="70"/>
        <v>549.99286445070425</v>
      </c>
      <c r="AD110" s="34">
        <f t="shared" si="70"/>
        <v>549.99286445070425</v>
      </c>
      <c r="AE110" s="34">
        <f t="shared" si="70"/>
        <v>480.07950867937035</v>
      </c>
      <c r="AF110" s="34">
        <f t="shared" si="70"/>
        <v>421.7883082021541</v>
      </c>
      <c r="AG110" s="34">
        <f t="shared" si="70"/>
        <v>852.05537643744822</v>
      </c>
      <c r="AH110" s="34">
        <f t="shared" si="70"/>
        <v>852.05537643744822</v>
      </c>
      <c r="AI110" s="34">
        <f t="shared" si="70"/>
        <v>828.81106584921292</v>
      </c>
      <c r="AJ110" s="34">
        <f t="shared" si="70"/>
        <v>828.81106584921292</v>
      </c>
      <c r="AK110" s="34">
        <f t="shared" si="70"/>
        <v>782.32244467274234</v>
      </c>
      <c r="AL110" s="34">
        <f t="shared" si="70"/>
        <v>782.32244467274234</v>
      </c>
      <c r="AM110" s="34">
        <f t="shared" si="70"/>
        <v>724.2116682021541</v>
      </c>
      <c r="AN110" s="34">
        <f t="shared" si="70"/>
        <v>642.85658114333057</v>
      </c>
      <c r="AO110" s="34">
        <f t="shared" si="70"/>
        <v>526.6350282021541</v>
      </c>
      <c r="AP110" s="34">
        <f t="shared" si="70"/>
        <v>526.6350282021541</v>
      </c>
      <c r="AQ110" s="34">
        <f t="shared" si="70"/>
        <v>410.41347526097763</v>
      </c>
      <c r="AR110" s="34">
        <f t="shared" si="70"/>
        <v>410.41347526097763</v>
      </c>
      <c r="AS110" s="34">
        <f t="shared" si="70"/>
        <v>254.84999131731564</v>
      </c>
      <c r="AT110" s="34">
        <f t="shared" si="70"/>
        <v>254.84999131731564</v>
      </c>
      <c r="AU110" s="34">
        <f t="shared" si="70"/>
        <v>254.84999131731564</v>
      </c>
      <c r="AV110" s="34">
        <f t="shared" si="70"/>
        <v>754.8499913173157</v>
      </c>
      <c r="AW110" s="34">
        <f t="shared" si="70"/>
        <v>599.28650737365365</v>
      </c>
      <c r="AX110" s="34">
        <f t="shared" si="70"/>
        <v>599.28650737365365</v>
      </c>
      <c r="AY110" s="34">
        <f t="shared" si="70"/>
        <v>443.72302342999166</v>
      </c>
      <c r="AZ110" s="34">
        <f t="shared" si="70"/>
        <v>443.72302342999166</v>
      </c>
      <c r="BA110" s="34">
        <f t="shared" si="70"/>
        <v>288.15953948632966</v>
      </c>
      <c r="BB110" s="34">
        <f t="shared" si="70"/>
        <v>648.15240393703391</v>
      </c>
      <c r="BC110" s="34">
        <f t="shared" si="70"/>
        <v>648.15240393703391</v>
      </c>
      <c r="BD110" s="34">
        <f t="shared" si="70"/>
        <v>493.19033334879862</v>
      </c>
      <c r="BE110" s="34">
        <f t="shared" si="70"/>
        <v>338.22826276056333</v>
      </c>
      <c r="BF110" s="34">
        <f t="shared" si="70"/>
        <v>338.22826276056333</v>
      </c>
      <c r="BG110" s="34">
        <f t="shared" si="70"/>
        <v>683.26619217232803</v>
      </c>
      <c r="BH110" s="34">
        <f t="shared" si="70"/>
        <v>683.26619217232803</v>
      </c>
      <c r="BI110" s="34">
        <f t="shared" si="70"/>
        <v>497.31170746644568</v>
      </c>
      <c r="BJ110" s="34">
        <f t="shared" si="70"/>
        <v>497.31170746644568</v>
      </c>
      <c r="BK110" s="34">
        <f t="shared" si="70"/>
        <v>310.63552673405127</v>
      </c>
      <c r="BL110" s="34">
        <f t="shared" si="70"/>
        <v>623.95934600165685</v>
      </c>
      <c r="BM110" s="34">
        <f t="shared" si="70"/>
        <v>623.95934600165685</v>
      </c>
      <c r="BN110" s="34">
        <f t="shared" si="70"/>
        <v>468.39586205799486</v>
      </c>
      <c r="BO110" s="34">
        <f t="shared" si="70"/>
        <v>468.39586205799486</v>
      </c>
      <c r="BP110" s="34">
        <f t="shared" si="70"/>
        <v>312.83237811433287</v>
      </c>
      <c r="BQ110" s="34">
        <f t="shared" si="70"/>
        <v>735.35134282021522</v>
      </c>
      <c r="BR110" s="34">
        <f t="shared" si="70"/>
        <v>657.87030752609758</v>
      </c>
      <c r="BS110" s="34">
        <f t="shared" si="70"/>
        <v>564.8930651731564</v>
      </c>
      <c r="BT110" s="34">
        <f t="shared" si="70"/>
        <v>440.92340870256817</v>
      </c>
      <c r="BU110" s="34">
        <f t="shared" si="70"/>
        <v>254.24722797017378</v>
      </c>
      <c r="BV110" s="34">
        <f t="shared" ref="BV110:BZ110" si="71">BU110+BV107-BV105+BV108-BV106</f>
        <v>754.24722797017375</v>
      </c>
      <c r="BW110" s="34">
        <f t="shared" si="71"/>
        <v>598.6837440265117</v>
      </c>
      <c r="BX110" s="34">
        <f t="shared" si="71"/>
        <v>598.6837440265117</v>
      </c>
      <c r="BY110" s="34">
        <f t="shared" si="71"/>
        <v>412.00756329411729</v>
      </c>
      <c r="BZ110" s="34">
        <f t="shared" si="71"/>
        <v>412.00756329411729</v>
      </c>
    </row>
    <row r="111" spans="1:78" x14ac:dyDescent="0.25">
      <c r="J111" s="39"/>
    </row>
    <row r="112" spans="1:78" x14ac:dyDescent="0.25">
      <c r="C112">
        <f>0.16298*1.2</f>
        <v>0.195576</v>
      </c>
    </row>
    <row r="113" spans="1:78" s="33" customFormat="1" x14ac:dyDescent="0.25">
      <c r="A113" s="33" t="s">
        <v>112</v>
      </c>
      <c r="B113" s="33" t="s">
        <v>179</v>
      </c>
      <c r="C113" s="33">
        <f>2.8578/13.54*2</f>
        <v>0.4221270310192024</v>
      </c>
      <c r="E113" s="33">
        <v>8</v>
      </c>
      <c r="F113" s="33">
        <v>5</v>
      </c>
      <c r="G113" s="33" t="s">
        <v>102</v>
      </c>
      <c r="H113" s="33">
        <f>SUM(I115:BZ115)</f>
        <v>76928</v>
      </c>
      <c r="I113" s="34">
        <f>$C$113*'[1]Production plan'!C51/35.5</f>
        <v>0</v>
      </c>
      <c r="J113" s="34">
        <f>$C$113*'[1]Production plan'!D51/35.5</f>
        <v>416.18157987808684</v>
      </c>
      <c r="K113" s="34">
        <f>$C$113*'[1]Production plan'!E51/35.5</f>
        <v>0</v>
      </c>
      <c r="L113" s="34">
        <f>$C$113*'[1]Production plan'!F51/35.5</f>
        <v>838.30861089728933</v>
      </c>
      <c r="M113" s="34">
        <f>$C$113*'[1]Production plan'!G51/35.5</f>
        <v>814.52680633282716</v>
      </c>
      <c r="N113" s="34">
        <f>$C$113*'[1]Production plan'!H51/35.5</f>
        <v>0</v>
      </c>
      <c r="O113" s="34">
        <f>$C$113*'[1]Production plan'!I51/35.5</f>
        <v>1355.5628601743401</v>
      </c>
      <c r="P113" s="34">
        <f>$C$113*'[1]Production plan'!J51/35.5</f>
        <v>0</v>
      </c>
      <c r="Q113" s="34">
        <f>$C$113*'[1]Production plan'!K51/35.5</f>
        <v>1302.0537999043004</v>
      </c>
      <c r="R113" s="34">
        <f>$C$113*'[1]Production plan'!L51/35.5</f>
        <v>1522.0354921255748</v>
      </c>
      <c r="S113" s="34">
        <f>$C$113*'[1]Production plan'!M51/35.5</f>
        <v>0</v>
      </c>
      <c r="T113" s="34">
        <f>$C$113*'[1]Production plan'!N51/35.5</f>
        <v>0</v>
      </c>
      <c r="U113" s="34">
        <f>$C$113*'[1]Production plan'!O51/35.5</f>
        <v>1545.817296690037</v>
      </c>
      <c r="V113" s="34">
        <f>$C$113*'[1]Production plan'!P51/35.5</f>
        <v>0</v>
      </c>
      <c r="W113" s="34">
        <f>$C$113*'[1]Production plan'!Q51/35.5</f>
        <v>2033.3442902615102</v>
      </c>
      <c r="X113" s="34">
        <f>$C$113*'[1]Production plan'!R51/35.5</f>
        <v>0</v>
      </c>
      <c r="Y113" s="34">
        <f>$C$113*'[1]Production plan'!S51/35.5</f>
        <v>1260.4356419164917</v>
      </c>
      <c r="Z113" s="22">
        <f>$C$113*'[1]Production plan'!T51/35.5</f>
        <v>0</v>
      </c>
      <c r="AA113" s="22">
        <f>$C$113*'[1]Production plan'!U51/35.5</f>
        <v>0</v>
      </c>
      <c r="AB113" s="22">
        <f>$C$113*'[1]Production plan'!V51/35.5</f>
        <v>1218.817483928683</v>
      </c>
      <c r="AC113" s="34">
        <f>$C$113*'[1]Production plan'!W51/35.5</f>
        <v>1778.5935997669922</v>
      </c>
      <c r="AD113" s="34">
        <f>$C$113*'[1]Production plan'!X51/35.5</f>
        <v>0</v>
      </c>
      <c r="AE113" s="20">
        <f>$C$113*'[1]Production plan'!Y51/35.5+$C$113*'[1]Production plan'!Y54/17</f>
        <v>3044.4207166712154</v>
      </c>
      <c r="AF113" s="20">
        <f>$C$113*'[1]Production plan'!Z51/35.5+$C$113*'[1]Production plan'!Z54/17</f>
        <v>2336.7371646684351</v>
      </c>
      <c r="AG113" s="34">
        <f>$C$113*'[1]Production plan'!AA51/35.5</f>
        <v>0</v>
      </c>
      <c r="AH113" s="34">
        <f>$C$113*'[1]Production plan'!AB51/35.5</f>
        <v>0</v>
      </c>
      <c r="AI113" s="34">
        <f>$C$113*'[1]Production plan'!AC51/35.5</f>
        <v>0</v>
      </c>
      <c r="AJ113" s="34">
        <f>$C$113*'[1]Production plan'!AD51/35.5</f>
        <v>0</v>
      </c>
      <c r="AK113" s="34">
        <f>$C$113*'[1]Production plan'!AE51/35.5</f>
        <v>0</v>
      </c>
      <c r="AL113" s="34">
        <f>$C$113*'[1]Production plan'!AF51/35.5</f>
        <v>0</v>
      </c>
      <c r="AM113" s="34">
        <f>$C$113*'[1]Production plan'!AG51/35.5</f>
        <v>0</v>
      </c>
      <c r="AN113" s="34">
        <f>$C$113*'[1]Production plan'!AH51/35.5</f>
        <v>0</v>
      </c>
      <c r="AO113" s="34">
        <f>$C$113*'[1]Production plan'!AI51/35.5</f>
        <v>0</v>
      </c>
      <c r="AP113" s="34">
        <f>$C$113*'[1]Production plan'!AJ51/35.5</f>
        <v>0</v>
      </c>
      <c r="AQ113" s="34">
        <f>$C$113*'[1]Production plan'!AK51/35.5</f>
        <v>0</v>
      </c>
      <c r="AR113" s="34">
        <f>$C$113*'[1]Production plan'!AL51/35.5</f>
        <v>0</v>
      </c>
      <c r="AS113" s="34">
        <f>$C$113*'[1]Production plan'!AM51/35.5</f>
        <v>5434.1423429795914</v>
      </c>
      <c r="AT113" s="34">
        <f>$C$113*'[1]Production plan'!AN51/35.5</f>
        <v>0</v>
      </c>
      <c r="AU113" s="34">
        <f>$C$113*'[1]Production plan'!AO51/35.5</f>
        <v>0</v>
      </c>
      <c r="AV113" s="34">
        <f>$C$113*'[1]Production plan'!AP51/35.5</f>
        <v>0</v>
      </c>
      <c r="AW113" s="34">
        <f>$C$113*'[1]Production plan'!AQ51/35.5</f>
        <v>5434.1423429795914</v>
      </c>
      <c r="AX113" s="34">
        <f>$C$113*'[1]Production plan'!AR51/35.5</f>
        <v>0</v>
      </c>
      <c r="AY113" s="34">
        <f>$C$113*'[1]Production plan'!AS51/35.5</f>
        <v>5440.0877941207073</v>
      </c>
      <c r="AZ113" s="34">
        <f>$C$113*'[1]Production plan'!AT51/35.5</f>
        <v>0</v>
      </c>
      <c r="BA113" s="34">
        <f>$C$113*'[1]Production plan'!AU51/35.5</f>
        <v>5434.1423429795914</v>
      </c>
      <c r="BB113" s="34">
        <f>$C$113*'[1]Production plan'!AV51/35.5</f>
        <v>4887.160837996963</v>
      </c>
      <c r="BC113" s="34">
        <f>$C$113*'[1]Production plan'!AW51/35.5</f>
        <v>0</v>
      </c>
      <c r="BD113" s="34">
        <f>$C$113*'[1]Production plan'!AX51/35.5</f>
        <v>0</v>
      </c>
      <c r="BE113" s="34">
        <f>$C$113*'[1]Production plan'!AY51/35.5</f>
        <v>0</v>
      </c>
      <c r="BF113" s="34">
        <f>$C$113*'[1]Production plan'!AZ51/35.5</f>
        <v>0</v>
      </c>
      <c r="BG113" s="34">
        <f>$C$113*'[1]Production plan'!BA51/35.5</f>
        <v>0</v>
      </c>
      <c r="BH113" s="34">
        <f>$C$113*'[1]Production plan'!BB51/35.5</f>
        <v>0</v>
      </c>
      <c r="BI113" s="34">
        <f>$C$113*'[1]Production plan'!BC51/35.5</f>
        <v>0</v>
      </c>
      <c r="BJ113" s="34">
        <f>$C$113*'[1]Production plan'!BD51/35.5</f>
        <v>0</v>
      </c>
      <c r="BK113" s="34">
        <f>$C$113*'[1]Production plan'!BE51/35.5</f>
        <v>6522.1599018037332</v>
      </c>
      <c r="BL113" s="34">
        <f>$C$113*'[1]Production plan'!BF51/35.5</f>
        <v>6522.1599018037332</v>
      </c>
      <c r="BM113" s="34">
        <f>$C$113*'[1]Production plan'!BG51/35.5</f>
        <v>0</v>
      </c>
      <c r="BN113" s="34">
        <f>$C$113*'[1]Production plan'!BH51/35.5</f>
        <v>5434.1423429795914</v>
      </c>
      <c r="BO113" s="34">
        <f>$C$113*'[1]Production plan'!BI51/35.5</f>
        <v>0</v>
      </c>
      <c r="BP113" s="34">
        <f>$C$113*'[1]Production plan'!BJ51/35.5</f>
        <v>5440.0877941207073</v>
      </c>
      <c r="BQ113" s="34">
        <f>$C$113*'[1]Production plan'!BK51/35.5</f>
        <v>0</v>
      </c>
      <c r="BR113" s="34">
        <f>$C$113*'[1]Production plan'!BL51/35.5</f>
        <v>0</v>
      </c>
      <c r="BS113" s="34">
        <f>$C$113*'[1]Production plan'!BM51/35.5</f>
        <v>0</v>
      </c>
      <c r="BT113" s="34">
        <f>$C$113*'[1]Production plan'!BN51/35.5</f>
        <v>0</v>
      </c>
      <c r="BU113" s="34">
        <f>$C$113*'[1]Production plan'!BO51/35.5</f>
        <v>6522.1599018037332</v>
      </c>
      <c r="BV113" s="34">
        <f>$C$113*'[1]Production plan'!BP51/35.5</f>
        <v>0</v>
      </c>
      <c r="BW113" s="34">
        <f>$C$113*'[1]Production plan'!BQ51/35.5</f>
        <v>5434.1423429795914</v>
      </c>
      <c r="BX113" s="34">
        <f>$C$113*'[1]Production plan'!BR51/35.5</f>
        <v>0</v>
      </c>
      <c r="BY113" s="34">
        <f>$C$113*'[1]Production plan'!BS51/35.5</f>
        <v>6522.1599018037332</v>
      </c>
      <c r="BZ113" s="34">
        <f>$C$113*'[1]Production plan'!BT51/35.5</f>
        <v>0</v>
      </c>
    </row>
    <row r="114" spans="1:78" s="33" customFormat="1" hidden="1" x14ac:dyDescent="0.25"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22"/>
      <c r="AA114" s="22"/>
      <c r="AB114" s="22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</row>
    <row r="115" spans="1:78" s="33" customFormat="1" x14ac:dyDescent="0.25">
      <c r="G115" s="33" t="s">
        <v>103</v>
      </c>
      <c r="P115" s="35">
        <v>2120</v>
      </c>
      <c r="Q115" s="35"/>
      <c r="R115" s="35">
        <v>2340</v>
      </c>
      <c r="S115" s="35">
        <v>1550</v>
      </c>
      <c r="T115" s="35"/>
      <c r="V115" s="35">
        <v>2399</v>
      </c>
      <c r="X115" s="35"/>
      <c r="Z115" s="1"/>
      <c r="AA115" s="1"/>
      <c r="AB115" s="1"/>
      <c r="AC115" s="35">
        <v>3319</v>
      </c>
      <c r="AE115" s="33">
        <v>2700</v>
      </c>
      <c r="AF115" s="33">
        <v>4000</v>
      </c>
      <c r="AH115" s="35"/>
      <c r="AQ115" s="33">
        <v>6000</v>
      </c>
      <c r="AT115" s="33">
        <v>2500</v>
      </c>
      <c r="AV115" s="33">
        <v>6000</v>
      </c>
      <c r="AX115" s="33">
        <v>5000</v>
      </c>
      <c r="AZ115" s="33">
        <v>5000</v>
      </c>
      <c r="BB115" s="33">
        <v>6000</v>
      </c>
      <c r="BI115" s="33">
        <v>6000</v>
      </c>
      <c r="BK115" s="33">
        <v>7000</v>
      </c>
      <c r="BM115" s="33">
        <v>5000</v>
      </c>
      <c r="BO115" s="33">
        <v>4000</v>
      </c>
      <c r="BU115" s="33">
        <v>6000</v>
      </c>
    </row>
    <row r="116" spans="1:78" s="33" customFormat="1" hidden="1" x14ac:dyDescent="0.25">
      <c r="P116" s="35"/>
      <c r="Q116" s="35"/>
      <c r="T116" s="35"/>
      <c r="X116" s="35"/>
      <c r="Z116" s="1"/>
      <c r="AA116" s="1"/>
      <c r="AB116" s="1"/>
      <c r="AH116" s="35"/>
    </row>
    <row r="117" spans="1:78" s="33" customFormat="1" x14ac:dyDescent="0.25">
      <c r="G117" s="33" t="s">
        <v>92</v>
      </c>
      <c r="I117" s="33">
        <f t="shared" ref="I117:O117" si="72">I118/AVERAGE(J113:P113)</f>
        <v>7.5629715408511595</v>
      </c>
      <c r="J117" s="33">
        <f t="shared" si="72"/>
        <v>5.3327884241796797</v>
      </c>
      <c r="K117" s="33">
        <f t="shared" si="72"/>
        <v>3.9411535244956859</v>
      </c>
      <c r="L117" s="33">
        <f t="shared" si="72"/>
        <v>3.4277042946788905</v>
      </c>
      <c r="M117" s="33">
        <f t="shared" si="72"/>
        <v>2.7315385597870101</v>
      </c>
      <c r="N117" s="33">
        <f t="shared" si="72"/>
        <v>1.9940515135309118</v>
      </c>
      <c r="O117" s="33">
        <f t="shared" si="72"/>
        <v>2.1577120262339662</v>
      </c>
      <c r="P117" s="33">
        <f>P118/AVERAGE(Q113:W113)</f>
        <v>3.790106066226866</v>
      </c>
      <c r="Q117" s="33">
        <f t="shared" ref="Q117:BZ117" si="73">Q118/AVERAGE(R113:X113)</f>
        <v>2.9707974747393173</v>
      </c>
      <c r="R117" s="33">
        <f t="shared" si="73"/>
        <v>4.3144860963305209</v>
      </c>
      <c r="S117" s="33">
        <f t="shared" si="73"/>
        <v>6.5564081999469348</v>
      </c>
      <c r="T117" s="33">
        <f t="shared" si="73"/>
        <v>6.5564081999469348</v>
      </c>
      <c r="U117" s="33">
        <f t="shared" si="73"/>
        <v>4.6336182803119952</v>
      </c>
      <c r="V117" s="33">
        <f t="shared" si="73"/>
        <v>5.9929278548101328</v>
      </c>
      <c r="W117" s="33">
        <f t="shared" si="73"/>
        <v>5.5119982844745978</v>
      </c>
      <c r="X117" s="33">
        <f t="shared" si="73"/>
        <v>3.1921591730569485</v>
      </c>
      <c r="Y117" s="33">
        <f t="shared" si="73"/>
        <v>1.7290483096863165</v>
      </c>
      <c r="Z117" s="1">
        <f t="shared" si="73"/>
        <v>1.7290483096863165</v>
      </c>
      <c r="AA117" s="1">
        <f t="shared" si="73"/>
        <v>1.7290483096863165</v>
      </c>
      <c r="AB117" s="1">
        <f t="shared" si="73"/>
        <v>0.83176464082567736</v>
      </c>
      <c r="AC117" s="33">
        <f t="shared" si="73"/>
        <v>3.1104965306366106</v>
      </c>
      <c r="AD117" s="33">
        <f t="shared" si="73"/>
        <v>3.1104965306366106</v>
      </c>
      <c r="AE117" s="33">
        <f t="shared" si="73"/>
        <v>6.1312534933937402</v>
      </c>
      <c r="AF117" s="33" t="e">
        <f t="shared" si="73"/>
        <v>#DIV/0!</v>
      </c>
      <c r="AG117" s="33" t="e">
        <f t="shared" si="73"/>
        <v>#DIV/0!</v>
      </c>
      <c r="AH117" s="33" t="e">
        <f t="shared" si="73"/>
        <v>#DIV/0!</v>
      </c>
      <c r="AI117" s="33" t="e">
        <f t="shared" si="73"/>
        <v>#DIV/0!</v>
      </c>
      <c r="AJ117" s="33" t="e">
        <f t="shared" si="73"/>
        <v>#DIV/0!</v>
      </c>
      <c r="AK117" s="33" t="e">
        <f t="shared" si="73"/>
        <v>#DIV/0!</v>
      </c>
      <c r="AL117" s="33">
        <f t="shared" si="73"/>
        <v>4.7790370793080292</v>
      </c>
      <c r="AM117" s="33">
        <f t="shared" si="73"/>
        <v>4.7790370793080292</v>
      </c>
      <c r="AN117" s="33">
        <f t="shared" si="73"/>
        <v>4.7790370793080292</v>
      </c>
      <c r="AO117" s="33">
        <f t="shared" si="73"/>
        <v>4.7790370793080292</v>
      </c>
      <c r="AP117" s="33">
        <f t="shared" si="73"/>
        <v>2.3895185396540146</v>
      </c>
      <c r="AQ117" s="33">
        <f t="shared" si="73"/>
        <v>6.2539738068462798</v>
      </c>
      <c r="AR117" s="33">
        <f t="shared" si="73"/>
        <v>4.1677958873186292</v>
      </c>
      <c r="AS117" s="33">
        <f t="shared" si="73"/>
        <v>2.7524680803253143</v>
      </c>
      <c r="AT117" s="33">
        <f t="shared" si="73"/>
        <v>2.9083816553991162</v>
      </c>
      <c r="AU117" s="33">
        <f t="shared" si="73"/>
        <v>2.2377814532285489</v>
      </c>
      <c r="AV117" s="33">
        <f t="shared" si="73"/>
        <v>4.219331026419983</v>
      </c>
      <c r="AW117" s="33">
        <f t="shared" si="73"/>
        <v>3.2606243339069176</v>
      </c>
      <c r="AX117" s="33">
        <f t="shared" si="73"/>
        <v>5.4812405254156138</v>
      </c>
      <c r="AY117" s="33">
        <f t="shared" si="73"/>
        <v>4.6807423000442334</v>
      </c>
      <c r="AZ117" s="33">
        <f t="shared" si="73"/>
        <v>8.0717869565474309</v>
      </c>
      <c r="BA117" s="33">
        <f t="shared" si="73"/>
        <v>9.2635306040953029</v>
      </c>
      <c r="BB117" s="33" t="e">
        <f t="shared" si="73"/>
        <v>#DIV/0!</v>
      </c>
      <c r="BC117" s="33" t="e">
        <f t="shared" si="73"/>
        <v>#DIV/0!</v>
      </c>
      <c r="BD117" s="33">
        <f t="shared" si="73"/>
        <v>8.1356849452997277</v>
      </c>
      <c r="BE117" s="33">
        <f t="shared" si="73"/>
        <v>4.0678424726498639</v>
      </c>
      <c r="BF117" s="33">
        <f t="shared" si="73"/>
        <v>4.0678424726498639</v>
      </c>
      <c r="BG117" s="33">
        <f t="shared" si="73"/>
        <v>2.8715721959439513</v>
      </c>
      <c r="BH117" s="33">
        <f t="shared" si="73"/>
        <v>2.8715721959439513</v>
      </c>
      <c r="BI117" s="33">
        <f t="shared" si="73"/>
        <v>3.9744147684368043</v>
      </c>
      <c r="BJ117" s="33">
        <f t="shared" si="73"/>
        <v>3.9744147684368043</v>
      </c>
      <c r="BK117" s="33">
        <f t="shared" si="73"/>
        <v>5.6567551423741058</v>
      </c>
      <c r="BL117" s="33">
        <f t="shared" si="73"/>
        <v>4.8511019937597784</v>
      </c>
      <c r="BM117" s="33">
        <f t="shared" si="73"/>
        <v>8.069720650779761</v>
      </c>
      <c r="BN117" s="33">
        <f t="shared" si="73"/>
        <v>4.1558245876124165</v>
      </c>
      <c r="BO117" s="33">
        <f t="shared" si="73"/>
        <v>6.4965218137315226</v>
      </c>
      <c r="BP117" s="33">
        <f t="shared" si="73"/>
        <v>3.3147697112022998</v>
      </c>
      <c r="BQ117" s="33">
        <f t="shared" si="73"/>
        <v>3.3147697112022998</v>
      </c>
      <c r="BR117" s="33">
        <f t="shared" si="73"/>
        <v>2.144788252647305</v>
      </c>
      <c r="BS117" s="33">
        <f t="shared" si="73"/>
        <v>2.144788252647305</v>
      </c>
      <c r="BT117" s="33">
        <f t="shared" si="73"/>
        <v>1.8383899308405474</v>
      </c>
      <c r="BU117" s="33">
        <f t="shared" si="73"/>
        <v>2.1493308651187348</v>
      </c>
      <c r="BV117" s="33">
        <f t="shared" si="73"/>
        <v>1.7194646920949879</v>
      </c>
      <c r="BW117" s="33">
        <f t="shared" si="73"/>
        <v>-0.13547618791953928</v>
      </c>
      <c r="BX117" s="33">
        <f t="shared" si="73"/>
        <v>-9.0317458613026175E-2</v>
      </c>
      <c r="BY117" s="33" t="e">
        <f t="shared" si="73"/>
        <v>#DIV/0!</v>
      </c>
      <c r="BZ117" s="33" t="e">
        <f t="shared" si="73"/>
        <v>#DIV/0!</v>
      </c>
    </row>
    <row r="118" spans="1:78" s="33" customFormat="1" x14ac:dyDescent="0.25">
      <c r="G118" s="33" t="s">
        <v>95</v>
      </c>
      <c r="I118" s="34">
        <v>3700</v>
      </c>
      <c r="J118" s="34">
        <f>I118+J115-J113</f>
        <v>3283.8184201219133</v>
      </c>
      <c r="K118" s="34">
        <f t="shared" ref="K118:N118" si="74">J118+K115-K113</f>
        <v>3283.8184201219133</v>
      </c>
      <c r="L118" s="34">
        <f t="shared" si="74"/>
        <v>2445.509809224624</v>
      </c>
      <c r="M118" s="34">
        <f t="shared" si="74"/>
        <v>1630.9830028917968</v>
      </c>
      <c r="N118" s="34">
        <f t="shared" si="74"/>
        <v>1630.9830028917968</v>
      </c>
      <c r="O118" s="20">
        <v>1347</v>
      </c>
      <c r="P118" s="21">
        <f t="shared" ref="P118:W118" si="75">O118+P115-P113</f>
        <v>3467</v>
      </c>
      <c r="Q118" s="34">
        <f t="shared" si="75"/>
        <v>2164.9462000956996</v>
      </c>
      <c r="R118" s="34">
        <f t="shared" si="75"/>
        <v>2982.9107079701243</v>
      </c>
      <c r="S118" s="34">
        <f t="shared" si="75"/>
        <v>4532.9107079701243</v>
      </c>
      <c r="T118" s="34">
        <f t="shared" si="75"/>
        <v>4532.9107079701243</v>
      </c>
      <c r="U118" s="34">
        <f t="shared" si="75"/>
        <v>2987.0934112800874</v>
      </c>
      <c r="V118" s="34">
        <f t="shared" si="75"/>
        <v>5386.0934112800878</v>
      </c>
      <c r="W118" s="34">
        <f t="shared" si="75"/>
        <v>3352.7491210185776</v>
      </c>
      <c r="X118" s="20">
        <v>3330</v>
      </c>
      <c r="Y118" s="34">
        <f t="shared" ref="Y118:BV118" si="76">X118+Y115-Y113</f>
        <v>2069.5643580835085</v>
      </c>
      <c r="Z118" s="22">
        <f t="shared" si="76"/>
        <v>2069.5643580835085</v>
      </c>
      <c r="AA118" s="22">
        <f t="shared" si="76"/>
        <v>2069.5643580835085</v>
      </c>
      <c r="AB118" s="22">
        <f t="shared" si="76"/>
        <v>850.74687415482549</v>
      </c>
      <c r="AC118" s="34">
        <f t="shared" si="76"/>
        <v>2391.1532743878333</v>
      </c>
      <c r="AD118" s="34">
        <f t="shared" si="76"/>
        <v>2391.1532743878333</v>
      </c>
      <c r="AE118" s="34">
        <f t="shared" si="76"/>
        <v>2046.732557716618</v>
      </c>
      <c r="AF118" s="34">
        <f t="shared" si="76"/>
        <v>3709.9953930481825</v>
      </c>
      <c r="AG118" s="34">
        <f t="shared" si="76"/>
        <v>3709.9953930481825</v>
      </c>
      <c r="AH118" s="34">
        <f t="shared" si="76"/>
        <v>3709.9953930481825</v>
      </c>
      <c r="AI118" s="34">
        <f t="shared" si="76"/>
        <v>3709.9953930481825</v>
      </c>
      <c r="AJ118" s="34">
        <f t="shared" si="76"/>
        <v>3709.9953930481825</v>
      </c>
      <c r="AK118" s="34">
        <f t="shared" si="76"/>
        <v>3709.9953930481825</v>
      </c>
      <c r="AL118" s="34">
        <f t="shared" si="76"/>
        <v>3709.9953930481825</v>
      </c>
      <c r="AM118" s="34">
        <f t="shared" si="76"/>
        <v>3709.9953930481825</v>
      </c>
      <c r="AN118" s="34">
        <f t="shared" si="76"/>
        <v>3709.9953930481825</v>
      </c>
      <c r="AO118" s="34">
        <f t="shared" si="76"/>
        <v>3709.9953930481825</v>
      </c>
      <c r="AP118" s="34">
        <f t="shared" si="76"/>
        <v>3709.9953930481825</v>
      </c>
      <c r="AQ118" s="34">
        <f t="shared" si="76"/>
        <v>9709.9953930481825</v>
      </c>
      <c r="AR118" s="34">
        <f t="shared" si="76"/>
        <v>9709.9953930481825</v>
      </c>
      <c r="AS118" s="34">
        <f t="shared" si="76"/>
        <v>4275.8530500685911</v>
      </c>
      <c r="AT118" s="34">
        <f t="shared" si="76"/>
        <v>6775.8530500685911</v>
      </c>
      <c r="AU118" s="34">
        <f t="shared" si="76"/>
        <v>6775.8530500685911</v>
      </c>
      <c r="AV118" s="34">
        <f t="shared" si="76"/>
        <v>12775.853050068592</v>
      </c>
      <c r="AW118" s="34">
        <f t="shared" si="76"/>
        <v>7341.7107070890006</v>
      </c>
      <c r="AX118" s="34">
        <f t="shared" si="76"/>
        <v>12341.710707089002</v>
      </c>
      <c r="AY118" s="34">
        <f t="shared" si="76"/>
        <v>6901.6229129682943</v>
      </c>
      <c r="AZ118" s="34">
        <f t="shared" si="76"/>
        <v>11901.622912968294</v>
      </c>
      <c r="BA118" s="34">
        <f t="shared" si="76"/>
        <v>6467.4805699887029</v>
      </c>
      <c r="BB118" s="34">
        <f t="shared" si="76"/>
        <v>7580.3197319917408</v>
      </c>
      <c r="BC118" s="34">
        <f t="shared" si="76"/>
        <v>7580.3197319917408</v>
      </c>
      <c r="BD118" s="34">
        <f t="shared" si="76"/>
        <v>7580.3197319917408</v>
      </c>
      <c r="BE118" s="34">
        <f t="shared" si="76"/>
        <v>7580.3197319917408</v>
      </c>
      <c r="BF118" s="34">
        <f t="shared" si="76"/>
        <v>7580.3197319917408</v>
      </c>
      <c r="BG118" s="34">
        <f t="shared" si="76"/>
        <v>7580.3197319917408</v>
      </c>
      <c r="BH118" s="34">
        <f t="shared" si="76"/>
        <v>7580.3197319917408</v>
      </c>
      <c r="BI118" s="34">
        <f t="shared" si="76"/>
        <v>13580.319731991742</v>
      </c>
      <c r="BJ118" s="34">
        <f t="shared" si="76"/>
        <v>13580.319731991742</v>
      </c>
      <c r="BK118" s="34">
        <f t="shared" si="76"/>
        <v>14058.159830188008</v>
      </c>
      <c r="BL118" s="34">
        <f t="shared" si="76"/>
        <v>7535.9999283842744</v>
      </c>
      <c r="BM118" s="34">
        <f t="shared" si="76"/>
        <v>12535.999928384274</v>
      </c>
      <c r="BN118" s="34">
        <f t="shared" si="76"/>
        <v>7101.8575854046821</v>
      </c>
      <c r="BO118" s="34">
        <f t="shared" si="76"/>
        <v>11101.857585404683</v>
      </c>
      <c r="BP118" s="34">
        <f t="shared" si="76"/>
        <v>5661.7697912839758</v>
      </c>
      <c r="BQ118" s="34">
        <f t="shared" si="76"/>
        <v>5661.7697912839758</v>
      </c>
      <c r="BR118" s="34">
        <f t="shared" si="76"/>
        <v>5661.7697912839758</v>
      </c>
      <c r="BS118" s="34">
        <f t="shared" si="76"/>
        <v>5661.7697912839758</v>
      </c>
      <c r="BT118" s="34">
        <f t="shared" si="76"/>
        <v>5661.7697912839758</v>
      </c>
      <c r="BU118" s="34">
        <f t="shared" si="76"/>
        <v>5139.6098894802426</v>
      </c>
      <c r="BV118" s="34">
        <f t="shared" si="76"/>
        <v>5139.6098894802426</v>
      </c>
      <c r="BW118" s="34">
        <f>BV118+BW115-BW113</f>
        <v>-294.53245349934878</v>
      </c>
      <c r="BX118" s="34">
        <f t="shared" ref="BX118:BZ118" si="77">BW118+BX115-BX113</f>
        <v>-294.53245349934878</v>
      </c>
      <c r="BY118" s="34">
        <f t="shared" si="77"/>
        <v>-6816.692355303082</v>
      </c>
      <c r="BZ118" s="34">
        <f t="shared" si="77"/>
        <v>-6816.692355303082</v>
      </c>
    </row>
    <row r="119" spans="1:78" x14ac:dyDescent="0.25">
      <c r="W119">
        <v>3.4</v>
      </c>
      <c r="X119">
        <v>2.6</v>
      </c>
    </row>
    <row r="120" spans="1:78" s="33" customFormat="1" x14ac:dyDescent="0.25">
      <c r="A120" s="33" t="s">
        <v>113</v>
      </c>
      <c r="B120" s="33" t="s">
        <v>180</v>
      </c>
      <c r="D120" s="33">
        <f>0.09329*2</f>
        <v>0.18658</v>
      </c>
      <c r="E120" s="33">
        <v>8</v>
      </c>
      <c r="F120" s="33">
        <v>5</v>
      </c>
      <c r="G120" s="33" t="s">
        <v>102</v>
      </c>
      <c r="H120" s="33">
        <f>SUM(I122:BZ122)</f>
        <v>40972</v>
      </c>
      <c r="I120" s="34">
        <f>$D$120*'[1]Production plan'!C54/17</f>
        <v>0</v>
      </c>
      <c r="J120" s="34">
        <f>$D$120*'[1]Production plan'!D54/17</f>
        <v>0</v>
      </c>
      <c r="K120" s="34">
        <f>$D$120*'[1]Production plan'!E54/17</f>
        <v>0</v>
      </c>
      <c r="L120" s="34">
        <f>$D$120*'[1]Production plan'!F54/17</f>
        <v>0</v>
      </c>
      <c r="M120" s="34">
        <f>$D$120*'[1]Production plan'!G54/17</f>
        <v>0</v>
      </c>
      <c r="N120" s="34">
        <f>$D$120*'[1]Production plan'!H54/17</f>
        <v>0</v>
      </c>
      <c r="O120" s="34">
        <f>$D$120*'[1]Production plan'!I54/17</f>
        <v>0</v>
      </c>
      <c r="P120" s="34">
        <f>$D$120*'[1]Production plan'!J54/17</f>
        <v>0</v>
      </c>
      <c r="Q120" s="34">
        <f>$D$120*'[1]Production plan'!K54/17</f>
        <v>0</v>
      </c>
      <c r="R120" s="34">
        <f>$D$120*'[1]Production plan'!L54/17</f>
        <v>0</v>
      </c>
      <c r="S120" s="34">
        <f>$D$120*'[1]Production plan'!M54/17</f>
        <v>0</v>
      </c>
      <c r="T120" s="34">
        <f>$D$120*'[1]Production plan'!N54/17</f>
        <v>0</v>
      </c>
      <c r="U120" s="34">
        <f>$D$120*'[1]Production plan'!O54/17</f>
        <v>0</v>
      </c>
      <c r="V120" s="34">
        <f>$D$120*'[1]Production plan'!P54/17</f>
        <v>0</v>
      </c>
      <c r="W120" s="34">
        <f>$D$120*'[1]Production plan'!Q54/17</f>
        <v>0</v>
      </c>
      <c r="X120" s="34">
        <f>$D$120*'[1]Production plan'!R54/17</f>
        <v>0</v>
      </c>
      <c r="Y120" s="34">
        <f>$D$120*'[1]Production plan'!S54/17</f>
        <v>0</v>
      </c>
      <c r="Z120" s="22">
        <f>$D$120*'[1]Production plan'!T54/17</f>
        <v>0</v>
      </c>
      <c r="AA120" s="22">
        <f>$D$120*'[1]Production plan'!U54/17</f>
        <v>0</v>
      </c>
      <c r="AB120" s="22">
        <f>$D$120*'[1]Production plan'!V54/17</f>
        <v>0</v>
      </c>
      <c r="AC120" s="34">
        <f>$D$120*'[1]Production plan'!W54/17</f>
        <v>0</v>
      </c>
      <c r="AD120" s="34">
        <f>$D$120*'[1]Production plan'!X54/17</f>
        <v>0</v>
      </c>
      <c r="AE120" s="20">
        <f>$D$120*'[1]Production plan'!Y54/17-$D$120*'[1]Production plan'!Y54/17</f>
        <v>0</v>
      </c>
      <c r="AF120" s="20">
        <f>$D$120*'[1]Production plan'!Z54/17-$D$120*'[1]Production plan'!Z54/17</f>
        <v>0</v>
      </c>
      <c r="AG120" s="34">
        <f>$D$120*'[1]Production plan'!AA54/17</f>
        <v>1882.2629411764703</v>
      </c>
      <c r="AH120" s="34">
        <f>$D$120*'[1]Production plan'!AB54/17</f>
        <v>0</v>
      </c>
      <c r="AI120" s="34">
        <f>$D$120*'[1]Production plan'!AC54/17</f>
        <v>625.59176470588227</v>
      </c>
      <c r="AJ120" s="34">
        <f>$D$120*'[1]Production plan'!AD54/17</f>
        <v>0</v>
      </c>
      <c r="AK120" s="34">
        <f>$D$120*'[1]Production plan'!AE54/17</f>
        <v>1251.1835294117645</v>
      </c>
      <c r="AL120" s="34">
        <f>$D$120*'[1]Production plan'!AF54/17</f>
        <v>0</v>
      </c>
      <c r="AM120" s="34">
        <f>$D$120*'[1]Production plan'!AG54/17</f>
        <v>1563.9794117647057</v>
      </c>
      <c r="AN120" s="34">
        <f>$D$120*'[1]Production plan'!AH54/17</f>
        <v>2195.0588235294117</v>
      </c>
      <c r="AO120" s="34">
        <f>$D$120*'[1]Production plan'!AI54/17</f>
        <v>3138.9341176470589</v>
      </c>
      <c r="AP120" s="34">
        <f>$D$120*'[1]Production plan'!AJ54/17</f>
        <v>0</v>
      </c>
      <c r="AQ120" s="34">
        <f>$D$120*'[1]Production plan'!AK54/17</f>
        <v>3138.9341176470589</v>
      </c>
      <c r="AR120" s="34">
        <f>$D$120*'[1]Production plan'!AL54/17</f>
        <v>0</v>
      </c>
      <c r="AS120" s="34">
        <f>$D$120*'[1]Production plan'!AM54/17</f>
        <v>0</v>
      </c>
      <c r="AT120" s="34">
        <f>$D$120*'[1]Production plan'!AN54/17</f>
        <v>0</v>
      </c>
      <c r="AU120" s="34">
        <f>$D$120*'[1]Production plan'!AO54/17</f>
        <v>0</v>
      </c>
      <c r="AV120" s="34">
        <f>$D$120*'[1]Production plan'!AP54/17</f>
        <v>0</v>
      </c>
      <c r="AW120" s="34">
        <f>$D$120*'[1]Production plan'!AQ54/17</f>
        <v>0</v>
      </c>
      <c r="AX120" s="34">
        <f>$D$120*'[1]Production plan'!AR54/17</f>
        <v>0</v>
      </c>
      <c r="AY120" s="34">
        <f>$D$120*'[1]Production plan'!AS54/17</f>
        <v>0</v>
      </c>
      <c r="AZ120" s="34">
        <f>$D$120*'[1]Production plan'!AT54/17</f>
        <v>0</v>
      </c>
      <c r="BA120" s="34">
        <f>$D$120*'[1]Production plan'!AU54/17</f>
        <v>0</v>
      </c>
      <c r="BB120" s="34">
        <f>$D$120*'[1]Production plan'!AV54/17</f>
        <v>0</v>
      </c>
      <c r="BC120" s="34">
        <f>$D$120*'[1]Production plan'!AW54/17</f>
        <v>0</v>
      </c>
      <c r="BD120" s="34">
        <f>$D$120*'[1]Production plan'!AX54/17</f>
        <v>4181.5870588235293</v>
      </c>
      <c r="BE120" s="34">
        <f>$D$120*'[1]Production plan'!AY54/17</f>
        <v>4181.5870588235293</v>
      </c>
      <c r="BF120" s="34">
        <f>$D$120*'[1]Production plan'!AZ54/17</f>
        <v>0</v>
      </c>
      <c r="BG120" s="34">
        <f>$D$120*'[1]Production plan'!BA54/17</f>
        <v>4181.5870588235293</v>
      </c>
      <c r="BH120" s="34">
        <f>$D$120*'[1]Production plan'!BB54/17</f>
        <v>0</v>
      </c>
      <c r="BI120" s="34">
        <f>$D$120*'[1]Production plan'!BC54/17</f>
        <v>5015.7094117647057</v>
      </c>
      <c r="BJ120" s="34">
        <f>$D$120*'[1]Production plan'!BD54/17</f>
        <v>0</v>
      </c>
      <c r="BK120" s="34">
        <f>$D$120*'[1]Production plan'!BE54/17</f>
        <v>0</v>
      </c>
      <c r="BL120" s="34">
        <f>$D$120*'[1]Production plan'!BF54/17</f>
        <v>0</v>
      </c>
      <c r="BM120" s="34">
        <f>$D$120*'[1]Production plan'!BG54/17</f>
        <v>0</v>
      </c>
      <c r="BN120" s="34">
        <f>$D$120*'[1]Production plan'!BH54/17</f>
        <v>0</v>
      </c>
      <c r="BO120" s="34">
        <f>$D$120*'[1]Production plan'!BI54/17</f>
        <v>0</v>
      </c>
      <c r="BP120" s="34">
        <f>$D$120*'[1]Production plan'!BJ54/17</f>
        <v>0</v>
      </c>
      <c r="BQ120" s="34">
        <f>$D$120*'[1]Production plan'!BK54/17</f>
        <v>2090.7935294117647</v>
      </c>
      <c r="BR120" s="34">
        <f>$D$120*'[1]Production plan'!BL54/17</f>
        <v>2090.7935294117647</v>
      </c>
      <c r="BS120" s="34">
        <f>$D$120*'[1]Production plan'!BM54/17</f>
        <v>2507.8547058823528</v>
      </c>
      <c r="BT120" s="34">
        <f>$D$120*'[1]Production plan'!BN54/17</f>
        <v>3347.464705882353</v>
      </c>
      <c r="BU120" s="34">
        <f>$D$120*'[1]Production plan'!BO54/17</f>
        <v>0</v>
      </c>
      <c r="BV120" s="34">
        <f>$D$120*'[1]Production plan'!BP54/17</f>
        <v>0</v>
      </c>
      <c r="BW120" s="34">
        <f>$D$120*'[1]Production plan'!BQ54/17</f>
        <v>0</v>
      </c>
      <c r="BX120" s="34">
        <f>$D$120*'[1]Production plan'!BR54/17</f>
        <v>0</v>
      </c>
      <c r="BY120" s="34">
        <f>$D$120*'[1]Production plan'!BS54/17</f>
        <v>0</v>
      </c>
      <c r="BZ120" s="34">
        <f>$D$120*'[1]Production plan'!BT54/17</f>
        <v>0</v>
      </c>
    </row>
    <row r="121" spans="1:78" s="33" customFormat="1" hidden="1" x14ac:dyDescent="0.25"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22"/>
      <c r="AA121" s="22"/>
      <c r="AB121" s="22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</row>
    <row r="122" spans="1:78" s="33" customFormat="1" x14ac:dyDescent="0.25">
      <c r="G122" s="33" t="s">
        <v>103</v>
      </c>
      <c r="Q122" s="35">
        <v>1400</v>
      </c>
      <c r="V122" s="35">
        <v>4072</v>
      </c>
      <c r="Z122" s="1"/>
      <c r="AA122" s="1"/>
      <c r="AB122" s="1"/>
      <c r="AF122" s="35">
        <v>3000</v>
      </c>
      <c r="AO122" s="33">
        <v>2500</v>
      </c>
      <c r="BB122" s="33">
        <v>4000</v>
      </c>
      <c r="BD122" s="33">
        <v>5000</v>
      </c>
      <c r="BF122" s="33">
        <v>4000</v>
      </c>
      <c r="BH122" s="33">
        <v>4000</v>
      </c>
      <c r="BP122" s="33">
        <v>4000</v>
      </c>
      <c r="BR122" s="33">
        <v>5000</v>
      </c>
      <c r="BT122" s="33">
        <v>4000</v>
      </c>
    </row>
    <row r="123" spans="1:78" s="33" customFormat="1" hidden="1" x14ac:dyDescent="0.25">
      <c r="Q123" s="35"/>
      <c r="Z123" s="1"/>
      <c r="AA123" s="1"/>
      <c r="AB123" s="1"/>
    </row>
    <row r="124" spans="1:78" s="33" customFormat="1" x14ac:dyDescent="0.25">
      <c r="G124" s="33" t="s">
        <v>92</v>
      </c>
      <c r="I124" s="33" t="e">
        <f t="shared" ref="I124:O124" si="78">I125/AVERAGE(J120:P120)</f>
        <v>#DIV/0!</v>
      </c>
      <c r="J124" s="33" t="e">
        <f t="shared" si="78"/>
        <v>#DIV/0!</v>
      </c>
      <c r="K124" s="33" t="e">
        <f t="shared" si="78"/>
        <v>#DIV/0!</v>
      </c>
      <c r="L124" s="33" t="e">
        <f t="shared" si="78"/>
        <v>#DIV/0!</v>
      </c>
      <c r="M124" s="33" t="e">
        <f t="shared" si="78"/>
        <v>#DIV/0!</v>
      </c>
      <c r="N124" s="33" t="e">
        <f t="shared" si="78"/>
        <v>#DIV/0!</v>
      </c>
      <c r="O124" s="33" t="e">
        <f t="shared" si="78"/>
        <v>#DIV/0!</v>
      </c>
      <c r="P124" s="33" t="e">
        <f>P125/AVERAGE(Q120:W120)</f>
        <v>#DIV/0!</v>
      </c>
      <c r="Q124" s="33" t="e">
        <f t="shared" ref="Q124:BZ124" si="79">Q125/AVERAGE(R120:X120)</f>
        <v>#DIV/0!</v>
      </c>
      <c r="R124" s="33" t="e">
        <f t="shared" si="79"/>
        <v>#DIV/0!</v>
      </c>
      <c r="S124" s="33" t="e">
        <f t="shared" si="79"/>
        <v>#DIV/0!</v>
      </c>
      <c r="T124" s="33" t="e">
        <f t="shared" si="79"/>
        <v>#DIV/0!</v>
      </c>
      <c r="U124" s="33" t="e">
        <f t="shared" si="79"/>
        <v>#DIV/0!</v>
      </c>
      <c r="V124" s="33" t="e">
        <f t="shared" si="79"/>
        <v>#DIV/0!</v>
      </c>
      <c r="W124" s="33" t="e">
        <f t="shared" si="79"/>
        <v>#DIV/0!</v>
      </c>
      <c r="X124" s="33" t="e">
        <f t="shared" si="79"/>
        <v>#DIV/0!</v>
      </c>
      <c r="Y124" s="33" t="e">
        <f t="shared" si="79"/>
        <v>#DIV/0!</v>
      </c>
      <c r="Z124" s="1">
        <f t="shared" si="79"/>
        <v>20.349972983083255</v>
      </c>
      <c r="AA124" s="1">
        <f t="shared" si="79"/>
        <v>20.349972983083255</v>
      </c>
      <c r="AB124" s="1">
        <f t="shared" si="79"/>
        <v>15.2736121076533</v>
      </c>
      <c r="AC124" s="33">
        <f t="shared" si="79"/>
        <v>15.2736121076533</v>
      </c>
      <c r="AD124" s="33">
        <f t="shared" si="79"/>
        <v>10.189840486419792</v>
      </c>
      <c r="AE124" s="33">
        <f t="shared" si="79"/>
        <v>10.189840486419792</v>
      </c>
      <c r="AF124" s="33">
        <f t="shared" si="79"/>
        <v>11.141048918514819</v>
      </c>
      <c r="AG124" s="33">
        <f t="shared" si="79"/>
        <v>8.1848271187530433</v>
      </c>
      <c r="AH124" s="33">
        <f t="shared" si="79"/>
        <v>5.2569214827763453</v>
      </c>
      <c r="AI124" s="33">
        <f t="shared" si="79"/>
        <v>5.1231093945854376</v>
      </c>
      <c r="AJ124" s="33">
        <f t="shared" si="79"/>
        <v>3.6985014345937652</v>
      </c>
      <c r="AK124" s="33">
        <f t="shared" si="79"/>
        <v>3.2869422913938626</v>
      </c>
      <c r="AL124" s="33">
        <f t="shared" si="79"/>
        <v>3.2869422913938626</v>
      </c>
      <c r="AM124" s="33">
        <f t="shared" si="79"/>
        <v>2.601565706579906</v>
      </c>
      <c r="AN124" s="33">
        <f t="shared" si="79"/>
        <v>1.0636516179714819</v>
      </c>
      <c r="AO124" s="33">
        <f t="shared" si="79"/>
        <v>0.70244414177311798</v>
      </c>
      <c r="AP124" s="33">
        <f t="shared" si="79"/>
        <v>0.70244414177311798</v>
      </c>
      <c r="AQ124" s="33" t="e">
        <f t="shared" si="79"/>
        <v>#DIV/0!</v>
      </c>
      <c r="AR124" s="33" t="e">
        <f t="shared" si="79"/>
        <v>#DIV/0!</v>
      </c>
      <c r="AS124" s="33" t="e">
        <f t="shared" si="79"/>
        <v>#DIV/0!</v>
      </c>
      <c r="AT124" s="33" t="e">
        <f t="shared" si="79"/>
        <v>#DIV/0!</v>
      </c>
      <c r="AU124" s="33" t="e">
        <f t="shared" si="79"/>
        <v>#DIV/0!</v>
      </c>
      <c r="AV124" s="33" t="e">
        <f t="shared" si="79"/>
        <v>#DIV/0!</v>
      </c>
      <c r="AW124" s="33">
        <f t="shared" si="79"/>
        <v>-4.7272991481703102</v>
      </c>
      <c r="AX124" s="33">
        <f t="shared" si="79"/>
        <v>-2.3636495740851551</v>
      </c>
      <c r="AY124" s="33">
        <f t="shared" si="79"/>
        <v>-2.3636495740851551</v>
      </c>
      <c r="AZ124" s="33">
        <f t="shared" si="79"/>
        <v>-1.5757663827234369</v>
      </c>
      <c r="BA124" s="33">
        <f t="shared" si="79"/>
        <v>-1.5757663827234369</v>
      </c>
      <c r="BB124" s="33">
        <f t="shared" si="79"/>
        <v>0.46880218940936896</v>
      </c>
      <c r="BC124" s="33">
        <f t="shared" si="79"/>
        <v>0.46880218940936896</v>
      </c>
      <c r="BD124" s="33">
        <f t="shared" si="79"/>
        <v>1.0435308459309591</v>
      </c>
      <c r="BE124" s="33">
        <f t="shared" si="79"/>
        <v>-1.664601311229309</v>
      </c>
      <c r="BF124" s="33">
        <f t="shared" si="79"/>
        <v>1.3797715748182788</v>
      </c>
      <c r="BG124" s="33">
        <f t="shared" si="79"/>
        <v>-3.3058017949721714</v>
      </c>
      <c r="BH124" s="33">
        <f t="shared" si="79"/>
        <v>2.2766587706905832</v>
      </c>
      <c r="BI124" s="33" t="e">
        <f t="shared" si="79"/>
        <v>#DIV/0!</v>
      </c>
      <c r="BJ124" s="33">
        <f t="shared" si="79"/>
        <v>-11.331060061912877</v>
      </c>
      <c r="BK124" s="33">
        <f t="shared" si="79"/>
        <v>-5.6655300309564387</v>
      </c>
      <c r="BL124" s="33">
        <f t="shared" si="79"/>
        <v>-3.5415372301794972</v>
      </c>
      <c r="BM124" s="33">
        <f t="shared" si="79"/>
        <v>-2.360379378670753</v>
      </c>
      <c r="BN124" s="33">
        <f t="shared" si="79"/>
        <v>-2.360379378670753</v>
      </c>
      <c r="BO124" s="33">
        <f t="shared" si="79"/>
        <v>-2.360379378670753</v>
      </c>
      <c r="BP124" s="33">
        <f t="shared" si="79"/>
        <v>0.42932480777854048</v>
      </c>
      <c r="BQ124" s="33">
        <f t="shared" si="79"/>
        <v>-1.299561413379178</v>
      </c>
      <c r="BR124" s="33">
        <f t="shared" si="79"/>
        <v>1.714335772911572</v>
      </c>
      <c r="BS124" s="33">
        <f t="shared" si="79"/>
        <v>-2.2455798857432012</v>
      </c>
      <c r="BT124" s="33" t="e">
        <f t="shared" si="79"/>
        <v>#DIV/0!</v>
      </c>
      <c r="BU124" s="33" t="e">
        <f t="shared" si="79"/>
        <v>#DIV/0!</v>
      </c>
      <c r="BV124" s="33" t="e">
        <f t="shared" si="79"/>
        <v>#DIV/0!</v>
      </c>
      <c r="BW124" s="33" t="e">
        <f t="shared" si="79"/>
        <v>#DIV/0!</v>
      </c>
      <c r="BX124" s="33" t="e">
        <f t="shared" si="79"/>
        <v>#DIV/0!</v>
      </c>
      <c r="BY124" s="33" t="e">
        <f t="shared" si="79"/>
        <v>#DIV/0!</v>
      </c>
      <c r="BZ124" s="33" t="e">
        <f t="shared" si="79"/>
        <v>#DIV/0!</v>
      </c>
    </row>
    <row r="125" spans="1:78" s="33" customFormat="1" x14ac:dyDescent="0.25">
      <c r="G125" s="33" t="s">
        <v>95</v>
      </c>
      <c r="I125" s="34">
        <v>0</v>
      </c>
      <c r="J125" s="34">
        <f>I125+J122-J120</f>
        <v>0</v>
      </c>
      <c r="K125" s="34">
        <f t="shared" ref="K125:BV125" si="80">J125+K122-K120</f>
        <v>0</v>
      </c>
      <c r="L125" s="34">
        <f t="shared" si="80"/>
        <v>0</v>
      </c>
      <c r="M125" s="34">
        <f t="shared" si="80"/>
        <v>0</v>
      </c>
      <c r="N125" s="34">
        <f t="shared" si="80"/>
        <v>0</v>
      </c>
      <c r="O125" s="20">
        <f t="shared" si="80"/>
        <v>0</v>
      </c>
      <c r="P125" s="21">
        <f t="shared" si="80"/>
        <v>0</v>
      </c>
      <c r="Q125" s="34">
        <f t="shared" si="80"/>
        <v>1400</v>
      </c>
      <c r="R125" s="34">
        <f t="shared" si="80"/>
        <v>1400</v>
      </c>
      <c r="S125" s="34">
        <f t="shared" si="80"/>
        <v>1400</v>
      </c>
      <c r="T125" s="34">
        <f t="shared" si="80"/>
        <v>1400</v>
      </c>
      <c r="U125" s="34">
        <f t="shared" si="80"/>
        <v>1400</v>
      </c>
      <c r="V125" s="34">
        <f t="shared" si="80"/>
        <v>5472</v>
      </c>
      <c r="W125" s="34">
        <f t="shared" si="80"/>
        <v>5472</v>
      </c>
      <c r="X125" s="34">
        <f t="shared" si="80"/>
        <v>5472</v>
      </c>
      <c r="Y125" s="34">
        <f t="shared" si="80"/>
        <v>5472</v>
      </c>
      <c r="Z125" s="22">
        <f t="shared" si="80"/>
        <v>5472</v>
      </c>
      <c r="AA125" s="22">
        <f t="shared" si="80"/>
        <v>5472</v>
      </c>
      <c r="AB125" s="22">
        <f t="shared" si="80"/>
        <v>5472</v>
      </c>
      <c r="AC125" s="34">
        <f t="shared" si="80"/>
        <v>5472</v>
      </c>
      <c r="AD125" s="34">
        <f t="shared" si="80"/>
        <v>5472</v>
      </c>
      <c r="AE125" s="34">
        <f t="shared" si="80"/>
        <v>5472</v>
      </c>
      <c r="AF125" s="34">
        <f t="shared" si="80"/>
        <v>8472</v>
      </c>
      <c r="AG125" s="34">
        <f t="shared" si="80"/>
        <v>6589.7370588235299</v>
      </c>
      <c r="AH125" s="34">
        <f t="shared" si="80"/>
        <v>6589.7370588235299</v>
      </c>
      <c r="AI125" s="34">
        <f t="shared" si="80"/>
        <v>5964.1452941176476</v>
      </c>
      <c r="AJ125" s="34">
        <f t="shared" si="80"/>
        <v>5964.1452941176476</v>
      </c>
      <c r="AK125" s="34">
        <f t="shared" si="80"/>
        <v>4712.9617647058831</v>
      </c>
      <c r="AL125" s="34">
        <f t="shared" si="80"/>
        <v>4712.9617647058831</v>
      </c>
      <c r="AM125" s="34">
        <f t="shared" si="80"/>
        <v>3148.9823529411774</v>
      </c>
      <c r="AN125" s="34">
        <f t="shared" si="80"/>
        <v>953.92352941176568</v>
      </c>
      <c r="AO125" s="34">
        <f t="shared" si="80"/>
        <v>314.9894117647068</v>
      </c>
      <c r="AP125" s="34">
        <f t="shared" si="80"/>
        <v>314.9894117647068</v>
      </c>
      <c r="AQ125" s="34">
        <f t="shared" si="80"/>
        <v>-2823.9447058823521</v>
      </c>
      <c r="AR125" s="34">
        <f t="shared" si="80"/>
        <v>-2823.9447058823521</v>
      </c>
      <c r="AS125" s="34">
        <f t="shared" si="80"/>
        <v>-2823.9447058823521</v>
      </c>
      <c r="AT125" s="34">
        <f t="shared" si="80"/>
        <v>-2823.9447058823521</v>
      </c>
      <c r="AU125" s="34">
        <f t="shared" si="80"/>
        <v>-2823.9447058823521</v>
      </c>
      <c r="AV125" s="34">
        <f t="shared" si="80"/>
        <v>-2823.9447058823521</v>
      </c>
      <c r="AW125" s="34">
        <f t="shared" si="80"/>
        <v>-2823.9447058823521</v>
      </c>
      <c r="AX125" s="34">
        <f t="shared" si="80"/>
        <v>-2823.9447058823521</v>
      </c>
      <c r="AY125" s="34">
        <f t="shared" si="80"/>
        <v>-2823.9447058823521</v>
      </c>
      <c r="AZ125" s="34">
        <f t="shared" si="80"/>
        <v>-2823.9447058823521</v>
      </c>
      <c r="BA125" s="34">
        <f t="shared" si="80"/>
        <v>-2823.9447058823521</v>
      </c>
      <c r="BB125" s="34">
        <f t="shared" si="80"/>
        <v>1176.0552941176479</v>
      </c>
      <c r="BC125" s="34">
        <f t="shared" si="80"/>
        <v>1176.0552941176479</v>
      </c>
      <c r="BD125" s="34">
        <f t="shared" si="80"/>
        <v>1994.468235294119</v>
      </c>
      <c r="BE125" s="34">
        <f t="shared" si="80"/>
        <v>-2187.1188235294103</v>
      </c>
      <c r="BF125" s="34">
        <f t="shared" si="80"/>
        <v>1812.8811764705897</v>
      </c>
      <c r="BG125" s="34">
        <f t="shared" si="80"/>
        <v>-2368.7058823529396</v>
      </c>
      <c r="BH125" s="34">
        <f t="shared" si="80"/>
        <v>1631.2941176470604</v>
      </c>
      <c r="BI125" s="34">
        <f t="shared" si="80"/>
        <v>-3384.4152941176453</v>
      </c>
      <c r="BJ125" s="34">
        <f t="shared" si="80"/>
        <v>-3384.4152941176453</v>
      </c>
      <c r="BK125" s="34">
        <f t="shared" si="80"/>
        <v>-3384.4152941176453</v>
      </c>
      <c r="BL125" s="34">
        <f t="shared" si="80"/>
        <v>-3384.4152941176453</v>
      </c>
      <c r="BM125" s="34">
        <f t="shared" si="80"/>
        <v>-3384.4152941176453</v>
      </c>
      <c r="BN125" s="34">
        <f t="shared" si="80"/>
        <v>-3384.4152941176453</v>
      </c>
      <c r="BO125" s="34">
        <f t="shared" si="80"/>
        <v>-3384.4152941176453</v>
      </c>
      <c r="BP125" s="34">
        <f t="shared" si="80"/>
        <v>615.58470588235468</v>
      </c>
      <c r="BQ125" s="34">
        <f t="shared" si="80"/>
        <v>-1475.20882352941</v>
      </c>
      <c r="BR125" s="34">
        <f t="shared" si="80"/>
        <v>1433.9976470588254</v>
      </c>
      <c r="BS125" s="34">
        <f t="shared" si="80"/>
        <v>-1073.8570588235275</v>
      </c>
      <c r="BT125" s="34">
        <f t="shared" si="80"/>
        <v>-421.32176470588047</v>
      </c>
      <c r="BU125" s="34">
        <f t="shared" si="80"/>
        <v>-421.32176470588047</v>
      </c>
      <c r="BV125" s="34">
        <f t="shared" si="80"/>
        <v>-421.32176470588047</v>
      </c>
      <c r="BW125" s="34">
        <f t="shared" ref="BW125:BZ125" si="81">BV125+BW122-BW120</f>
        <v>-421.32176470588047</v>
      </c>
      <c r="BX125" s="34">
        <f t="shared" si="81"/>
        <v>-421.32176470588047</v>
      </c>
      <c r="BY125" s="34">
        <f t="shared" si="81"/>
        <v>-421.32176470588047</v>
      </c>
      <c r="BZ125" s="34">
        <f t="shared" si="81"/>
        <v>-421.32176470588047</v>
      </c>
    </row>
    <row r="128" spans="1:78" x14ac:dyDescent="0.25">
      <c r="A128" t="s">
        <v>114</v>
      </c>
      <c r="B128" t="s">
        <v>181</v>
      </c>
      <c r="C128">
        <f>0.061*10+0.102*3</f>
        <v>0.91599999999999993</v>
      </c>
      <c r="D128">
        <f>0.0576*3+0.04*2</f>
        <v>0.25280000000000002</v>
      </c>
      <c r="E128">
        <v>4</v>
      </c>
      <c r="F128">
        <v>9</v>
      </c>
      <c r="G128" t="s">
        <v>88</v>
      </c>
      <c r="H128">
        <f>SUM(I130:BZ131)</f>
        <v>198000</v>
      </c>
      <c r="I128" s="39">
        <f>$C$128*'[1]Production plan'!C123+$C$130*'[1]Production plan'!C111+$D$128*'[1]Production plan'!C126+$D$130*'[1]Production plan'!C114</f>
        <v>0</v>
      </c>
      <c r="J128" s="39">
        <f>$C$130*'[1]Production plan'!D112+$C$128*'[1]Production plan'!D123</f>
        <v>34.64</v>
      </c>
      <c r="K128" s="39">
        <f>$C$130*'[1]Production plan'!E112+$C$128*'[1]Production plan'!E123</f>
        <v>115.12</v>
      </c>
      <c r="L128" s="39">
        <f>$C$130*'[1]Production plan'!F112+$C$128*'[1]Production plan'!F123</f>
        <v>149.6</v>
      </c>
      <c r="M128" s="39">
        <f>$C$130*'[1]Production plan'!G112+$C$128*'[1]Production plan'!G123</f>
        <v>25.175999999999998</v>
      </c>
      <c r="N128" s="39">
        <f>$C$130*'[1]Production plan'!H112+$C$128*'[1]Production plan'!H123</f>
        <v>148.86799999999999</v>
      </c>
      <c r="O128" s="39">
        <f>$C$130*'[1]Production plan'!I112+$C$128*'[1]Production plan'!I123</f>
        <v>79.823999999999998</v>
      </c>
      <c r="P128" s="39">
        <f>$C$130*'[1]Production plan'!J112+$C$128*'[1]Production plan'!J123</f>
        <v>126.48399999999999</v>
      </c>
      <c r="Q128" s="39">
        <f>$C$130*'[1]Production plan'!K112+$C$128*'[1]Production plan'!K123</f>
        <v>227.61199999999997</v>
      </c>
      <c r="R128" s="39">
        <f>$C$130*'[1]Production plan'!L112+$C$128*'[1]Production plan'!L123</f>
        <v>274.596</v>
      </c>
      <c r="S128" s="39">
        <f>$C$130*'[1]Production plan'!M112+$C$128*'[1]Production plan'!M123</f>
        <v>399.89599999999996</v>
      </c>
      <c r="T128" s="39">
        <f>$C$130*'[1]Production plan'!N112+$C$128*'[1]Production plan'!N123</f>
        <v>271.77999999999997</v>
      </c>
      <c r="U128" s="39">
        <f>$C$130*'[1]Production plan'!O112+$C$128*'[1]Production plan'!O123</f>
        <v>714.68399999999997</v>
      </c>
      <c r="V128" s="39">
        <f>$C$130*'[1]Production plan'!P112+$C$128*'[1]Production plan'!P123</f>
        <v>546.47199999999998</v>
      </c>
      <c r="W128" s="39">
        <f>$C$130*'[1]Production plan'!Q112+$C$128*'[1]Production plan'!Q123</f>
        <v>570.14799999999991</v>
      </c>
      <c r="X128" s="39">
        <f>$C$130*'[1]Production plan'!R112+$C$128*'[1]Production plan'!R123</f>
        <v>1505.7280000000001</v>
      </c>
      <c r="Y128" s="39">
        <f>$C$130*'[1]Production plan'!S112+$C$128*'[1]Production plan'!S123</f>
        <v>1592.1759999999999</v>
      </c>
      <c r="Z128" s="22">
        <f>$C$130*'[1]Production plan'!T112+$C$128*'[1]Production plan'!T123</f>
        <v>238.392</v>
      </c>
      <c r="AA128" s="22">
        <f>$C$130*'[1]Production plan'!U112+$C$128*'[1]Production plan'!U123</f>
        <v>0</v>
      </c>
      <c r="AB128" s="22">
        <f>$C$130*'[1]Production plan'!V112+$C$128*'[1]Production plan'!V123</f>
        <v>0</v>
      </c>
      <c r="AC128" s="39">
        <f>$C$130*'[1]Production plan'!W112+$C$128*'[1]Production plan'!W123</f>
        <v>1021.352</v>
      </c>
      <c r="AD128" s="39">
        <f>$C$130*'[1]Production plan'!X112+$C$128*'[1]Production plan'!X123</f>
        <v>2207.0519999999997</v>
      </c>
      <c r="AE128" s="39">
        <f>$C$130*'[1]Production plan'!Y112+$C$128*'[1]Production plan'!Y123</f>
        <v>2207.0519999999997</v>
      </c>
      <c r="AF128" s="39">
        <f>$C$130*'[1]Production plan'!Z112+$C$128*'[1]Production plan'!Z123</f>
        <v>1248.212</v>
      </c>
      <c r="AG128" s="39">
        <f>$C$130*'[1]Production plan'!AA112+$C$128*'[1]Production plan'!AA123</f>
        <v>0</v>
      </c>
      <c r="AH128" s="39">
        <f>$C$130*'[1]Production plan'!AB112+$C$128*'[1]Production plan'!AB123</f>
        <v>0</v>
      </c>
      <c r="AI128" s="39">
        <f>$C$130*'[1]Production plan'!AC112+$C$128*'[1]Production plan'!AC123</f>
        <v>0</v>
      </c>
      <c r="AJ128" s="39">
        <f>$C$130*'[1]Production plan'!AD112+$C$128*'[1]Production plan'!AD123</f>
        <v>0</v>
      </c>
      <c r="AK128" s="39">
        <f>$C$130*'[1]Production plan'!AE112+$C$128*'[1]Production plan'!AE123</f>
        <v>0</v>
      </c>
      <c r="AL128" s="39">
        <f>$C$130*'[1]Production plan'!AF112+$C$128*'[1]Production plan'!AF123</f>
        <v>0</v>
      </c>
      <c r="AM128" s="39">
        <f>$C$130*'[1]Production plan'!AG112+$C$128*'[1]Production plan'!AG123</f>
        <v>0</v>
      </c>
      <c r="AN128" s="39">
        <f>$C$130*'[1]Production plan'!AH112+$C$128*'[1]Production plan'!AH123</f>
        <v>0</v>
      </c>
      <c r="AO128" s="39">
        <f>$C$130*'[1]Production plan'!AI112+$C$128*'[1]Production plan'!AI123</f>
        <v>0</v>
      </c>
      <c r="AP128" s="39">
        <f>$C$130*'[1]Production plan'!AJ112+$C$128*'[1]Production plan'!AJ123</f>
        <v>0</v>
      </c>
      <c r="AQ128" s="39">
        <f>$C$130*'[1]Production plan'!AK112+$C$128*'[1]Production plan'!AK123</f>
        <v>0</v>
      </c>
      <c r="AR128" s="39">
        <f>$C$130*'[1]Production plan'!AL112+$C$128*'[1]Production plan'!AL123</f>
        <v>0</v>
      </c>
      <c r="AS128" s="39">
        <f>$C$130*'[1]Production plan'!AM112+$C$128*'[1]Production plan'!AM123</f>
        <v>0</v>
      </c>
      <c r="AT128" s="39">
        <f>$C$130*'[1]Production plan'!AN112+$C$128*'[1]Production plan'!AN123</f>
        <v>0</v>
      </c>
      <c r="AU128" s="39">
        <f>$C$130*'[1]Production plan'!AO112+$C$128*'[1]Production plan'!AO123</f>
        <v>0</v>
      </c>
      <c r="AV128" s="39">
        <f>$C$130*'[1]Production plan'!AP112+$C$128*'[1]Production plan'!AP123</f>
        <v>0</v>
      </c>
      <c r="AW128" s="39">
        <f>$C$130*'[1]Production plan'!AQ112+$C$128*'[1]Production plan'!AQ123</f>
        <v>0</v>
      </c>
      <c r="AX128" s="39">
        <f>$C$130*'[1]Production plan'!AR112+$C$128*'[1]Production plan'!AR123</f>
        <v>0</v>
      </c>
      <c r="AY128" s="39">
        <f>$C$130*'[1]Production plan'!AS112+$C$128*'[1]Production plan'!AS123</f>
        <v>0</v>
      </c>
      <c r="AZ128" s="39">
        <f>$C$130*'[1]Production plan'!AT112+$C$128*'[1]Production plan'!AT123</f>
        <v>1604</v>
      </c>
      <c r="BA128" s="39">
        <f>$C$130*'[1]Production plan'!AU112+$C$128*'[1]Production plan'!AU123</f>
        <v>3162.2</v>
      </c>
      <c r="BB128" s="39">
        <f>$C$130*'[1]Production plan'!AV112+$C$128*'[1]Production plan'!AV123</f>
        <v>4468</v>
      </c>
      <c r="BC128" s="39">
        <f>$C$130*'[1]Production plan'!AW112+$C$128*'[1]Production plan'!AW123</f>
        <v>6726.84</v>
      </c>
      <c r="BD128" s="39">
        <f>$C$130*'[1]Production plan'!AX112+$C$128*'[1]Production plan'!AX123</f>
        <v>8527.68</v>
      </c>
      <c r="BE128" s="39">
        <f>$C$130*'[1]Production plan'!AY112+$C$128*'[1]Production plan'!AY123</f>
        <v>9260.48</v>
      </c>
      <c r="BF128" s="39">
        <f>$C$130*'[1]Production plan'!AZ112+$C$128*'[1]Production plan'!AZ123</f>
        <v>9260.48</v>
      </c>
      <c r="BG128" s="39">
        <f>$C$130*'[1]Production plan'!BA112+$C$128*'[1]Production plan'!BA123</f>
        <v>3924.7199999999993</v>
      </c>
      <c r="BH128" s="39">
        <f>$C$130*'[1]Production plan'!BB112+$C$128*'[1]Production plan'!BB123</f>
        <v>0</v>
      </c>
      <c r="BI128" s="39">
        <f>$C$130*'[1]Production plan'!BC112+$C$128*'[1]Production plan'!BC123</f>
        <v>0</v>
      </c>
      <c r="BJ128" s="39">
        <f>$C$130*'[1]Production plan'!BD112+$C$128*'[1]Production plan'!BD123</f>
        <v>0</v>
      </c>
      <c r="BK128" s="39">
        <f>$C$130*'[1]Production plan'!BE112+$C$128*'[1]Production plan'!BE123</f>
        <v>0</v>
      </c>
      <c r="BL128" s="39">
        <f>$C$130*'[1]Production plan'!BF112+$C$128*'[1]Production plan'!BF123</f>
        <v>0</v>
      </c>
      <c r="BM128" s="39">
        <f>$C$130*'[1]Production plan'!BG112+$C$128*'[1]Production plan'!BG123</f>
        <v>0</v>
      </c>
      <c r="BN128" s="39">
        <f>$C$130*'[1]Production plan'!BH112+$C$128*'[1]Production plan'!BH123</f>
        <v>4742.8</v>
      </c>
      <c r="BO128" s="39">
        <f>$C$130*'[1]Production plan'!BI112+$C$128*'[1]Production plan'!BI123</f>
        <v>8094.4319999999998</v>
      </c>
      <c r="BP128" s="39">
        <f>$C$130*'[1]Production plan'!BJ112+$C$128*'[1]Production plan'!BJ123</f>
        <v>5953.384</v>
      </c>
      <c r="BQ128" s="39">
        <f>$C$130*'[1]Production plan'!BK112+$C$128*'[1]Production plan'!BK123</f>
        <v>8552.4319999999989</v>
      </c>
      <c r="BR128" s="39">
        <f>$C$130*'[1]Production plan'!BL112+$C$128*'[1]Production plan'!BL123</f>
        <v>8552.4319999999989</v>
      </c>
      <c r="BS128" s="39">
        <f>$C$130*'[1]Production plan'!BM112+$C$128*'[1]Production plan'!BM123</f>
        <v>8552.4319999999989</v>
      </c>
      <c r="BT128" s="39">
        <f>$C$130*'[1]Production plan'!BN112+$C$128*'[1]Production plan'!BN123</f>
        <v>7679.8799999999992</v>
      </c>
      <c r="BU128" s="39">
        <f>$C$130*'[1]Production plan'!BO112+$C$128*'[1]Production plan'!BO123</f>
        <v>0</v>
      </c>
      <c r="BV128" s="39">
        <f>$C$130*'[1]Production plan'!BP112+$C$128*'[1]Production plan'!BP123</f>
        <v>0</v>
      </c>
      <c r="BW128" s="39">
        <f>$C$130*'[1]Production plan'!BQ112+$C$128*'[1]Production plan'!BQ123</f>
        <v>0</v>
      </c>
      <c r="BX128" s="39">
        <f>$C$128*'[1]Production plan'!BR123+$D$128*'[1]Production plan'!BR126</f>
        <v>2748</v>
      </c>
      <c r="BY128" s="39">
        <f>$C$128*'[1]Production plan'!BS123+$D$128*'[1]Production plan'!BS126</f>
        <v>3389.2</v>
      </c>
      <c r="BZ128" s="39">
        <f>$C$128*'[1]Production plan'!BT123+$D$128*'[1]Production plan'!BT126</f>
        <v>0</v>
      </c>
    </row>
    <row r="129" spans="1:78" x14ac:dyDescent="0.25">
      <c r="G129" t="s">
        <v>89</v>
      </c>
      <c r="I129" s="39"/>
      <c r="J129" s="39">
        <f>$D$128*'[1]Production plan'!D126+$D$130*'[1]Production plan'!D115</f>
        <v>0</v>
      </c>
      <c r="K129" s="39">
        <f>$D$128*'[1]Production plan'!E126+$D$130*'[1]Production plan'!E115</f>
        <v>0</v>
      </c>
      <c r="L129" s="39">
        <f>$D$128*'[1]Production plan'!F126+$D$130*'[1]Production plan'!F115</f>
        <v>0</v>
      </c>
      <c r="M129" s="39">
        <f>$D$128*'[1]Production plan'!G126+$D$130*'[1]Production plan'!G115</f>
        <v>0</v>
      </c>
      <c r="N129" s="39">
        <f>$D$128*'[1]Production plan'!H126+$D$130*'[1]Production plan'!H115</f>
        <v>0</v>
      </c>
      <c r="O129" s="39">
        <f>$D$128*'[1]Production plan'!I126+$D$130*'[1]Production plan'!I115</f>
        <v>0</v>
      </c>
      <c r="P129" s="39">
        <f>$D$128*'[1]Production plan'!J126+$D$130*'[1]Production plan'!J115</f>
        <v>0</v>
      </c>
      <c r="Q129" s="39">
        <f>$D$128*'[1]Production plan'!K126+$D$130*'[1]Production plan'!K115</f>
        <v>0</v>
      </c>
      <c r="R129" s="39">
        <f>$D$128*'[1]Production plan'!L126+$D$130*'[1]Production plan'!L115</f>
        <v>0</v>
      </c>
      <c r="S129" s="39">
        <f>$D$128*'[1]Production plan'!M126+$D$130*'[1]Production plan'!M115</f>
        <v>0</v>
      </c>
      <c r="T129" s="39">
        <f>$D$128*'[1]Production plan'!N126+$D$130*'[1]Production plan'!N115</f>
        <v>0</v>
      </c>
      <c r="U129" s="39">
        <f>$D$128*'[1]Production plan'!O126+$D$130*'[1]Production plan'!O115</f>
        <v>0</v>
      </c>
      <c r="V129" s="39">
        <f>$D$128*'[1]Production plan'!P126+$D$130*'[1]Production plan'!P115</f>
        <v>0</v>
      </c>
      <c r="W129" s="39">
        <f>$D$128*'[1]Production plan'!Q126+$D$130*'[1]Production plan'!Q115</f>
        <v>0</v>
      </c>
      <c r="X129" s="39">
        <f>$D$128*'[1]Production plan'!R126+$D$130*'[1]Production plan'!R115</f>
        <v>0</v>
      </c>
      <c r="Y129" s="39">
        <f>$D$128*'[1]Production plan'!S126+$D$130*'[1]Production plan'!S115</f>
        <v>0</v>
      </c>
      <c r="Z129" s="22">
        <f>$D$128*'[1]Production plan'!T126+$D$130*'[1]Production plan'!T115</f>
        <v>0</v>
      </c>
      <c r="AA129" s="22">
        <f>$D$128*'[1]Production plan'!U126+$D$130*'[1]Production plan'!U115</f>
        <v>0</v>
      </c>
      <c r="AB129" s="22">
        <f>$D$128*'[1]Production plan'!V126+$D$130*'[1]Production plan'!V115</f>
        <v>0</v>
      </c>
      <c r="AC129" s="39">
        <f>$D$128*'[1]Production plan'!W126+$D$130*'[1]Production plan'!W115</f>
        <v>0</v>
      </c>
      <c r="AD129" s="39">
        <f>$D$128*'[1]Production plan'!X126+$D$130*'[1]Production plan'!X115</f>
        <v>0</v>
      </c>
      <c r="AE129" s="39">
        <f>$D$128*'[1]Production plan'!Y126+$D$130*'[1]Production plan'!Y115</f>
        <v>0</v>
      </c>
      <c r="AF129" s="39">
        <f>$D$128*'[1]Production plan'!Z126+$D$130*'[1]Production plan'!Z115</f>
        <v>0</v>
      </c>
      <c r="AG129" s="39">
        <f>$D$128*'[1]Production plan'!AA126+$D$130*'[1]Production plan'!AA115</f>
        <v>0</v>
      </c>
      <c r="AH129" s="39">
        <f>$D$128*'[1]Production plan'!AB126+$D$130*'[1]Production plan'!AB115</f>
        <v>0</v>
      </c>
      <c r="AI129" s="39">
        <f>$D$128*'[1]Production plan'!AC126+$D$130*'[1]Production plan'!AC115</f>
        <v>0</v>
      </c>
      <c r="AJ129" s="39">
        <f>$D$128*'[1]Production plan'!AD126+$D$130*'[1]Production plan'!AD115</f>
        <v>16.781999999999996</v>
      </c>
      <c r="AK129" s="39">
        <f>$D$128*'[1]Production plan'!AE126+$D$130*'[1]Production plan'!AE115</f>
        <v>49.62</v>
      </c>
      <c r="AL129" s="39">
        <f>$D$128*'[1]Production plan'!AF126+$D$130*'[1]Production plan'!AF115</f>
        <v>83.91</v>
      </c>
      <c r="AM129" s="39">
        <f>$D$128*'[1]Production plan'!AG126+$D$130*'[1]Production plan'!AG115</f>
        <v>178.17500000000001</v>
      </c>
      <c r="AN129" s="39">
        <f>$D$128*'[1]Production plan'!AH126+$D$130*'[1]Production plan'!AH115</f>
        <v>341.02</v>
      </c>
      <c r="AO129" s="39">
        <f>$D$128*'[1]Production plan'!AI126+$D$130*'[1]Production plan'!AI115</f>
        <v>526.95839999999998</v>
      </c>
      <c r="AP129" s="39">
        <f>$D$128*'[1]Production plan'!AJ126+$D$130*'[1]Production plan'!AJ115</f>
        <v>690.62480000000005</v>
      </c>
      <c r="AQ129" s="39">
        <f>$D$128*'[1]Production plan'!AK126+$D$130*'[1]Production plan'!AK115</f>
        <v>753.8248000000001</v>
      </c>
      <c r="AR129" s="39">
        <f>$D$128*'[1]Production plan'!AL126+$D$130*'[1]Production plan'!AL115</f>
        <v>817.02480000000003</v>
      </c>
      <c r="AS129" s="39">
        <f>$D$128*'[1]Production plan'!AM126+$D$130*'[1]Production plan'!AM115</f>
        <v>817.02480000000003</v>
      </c>
      <c r="AT129" s="39">
        <f>$D$128*'[1]Production plan'!AN126+$D$130*'[1]Production plan'!AN115</f>
        <v>817.02480000000003</v>
      </c>
      <c r="AU129" s="39">
        <f>$D$128*'[1]Production plan'!AO126+$D$130*'[1]Production plan'!AO115</f>
        <v>0</v>
      </c>
      <c r="AV129" s="39">
        <f>$D$128*'[1]Production plan'!AP126+$D$130*'[1]Production plan'!AP115</f>
        <v>1135.3389999999999</v>
      </c>
      <c r="AW129" s="39">
        <f>$D$128*'[1]Production plan'!AQ126+$D$130*'[1]Production plan'!AQ115</f>
        <v>1247.29855</v>
      </c>
      <c r="AX129" s="39">
        <f>$D$128*'[1]Production plan'!AR126+$D$130*'[1]Production plan'!AR115</f>
        <v>0</v>
      </c>
      <c r="AY129" s="39">
        <f>$D$128*'[1]Production plan'!AS126+$D$130*'[1]Production plan'!AS115</f>
        <v>0</v>
      </c>
      <c r="AZ129" s="39">
        <f>$D$128*'[1]Production plan'!AT126+$D$130*'[1]Production plan'!AT115</f>
        <v>0</v>
      </c>
      <c r="BA129" s="39">
        <f>$D$128*'[1]Production plan'!AU126+$D$130*'[1]Production plan'!AU115</f>
        <v>0</v>
      </c>
      <c r="BB129" s="39">
        <f>$D$128*'[1]Production plan'!AV126+$D$130*'[1]Production plan'!AV115</f>
        <v>0</v>
      </c>
      <c r="BC129" s="39">
        <f>$D$128*'[1]Production plan'!AW126+$D$130*'[1]Production plan'!AW115</f>
        <v>0</v>
      </c>
      <c r="BD129" s="39">
        <f>$D$128*'[1]Production plan'!AX126+$D$130*'[1]Production plan'!AX115</f>
        <v>0</v>
      </c>
      <c r="BE129" s="39">
        <f>$D$128*'[1]Production plan'!AY126+$D$130*'[1]Production plan'!AY115</f>
        <v>0</v>
      </c>
      <c r="BF129" s="39">
        <f>$D$128*'[1]Production plan'!AZ126+$D$130*'[1]Production plan'!AZ115</f>
        <v>0</v>
      </c>
      <c r="BG129" s="39">
        <f>$D$128*'[1]Production plan'!BA126+$D$130*'[1]Production plan'!BA115</f>
        <v>0</v>
      </c>
      <c r="BH129" s="39">
        <f>$D$128*'[1]Production plan'!BB126+$D$130*'[1]Production plan'!BB115</f>
        <v>2061.4499999999998</v>
      </c>
      <c r="BI129" s="39">
        <f>$D$128*'[1]Production plan'!BC126+$D$130*'[1]Production plan'!BC115</f>
        <v>4010.8460000000005</v>
      </c>
      <c r="BJ129" s="39">
        <f>$D$128*'[1]Production plan'!BD126+$D$130*'[1]Production plan'!BD115</f>
        <v>3567.8090000000002</v>
      </c>
      <c r="BK129" s="39">
        <f>$D$128*'[1]Production plan'!BE126+$D$130*'[1]Production plan'!BE115</f>
        <v>4010.8460000000005</v>
      </c>
      <c r="BL129" s="39">
        <f>$D$128*'[1]Production plan'!BF126+$D$130*'[1]Production plan'!BF115</f>
        <v>4010.8460000000005</v>
      </c>
      <c r="BM129" s="39">
        <f>$D$128*'[1]Production plan'!BG126+$D$130*'[1]Production plan'!BG115</f>
        <v>2897.1080000000002</v>
      </c>
      <c r="BN129" s="39">
        <f>$D$128*'[1]Production plan'!BH126+$D$130*'[1]Production plan'!BH115</f>
        <v>0</v>
      </c>
      <c r="BO129" s="39">
        <f>$D$128*'[1]Production plan'!BI126+$D$130*'[1]Production plan'!BI115</f>
        <v>0</v>
      </c>
      <c r="BP129" s="39">
        <f>$D$128*'[1]Production plan'!BJ126+$D$130*'[1]Production plan'!BJ115</f>
        <v>0</v>
      </c>
      <c r="BQ129" s="39">
        <f>$D$128*'[1]Production plan'!BK126+$D$130*'[1]Production plan'!BK115</f>
        <v>0</v>
      </c>
      <c r="BR129" s="39">
        <f>$D$128*'[1]Production plan'!BL126+$D$130*'[1]Production plan'!BL115</f>
        <v>0</v>
      </c>
      <c r="BS129" s="39">
        <f>$D$128*'[1]Production plan'!BM126+$D$130*'[1]Production plan'!BM115</f>
        <v>0</v>
      </c>
      <c r="BT129" s="39">
        <f>$D$128*'[1]Production plan'!BN126+$D$130*'[1]Production plan'!BN115</f>
        <v>0</v>
      </c>
      <c r="BU129" s="39">
        <f>$D$128*'[1]Production plan'!BO126+$D$130*'[1]Production plan'!BO115</f>
        <v>4086.6860000000006</v>
      </c>
      <c r="BV129" s="39">
        <f>$D$128*'[1]Production plan'!BP126+$D$130*'[1]Production plan'!BP115</f>
        <v>4086.6860000000006</v>
      </c>
      <c r="BW129" s="39">
        <f>$D$128*'[1]Production plan'!BQ126+$D$130*'[1]Production plan'!BQ115</f>
        <v>3133.6815000000001</v>
      </c>
      <c r="BX129" s="39">
        <f>$C$130*'[1]Production plan'!BR112+$D$130*'[1]Production plan'!BR115</f>
        <v>5346.4319999999998</v>
      </c>
      <c r="BY129" s="39">
        <f>$C$130*'[1]Production plan'!BS112+$D$130*'[1]Production plan'!BS115</f>
        <v>5346.4319999999998</v>
      </c>
      <c r="BZ129" s="39">
        <f>$C$130*'[1]Production plan'!BT112+$D$130*'[1]Production plan'!BT115</f>
        <v>0</v>
      </c>
    </row>
    <row r="130" spans="1:78" x14ac:dyDescent="0.25">
      <c r="C130">
        <f>0.0455*32</f>
        <v>1.456</v>
      </c>
      <c r="D130">
        <f>0.0438*7</f>
        <v>0.30659999999999998</v>
      </c>
      <c r="G130" t="s">
        <v>90</v>
      </c>
      <c r="L130" s="40"/>
      <c r="N130" s="40"/>
      <c r="Q130" s="40">
        <v>23100</v>
      </c>
      <c r="AY130">
        <v>23100</v>
      </c>
      <c r="BB130">
        <v>23100</v>
      </c>
      <c r="BK130">
        <v>23100</v>
      </c>
      <c r="BO130">
        <v>23100</v>
      </c>
      <c r="BW130">
        <v>23100</v>
      </c>
    </row>
    <row r="131" spans="1:78" x14ac:dyDescent="0.25">
      <c r="G131" t="s">
        <v>91</v>
      </c>
      <c r="L131" s="40"/>
      <c r="N131" s="40"/>
      <c r="AE131">
        <f>66*200</f>
        <v>13200</v>
      </c>
      <c r="BE131">
        <v>23100</v>
      </c>
      <c r="BS131">
        <v>23100</v>
      </c>
    </row>
    <row r="132" spans="1:78" x14ac:dyDescent="0.25">
      <c r="G132" t="s">
        <v>92</v>
      </c>
      <c r="I132">
        <f t="shared" ref="I132" si="82">I133/AVERAGE(J128:P128)</f>
        <v>189.63619886069395</v>
      </c>
      <c r="J132">
        <f t="shared" ref="J132:BU132" si="83">J133/AVERAGE(K128:Q129)</f>
        <v>294.85018632173848</v>
      </c>
      <c r="K132">
        <f t="shared" si="83"/>
        <v>247.73228956750896</v>
      </c>
      <c r="L132">
        <f t="shared" si="83"/>
        <v>197.74944325575305</v>
      </c>
      <c r="M132">
        <f t="shared" si="83"/>
        <v>165.62626450237406</v>
      </c>
      <c r="N132">
        <f t="shared" si="83"/>
        <v>119.8965208441932</v>
      </c>
      <c r="O132">
        <f t="shared" si="83"/>
        <v>97.617983669097029</v>
      </c>
      <c r="P132">
        <f t="shared" si="83"/>
        <v>82.617138095852923</v>
      </c>
      <c r="Q132">
        <f t="shared" si="83"/>
        <v>132.72311841512999</v>
      </c>
      <c r="R132">
        <f t="shared" si="83"/>
        <v>100.81428574489313</v>
      </c>
      <c r="S132">
        <f t="shared" si="83"/>
        <v>102.77836371056998</v>
      </c>
      <c r="T132">
        <f t="shared" si="83"/>
        <v>107.44749129189564</v>
      </c>
      <c r="U132">
        <f t="shared" si="83"/>
        <v>122.44562439534006</v>
      </c>
      <c r="V132">
        <f t="shared" si="83"/>
        <v>109.09328876438877</v>
      </c>
      <c r="W132">
        <f t="shared" si="83"/>
        <v>80.675034655048975</v>
      </c>
      <c r="X132">
        <f t="shared" si="83"/>
        <v>18.882403911685401</v>
      </c>
      <c r="Y132">
        <f t="shared" si="83"/>
        <v>16.600482515320586</v>
      </c>
      <c r="Z132" s="1">
        <f t="shared" si="83"/>
        <v>15.863751461024099</v>
      </c>
      <c r="AA132" s="1">
        <f t="shared" si="83"/>
        <v>15.863751461024099</v>
      </c>
      <c r="AB132" s="1">
        <f t="shared" si="83"/>
        <v>15.863751461024099</v>
      </c>
      <c r="AC132">
        <f t="shared" si="83"/>
        <v>16.152057950047706</v>
      </c>
      <c r="AD132">
        <f t="shared" si="83"/>
        <v>17.273186043196606</v>
      </c>
      <c r="AE132">
        <f t="shared" si="83"/>
        <v>153.541636754178</v>
      </c>
      <c r="AF132">
        <f t="shared" si="83"/>
        <v>600.50076867577729</v>
      </c>
      <c r="AG132">
        <f t="shared" si="83"/>
        <v>294.62977384851848</v>
      </c>
      <c r="AH132">
        <f t="shared" si="83"/>
        <v>164.86619337257898</v>
      </c>
      <c r="AI132">
        <f t="shared" si="83"/>
        <v>104.52955348928208</v>
      </c>
      <c r="AJ132">
        <f t="shared" si="83"/>
        <v>75.08070208331668</v>
      </c>
      <c r="AK132">
        <f t="shared" si="83"/>
        <v>57.887330048333837</v>
      </c>
      <c r="AL132">
        <f t="shared" si="83"/>
        <v>47.313639941458348</v>
      </c>
      <c r="AM132">
        <f t="shared" si="83"/>
        <v>40.444585059934063</v>
      </c>
      <c r="AN132">
        <f t="shared" si="83"/>
        <v>42.483741258077153</v>
      </c>
      <c r="AO132">
        <f t="shared" si="83"/>
        <v>35.879764644753799</v>
      </c>
      <c r="AP132">
        <f t="shared" si="83"/>
        <v>30.5747310207848</v>
      </c>
      <c r="AQ132">
        <f t="shared" si="83"/>
        <v>33.15958577134495</v>
      </c>
      <c r="AR132">
        <f t="shared" si="83"/>
        <v>37.0567916398468</v>
      </c>
      <c r="AS132">
        <f t="shared" si="83"/>
        <v>28.604673182327243</v>
      </c>
      <c r="AT132">
        <f t="shared" si="83"/>
        <v>17.62088500668197</v>
      </c>
      <c r="AU132">
        <f t="shared" si="83"/>
        <v>10.843643449244935</v>
      </c>
      <c r="AV132">
        <f t="shared" si="83"/>
        <v>6.3965558371700029</v>
      </c>
      <c r="AW132">
        <f t="shared" si="83"/>
        <v>3.7818194948531443</v>
      </c>
      <c r="AX132">
        <f t="shared" si="83"/>
        <v>2.7441218962227278</v>
      </c>
      <c r="AY132">
        <f t="shared" si="83"/>
        <v>9.6725183423824621</v>
      </c>
      <c r="AZ132">
        <f t="shared" si="83"/>
        <v>8.6819423322979734</v>
      </c>
      <c r="BA132">
        <f t="shared" si="83"/>
        <v>7.8970807750004832</v>
      </c>
      <c r="BB132">
        <f t="shared" si="83"/>
        <v>13.938732639326766</v>
      </c>
      <c r="BC132">
        <f t="shared" si="83"/>
        <v>12.704096011015071</v>
      </c>
      <c r="BD132">
        <f t="shared" si="83"/>
        <v>10.98633938164479</v>
      </c>
      <c r="BE132">
        <f t="shared" si="83"/>
        <v>19.137134117139507</v>
      </c>
      <c r="BF132">
        <f t="shared" si="83"/>
        <v>18.815694109838724</v>
      </c>
      <c r="BG132">
        <f t="shared" si="83"/>
        <v>16.035690823997832</v>
      </c>
      <c r="BH132">
        <f t="shared" si="83"/>
        <v>12.027246951597126</v>
      </c>
      <c r="BI132">
        <f t="shared" si="83"/>
        <v>9.637768014009584</v>
      </c>
      <c r="BJ132">
        <f t="shared" si="83"/>
        <v>7.0767321196822506</v>
      </c>
      <c r="BK132">
        <f t="shared" si="83"/>
        <v>12.569482268642281</v>
      </c>
      <c r="BL132">
        <f t="shared" si="83"/>
        <v>10.177736976349363</v>
      </c>
      <c r="BM132">
        <f t="shared" si="83"/>
        <v>8.4658419581631268</v>
      </c>
      <c r="BN132">
        <f t="shared" si="83"/>
        <v>7.2837425020416111</v>
      </c>
      <c r="BO132">
        <f t="shared" si="83"/>
        <v>12.324819627248752</v>
      </c>
      <c r="BP132">
        <f t="shared" si="83"/>
        <v>11.236323939693039</v>
      </c>
      <c r="BQ132">
        <f t="shared" si="83"/>
        <v>8.6430315738979289</v>
      </c>
      <c r="BR132">
        <f t="shared" si="83"/>
        <v>5.9087739385966209</v>
      </c>
      <c r="BS132">
        <f t="shared" si="83"/>
        <v>13.005972393414611</v>
      </c>
      <c r="BT132">
        <f t="shared" si="83"/>
        <v>10.915420906210457</v>
      </c>
      <c r="BU132">
        <f t="shared" si="83"/>
        <v>8.9426063104106905</v>
      </c>
      <c r="BV132">
        <f t="shared" ref="BV132:BZ132" si="84">BV133/AVERAGE(BW128:CC129)</f>
        <v>6.9809217113091355</v>
      </c>
      <c r="BW132">
        <f t="shared" si="84"/>
        <v>13.328643271944781</v>
      </c>
      <c r="BX132">
        <f t="shared" si="84"/>
        <v>15.861009964705477</v>
      </c>
      <c r="BY132" t="e">
        <f t="shared" si="84"/>
        <v>#DIV/0!</v>
      </c>
      <c r="BZ132" t="e">
        <f t="shared" si="84"/>
        <v>#DIV/0!</v>
      </c>
    </row>
    <row r="133" spans="1:78" x14ac:dyDescent="0.25">
      <c r="G133" t="s">
        <v>95</v>
      </c>
      <c r="I133" s="39">
        <v>18414</v>
      </c>
      <c r="J133" s="39">
        <f>I133+J130-J128+J131-J129</f>
        <v>18379.36</v>
      </c>
      <c r="K133" s="39">
        <f t="shared" ref="K133:W133" si="85">J133+K130-K128+K131-K129</f>
        <v>18264.240000000002</v>
      </c>
      <c r="L133" s="39">
        <f t="shared" si="85"/>
        <v>18114.640000000003</v>
      </c>
      <c r="M133" s="39">
        <f t="shared" si="85"/>
        <v>18089.464000000004</v>
      </c>
      <c r="N133" s="39">
        <f t="shared" si="85"/>
        <v>17940.596000000005</v>
      </c>
      <c r="O133" s="39">
        <f t="shared" si="85"/>
        <v>17860.772000000004</v>
      </c>
      <c r="P133" s="39">
        <f t="shared" si="85"/>
        <v>17734.288000000004</v>
      </c>
      <c r="Q133" s="39">
        <f t="shared" si="85"/>
        <v>40606.675999999999</v>
      </c>
      <c r="R133" s="39">
        <f t="shared" si="85"/>
        <v>40332.080000000002</v>
      </c>
      <c r="S133" s="39">
        <f t="shared" si="85"/>
        <v>39932.184000000001</v>
      </c>
      <c r="T133" s="39">
        <f t="shared" si="85"/>
        <v>39660.404000000002</v>
      </c>
      <c r="U133" s="39">
        <f t="shared" si="85"/>
        <v>38945.72</v>
      </c>
      <c r="V133" s="39">
        <f t="shared" si="85"/>
        <v>38399.248</v>
      </c>
      <c r="W133" s="39">
        <f t="shared" si="85"/>
        <v>37829.1</v>
      </c>
      <c r="X133" s="20">
        <v>9800</v>
      </c>
      <c r="Y133" s="39">
        <f t="shared" ref="Y133:BW133" si="86">X133+Y130-Y128+Y131-Y129</f>
        <v>8207.8240000000005</v>
      </c>
      <c r="Z133" s="22">
        <f>Y133+Z130-Z128+Z131-Z129-396</f>
        <v>7573.4320000000007</v>
      </c>
      <c r="AA133" s="1">
        <f t="shared" si="86"/>
        <v>7573.4320000000007</v>
      </c>
      <c r="AB133" s="1">
        <f t="shared" si="86"/>
        <v>7573.4320000000007</v>
      </c>
      <c r="AC133" s="39">
        <f t="shared" si="86"/>
        <v>6552.0800000000008</v>
      </c>
      <c r="AD133" s="39">
        <f t="shared" si="86"/>
        <v>4345.0280000000012</v>
      </c>
      <c r="AE133" s="39">
        <f t="shared" si="86"/>
        <v>15337.976000000002</v>
      </c>
      <c r="AF133" s="39">
        <f t="shared" si="86"/>
        <v>14089.764000000003</v>
      </c>
      <c r="AG133" s="39">
        <f t="shared" si="86"/>
        <v>14089.764000000003</v>
      </c>
      <c r="AH133" s="39">
        <f t="shared" si="86"/>
        <v>14089.764000000003</v>
      </c>
      <c r="AI133" s="39">
        <f t="shared" si="86"/>
        <v>14089.764000000003</v>
      </c>
      <c r="AJ133" s="39">
        <f t="shared" si="86"/>
        <v>14072.982000000004</v>
      </c>
      <c r="AK133" s="39">
        <f t="shared" si="86"/>
        <v>14023.362000000003</v>
      </c>
      <c r="AL133" s="39">
        <f t="shared" si="86"/>
        <v>13939.452000000003</v>
      </c>
      <c r="AM133" s="39">
        <f t="shared" si="86"/>
        <v>13761.277000000004</v>
      </c>
      <c r="AN133" s="39">
        <f t="shared" si="86"/>
        <v>13420.257000000003</v>
      </c>
      <c r="AO133" s="39">
        <f t="shared" si="86"/>
        <v>12893.298600000004</v>
      </c>
      <c r="AP133" s="39">
        <f t="shared" si="86"/>
        <v>12202.673800000004</v>
      </c>
      <c r="AQ133" s="39">
        <f t="shared" si="86"/>
        <v>11448.849000000004</v>
      </c>
      <c r="AR133" s="39">
        <f t="shared" si="86"/>
        <v>10631.824200000005</v>
      </c>
      <c r="AS133" s="39">
        <f t="shared" si="86"/>
        <v>9814.7994000000053</v>
      </c>
      <c r="AT133" s="39">
        <f t="shared" si="86"/>
        <v>8997.7746000000061</v>
      </c>
      <c r="AU133" s="39">
        <f t="shared" si="86"/>
        <v>8997.7746000000061</v>
      </c>
      <c r="AV133" s="39">
        <f t="shared" si="86"/>
        <v>7862.4356000000062</v>
      </c>
      <c r="AW133" s="39">
        <f t="shared" si="86"/>
        <v>6615.1370500000066</v>
      </c>
      <c r="AX133" s="39">
        <f t="shared" si="86"/>
        <v>6615.1370500000066</v>
      </c>
      <c r="AY133" s="39">
        <f t="shared" si="86"/>
        <v>29715.137050000005</v>
      </c>
      <c r="AZ133" s="39">
        <f t="shared" si="86"/>
        <v>28111.137050000005</v>
      </c>
      <c r="BA133" s="39">
        <f t="shared" si="86"/>
        <v>24948.937050000004</v>
      </c>
      <c r="BB133" s="39">
        <f t="shared" si="86"/>
        <v>43580.937050000008</v>
      </c>
      <c r="BC133" s="39">
        <f t="shared" si="86"/>
        <v>36854.097050000011</v>
      </c>
      <c r="BD133" s="39">
        <f t="shared" si="86"/>
        <v>28326.417050000011</v>
      </c>
      <c r="BE133" s="39">
        <f t="shared" si="86"/>
        <v>42165.937050000008</v>
      </c>
      <c r="BF133" s="39">
        <f t="shared" si="86"/>
        <v>32905.457050000012</v>
      </c>
      <c r="BG133" s="39">
        <f t="shared" si="86"/>
        <v>28980.737050000011</v>
      </c>
      <c r="BH133" s="39">
        <f t="shared" si="86"/>
        <v>26919.28705000001</v>
      </c>
      <c r="BI133" s="39">
        <f t="shared" si="86"/>
        <v>22908.441050000009</v>
      </c>
      <c r="BJ133" s="39">
        <f t="shared" si="86"/>
        <v>19340.632050000007</v>
      </c>
      <c r="BK133" s="39">
        <f t="shared" si="86"/>
        <v>38429.78605000001</v>
      </c>
      <c r="BL133" s="39">
        <f t="shared" si="86"/>
        <v>34418.940050000012</v>
      </c>
      <c r="BM133" s="39">
        <f t="shared" si="86"/>
        <v>31521.832050000012</v>
      </c>
      <c r="BN133" s="39">
        <f t="shared" si="86"/>
        <v>26779.032050000013</v>
      </c>
      <c r="BO133" s="39">
        <f t="shared" si="86"/>
        <v>41784.600050000008</v>
      </c>
      <c r="BP133" s="39">
        <f t="shared" si="86"/>
        <v>35831.21605000001</v>
      </c>
      <c r="BQ133" s="39">
        <f t="shared" si="86"/>
        <v>27278.784050000009</v>
      </c>
      <c r="BR133" s="39">
        <f t="shared" si="86"/>
        <v>18726.352050000009</v>
      </c>
      <c r="BS133" s="39">
        <f t="shared" si="86"/>
        <v>33273.920050000008</v>
      </c>
      <c r="BT133" s="39">
        <f t="shared" si="86"/>
        <v>25594.040050000011</v>
      </c>
      <c r="BU133" s="39">
        <f t="shared" si="86"/>
        <v>21507.354050000009</v>
      </c>
      <c r="BV133" s="39">
        <f t="shared" si="86"/>
        <v>17420.668050000007</v>
      </c>
      <c r="BW133" s="39">
        <f t="shared" si="86"/>
        <v>37386.986550000009</v>
      </c>
      <c r="BX133" s="39">
        <f t="shared" ref="BX133:BZ133" si="87">BW133+BX130-BX128</f>
        <v>34638.986550000009</v>
      </c>
      <c r="BY133" s="39">
        <f t="shared" si="87"/>
        <v>31249.786550000008</v>
      </c>
      <c r="BZ133" s="39">
        <f t="shared" si="87"/>
        <v>31249.786550000008</v>
      </c>
    </row>
    <row r="134" spans="1:78" x14ac:dyDescent="0.25">
      <c r="J134" s="39"/>
    </row>
    <row r="136" spans="1:78" x14ac:dyDescent="0.25">
      <c r="A136" t="s">
        <v>115</v>
      </c>
      <c r="B136" t="s">
        <v>182</v>
      </c>
      <c r="C136">
        <f>0.052*4</f>
        <v>0.20799999999999999</v>
      </c>
      <c r="D136">
        <f>0.052*2</f>
        <v>0.104</v>
      </c>
      <c r="E136">
        <v>4</v>
      </c>
      <c r="F136">
        <v>9</v>
      </c>
      <c r="G136" t="s">
        <v>102</v>
      </c>
      <c r="H136">
        <f>SUM(I138:BZ138)</f>
        <v>25278</v>
      </c>
      <c r="I136" s="39">
        <f>$C$136*'[1]Production plan'!C111+$D$136*'[1]Production plan'!C114</f>
        <v>0</v>
      </c>
      <c r="J136" s="39">
        <f>$C$136*'[1]Production plan'!D111+$D$136*'[1]Production plan'!D114</f>
        <v>14.559999999999999</v>
      </c>
      <c r="K136" s="39">
        <f>$C$136*'[1]Production plan'!E111+$D$136*'[1]Production plan'!E114</f>
        <v>23.919999999999998</v>
      </c>
      <c r="L136" s="39">
        <f>$C$136*'[1]Production plan'!F111+$D$136*'[1]Production plan'!F114</f>
        <v>20.8</v>
      </c>
      <c r="M136" s="39">
        <f>$C$136*'[1]Production plan'!G111+$D$136*'[1]Production plan'!G114</f>
        <v>3.1199999999999997</v>
      </c>
      <c r="N136" s="39">
        <f>$C$136*'[1]Production plan'!H111+$D$136*'[1]Production plan'!H114</f>
        <v>41.6</v>
      </c>
      <c r="O136" s="39">
        <f>$C$136*'[1]Production plan'!I111+$D$136*'[1]Production plan'!I114</f>
        <v>6.2399999999999993</v>
      </c>
      <c r="P136" s="39">
        <f>$C$136*'[1]Production plan'!J111+$D$136*'[1]Production plan'!J114</f>
        <v>31.2</v>
      </c>
      <c r="Q136" s="39">
        <f>$C$136*'[1]Production plan'!K111+$D$136*'[1]Production plan'!K114</f>
        <v>41.6</v>
      </c>
      <c r="R136" s="39">
        <f>$C$136*'[1]Production plan'!L111+$D$136*'[1]Production plan'!L114</f>
        <v>52</v>
      </c>
      <c r="S136" s="39">
        <f>$C$136*'[1]Production plan'!M111+$D$136*'[1]Production plan'!M114</f>
        <v>83.2</v>
      </c>
      <c r="T136" s="39">
        <f>$C$136*'[1]Production plan'!N111+$D$136*'[1]Production plan'!N114</f>
        <v>31.2</v>
      </c>
      <c r="U136" s="39">
        <f>$C$136*'[1]Production plan'!O111+$D$136*'[1]Production plan'!O114</f>
        <v>119.6</v>
      </c>
      <c r="V136" s="39">
        <f>$C$136*'[1]Production plan'!P111+$D$136*'[1]Production plan'!P114</f>
        <v>52</v>
      </c>
      <c r="W136" s="39">
        <f>$C$136*'[1]Production plan'!Q111+$D$136*'[1]Production plan'!Q114</f>
        <v>104</v>
      </c>
      <c r="X136" s="39">
        <f>$C$136*'[1]Production plan'!R111+$D$136*'[1]Production plan'!R114</f>
        <v>176.79999999999998</v>
      </c>
      <c r="Y136" s="39">
        <f>$C$136*'[1]Production plan'!S111+$D$136*'[1]Production plan'!S114</f>
        <v>182</v>
      </c>
      <c r="Z136" s="1">
        <f>$C$136*'[1]Production plan'!T111+$D$136*'[1]Production plan'!T114</f>
        <v>35.36</v>
      </c>
      <c r="AA136" s="1">
        <f>$C$136*'[1]Production plan'!U111+$D$136*'[1]Production plan'!U114</f>
        <v>0</v>
      </c>
      <c r="AB136" s="1">
        <f>$C$136*'[1]Production plan'!V111+$D$136*'[1]Production plan'!V114</f>
        <v>0</v>
      </c>
      <c r="AC136" s="39">
        <f>$C$136*'[1]Production plan'!W111+$D$136*'[1]Production plan'!W114</f>
        <v>118.55999999999999</v>
      </c>
      <c r="AD136" s="39">
        <f>$C$136*'[1]Production plan'!X111+$D$136*'[1]Production plan'!X114</f>
        <v>227.76</v>
      </c>
      <c r="AE136" s="39">
        <f>$C$136*'[1]Production plan'!Y111+$D$136*'[1]Production plan'!Y114</f>
        <v>227.76</v>
      </c>
      <c r="AF136" s="39">
        <f>$C$136*'[1]Production plan'!Z111+$D$136*'[1]Production plan'!Z114</f>
        <v>128.96</v>
      </c>
      <c r="AG136" s="39">
        <f>$C$136*'[1]Production plan'!AA111+$D$136*'[1]Production plan'!AA114</f>
        <v>0</v>
      </c>
      <c r="AH136" s="39">
        <f>$C$136*'[1]Production plan'!AB111+$D$136*'[1]Production plan'!AB114</f>
        <v>15.6</v>
      </c>
      <c r="AI136" s="39">
        <f>$C$136*'[1]Production plan'!AC111+$D$136*'[1]Production plan'!AC114</f>
        <v>26</v>
      </c>
      <c r="AJ136" s="39">
        <f>$C$136*'[1]Production plan'!AD111+$D$136*'[1]Production plan'!AD114</f>
        <v>31.2</v>
      </c>
      <c r="AK136" s="39">
        <f>$C$136*'[1]Production plan'!AE111+$D$136*'[1]Production plan'!AE114</f>
        <v>41.6</v>
      </c>
      <c r="AL136" s="39">
        <f>$C$136*'[1]Production plan'!AF111+$D$136*'[1]Production plan'!AF114</f>
        <v>62.4</v>
      </c>
      <c r="AM136" s="39">
        <f>$C$136*'[1]Production plan'!AG111+$D$136*'[1]Production plan'!AG114</f>
        <v>78</v>
      </c>
      <c r="AN136" s="39">
        <f>$C$136*'[1]Production plan'!AH111+$D$136*'[1]Production plan'!AH114</f>
        <v>104</v>
      </c>
      <c r="AO136" s="39">
        <f>$C$136*'[1]Production plan'!AI111+$D$136*'[1]Production plan'!AI114</f>
        <v>149.76</v>
      </c>
      <c r="AP136" s="39">
        <f>$C$136*'[1]Production plan'!AJ111+$D$136*'[1]Production plan'!AJ114</f>
        <v>174.72</v>
      </c>
      <c r="AQ136" s="39">
        <f>$C$136*'[1]Production plan'!AK111+$D$136*'[1]Production plan'!AK114</f>
        <v>174.72</v>
      </c>
      <c r="AR136" s="39">
        <f>$C$136*'[1]Production plan'!AL111+$D$136*'[1]Production plan'!AL114</f>
        <v>174.72</v>
      </c>
      <c r="AS136" s="39">
        <f>$C$136*'[1]Production plan'!AM111+$D$136*'[1]Production plan'!AM114</f>
        <v>174.72</v>
      </c>
      <c r="AT136" s="39">
        <f>$C$136*'[1]Production plan'!AN111+$D$136*'[1]Production plan'!AN114</f>
        <v>174.72</v>
      </c>
      <c r="AU136" s="39">
        <f>$C$136*'[1]Production plan'!AO111+$D$136*'[1]Production plan'!AO114</f>
        <v>0</v>
      </c>
      <c r="AV136" s="39">
        <f>$C$136*'[1]Production plan'!AP111+$D$136*'[1]Production plan'!AP114</f>
        <v>239.2</v>
      </c>
      <c r="AW136" s="39">
        <f>$C$136*'[1]Production plan'!AQ111+$D$136*'[1]Production plan'!AQ114</f>
        <v>265.71999999999997</v>
      </c>
      <c r="AX136" s="39">
        <f>$C$136*'[1]Production plan'!AR111+$D$136*'[1]Production plan'!AR114</f>
        <v>0</v>
      </c>
      <c r="AY136" s="39">
        <f>$C$136*'[1]Production plan'!AS111+$D$136*'[1]Production plan'!AS114</f>
        <v>0</v>
      </c>
      <c r="AZ136" s="39">
        <f>$C$136*'[1]Production plan'!AT111+$D$136*'[1]Production plan'!AT114</f>
        <v>208</v>
      </c>
      <c r="BA136" s="39">
        <f>$C$136*'[1]Production plan'!AU111+$D$136*'[1]Production plan'!AU114</f>
        <v>416</v>
      </c>
      <c r="BB136" s="39">
        <f>$C$136*'[1]Production plan'!AV111+$D$136*'[1]Production plan'!AV114</f>
        <v>520</v>
      </c>
      <c r="BC136" s="39">
        <f>$C$136*'[1]Production plan'!AW111+$D$136*'[1]Production plan'!AW114</f>
        <v>707.19999999999993</v>
      </c>
      <c r="BD136" s="39">
        <f>$C$136*'[1]Production plan'!AX111+$D$136*'[1]Production plan'!AX114</f>
        <v>894.4</v>
      </c>
      <c r="BE136" s="39">
        <f>$C$136*'[1]Production plan'!AY111+$D$136*'[1]Production plan'!AY114</f>
        <v>894.4</v>
      </c>
      <c r="BF136" s="39">
        <f>$C$136*'[1]Production plan'!AZ111+$D$136*'[1]Production plan'!AZ114</f>
        <v>894.4</v>
      </c>
      <c r="BG136" s="39">
        <f>$C$136*'[1]Production plan'!BA111+$D$136*'[1]Production plan'!BA114</f>
        <v>405.59999999999997</v>
      </c>
      <c r="BH136" s="39">
        <f>$C$136*'[1]Production plan'!BB111+$D$136*'[1]Production plan'!BB114</f>
        <v>520</v>
      </c>
      <c r="BI136" s="39">
        <f>$C$136*'[1]Production plan'!BC111+$D$136*'[1]Production plan'!BC114</f>
        <v>894.4</v>
      </c>
      <c r="BJ136" s="39">
        <f>$C$136*'[1]Production plan'!BD111+$D$136*'[1]Production plan'!BD114</f>
        <v>717.6</v>
      </c>
      <c r="BK136" s="39">
        <f>$C$136*'[1]Production plan'!BE111+$D$136*'[1]Production plan'!BE114</f>
        <v>894.4</v>
      </c>
      <c r="BL136" s="39">
        <f>$C$136*'[1]Production plan'!BF111+$D$136*'[1]Production plan'!BF114</f>
        <v>894.4</v>
      </c>
      <c r="BM136" s="39">
        <f>$C$136*'[1]Production plan'!BG111+$D$136*'[1]Production plan'!BG114</f>
        <v>707.19999999999993</v>
      </c>
      <c r="BN136" s="39">
        <f>$C$136*'[1]Production plan'!BH111+$D$136*'[1]Production plan'!BH114</f>
        <v>520</v>
      </c>
      <c r="BO136" s="39">
        <f>$C$136*'[1]Production plan'!BI111+$D$136*'[1]Production plan'!BI114</f>
        <v>898.56</v>
      </c>
      <c r="BP136" s="39">
        <f>$C$136*'[1]Production plan'!BJ111+$D$136*'[1]Production plan'!BJ114</f>
        <v>538.72</v>
      </c>
      <c r="BQ136" s="39">
        <f>$C$136*'[1]Production plan'!BK111+$D$136*'[1]Production plan'!BK114</f>
        <v>898.56</v>
      </c>
      <c r="BR136" s="39">
        <f>$C$136*'[1]Production plan'!BL111+$D$136*'[1]Production plan'!BL114</f>
        <v>898.56</v>
      </c>
      <c r="BS136" s="39">
        <f>$C$136*'[1]Production plan'!BM111+$D$136*'[1]Production plan'!BM114</f>
        <v>898.56</v>
      </c>
      <c r="BT136" s="39">
        <f>$C$136*'[1]Production plan'!BN111+$D$136*'[1]Production plan'!BN114</f>
        <v>790.4</v>
      </c>
      <c r="BU136" s="39">
        <f>$C$136*'[1]Production plan'!BO111+$D$136*'[1]Production plan'!BO114</f>
        <v>894.4</v>
      </c>
      <c r="BV136" s="39">
        <f>$C$136*'[1]Production plan'!BP111+$D$136*'[1]Production plan'!BP114</f>
        <v>894.4</v>
      </c>
      <c r="BW136" s="39">
        <f>$C$136*'[1]Production plan'!BQ111+$D$136*'[1]Production plan'!BQ114</f>
        <v>743.59999999999991</v>
      </c>
      <c r="BX136" s="39">
        <f>$C$136*'[1]Production plan'!BR111+$D$136*'[1]Production plan'!BR114</f>
        <v>898.56</v>
      </c>
      <c r="BY136" s="39">
        <f>$C$136*'[1]Production plan'!BS111+$D$136*'[1]Production plan'!BS114</f>
        <v>898.56</v>
      </c>
      <c r="BZ136" s="39">
        <f>$C$136*'[1]Production plan'!BT111+$D$136*'[1]Production plan'!BT114</f>
        <v>0</v>
      </c>
    </row>
    <row r="137" spans="1:78" hidden="1" x14ac:dyDescent="0.25"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</row>
    <row r="138" spans="1:78" x14ac:dyDescent="0.25">
      <c r="G138" t="s">
        <v>103</v>
      </c>
      <c r="N138" s="40"/>
      <c r="O138" s="40">
        <v>1386</v>
      </c>
      <c r="S138" s="40"/>
      <c r="Z138" s="27">
        <v>2772</v>
      </c>
      <c r="AW138">
        <f>66*40</f>
        <v>2640</v>
      </c>
      <c r="AZ138">
        <v>2640</v>
      </c>
      <c r="BD138">
        <v>2640</v>
      </c>
      <c r="BH138">
        <v>2640</v>
      </c>
      <c r="BL138">
        <v>2640</v>
      </c>
      <c r="BO138">
        <v>2640</v>
      </c>
      <c r="BR138">
        <v>2640</v>
      </c>
      <c r="BU138">
        <v>2640</v>
      </c>
    </row>
    <row r="139" spans="1:78" hidden="1" x14ac:dyDescent="0.25">
      <c r="N139" s="40"/>
    </row>
    <row r="140" spans="1:78" x14ac:dyDescent="0.25">
      <c r="G140" t="s">
        <v>92</v>
      </c>
      <c r="I140">
        <f t="shared" ref="I140:O140" si="88">I141/AVERAGE(J136:P136)</f>
        <v>0</v>
      </c>
      <c r="J140">
        <f t="shared" si="88"/>
        <v>-0.60493827160493829</v>
      </c>
      <c r="K140">
        <f t="shared" si="88"/>
        <v>-1.3703703703703702</v>
      </c>
      <c r="L140">
        <f t="shared" si="88"/>
        <v>12.670064874884154</v>
      </c>
      <c r="M140">
        <f t="shared" si="88"/>
        <v>11.354515050167223</v>
      </c>
      <c r="N140">
        <f t="shared" si="88"/>
        <v>8.1306158229235166</v>
      </c>
      <c r="O140">
        <f t="shared" si="88"/>
        <v>30.735929892891924</v>
      </c>
      <c r="P140">
        <f>P141/AVERAGE(Q136:W136)</f>
        <v>25.657402812241521</v>
      </c>
      <c r="Q140">
        <f t="shared" ref="Q140:BU140" si="89">Q141/AVERAGE(R136:X136)</f>
        <v>19.580995475113124</v>
      </c>
      <c r="R140">
        <f t="shared" si="89"/>
        <v>15.695405982905985</v>
      </c>
      <c r="S140">
        <f t="shared" si="89"/>
        <v>15.93574526363844</v>
      </c>
      <c r="T140">
        <f t="shared" si="89"/>
        <v>16.352006688963211</v>
      </c>
      <c r="U140">
        <f t="shared" si="89"/>
        <v>18.38505162134652</v>
      </c>
      <c r="V140">
        <f t="shared" si="89"/>
        <v>15.810610974186019</v>
      </c>
      <c r="W140">
        <f t="shared" si="89"/>
        <v>12.184961106309423</v>
      </c>
      <c r="X140">
        <f t="shared" si="89"/>
        <v>9.8366521783078937</v>
      </c>
      <c r="Y140">
        <f t="shared" si="89"/>
        <v>8.8178764897074764</v>
      </c>
      <c r="Z140" s="1">
        <f t="shared" si="89"/>
        <v>37.457328174783797</v>
      </c>
      <c r="AA140" s="1">
        <f t="shared" si="89"/>
        <v>36.644216854057667</v>
      </c>
      <c r="AB140" s="1">
        <f t="shared" si="89"/>
        <v>35.364740008594758</v>
      </c>
      <c r="AC140">
        <f t="shared" si="89"/>
        <v>38.802458617332029</v>
      </c>
      <c r="AD140">
        <f t="shared" si="89"/>
        <v>50.750891492613349</v>
      </c>
      <c r="AE140">
        <f t="shared" si="89"/>
        <v>72.983516483516482</v>
      </c>
      <c r="AF140">
        <f t="shared" si="89"/>
        <v>84.037362637362648</v>
      </c>
      <c r="AG140">
        <f t="shared" si="89"/>
        <v>59.67870680044593</v>
      </c>
      <c r="AH140">
        <f t="shared" si="89"/>
        <v>43.215514443362537</v>
      </c>
      <c r="AI140">
        <f t="shared" si="89"/>
        <v>32.915970577234759</v>
      </c>
      <c r="AJ140">
        <f t="shared" si="89"/>
        <v>26.621395822720327</v>
      </c>
      <c r="AK140">
        <f t="shared" si="89"/>
        <v>22.445247843888843</v>
      </c>
      <c r="AL140">
        <f t="shared" si="89"/>
        <v>19.575331832647674</v>
      </c>
      <c r="AM140">
        <f t="shared" si="89"/>
        <v>17.411581038887309</v>
      </c>
      <c r="AN140">
        <f t="shared" si="89"/>
        <v>18.469668542839273</v>
      </c>
      <c r="AO140">
        <f t="shared" si="89"/>
        <v>16.043134435657805</v>
      </c>
      <c r="AP140">
        <f t="shared" si="89"/>
        <v>13.814387772055165</v>
      </c>
      <c r="AQ140">
        <f t="shared" si="89"/>
        <v>14.971353053212587</v>
      </c>
      <c r="AR140">
        <f t="shared" si="89"/>
        <v>16.601526288683935</v>
      </c>
      <c r="AS140">
        <f t="shared" si="89"/>
        <v>14.601234734802405</v>
      </c>
      <c r="AT140">
        <f t="shared" si="89"/>
        <v>10.39719377812423</v>
      </c>
      <c r="AU140">
        <f t="shared" si="89"/>
        <v>7.1183562574291086</v>
      </c>
      <c r="AV140">
        <f t="shared" si="89"/>
        <v>4.7536987699110052</v>
      </c>
      <c r="AW140">
        <f t="shared" si="89"/>
        <v>9.7185168997669038</v>
      </c>
      <c r="AX140">
        <f t="shared" si="89"/>
        <v>7.3305384615384632</v>
      </c>
      <c r="AY140">
        <f t="shared" si="89"/>
        <v>5.8846065631616113</v>
      </c>
      <c r="AZ140">
        <f t="shared" si="89"/>
        <v>9.2365088757396467</v>
      </c>
      <c r="BA140">
        <f t="shared" si="89"/>
        <v>8.4357237386269652</v>
      </c>
      <c r="BB140">
        <f t="shared" si="89"/>
        <v>7.1309611546138516</v>
      </c>
      <c r="BC140">
        <f t="shared" si="89"/>
        <v>6.1685488813974887</v>
      </c>
      <c r="BD140">
        <f t="shared" si="89"/>
        <v>8.5090330983757294</v>
      </c>
      <c r="BE140">
        <f t="shared" si="89"/>
        <v>7.3098299111247353</v>
      </c>
      <c r="BF140">
        <f t="shared" si="89"/>
        <v>6.3378814367450769</v>
      </c>
      <c r="BG140">
        <f t="shared" si="89"/>
        <v>5.6455244755244784</v>
      </c>
      <c r="BH140">
        <f t="shared" si="89"/>
        <v>7.9440302828522658</v>
      </c>
      <c r="BI140">
        <f t="shared" si="89"/>
        <v>7.2796816015842589</v>
      </c>
      <c r="BJ140">
        <f t="shared" si="89"/>
        <v>6.0949430476247448</v>
      </c>
      <c r="BK140">
        <f t="shared" si="89"/>
        <v>4.9212770724421233</v>
      </c>
      <c r="BL140">
        <f t="shared" si="89"/>
        <v>7.1970911316080137</v>
      </c>
      <c r="BM140">
        <f t="shared" si="89"/>
        <v>6.1776476294053699</v>
      </c>
      <c r="BN140">
        <f t="shared" si="89"/>
        <v>5.1544168202194696</v>
      </c>
      <c r="BO140">
        <f t="shared" si="89"/>
        <v>7.2549263795238774</v>
      </c>
      <c r="BP140">
        <f t="shared" si="89"/>
        <v>6.3813786869774445</v>
      </c>
      <c r="BQ140">
        <f t="shared" si="89"/>
        <v>5.3362775983304767</v>
      </c>
      <c r="BR140">
        <f t="shared" si="89"/>
        <v>7.3617192380800489</v>
      </c>
      <c r="BS140">
        <f t="shared" si="89"/>
        <v>7.4252019562805698</v>
      </c>
      <c r="BT140">
        <f t="shared" si="89"/>
        <v>6.4309946599161147</v>
      </c>
      <c r="BU140">
        <f t="shared" si="89"/>
        <v>9.2953375719043336</v>
      </c>
      <c r="BV140">
        <f>BV141/AVERAGE(BW136:CC136)</f>
        <v>8.6459271387638204</v>
      </c>
      <c r="BW140">
        <f t="shared" ref="BW140:BZ140" si="90">BW141/AVERAGE(BX136:CD136)</f>
        <v>7.926215277777783</v>
      </c>
      <c r="BX140">
        <f t="shared" si="90"/>
        <v>8.5682870370370434</v>
      </c>
      <c r="BY140" t="e">
        <f t="shared" si="90"/>
        <v>#DIV/0!</v>
      </c>
      <c r="BZ140" t="e">
        <f t="shared" si="90"/>
        <v>#DIV/0!</v>
      </c>
    </row>
    <row r="141" spans="1:78" x14ac:dyDescent="0.25">
      <c r="G141" t="s">
        <v>95</v>
      </c>
      <c r="I141" s="39">
        <v>0</v>
      </c>
      <c r="J141" s="39">
        <f>I141+J138-J136</f>
        <v>-14.559999999999999</v>
      </c>
      <c r="K141" s="39">
        <f>J141+K138-K136</f>
        <v>-38.479999999999997</v>
      </c>
      <c r="L141" s="39">
        <f>K141+L138-L136+8*66</f>
        <v>468.72</v>
      </c>
      <c r="M141" s="39">
        <f t="shared" ref="M141:BX141" si="91">L141+M138-M136</f>
        <v>465.6</v>
      </c>
      <c r="N141" s="39">
        <f t="shared" si="91"/>
        <v>424</v>
      </c>
      <c r="O141" s="39">
        <f t="shared" si="91"/>
        <v>1803.76</v>
      </c>
      <c r="P141" s="39">
        <f t="shared" si="91"/>
        <v>1772.56</v>
      </c>
      <c r="Q141" s="39">
        <f t="shared" si="91"/>
        <v>1730.96</v>
      </c>
      <c r="R141" s="39">
        <f t="shared" si="91"/>
        <v>1678.96</v>
      </c>
      <c r="S141" s="39">
        <f t="shared" si="91"/>
        <v>1595.76</v>
      </c>
      <c r="T141" s="39">
        <f t="shared" si="91"/>
        <v>1564.56</v>
      </c>
      <c r="U141" s="39">
        <f t="shared" si="91"/>
        <v>1444.96</v>
      </c>
      <c r="V141" s="39">
        <f t="shared" si="91"/>
        <v>1392.96</v>
      </c>
      <c r="W141" s="39">
        <f t="shared" si="91"/>
        <v>1288.96</v>
      </c>
      <c r="X141" s="39">
        <f t="shared" si="91"/>
        <v>1112.1600000000001</v>
      </c>
      <c r="Y141" s="39">
        <f t="shared" si="91"/>
        <v>930.16000000000008</v>
      </c>
      <c r="Z141" s="20">
        <f>990+2772</f>
        <v>3762</v>
      </c>
      <c r="AA141" s="22">
        <f t="shared" si="91"/>
        <v>3762</v>
      </c>
      <c r="AB141" s="22">
        <f t="shared" si="91"/>
        <v>3762</v>
      </c>
      <c r="AC141" s="39">
        <f t="shared" si="91"/>
        <v>3643.44</v>
      </c>
      <c r="AD141" s="39">
        <f t="shared" si="91"/>
        <v>3415.6800000000003</v>
      </c>
      <c r="AE141" s="39">
        <f t="shared" si="91"/>
        <v>3187.92</v>
      </c>
      <c r="AF141" s="39">
        <f t="shared" si="91"/>
        <v>3058.96</v>
      </c>
      <c r="AG141" s="39">
        <f t="shared" si="91"/>
        <v>3058.96</v>
      </c>
      <c r="AH141" s="39">
        <f t="shared" si="91"/>
        <v>3043.36</v>
      </c>
      <c r="AI141" s="39">
        <f t="shared" si="91"/>
        <v>3017.36</v>
      </c>
      <c r="AJ141" s="39">
        <f t="shared" si="91"/>
        <v>2986.1600000000003</v>
      </c>
      <c r="AK141" s="39">
        <f t="shared" si="91"/>
        <v>2944.5600000000004</v>
      </c>
      <c r="AL141" s="39">
        <f t="shared" si="91"/>
        <v>2882.1600000000003</v>
      </c>
      <c r="AM141" s="39">
        <f t="shared" si="91"/>
        <v>2804.1600000000003</v>
      </c>
      <c r="AN141" s="39">
        <f t="shared" si="91"/>
        <v>2700.1600000000003</v>
      </c>
      <c r="AO141" s="39">
        <f t="shared" si="91"/>
        <v>2550.4000000000005</v>
      </c>
      <c r="AP141" s="39">
        <f t="shared" si="91"/>
        <v>2375.6800000000007</v>
      </c>
      <c r="AQ141" s="39">
        <f t="shared" si="91"/>
        <v>2200.9600000000009</v>
      </c>
      <c r="AR141" s="39">
        <f t="shared" si="91"/>
        <v>2026.2400000000009</v>
      </c>
      <c r="AS141" s="39">
        <f t="shared" si="91"/>
        <v>1851.5200000000009</v>
      </c>
      <c r="AT141" s="39">
        <f t="shared" si="91"/>
        <v>1676.8000000000009</v>
      </c>
      <c r="AU141" s="39">
        <f t="shared" si="91"/>
        <v>1676.8000000000009</v>
      </c>
      <c r="AV141" s="39">
        <f t="shared" si="91"/>
        <v>1437.6000000000008</v>
      </c>
      <c r="AW141" s="39">
        <f t="shared" si="91"/>
        <v>3811.880000000001</v>
      </c>
      <c r="AX141" s="39">
        <f t="shared" si="91"/>
        <v>3811.880000000001</v>
      </c>
      <c r="AY141" s="39">
        <f t="shared" si="91"/>
        <v>3811.880000000001</v>
      </c>
      <c r="AZ141" s="39">
        <f t="shared" si="91"/>
        <v>6243.880000000001</v>
      </c>
      <c r="BA141" s="39">
        <f t="shared" si="91"/>
        <v>5827.880000000001</v>
      </c>
      <c r="BB141" s="39">
        <f t="shared" si="91"/>
        <v>5307.880000000001</v>
      </c>
      <c r="BC141" s="39">
        <f t="shared" si="91"/>
        <v>4600.6800000000012</v>
      </c>
      <c r="BD141" s="39">
        <f t="shared" si="91"/>
        <v>6346.2800000000016</v>
      </c>
      <c r="BE141" s="39">
        <f t="shared" si="91"/>
        <v>5451.8800000000019</v>
      </c>
      <c r="BF141" s="39">
        <f t="shared" si="91"/>
        <v>4557.4800000000023</v>
      </c>
      <c r="BG141" s="39">
        <f t="shared" si="91"/>
        <v>4151.8800000000019</v>
      </c>
      <c r="BH141" s="39">
        <f t="shared" si="91"/>
        <v>6271.8800000000019</v>
      </c>
      <c r="BI141" s="39">
        <f t="shared" si="91"/>
        <v>5377.4800000000023</v>
      </c>
      <c r="BJ141" s="39">
        <f t="shared" si="91"/>
        <v>4659.8800000000019</v>
      </c>
      <c r="BK141" s="39">
        <f t="shared" si="91"/>
        <v>3765.4800000000018</v>
      </c>
      <c r="BL141" s="39">
        <f t="shared" si="91"/>
        <v>5511.0800000000017</v>
      </c>
      <c r="BM141" s="39">
        <f t="shared" si="91"/>
        <v>4803.8800000000019</v>
      </c>
      <c r="BN141" s="39">
        <f t="shared" si="91"/>
        <v>4283.8800000000019</v>
      </c>
      <c r="BO141" s="39">
        <f t="shared" si="91"/>
        <v>6025.3200000000015</v>
      </c>
      <c r="BP141" s="39">
        <f t="shared" si="91"/>
        <v>5486.6000000000013</v>
      </c>
      <c r="BQ141" s="39">
        <f t="shared" si="91"/>
        <v>4588.0400000000009</v>
      </c>
      <c r="BR141" s="39">
        <f t="shared" si="91"/>
        <v>6329.4800000000014</v>
      </c>
      <c r="BS141" s="39">
        <f t="shared" si="91"/>
        <v>5430.9200000000019</v>
      </c>
      <c r="BT141" s="39">
        <f t="shared" si="91"/>
        <v>4640.5200000000023</v>
      </c>
      <c r="BU141" s="39">
        <f t="shared" si="91"/>
        <v>6386.1200000000026</v>
      </c>
      <c r="BV141" s="39">
        <f t="shared" si="91"/>
        <v>5491.720000000003</v>
      </c>
      <c r="BW141" s="39">
        <f t="shared" si="91"/>
        <v>4748.1200000000026</v>
      </c>
      <c r="BX141" s="39">
        <f t="shared" si="91"/>
        <v>3849.5600000000027</v>
      </c>
      <c r="BY141" s="39">
        <f t="shared" ref="BY141:BZ141" si="92">BX141+BY138-BY136</f>
        <v>2951.0000000000027</v>
      </c>
      <c r="BZ141" s="39">
        <f t="shared" si="92"/>
        <v>2951.0000000000027</v>
      </c>
    </row>
    <row r="143" spans="1:78" x14ac:dyDescent="0.25">
      <c r="A143" t="s">
        <v>116</v>
      </c>
      <c r="B143" t="s">
        <v>183</v>
      </c>
      <c r="C143">
        <f>75*1.15</f>
        <v>86.25</v>
      </c>
      <c r="E143">
        <v>12</v>
      </c>
      <c r="F143">
        <v>12</v>
      </c>
      <c r="G143" t="s">
        <v>102</v>
      </c>
      <c r="H143">
        <f>SUM(I145:BZ145)</f>
        <v>6884737</v>
      </c>
      <c r="I143" s="39">
        <f>$C$143*'[1]Production plan'!C111</f>
        <v>0</v>
      </c>
      <c r="J143" s="39">
        <f>$C$143*'[1]Production plan'!D111</f>
        <v>6037.5</v>
      </c>
      <c r="K143" s="39">
        <f>$C$143*'[1]Production plan'!E111</f>
        <v>9918.75</v>
      </c>
      <c r="L143" s="39">
        <f>$C$143*'[1]Production plan'!F111</f>
        <v>8625</v>
      </c>
      <c r="M143" s="39">
        <f>$C$143*'[1]Production plan'!G111</f>
        <v>1293.75</v>
      </c>
      <c r="N143" s="39">
        <f>$C$143*'[1]Production plan'!H111</f>
        <v>17250</v>
      </c>
      <c r="O143" s="39">
        <f>$C$143*'[1]Production plan'!I111</f>
        <v>2587.5</v>
      </c>
      <c r="P143" s="39">
        <f>$C$143*'[1]Production plan'!J111</f>
        <v>12937.5</v>
      </c>
      <c r="Q143" s="39">
        <f>$C$143*'[1]Production plan'!K111</f>
        <v>17250</v>
      </c>
      <c r="R143" s="39">
        <f>$C$143*'[1]Production plan'!L111</f>
        <v>21562.5</v>
      </c>
      <c r="S143" s="39">
        <f>$C$143*'[1]Production plan'!M111</f>
        <v>34500</v>
      </c>
      <c r="T143" s="39">
        <f>$C$143*'[1]Production plan'!N111</f>
        <v>12937.5</v>
      </c>
      <c r="U143" s="39">
        <f>$C$143*'[1]Production plan'!O111</f>
        <v>49593.75</v>
      </c>
      <c r="V143" s="39">
        <f>$C$143*'[1]Production plan'!P111</f>
        <v>21562.5</v>
      </c>
      <c r="W143" s="39">
        <f>$C$143*'[1]Production plan'!Q111</f>
        <v>43125</v>
      </c>
      <c r="X143" s="39">
        <f>$C$143*'[1]Production plan'!R111</f>
        <v>73312.5</v>
      </c>
      <c r="Y143" s="39">
        <f>$C$143*'[1]Production plan'!S111</f>
        <v>75468.75</v>
      </c>
      <c r="Z143" s="1">
        <f>$C$143*'[1]Production plan'!T111</f>
        <v>14662.5</v>
      </c>
      <c r="AA143" s="1">
        <f>$C$143*'[1]Production plan'!U111</f>
        <v>0</v>
      </c>
      <c r="AB143" s="1">
        <f>$C$143*'[1]Production plan'!V111</f>
        <v>0</v>
      </c>
      <c r="AC143" s="39">
        <f>$C$143*'[1]Production plan'!W111</f>
        <v>49162.5</v>
      </c>
      <c r="AD143" s="39">
        <f>$C$143*'[1]Production plan'!X111</f>
        <v>94443.75</v>
      </c>
      <c r="AE143" s="39">
        <f>$C$143*'[1]Production plan'!Y111</f>
        <v>94443.75</v>
      </c>
      <c r="AF143" s="39">
        <f>$C$143*'[1]Production plan'!Z111</f>
        <v>53475</v>
      </c>
      <c r="AG143" s="39">
        <f>$C$143*'[1]Production plan'!AA111</f>
        <v>0</v>
      </c>
      <c r="AH143" s="39">
        <f>$C$143*'[1]Production plan'!AB111</f>
        <v>0</v>
      </c>
      <c r="AI143" s="39">
        <f>$C$143*'[1]Production plan'!AC111</f>
        <v>0</v>
      </c>
      <c r="AJ143" s="39">
        <f>$C$143*'[1]Production plan'!AD111</f>
        <v>0</v>
      </c>
      <c r="AK143" s="39">
        <f>$C$143*'[1]Production plan'!AE111</f>
        <v>0</v>
      </c>
      <c r="AL143" s="39">
        <f>$C$143*'[1]Production plan'!AF111</f>
        <v>0</v>
      </c>
      <c r="AM143" s="39">
        <f>$C$143*'[1]Production plan'!AG111</f>
        <v>0</v>
      </c>
      <c r="AN143" s="39">
        <f>$C$143*'[1]Production plan'!AH111</f>
        <v>0</v>
      </c>
      <c r="AO143" s="39">
        <f>$C$143*'[1]Production plan'!AI111</f>
        <v>0</v>
      </c>
      <c r="AP143" s="39">
        <f>$C$143*'[1]Production plan'!AJ111</f>
        <v>0</v>
      </c>
      <c r="AQ143" s="39">
        <f>$C$143*'[1]Production plan'!AK111</f>
        <v>0</v>
      </c>
      <c r="AR143" s="39">
        <f>$C$143*'[1]Production plan'!AL111</f>
        <v>0</v>
      </c>
      <c r="AS143" s="39">
        <f>$C$143*'[1]Production plan'!AM111</f>
        <v>0</v>
      </c>
      <c r="AT143" s="39">
        <f>$C$143*'[1]Production plan'!AN111</f>
        <v>0</v>
      </c>
      <c r="AU143" s="39">
        <f>$C$143*'[1]Production plan'!AO111</f>
        <v>0</v>
      </c>
      <c r="AV143" s="39">
        <f>$C$143*'[1]Production plan'!AP111</f>
        <v>0</v>
      </c>
      <c r="AW143" s="39">
        <f>$C$143*'[1]Production plan'!AQ111</f>
        <v>0</v>
      </c>
      <c r="AX143" s="39">
        <f>$C$143*'[1]Production plan'!AR111</f>
        <v>0</v>
      </c>
      <c r="AY143" s="39">
        <f>$C$143*'[1]Production plan'!AS111</f>
        <v>0</v>
      </c>
      <c r="AZ143" s="39">
        <f>$C$143*'[1]Production plan'!AT111</f>
        <v>86250</v>
      </c>
      <c r="BA143" s="39">
        <f>$C$143*'[1]Production plan'!AU111</f>
        <v>172500</v>
      </c>
      <c r="BB143" s="39">
        <f>$C$143*'[1]Production plan'!AV111</f>
        <v>215625</v>
      </c>
      <c r="BC143" s="39">
        <f>$C$143*'[1]Production plan'!AW111</f>
        <v>293250</v>
      </c>
      <c r="BD143" s="39">
        <f>$C$143*'[1]Production plan'!AX111</f>
        <v>370875</v>
      </c>
      <c r="BE143" s="39">
        <f>$C$143*'[1]Production plan'!AY111</f>
        <v>370875</v>
      </c>
      <c r="BF143" s="39">
        <f>$C$143*'[1]Production plan'!AZ111</f>
        <v>370875</v>
      </c>
      <c r="BG143" s="39">
        <f>$C$143*'[1]Production plan'!BA111</f>
        <v>168187.5</v>
      </c>
      <c r="BH143" s="39">
        <f>$C$143*'[1]Production plan'!BB111</f>
        <v>0</v>
      </c>
      <c r="BI143" s="39">
        <f>$C$143*'[1]Production plan'!BC111</f>
        <v>0</v>
      </c>
      <c r="BJ143" s="39">
        <f>$C$143*'[1]Production plan'!BD111</f>
        <v>0</v>
      </c>
      <c r="BK143" s="39">
        <f>$C$143*'[1]Production plan'!BE111</f>
        <v>0</v>
      </c>
      <c r="BL143" s="39">
        <f>$C$143*'[1]Production plan'!BF111</f>
        <v>0</v>
      </c>
      <c r="BM143" s="39">
        <f>$C$143*'[1]Production plan'!BG111</f>
        <v>0</v>
      </c>
      <c r="BN143" s="39">
        <f>$C$143*'[1]Production plan'!BH111</f>
        <v>215625</v>
      </c>
      <c r="BO143" s="39">
        <f>$C$143*'[1]Production plan'!BI111</f>
        <v>372600</v>
      </c>
      <c r="BP143" s="39">
        <f>$C$143*'[1]Production plan'!BJ111</f>
        <v>223387.5</v>
      </c>
      <c r="BQ143" s="39">
        <f>$C$143*'[1]Production plan'!BK111</f>
        <v>372600</v>
      </c>
      <c r="BR143" s="39">
        <f>$C$143*'[1]Production plan'!BL111</f>
        <v>372600</v>
      </c>
      <c r="BS143" s="39">
        <f>$C$143*'[1]Production plan'!BM111</f>
        <v>372600</v>
      </c>
      <c r="BT143" s="39">
        <f>$C$143*'[1]Production plan'!BN111</f>
        <v>327750</v>
      </c>
      <c r="BU143" s="39">
        <f>$C$143*'[1]Production plan'!BO111</f>
        <v>0</v>
      </c>
      <c r="BV143" s="39">
        <f>$C$143*'[1]Production plan'!BP111</f>
        <v>0</v>
      </c>
      <c r="BW143" s="39">
        <f>$C$143*'[1]Production plan'!BQ111</f>
        <v>0</v>
      </c>
      <c r="BX143" s="39">
        <f>$C$143*'[1]Production plan'!BR111</f>
        <v>372600</v>
      </c>
      <c r="BY143" s="39">
        <f>$C$143*'[1]Production plan'!BS111</f>
        <v>372600</v>
      </c>
      <c r="BZ143" s="39">
        <f>$C$143*'[1]Production plan'!BT111</f>
        <v>0</v>
      </c>
    </row>
    <row r="144" spans="1:78" hidden="1" x14ac:dyDescent="0.25"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</row>
    <row r="145" spans="1:78" x14ac:dyDescent="0.25">
      <c r="G145" t="s">
        <v>103</v>
      </c>
      <c r="R145" s="40"/>
      <c r="S145" s="40"/>
      <c r="U145" s="40"/>
      <c r="V145" s="40">
        <v>688000</v>
      </c>
      <c r="W145" s="40"/>
      <c r="X145" s="40"/>
      <c r="Y145" s="40">
        <v>692737</v>
      </c>
      <c r="AY145">
        <v>688000</v>
      </c>
      <c r="BB145">
        <v>688000</v>
      </c>
      <c r="BI145">
        <v>688000</v>
      </c>
      <c r="BK145">
        <v>688000</v>
      </c>
      <c r="BM145">
        <v>688000</v>
      </c>
      <c r="BO145">
        <v>688000</v>
      </c>
      <c r="BQ145">
        <v>688000</v>
      </c>
      <c r="BW145">
        <v>688000</v>
      </c>
    </row>
    <row r="146" spans="1:78" hidden="1" x14ac:dyDescent="0.25">
      <c r="R146" s="40"/>
      <c r="S146" s="40"/>
      <c r="U146" s="40"/>
      <c r="V146" s="40"/>
      <c r="X146" s="40"/>
      <c r="Y146" s="40"/>
    </row>
    <row r="147" spans="1:78" x14ac:dyDescent="0.25">
      <c r="G147" t="s">
        <v>92</v>
      </c>
      <c r="I147">
        <f t="shared" ref="I147:O147" si="93">I148/AVERAGE(J143:P143)</f>
        <v>110.99744245524296</v>
      </c>
      <c r="J147">
        <f t="shared" si="93"/>
        <v>92.578099838969408</v>
      </c>
      <c r="K147">
        <f t="shared" si="93"/>
        <v>78.500805152979069</v>
      </c>
      <c r="L147">
        <f t="shared" si="93"/>
        <v>59.022699493626682</v>
      </c>
      <c r="M147">
        <f t="shared" si="93"/>
        <v>53.172652804032772</v>
      </c>
      <c r="N147">
        <f t="shared" si="93"/>
        <v>41.013254056732322</v>
      </c>
      <c r="O147">
        <f t="shared" si="93"/>
        <v>36.338359933957072</v>
      </c>
      <c r="P147">
        <f>P148/AVERAGE(Q143:W143)</f>
        <v>30.416456287985042</v>
      </c>
      <c r="Q147">
        <f t="shared" ref="Q147:BZ147" si="94">Q148/AVERAGE(R143:X143)</f>
        <v>23.300255754475703</v>
      </c>
      <c r="R147">
        <f t="shared" si="94"/>
        <v>18.768961352657005</v>
      </c>
      <c r="S147">
        <f t="shared" si="94"/>
        <v>19.219068507289382</v>
      </c>
      <c r="T147">
        <f t="shared" si="94"/>
        <v>19.788279773156901</v>
      </c>
      <c r="U147">
        <f t="shared" si="94"/>
        <v>22.568340593408401</v>
      </c>
      <c r="V147">
        <f t="shared" si="94"/>
        <v>38.374685338612309</v>
      </c>
      <c r="W147">
        <f t="shared" si="94"/>
        <v>30.977792704771208</v>
      </c>
      <c r="X147">
        <f t="shared" si="94"/>
        <v>27.419432859128911</v>
      </c>
      <c r="Y147">
        <f t="shared" si="94"/>
        <v>43.500866299244748</v>
      </c>
      <c r="Z147" s="1">
        <f t="shared" si="94"/>
        <v>35.537260955321152</v>
      </c>
      <c r="AA147" s="1">
        <f t="shared" si="94"/>
        <v>35.537260955321152</v>
      </c>
      <c r="AB147" s="1">
        <f t="shared" si="94"/>
        <v>35.537260955321152</v>
      </c>
      <c r="AC147">
        <f t="shared" si="94"/>
        <v>41.325958017432569</v>
      </c>
      <c r="AD147">
        <f t="shared" si="94"/>
        <v>63.242531795326826</v>
      </c>
      <c r="AE147">
        <f t="shared" si="94"/>
        <v>162.5741000467508</v>
      </c>
      <c r="AF147" t="e">
        <f t="shared" si="94"/>
        <v>#DIV/0!</v>
      </c>
      <c r="AG147" t="e">
        <f t="shared" si="94"/>
        <v>#DIV/0!</v>
      </c>
      <c r="AH147" t="e">
        <f t="shared" si="94"/>
        <v>#DIV/0!</v>
      </c>
      <c r="AI147" t="e">
        <f t="shared" si="94"/>
        <v>#DIV/0!</v>
      </c>
      <c r="AJ147" t="e">
        <f t="shared" si="94"/>
        <v>#DIV/0!</v>
      </c>
      <c r="AK147" t="e">
        <f t="shared" si="94"/>
        <v>#DIV/0!</v>
      </c>
      <c r="AL147" t="e">
        <f t="shared" si="94"/>
        <v>#DIV/0!</v>
      </c>
      <c r="AM147" t="e">
        <f t="shared" si="94"/>
        <v>#DIV/0!</v>
      </c>
      <c r="AN147" t="e">
        <f t="shared" si="94"/>
        <v>#DIV/0!</v>
      </c>
      <c r="AO147" t="e">
        <f t="shared" si="94"/>
        <v>#DIV/0!</v>
      </c>
      <c r="AP147" t="e">
        <f t="shared" si="94"/>
        <v>#DIV/0!</v>
      </c>
      <c r="AQ147" t="e">
        <f t="shared" si="94"/>
        <v>#DIV/0!</v>
      </c>
      <c r="AR147" t="e">
        <f t="shared" si="94"/>
        <v>#DIV/0!</v>
      </c>
      <c r="AS147">
        <f t="shared" si="94"/>
        <v>96.455942028985518</v>
      </c>
      <c r="AT147">
        <f t="shared" si="94"/>
        <v>32.151980676328499</v>
      </c>
      <c r="AU147">
        <f t="shared" si="94"/>
        <v>17.537444005270093</v>
      </c>
      <c r="AV147">
        <f t="shared" si="94"/>
        <v>10.83774629539163</v>
      </c>
      <c r="AW147">
        <f t="shared" si="94"/>
        <v>7.3072683355292058</v>
      </c>
      <c r="AX147">
        <f t="shared" si="94"/>
        <v>5.5117681159420293</v>
      </c>
      <c r="AY147">
        <f t="shared" si="94"/>
        <v>6.9859460178167803</v>
      </c>
      <c r="AZ147">
        <f t="shared" si="94"/>
        <v>6.3865328874024527</v>
      </c>
      <c r="BA147">
        <f t="shared" si="94"/>
        <v>6.3274035271520859</v>
      </c>
      <c r="BB147">
        <f t="shared" si="94"/>
        <v>9.2948659916617036</v>
      </c>
      <c r="BC147">
        <f t="shared" si="94"/>
        <v>9.8202898550724633</v>
      </c>
      <c r="BD147">
        <f t="shared" si="94"/>
        <v>10.969791881310529</v>
      </c>
      <c r="BE147">
        <f t="shared" si="94"/>
        <v>13.701008695652176</v>
      </c>
      <c r="BF147">
        <f t="shared" si="94"/>
        <v>28.477591973244149</v>
      </c>
      <c r="BG147">
        <f t="shared" si="94"/>
        <v>16.752521739130437</v>
      </c>
      <c r="BH147">
        <f t="shared" si="94"/>
        <v>6.1409537166900421</v>
      </c>
      <c r="BI147">
        <f t="shared" si="94"/>
        <v>10.384589320642549</v>
      </c>
      <c r="BJ147">
        <f t="shared" si="94"/>
        <v>7.1171875824651405</v>
      </c>
      <c r="BK147">
        <f t="shared" si="94"/>
        <v>8.507294552169899</v>
      </c>
      <c r="BL147">
        <f t="shared" si="94"/>
        <v>6.8644017285054382</v>
      </c>
      <c r="BM147">
        <f t="shared" si="94"/>
        <v>8.0013124885780265</v>
      </c>
      <c r="BN147">
        <f t="shared" si="94"/>
        <v>8.1070700391249257</v>
      </c>
      <c r="BO147">
        <f t="shared" si="94"/>
        <v>11.239898138785904</v>
      </c>
      <c r="BP147">
        <f t="shared" si="94"/>
        <v>11.895109128013559</v>
      </c>
      <c r="BQ147">
        <f t="shared" si="94"/>
        <v>13.422417073086368</v>
      </c>
      <c r="BR147">
        <f t="shared" si="94"/>
        <v>11.618121130365605</v>
      </c>
      <c r="BS147">
        <f t="shared" si="94"/>
        <v>13.221841651521506</v>
      </c>
      <c r="BT147">
        <f t="shared" si="94"/>
        <v>13.67854267310789</v>
      </c>
      <c r="BU147">
        <f t="shared" si="94"/>
        <v>11.398785560923242</v>
      </c>
      <c r="BV147">
        <f t="shared" si="94"/>
        <v>9.1190284487385931</v>
      </c>
      <c r="BW147">
        <f t="shared" si="94"/>
        <v>9.6089975845410631</v>
      </c>
      <c r="BX147">
        <f t="shared" si="94"/>
        <v>10.811996779388084</v>
      </c>
      <c r="BY147" t="e">
        <f t="shared" si="94"/>
        <v>#DIV/0!</v>
      </c>
      <c r="BZ147" t="e">
        <f t="shared" si="94"/>
        <v>#DIV/0!</v>
      </c>
    </row>
    <row r="148" spans="1:78" x14ac:dyDescent="0.25">
      <c r="G148" t="s">
        <v>95</v>
      </c>
      <c r="I148" s="39">
        <v>930000</v>
      </c>
      <c r="J148" s="39">
        <f>I148+J145-J143</f>
        <v>923962.5</v>
      </c>
      <c r="K148" s="39">
        <f t="shared" ref="K148:R148" si="95">J148+K145-K143</f>
        <v>914043.75</v>
      </c>
      <c r="L148" s="39">
        <f t="shared" si="95"/>
        <v>905418.75</v>
      </c>
      <c r="M148" s="39">
        <f t="shared" si="95"/>
        <v>904125</v>
      </c>
      <c r="N148" s="39">
        <f t="shared" si="95"/>
        <v>886875</v>
      </c>
      <c r="O148" s="39">
        <f t="shared" si="95"/>
        <v>884287.5</v>
      </c>
      <c r="P148" s="39">
        <f t="shared" si="95"/>
        <v>871350</v>
      </c>
      <c r="Q148" s="39">
        <f t="shared" si="95"/>
        <v>854100</v>
      </c>
      <c r="R148" s="39">
        <f t="shared" si="95"/>
        <v>832537.5</v>
      </c>
      <c r="S148" s="39">
        <f>R148+S145-S143</f>
        <v>798037.5</v>
      </c>
      <c r="T148" s="39">
        <f t="shared" ref="T148:X148" si="96">S148+T145-T143</f>
        <v>785100</v>
      </c>
      <c r="U148" s="39">
        <f t="shared" si="96"/>
        <v>735506.25</v>
      </c>
      <c r="V148" s="39">
        <f t="shared" si="96"/>
        <v>1401943.75</v>
      </c>
      <c r="W148" s="39">
        <f t="shared" si="96"/>
        <v>1358818.75</v>
      </c>
      <c r="X148" s="39">
        <f t="shared" si="96"/>
        <v>1285506.25</v>
      </c>
      <c r="Y148" s="39">
        <f>X148+Y145-Y143</f>
        <v>1902774.5</v>
      </c>
      <c r="Z148" s="41">
        <v>1480000</v>
      </c>
      <c r="AA148" s="1">
        <f t="shared" ref="AA148:BZ148" si="97">Z148+AA145-AA143</f>
        <v>1480000</v>
      </c>
      <c r="AB148" s="1">
        <f t="shared" si="97"/>
        <v>1480000</v>
      </c>
      <c r="AC148" s="39">
        <f t="shared" si="97"/>
        <v>1430837.5</v>
      </c>
      <c r="AD148" s="39">
        <f t="shared" si="97"/>
        <v>1336393.75</v>
      </c>
      <c r="AE148" s="39">
        <f t="shared" si="97"/>
        <v>1241950</v>
      </c>
      <c r="AF148" s="39">
        <f t="shared" si="97"/>
        <v>1188475</v>
      </c>
      <c r="AG148" s="39">
        <f t="shared" si="97"/>
        <v>1188475</v>
      </c>
      <c r="AH148" s="39">
        <f t="shared" si="97"/>
        <v>1188475</v>
      </c>
      <c r="AI148" s="39">
        <f t="shared" si="97"/>
        <v>1188475</v>
      </c>
      <c r="AJ148" s="39">
        <f t="shared" si="97"/>
        <v>1188475</v>
      </c>
      <c r="AK148" s="39">
        <f t="shared" si="97"/>
        <v>1188475</v>
      </c>
      <c r="AL148" s="39">
        <f t="shared" si="97"/>
        <v>1188475</v>
      </c>
      <c r="AM148" s="39">
        <f t="shared" si="97"/>
        <v>1188475</v>
      </c>
      <c r="AN148" s="39">
        <f t="shared" si="97"/>
        <v>1188475</v>
      </c>
      <c r="AO148" s="39">
        <f t="shared" si="97"/>
        <v>1188475</v>
      </c>
      <c r="AP148" s="39">
        <f t="shared" si="97"/>
        <v>1188475</v>
      </c>
      <c r="AQ148" s="39">
        <f t="shared" si="97"/>
        <v>1188475</v>
      </c>
      <c r="AR148" s="39">
        <f t="shared" si="97"/>
        <v>1188475</v>
      </c>
      <c r="AS148" s="39">
        <f t="shared" si="97"/>
        <v>1188475</v>
      </c>
      <c r="AT148" s="39">
        <f t="shared" si="97"/>
        <v>1188475</v>
      </c>
      <c r="AU148" s="39">
        <f t="shared" si="97"/>
        <v>1188475</v>
      </c>
      <c r="AV148" s="39">
        <f t="shared" si="97"/>
        <v>1188475</v>
      </c>
      <c r="AW148" s="39">
        <f t="shared" si="97"/>
        <v>1188475</v>
      </c>
      <c r="AX148" s="39">
        <f t="shared" si="97"/>
        <v>1188475</v>
      </c>
      <c r="AY148" s="39">
        <f t="shared" si="97"/>
        <v>1876475</v>
      </c>
      <c r="AZ148" s="39">
        <f t="shared" si="97"/>
        <v>1790225</v>
      </c>
      <c r="BA148" s="39">
        <f t="shared" si="97"/>
        <v>1617725</v>
      </c>
      <c r="BB148" s="39">
        <f t="shared" si="97"/>
        <v>2090100</v>
      </c>
      <c r="BC148" s="39">
        <f t="shared" si="97"/>
        <v>1796850</v>
      </c>
      <c r="BD148" s="39">
        <f t="shared" si="97"/>
        <v>1425975</v>
      </c>
      <c r="BE148" s="39">
        <f t="shared" si="97"/>
        <v>1055100</v>
      </c>
      <c r="BF148" s="39">
        <f t="shared" si="97"/>
        <v>684225</v>
      </c>
      <c r="BG148" s="39">
        <f t="shared" si="97"/>
        <v>516037.5</v>
      </c>
      <c r="BH148" s="39">
        <f t="shared" si="97"/>
        <v>516037.5</v>
      </c>
      <c r="BI148" s="39">
        <f t="shared" si="97"/>
        <v>1204037.5</v>
      </c>
      <c r="BJ148" s="39">
        <f t="shared" si="97"/>
        <v>1204037.5</v>
      </c>
      <c r="BK148" s="39">
        <f t="shared" si="97"/>
        <v>1892037.5</v>
      </c>
      <c r="BL148" s="39">
        <f t="shared" si="97"/>
        <v>1892037.5</v>
      </c>
      <c r="BM148" s="39">
        <f t="shared" si="97"/>
        <v>2580037.5</v>
      </c>
      <c r="BN148" s="39">
        <f t="shared" si="97"/>
        <v>2364412.5</v>
      </c>
      <c r="BO148" s="39">
        <f t="shared" si="97"/>
        <v>2679812.5</v>
      </c>
      <c r="BP148" s="39">
        <f t="shared" si="97"/>
        <v>2456425</v>
      </c>
      <c r="BQ148" s="39">
        <f t="shared" si="97"/>
        <v>2771825</v>
      </c>
      <c r="BR148" s="39">
        <f t="shared" si="97"/>
        <v>2399225</v>
      </c>
      <c r="BS148" s="39">
        <f t="shared" si="97"/>
        <v>2026625</v>
      </c>
      <c r="BT148" s="39">
        <f t="shared" si="97"/>
        <v>1698875</v>
      </c>
      <c r="BU148" s="39">
        <f t="shared" si="97"/>
        <v>1698875</v>
      </c>
      <c r="BV148" s="39">
        <f t="shared" si="97"/>
        <v>1698875</v>
      </c>
      <c r="BW148" s="39">
        <f t="shared" si="97"/>
        <v>2386875</v>
      </c>
      <c r="BX148" s="39">
        <f t="shared" si="97"/>
        <v>2014275</v>
      </c>
      <c r="BY148" s="39">
        <f t="shared" si="97"/>
        <v>1641675</v>
      </c>
      <c r="BZ148" s="39">
        <f t="shared" si="97"/>
        <v>1641675</v>
      </c>
    </row>
    <row r="150" spans="1:78" x14ac:dyDescent="0.25">
      <c r="A150" t="s">
        <v>117</v>
      </c>
      <c r="B150" t="s">
        <v>184</v>
      </c>
      <c r="D150">
        <f>35.8*1.15</f>
        <v>41.169999999999995</v>
      </c>
      <c r="E150">
        <v>12</v>
      </c>
      <c r="F150">
        <v>12</v>
      </c>
      <c r="G150" t="s">
        <v>102</v>
      </c>
      <c r="H150">
        <f>SUM(I152:BZ152)</f>
        <v>3451456</v>
      </c>
      <c r="I150" s="39">
        <f>$D$150*'[1]Production plan'!C114</f>
        <v>0</v>
      </c>
      <c r="J150" s="39">
        <f>$D$150*'[1]Production plan'!D114</f>
        <v>0</v>
      </c>
      <c r="K150" s="39">
        <f>$D$150*'[1]Production plan'!E114</f>
        <v>0</v>
      </c>
      <c r="L150" s="39">
        <f>$D$150*'[1]Production plan'!F114</f>
        <v>0</v>
      </c>
      <c r="M150" s="39">
        <f>$D$150*'[1]Production plan'!G114</f>
        <v>0</v>
      </c>
      <c r="N150" s="39">
        <f>$D$150*'[1]Production plan'!H114</f>
        <v>0</v>
      </c>
      <c r="O150" s="39">
        <f>$D$150*'[1]Production plan'!I114</f>
        <v>0</v>
      </c>
      <c r="P150" s="39">
        <f>$D$150*'[1]Production plan'!J114</f>
        <v>0</v>
      </c>
      <c r="Q150" s="39">
        <f>$D$150*'[1]Production plan'!K114</f>
        <v>0</v>
      </c>
      <c r="R150" s="39">
        <f>$D$150*'[1]Production plan'!L114</f>
        <v>0</v>
      </c>
      <c r="S150" s="39">
        <f>$D$150*'[1]Production plan'!M114</f>
        <v>0</v>
      </c>
      <c r="T150" s="39">
        <f>$D$150*'[1]Production plan'!N114</f>
        <v>0</v>
      </c>
      <c r="U150" s="39">
        <f>$D$150*'[1]Production plan'!O114</f>
        <v>0</v>
      </c>
      <c r="V150" s="39">
        <f>$D$150*'[1]Production plan'!P114</f>
        <v>0</v>
      </c>
      <c r="W150" s="39">
        <f>$D$150*'[1]Production plan'!Q114</f>
        <v>0</v>
      </c>
      <c r="X150" s="39">
        <f>$D$150*'[1]Production plan'!R114</f>
        <v>0</v>
      </c>
      <c r="Y150" s="39">
        <f>$D$150*'[1]Production plan'!S114</f>
        <v>0</v>
      </c>
      <c r="Z150" s="1">
        <f>$D$150*'[1]Production plan'!T114</f>
        <v>0</v>
      </c>
      <c r="AA150" s="1">
        <f>$D$150*'[1]Production plan'!U114</f>
        <v>0</v>
      </c>
      <c r="AB150" s="1">
        <f>$D$150*'[1]Production plan'!V114</f>
        <v>0</v>
      </c>
      <c r="AC150" s="39">
        <f>$D$150*'[1]Production plan'!W114</f>
        <v>0</v>
      </c>
      <c r="AD150" s="39">
        <f>$D$150*'[1]Production plan'!X114</f>
        <v>0</v>
      </c>
      <c r="AE150" s="39">
        <f>$D$150*'[1]Production plan'!Y114</f>
        <v>0</v>
      </c>
      <c r="AF150" s="39">
        <f>$D$150*'[1]Production plan'!Z114</f>
        <v>0</v>
      </c>
      <c r="AG150" s="39">
        <f>$D$150*'[1]Production plan'!AA114</f>
        <v>0</v>
      </c>
      <c r="AH150" s="39">
        <f>$D$150*'[1]Production plan'!AB114</f>
        <v>6175.4999999999991</v>
      </c>
      <c r="AI150" s="39">
        <f>$D$150*'[1]Production plan'!AC114</f>
        <v>10292.499999999998</v>
      </c>
      <c r="AJ150" s="39">
        <f>$D$150*'[1]Production plan'!AD114</f>
        <v>12350.999999999998</v>
      </c>
      <c r="AK150" s="39">
        <f>$D$150*'[1]Production plan'!AE114</f>
        <v>16467.999999999996</v>
      </c>
      <c r="AL150" s="39">
        <f>$D$150*'[1]Production plan'!AF114</f>
        <v>24701.999999999996</v>
      </c>
      <c r="AM150" s="39">
        <f>$D$150*'[1]Production plan'!AG114</f>
        <v>30877.499999999996</v>
      </c>
      <c r="AN150" s="39">
        <f>$D$150*'[1]Production plan'!AH114</f>
        <v>41169.999999999993</v>
      </c>
      <c r="AO150" s="39">
        <f>$D$150*'[1]Production plan'!AI114</f>
        <v>59284.799999999996</v>
      </c>
      <c r="AP150" s="39">
        <f>$D$150*'[1]Production plan'!AJ114</f>
        <v>69165.599999999991</v>
      </c>
      <c r="AQ150" s="39">
        <f>$D$150*'[1]Production plan'!AK114</f>
        <v>69165.599999999991</v>
      </c>
      <c r="AR150" s="39">
        <f>$D$150*'[1]Production plan'!AL114</f>
        <v>69165.599999999991</v>
      </c>
      <c r="AS150" s="39">
        <f>$D$150*'[1]Production plan'!AM114</f>
        <v>69165.599999999991</v>
      </c>
      <c r="AT150" s="39">
        <f>$D$150*'[1]Production plan'!AN114</f>
        <v>69165.599999999991</v>
      </c>
      <c r="AU150" s="39">
        <f>$D$150*'[1]Production plan'!AO114</f>
        <v>0</v>
      </c>
      <c r="AV150" s="39">
        <f>$D$150*'[1]Production plan'!AP114</f>
        <v>94690.999999999985</v>
      </c>
      <c r="AW150" s="39">
        <f>$D$150*'[1]Production plan'!AQ114</f>
        <v>105189.34999999999</v>
      </c>
      <c r="AX150" s="39">
        <f>$D$150*'[1]Production plan'!AR114</f>
        <v>0</v>
      </c>
      <c r="AY150" s="39">
        <f>$D$150*'[1]Production plan'!AS114</f>
        <v>0</v>
      </c>
      <c r="AZ150" s="39">
        <f>$D$150*'[1]Production plan'!AT114</f>
        <v>0</v>
      </c>
      <c r="BA150" s="39">
        <f>$D$150*'[1]Production plan'!AU114</f>
        <v>0</v>
      </c>
      <c r="BB150" s="39">
        <f>$D$150*'[1]Production plan'!AV114</f>
        <v>0</v>
      </c>
      <c r="BC150" s="39">
        <f>$D$150*'[1]Production plan'!AW114</f>
        <v>0</v>
      </c>
      <c r="BD150" s="39">
        <f>$D$150*'[1]Production plan'!AX114</f>
        <v>0</v>
      </c>
      <c r="BE150" s="39">
        <f>$D$150*'[1]Production plan'!AY114</f>
        <v>0</v>
      </c>
      <c r="BF150" s="39">
        <f>$D$150*'[1]Production plan'!AZ114</f>
        <v>0</v>
      </c>
      <c r="BG150" s="39">
        <f>$D$150*'[1]Production plan'!BA114</f>
        <v>0</v>
      </c>
      <c r="BH150" s="39">
        <f>$D$150*'[1]Production plan'!BB114</f>
        <v>205849.99999999997</v>
      </c>
      <c r="BI150" s="39">
        <f>$D$150*'[1]Production plan'!BC114</f>
        <v>354061.99999999994</v>
      </c>
      <c r="BJ150" s="39">
        <f>$D$150*'[1]Production plan'!BD114</f>
        <v>284072.99999999994</v>
      </c>
      <c r="BK150" s="39">
        <f>$D$150*'[1]Production plan'!BE114</f>
        <v>354061.99999999994</v>
      </c>
      <c r="BL150" s="39">
        <f>$D$150*'[1]Production plan'!BF114</f>
        <v>354061.99999999994</v>
      </c>
      <c r="BM150" s="39">
        <f>$D$150*'[1]Production plan'!BG114</f>
        <v>279955.99999999994</v>
      </c>
      <c r="BN150" s="39">
        <f>$D$150*'[1]Production plan'!BH114</f>
        <v>0</v>
      </c>
      <c r="BO150" s="39">
        <f>$D$150*'[1]Production plan'!BI114</f>
        <v>0</v>
      </c>
      <c r="BP150" s="39">
        <f>$D$150*'[1]Production plan'!BJ114</f>
        <v>0</v>
      </c>
      <c r="BQ150" s="39">
        <f>$D$150*'[1]Production plan'!BK114</f>
        <v>0</v>
      </c>
      <c r="BR150" s="39">
        <f>$D$150*'[1]Production plan'!BL114</f>
        <v>0</v>
      </c>
      <c r="BS150" s="39">
        <f>$D$150*'[1]Production plan'!BM114</f>
        <v>0</v>
      </c>
      <c r="BT150" s="39">
        <f>$D$150*'[1]Production plan'!BN114</f>
        <v>0</v>
      </c>
      <c r="BU150" s="39">
        <f>$D$150*'[1]Production plan'!BO114</f>
        <v>354061.99999999994</v>
      </c>
      <c r="BV150" s="39">
        <f>$D$150*'[1]Production plan'!BP114</f>
        <v>354061.99999999994</v>
      </c>
      <c r="BW150" s="39">
        <f>$D$150*'[1]Production plan'!BQ114</f>
        <v>294365.49999999994</v>
      </c>
      <c r="BX150" s="39">
        <f>$D$150*'[1]Production plan'!BR114</f>
        <v>0</v>
      </c>
      <c r="BY150" s="39">
        <f>$D$150*'[1]Production plan'!BS114</f>
        <v>0</v>
      </c>
      <c r="BZ150" s="39">
        <f>$D$150*'[1]Production plan'!BT114</f>
        <v>0</v>
      </c>
    </row>
    <row r="151" spans="1:78" hidden="1" x14ac:dyDescent="0.25"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</row>
    <row r="152" spans="1:78" x14ac:dyDescent="0.25">
      <c r="G152" t="s">
        <v>103</v>
      </c>
      <c r="N152" s="40">
        <v>54456</v>
      </c>
      <c r="AJ152" s="40">
        <f>202979/0.107</f>
        <v>1897000</v>
      </c>
      <c r="BP152">
        <v>500000</v>
      </c>
      <c r="BR152">
        <v>500000</v>
      </c>
      <c r="BT152">
        <v>500000</v>
      </c>
    </row>
    <row r="153" spans="1:78" hidden="1" x14ac:dyDescent="0.25">
      <c r="N153" s="30"/>
    </row>
    <row r="154" spans="1:78" x14ac:dyDescent="0.25">
      <c r="G154" t="s">
        <v>92</v>
      </c>
      <c r="I154" t="e">
        <f t="shared" ref="I154:O154" si="98">I155/AVERAGE(J150:P150)</f>
        <v>#DIV/0!</v>
      </c>
      <c r="J154" t="e">
        <f t="shared" si="98"/>
        <v>#DIV/0!</v>
      </c>
      <c r="K154" t="e">
        <f t="shared" si="98"/>
        <v>#DIV/0!</v>
      </c>
      <c r="L154" t="e">
        <f t="shared" si="98"/>
        <v>#DIV/0!</v>
      </c>
      <c r="M154" t="e">
        <f t="shared" si="98"/>
        <v>#DIV/0!</v>
      </c>
      <c r="N154" t="e">
        <f t="shared" si="98"/>
        <v>#DIV/0!</v>
      </c>
      <c r="O154" t="e">
        <f t="shared" si="98"/>
        <v>#DIV/0!</v>
      </c>
      <c r="P154" t="e">
        <f>P155/AVERAGE(Q150:W150)</f>
        <v>#DIV/0!</v>
      </c>
      <c r="Q154" t="e">
        <f t="shared" ref="Q154:BZ154" si="99">Q155/AVERAGE(R150:X150)</f>
        <v>#DIV/0!</v>
      </c>
      <c r="R154" t="e">
        <f t="shared" si="99"/>
        <v>#DIV/0!</v>
      </c>
      <c r="S154" t="e">
        <f t="shared" si="99"/>
        <v>#DIV/0!</v>
      </c>
      <c r="T154" t="e">
        <f t="shared" si="99"/>
        <v>#DIV/0!</v>
      </c>
      <c r="U154" t="e">
        <f t="shared" si="99"/>
        <v>#DIV/0!</v>
      </c>
      <c r="V154" t="e">
        <f t="shared" si="99"/>
        <v>#DIV/0!</v>
      </c>
      <c r="W154" t="e">
        <f t="shared" si="99"/>
        <v>#DIV/0!</v>
      </c>
      <c r="X154" t="e">
        <f t="shared" si="99"/>
        <v>#DIV/0!</v>
      </c>
      <c r="Y154" t="e">
        <f t="shared" si="99"/>
        <v>#DIV/0!</v>
      </c>
      <c r="Z154" s="1" t="e">
        <f t="shared" si="99"/>
        <v>#DIV/0!</v>
      </c>
      <c r="AA154" s="1">
        <f t="shared" si="99"/>
        <v>794.51785280544095</v>
      </c>
      <c r="AB154" s="1">
        <f t="shared" si="99"/>
        <v>297.94419480204039</v>
      </c>
      <c r="AC154">
        <f t="shared" si="99"/>
        <v>170.25382560116594</v>
      </c>
      <c r="AD154">
        <f t="shared" si="99"/>
        <v>108.34334356437833</v>
      </c>
      <c r="AE154">
        <f t="shared" si="99"/>
        <v>70.104516424009503</v>
      </c>
      <c r="AF154">
        <f t="shared" si="99"/>
        <v>48.643950171761688</v>
      </c>
      <c r="AG154">
        <f t="shared" si="99"/>
        <v>34.544254469801778</v>
      </c>
      <c r="AH154">
        <f t="shared" si="99"/>
        <v>24.92145103814687</v>
      </c>
      <c r="AI154">
        <f t="shared" si="99"/>
        <v>18.861860278900512</v>
      </c>
      <c r="AJ154">
        <f t="shared" si="99"/>
        <v>57.856736806039258</v>
      </c>
      <c r="AK154">
        <f t="shared" si="99"/>
        <v>49.15270247854999</v>
      </c>
      <c r="AL154">
        <f t="shared" si="99"/>
        <v>43.372185962219618</v>
      </c>
      <c r="AM154">
        <f t="shared" si="99"/>
        <v>39.166823144427717</v>
      </c>
      <c r="AN154">
        <f t="shared" si="99"/>
        <v>42.435809236341093</v>
      </c>
      <c r="AO154">
        <f t="shared" si="99"/>
        <v>38.083024568747327</v>
      </c>
      <c r="AP154">
        <f t="shared" si="99"/>
        <v>34.188195497675707</v>
      </c>
      <c r="AQ154">
        <f t="shared" si="99"/>
        <v>38.804281241596399</v>
      </c>
      <c r="AR154">
        <f t="shared" si="99"/>
        <v>45.30838257889183</v>
      </c>
      <c r="AS154">
        <f t="shared" si="99"/>
        <v>55.156597228094313</v>
      </c>
      <c r="AT154">
        <f t="shared" si="99"/>
        <v>71.820466093840636</v>
      </c>
      <c r="AU154">
        <f t="shared" si="99"/>
        <v>71.820466093840636</v>
      </c>
      <c r="AV154">
        <f t="shared" si="99"/>
        <v>130.17157060101616</v>
      </c>
      <c r="AW154" t="e">
        <f t="shared" si="99"/>
        <v>#DIV/0!</v>
      </c>
      <c r="AX154" t="e">
        <f t="shared" si="99"/>
        <v>#DIV/0!</v>
      </c>
      <c r="AY154" t="e">
        <f t="shared" si="99"/>
        <v>#DIV/0!</v>
      </c>
      <c r="AZ154" t="e">
        <f t="shared" si="99"/>
        <v>#DIV/0!</v>
      </c>
      <c r="BA154">
        <f t="shared" si="99"/>
        <v>62.940672577119258</v>
      </c>
      <c r="BB154">
        <f t="shared" si="99"/>
        <v>23.139953153352671</v>
      </c>
      <c r="BC154">
        <f t="shared" si="99"/>
        <v>15.351383555394943</v>
      </c>
      <c r="BD154">
        <f t="shared" si="99"/>
        <v>10.814548552769633</v>
      </c>
      <c r="BE154">
        <f t="shared" si="99"/>
        <v>8.3475693073102466</v>
      </c>
      <c r="BF154">
        <f t="shared" si="99"/>
        <v>7.0719856828223886</v>
      </c>
      <c r="BG154">
        <f t="shared" si="99"/>
        <v>7.0719856828223886</v>
      </c>
      <c r="BH154">
        <f t="shared" si="99"/>
        <v>7.0810977945720577</v>
      </c>
      <c r="BI154">
        <f t="shared" si="99"/>
        <v>7.1036687017992328</v>
      </c>
      <c r="BJ154">
        <f t="shared" si="99"/>
        <v>7.1334734535665119</v>
      </c>
      <c r="BK154">
        <f t="shared" si="99"/>
        <v>7.2080105769867702</v>
      </c>
      <c r="BL154">
        <f t="shared" si="99"/>
        <v>7.4710827772935691</v>
      </c>
      <c r="BM154" t="e">
        <f t="shared" si="99"/>
        <v>#DIV/0!</v>
      </c>
      <c r="BN154">
        <f t="shared" si="99"/>
        <v>0.37248405646468202</v>
      </c>
      <c r="BO154">
        <f t="shared" si="99"/>
        <v>0.18624202823234101</v>
      </c>
      <c r="BP154">
        <f t="shared" si="99"/>
        <v>3.6228633317356431</v>
      </c>
      <c r="BQ154">
        <f t="shared" si="99"/>
        <v>3.6228633317356431</v>
      </c>
      <c r="BR154">
        <f t="shared" si="99"/>
        <v>7.1141717195042942</v>
      </c>
      <c r="BS154">
        <f t="shared" si="99"/>
        <v>7.1141717195042942</v>
      </c>
      <c r="BT154">
        <f t="shared" si="99"/>
        <v>9.0904115205196661</v>
      </c>
      <c r="BU154">
        <f t="shared" si="99"/>
        <v>8.9815619325213678</v>
      </c>
      <c r="BV154">
        <f t="shared" si="99"/>
        <v>11.016458790177515</v>
      </c>
      <c r="BW154" t="e">
        <f t="shared" si="99"/>
        <v>#DIV/0!</v>
      </c>
      <c r="BX154" t="e">
        <f t="shared" si="99"/>
        <v>#DIV/0!</v>
      </c>
      <c r="BY154" t="e">
        <f t="shared" si="99"/>
        <v>#DIV/0!</v>
      </c>
      <c r="BZ154" t="e">
        <f t="shared" si="99"/>
        <v>#DIV/0!</v>
      </c>
    </row>
    <row r="155" spans="1:78" x14ac:dyDescent="0.25">
      <c r="G155" t="s">
        <v>95</v>
      </c>
      <c r="I155" s="39">
        <v>646479</v>
      </c>
      <c r="J155" s="39">
        <f>I155+J152-J150</f>
        <v>646479</v>
      </c>
      <c r="K155" s="39">
        <f t="shared" ref="K155:AH155" si="100">J155+K152-K150</f>
        <v>646479</v>
      </c>
      <c r="L155" s="39">
        <f t="shared" si="100"/>
        <v>646479</v>
      </c>
      <c r="M155" s="39">
        <f t="shared" si="100"/>
        <v>646479</v>
      </c>
      <c r="N155" s="39">
        <f t="shared" si="100"/>
        <v>700935</v>
      </c>
      <c r="O155" s="39">
        <f t="shared" si="100"/>
        <v>700935</v>
      </c>
      <c r="P155" s="39">
        <f t="shared" si="100"/>
        <v>700935</v>
      </c>
      <c r="Q155" s="39">
        <f t="shared" si="100"/>
        <v>700935</v>
      </c>
      <c r="R155" s="39">
        <f t="shared" si="100"/>
        <v>700935</v>
      </c>
      <c r="S155" s="39">
        <f t="shared" si="100"/>
        <v>700935</v>
      </c>
      <c r="T155" s="39">
        <f t="shared" si="100"/>
        <v>700935</v>
      </c>
      <c r="U155" s="39">
        <f t="shared" si="100"/>
        <v>700935</v>
      </c>
      <c r="V155" s="39">
        <f t="shared" si="100"/>
        <v>700935</v>
      </c>
      <c r="W155" s="39">
        <f t="shared" si="100"/>
        <v>700935</v>
      </c>
      <c r="X155" s="39">
        <f t="shared" si="100"/>
        <v>700935</v>
      </c>
      <c r="Y155" s="39">
        <f t="shared" si="100"/>
        <v>700935</v>
      </c>
      <c r="Z155" s="1">
        <f t="shared" si="100"/>
        <v>700935</v>
      </c>
      <c r="AA155" s="1">
        <f t="shared" si="100"/>
        <v>700935</v>
      </c>
      <c r="AB155" s="1">
        <f t="shared" si="100"/>
        <v>700935</v>
      </c>
      <c r="AC155" s="39">
        <f t="shared" si="100"/>
        <v>700935</v>
      </c>
      <c r="AD155" s="39">
        <f t="shared" si="100"/>
        <v>700935</v>
      </c>
      <c r="AE155" s="39">
        <f t="shared" si="100"/>
        <v>700935</v>
      </c>
      <c r="AF155" s="39">
        <f t="shared" si="100"/>
        <v>700935</v>
      </c>
      <c r="AG155" s="39">
        <f t="shared" si="100"/>
        <v>700935</v>
      </c>
      <c r="AH155" s="39">
        <f t="shared" si="100"/>
        <v>694759.5</v>
      </c>
      <c r="AI155" s="39">
        <f>AH155+AI152-AI150</f>
        <v>684467</v>
      </c>
      <c r="AJ155" s="39">
        <f t="shared" ref="AJ155:BZ155" si="101">AI155+AJ152-AJ150</f>
        <v>2569116</v>
      </c>
      <c r="AK155" s="39">
        <f t="shared" si="101"/>
        <v>2552648</v>
      </c>
      <c r="AL155" s="39">
        <f t="shared" si="101"/>
        <v>2527946</v>
      </c>
      <c r="AM155" s="39">
        <f t="shared" si="101"/>
        <v>2497068.5</v>
      </c>
      <c r="AN155" s="39">
        <f t="shared" si="101"/>
        <v>2455898.5</v>
      </c>
      <c r="AO155" s="39">
        <f t="shared" si="101"/>
        <v>2396613.7000000002</v>
      </c>
      <c r="AP155" s="39">
        <f t="shared" si="101"/>
        <v>2327448.1</v>
      </c>
      <c r="AQ155" s="39">
        <f t="shared" si="101"/>
        <v>2258282.5</v>
      </c>
      <c r="AR155" s="39">
        <f t="shared" si="101"/>
        <v>2189116.9</v>
      </c>
      <c r="AS155" s="39">
        <f t="shared" si="101"/>
        <v>2119951.2999999998</v>
      </c>
      <c r="AT155" s="39">
        <f t="shared" si="101"/>
        <v>2050785.6999999997</v>
      </c>
      <c r="AU155" s="39">
        <f t="shared" si="101"/>
        <v>2050785.6999999997</v>
      </c>
      <c r="AV155" s="39">
        <f t="shared" si="101"/>
        <v>1956094.6999999997</v>
      </c>
      <c r="AW155" s="39">
        <f t="shared" si="101"/>
        <v>1850905.3499999996</v>
      </c>
      <c r="AX155" s="39">
        <f t="shared" si="101"/>
        <v>1850905.3499999996</v>
      </c>
      <c r="AY155" s="39">
        <f t="shared" si="101"/>
        <v>1850905.3499999996</v>
      </c>
      <c r="AZ155" s="39">
        <f t="shared" si="101"/>
        <v>1850905.3499999996</v>
      </c>
      <c r="BA155" s="39">
        <f t="shared" si="101"/>
        <v>1850905.3499999996</v>
      </c>
      <c r="BB155" s="39">
        <f t="shared" si="101"/>
        <v>1850905.3499999996</v>
      </c>
      <c r="BC155" s="39">
        <f t="shared" si="101"/>
        <v>1850905.3499999996</v>
      </c>
      <c r="BD155" s="39">
        <f t="shared" si="101"/>
        <v>1850905.3499999996</v>
      </c>
      <c r="BE155" s="39">
        <f t="shared" si="101"/>
        <v>1850905.3499999996</v>
      </c>
      <c r="BF155" s="39">
        <f t="shared" si="101"/>
        <v>1850905.3499999996</v>
      </c>
      <c r="BG155" s="39">
        <f t="shared" si="101"/>
        <v>1850905.3499999996</v>
      </c>
      <c r="BH155" s="39">
        <f t="shared" si="101"/>
        <v>1645055.3499999996</v>
      </c>
      <c r="BI155" s="39">
        <f t="shared" si="101"/>
        <v>1290993.3499999996</v>
      </c>
      <c r="BJ155" s="39">
        <f t="shared" si="101"/>
        <v>1006920.3499999996</v>
      </c>
      <c r="BK155" s="39">
        <f t="shared" si="101"/>
        <v>652858.34999999963</v>
      </c>
      <c r="BL155" s="39">
        <f t="shared" si="101"/>
        <v>298796.34999999969</v>
      </c>
      <c r="BM155" s="39">
        <f t="shared" si="101"/>
        <v>18840.349999999744</v>
      </c>
      <c r="BN155" s="39">
        <f t="shared" si="101"/>
        <v>18840.349999999744</v>
      </c>
      <c r="BO155" s="39">
        <f t="shared" si="101"/>
        <v>18840.349999999744</v>
      </c>
      <c r="BP155" s="39">
        <f t="shared" si="101"/>
        <v>518840.34999999974</v>
      </c>
      <c r="BQ155" s="39">
        <f t="shared" si="101"/>
        <v>518840.34999999974</v>
      </c>
      <c r="BR155" s="39">
        <f t="shared" si="101"/>
        <v>1018840.3499999997</v>
      </c>
      <c r="BS155" s="39">
        <f t="shared" si="101"/>
        <v>1018840.3499999997</v>
      </c>
      <c r="BT155" s="39">
        <f t="shared" si="101"/>
        <v>1518840.3499999996</v>
      </c>
      <c r="BU155" s="39">
        <f t="shared" si="101"/>
        <v>1164778.3499999996</v>
      </c>
      <c r="BV155" s="39">
        <f t="shared" si="101"/>
        <v>810716.34999999963</v>
      </c>
      <c r="BW155" s="39">
        <f t="shared" si="101"/>
        <v>516350.84999999969</v>
      </c>
      <c r="BX155" s="39">
        <f t="shared" si="101"/>
        <v>516350.84999999969</v>
      </c>
      <c r="BY155" s="39">
        <f t="shared" si="101"/>
        <v>516350.84999999969</v>
      </c>
      <c r="BZ155" s="39">
        <f t="shared" si="101"/>
        <v>516350.84999999969</v>
      </c>
    </row>
    <row r="156" spans="1:78" x14ac:dyDescent="0.25">
      <c r="Q156" s="40"/>
    </row>
    <row r="157" spans="1:78" x14ac:dyDescent="0.25">
      <c r="A157" t="s">
        <v>118</v>
      </c>
      <c r="B157" t="s">
        <v>185</v>
      </c>
      <c r="C157">
        <f>0.076+0.12</f>
        <v>0.19600000000000001</v>
      </c>
      <c r="D157">
        <f>0.006*4+0.022*2</f>
        <v>6.8000000000000005E-2</v>
      </c>
      <c r="E157">
        <v>4</v>
      </c>
      <c r="F157">
        <v>9</v>
      </c>
      <c r="G157" t="s">
        <v>102</v>
      </c>
      <c r="H157">
        <f>SUM(I159:BZ159)</f>
        <v>15180</v>
      </c>
      <c r="I157" s="39">
        <f>$C$157*'[1]Production plan'!C123+$D$157*'[1]Production plan'!C126</f>
        <v>0</v>
      </c>
      <c r="J157" s="39">
        <f>$C$157*'[1]Production plan'!D123+$D$157*'[1]Production plan'!D126</f>
        <v>1.96</v>
      </c>
      <c r="K157" s="39">
        <f>$C$157*'[1]Production plan'!E123+$D$157*'[1]Production plan'!E126</f>
        <v>3.1360000000000001</v>
      </c>
      <c r="L157" s="39">
        <f>$C$157*'[1]Production plan'!F123+$D$157*'[1]Production plan'!F126</f>
        <v>11.76</v>
      </c>
      <c r="M157" s="39">
        <f>$C$157*'[1]Production plan'!G123+$D$157*'[1]Production plan'!G126</f>
        <v>1.96</v>
      </c>
      <c r="N157" s="39">
        <f>$C$157*'[1]Production plan'!H123+$D$157*'[1]Production plan'!H126</f>
        <v>23.52</v>
      </c>
      <c r="O157" s="39">
        <f>$C$157*'[1]Production plan'!I123+$D$157*'[1]Production plan'!I126</f>
        <v>3.528</v>
      </c>
      <c r="P157" s="39">
        <f>$C$157*'[1]Production plan'!J123+$D$157*'[1]Production plan'!J126</f>
        <v>17.64</v>
      </c>
      <c r="Q157" s="39">
        <f>$C$157*'[1]Production plan'!K123+$D$157*'[1]Production plan'!K126</f>
        <v>27.44</v>
      </c>
      <c r="R157" s="39">
        <f>$C$157*'[1]Production plan'!L123+$D$157*'[1]Production plan'!L126</f>
        <v>34.300000000000004</v>
      </c>
      <c r="S157" s="39">
        <f>$C$157*'[1]Production plan'!M123+$D$157*'[1]Production plan'!M126</f>
        <v>54.88</v>
      </c>
      <c r="T157" s="39">
        <f>$C$157*'[1]Production plan'!N123+$D$157*'[1]Production plan'!N126</f>
        <v>19.600000000000001</v>
      </c>
      <c r="U157" s="39">
        <f>$C$157*'[1]Production plan'!O123+$D$157*'[1]Production plan'!O126</f>
        <v>88.2</v>
      </c>
      <c r="V157" s="39">
        <f>$C$157*'[1]Production plan'!P123+$D$157*'[1]Production plan'!P126</f>
        <v>39.200000000000003</v>
      </c>
      <c r="W157" s="39">
        <f>$C$157*'[1]Production plan'!Q123+$D$157*'[1]Production plan'!Q126</f>
        <v>81.34</v>
      </c>
      <c r="X157" s="39">
        <f>$C$157*'[1]Production plan'!R123+$D$157*'[1]Production plan'!R126</f>
        <v>144.06</v>
      </c>
      <c r="Y157" s="39">
        <f>$C$157*'[1]Production plan'!S123+$D$157*'[1]Production plan'!S126</f>
        <v>149.94</v>
      </c>
      <c r="Z157" s="1">
        <f>$C$157*'[1]Production plan'!T123+$D$157*'[1]Production plan'!T126</f>
        <v>28.812000000000001</v>
      </c>
      <c r="AA157" s="1">
        <f>$C$157*'[1]Production plan'!U123+$D$157*'[1]Production plan'!U126</f>
        <v>0</v>
      </c>
      <c r="AB157" s="1">
        <f>$C$157*'[1]Production plan'!V123+$D$157*'[1]Production plan'!V126</f>
        <v>0</v>
      </c>
      <c r="AC157" s="39">
        <f>$C$157*'[1]Production plan'!W123+$D$157*'[1]Production plan'!W126</f>
        <v>94.08</v>
      </c>
      <c r="AD157" s="39">
        <f>$C$157*'[1]Production plan'!X123+$D$157*'[1]Production plan'!X126</f>
        <v>182.28</v>
      </c>
      <c r="AE157" s="39">
        <f>$C$157*'[1]Production plan'!Y123+$D$157*'[1]Production plan'!Y126</f>
        <v>182.28</v>
      </c>
      <c r="AF157" s="39">
        <f>$C$157*'[1]Production plan'!Z123+$D$157*'[1]Production plan'!Z126</f>
        <v>102.9</v>
      </c>
      <c r="AG157" s="39">
        <f>$C$157*'[1]Production plan'!AA123+$D$157*'[1]Production plan'!AA126</f>
        <v>0</v>
      </c>
      <c r="AH157" s="39">
        <f>$C$157*'[1]Production plan'!AB123+$D$157*'[1]Production plan'!AB126</f>
        <v>0</v>
      </c>
      <c r="AI157" s="39">
        <f>$C$157*'[1]Production plan'!AC123+$D$157*'[1]Production plan'!AC126</f>
        <v>0</v>
      </c>
      <c r="AJ157" s="39">
        <f>$C$157*'[1]Production plan'!AD123+$D$157*'[1]Production plan'!AD126</f>
        <v>2.04</v>
      </c>
      <c r="AK157" s="39">
        <f>$C$157*'[1]Production plan'!AE123+$D$157*'[1]Production plan'!AE126</f>
        <v>5.1000000000000005</v>
      </c>
      <c r="AL157" s="39">
        <f>$C$157*'[1]Production plan'!AF123+$D$157*'[1]Production plan'!AF126</f>
        <v>10.200000000000001</v>
      </c>
      <c r="AM157" s="39">
        <f>$C$157*'[1]Production plan'!AG123+$D$157*'[1]Production plan'!AG126</f>
        <v>17</v>
      </c>
      <c r="AN157" s="39">
        <f>$C$157*'[1]Production plan'!AH123+$D$157*'[1]Production plan'!AH126</f>
        <v>34</v>
      </c>
      <c r="AO157" s="39">
        <f>$C$157*'[1]Production plan'!AI123+$D$157*'[1]Production plan'!AI126</f>
        <v>40.800000000000004</v>
      </c>
      <c r="AP157" s="39">
        <f>$C$157*'[1]Production plan'!AJ123+$D$157*'[1]Production plan'!AJ126</f>
        <v>68</v>
      </c>
      <c r="AQ157" s="39">
        <f>$C$157*'[1]Production plan'!AK123+$D$157*'[1]Production plan'!AK126</f>
        <v>85</v>
      </c>
      <c r="AR157" s="39">
        <f>$C$157*'[1]Production plan'!AL123+$D$157*'[1]Production plan'!AL126</f>
        <v>102.00000000000001</v>
      </c>
      <c r="AS157" s="39">
        <f>$C$157*'[1]Production plan'!AM123+$D$157*'[1]Production plan'!AM126</f>
        <v>102.00000000000001</v>
      </c>
      <c r="AT157" s="39">
        <f>$C$157*'[1]Production plan'!AN123+$D$157*'[1]Production plan'!AN126</f>
        <v>102.00000000000001</v>
      </c>
      <c r="AU157" s="39">
        <f>$C$157*'[1]Production plan'!AO123+$D$157*'[1]Production plan'!AO126</f>
        <v>0</v>
      </c>
      <c r="AV157" s="39">
        <f>$C$157*'[1]Production plan'!AP123+$D$157*'[1]Production plan'!AP126</f>
        <v>144.16</v>
      </c>
      <c r="AW157" s="39">
        <f>$C$157*'[1]Production plan'!AQ123+$D$157*'[1]Production plan'!AQ126</f>
        <v>156.4</v>
      </c>
      <c r="AX157" s="39">
        <f>$C$157*'[1]Production plan'!AR123+$D$157*'[1]Production plan'!AR126</f>
        <v>0</v>
      </c>
      <c r="AY157" s="39">
        <f>$C$157*'[1]Production plan'!AS123+$D$157*'[1]Production plan'!AS126</f>
        <v>0</v>
      </c>
      <c r="AZ157" s="39">
        <f>$C$157*'[1]Production plan'!AT123+$D$157*'[1]Production plan'!AT126</f>
        <v>78.400000000000006</v>
      </c>
      <c r="BA157" s="39">
        <f>$C$157*'[1]Production plan'!AU123+$D$157*'[1]Production plan'!AU126</f>
        <v>147</v>
      </c>
      <c r="BB157" s="39">
        <f>$C$157*'[1]Production plan'!AV123+$D$157*'[1]Production plan'!AV126</f>
        <v>294</v>
      </c>
      <c r="BC157" s="39">
        <f>$C$157*'[1]Production plan'!AW123+$D$157*'[1]Production plan'!AW126</f>
        <v>539</v>
      </c>
      <c r="BD157" s="39">
        <f>$C$157*'[1]Production plan'!AX123+$D$157*'[1]Production plan'!AX126</f>
        <v>686</v>
      </c>
      <c r="BE157" s="39">
        <f>$C$157*'[1]Production plan'!AY123+$D$157*'[1]Production plan'!AY126</f>
        <v>842.80000000000007</v>
      </c>
      <c r="BF157" s="39">
        <f>$C$157*'[1]Production plan'!AZ123+$D$157*'[1]Production plan'!AZ126</f>
        <v>842.80000000000007</v>
      </c>
      <c r="BG157" s="39">
        <f>$C$157*'[1]Production plan'!BA123+$D$157*'[1]Production plan'!BA126</f>
        <v>323.40000000000003</v>
      </c>
      <c r="BH157" s="39">
        <f>$C$157*'[1]Production plan'!BB123+$D$157*'[1]Production plan'!BB126</f>
        <v>204.00000000000003</v>
      </c>
      <c r="BI157" s="39">
        <f>$C$157*'[1]Production plan'!BC123+$D$157*'[1]Production plan'!BC126</f>
        <v>476.00000000000006</v>
      </c>
      <c r="BJ157" s="39">
        <f>$C$157*'[1]Production plan'!BD123+$D$157*'[1]Production plan'!BD126</f>
        <v>476.00000000000006</v>
      </c>
      <c r="BK157" s="39">
        <f>$C$157*'[1]Production plan'!BE123+$D$157*'[1]Production plan'!BE126</f>
        <v>476.00000000000006</v>
      </c>
      <c r="BL157" s="39">
        <f>$C$157*'[1]Production plan'!BF123+$D$157*'[1]Production plan'!BF126</f>
        <v>476.00000000000006</v>
      </c>
      <c r="BM157" s="39">
        <f>$C$157*'[1]Production plan'!BG123+$D$157*'[1]Production plan'!BG126</f>
        <v>302.60000000000002</v>
      </c>
      <c r="BN157" s="39">
        <f>$C$157*'[1]Production plan'!BH123+$D$157*'[1]Production plan'!BH126</f>
        <v>352.8</v>
      </c>
      <c r="BO157" s="39">
        <f>$C$157*'[1]Production plan'!BI123+$D$157*'[1]Production plan'!BI126</f>
        <v>588</v>
      </c>
      <c r="BP157" s="39">
        <f>$C$157*'[1]Production plan'!BJ123+$D$157*'[1]Production plan'!BJ126</f>
        <v>588</v>
      </c>
      <c r="BQ157" s="39">
        <f>$C$157*'[1]Production plan'!BK123+$D$157*'[1]Production plan'!BK126</f>
        <v>686</v>
      </c>
      <c r="BR157" s="39">
        <f>$C$157*'[1]Production plan'!BL123+$D$157*'[1]Production plan'!BL126</f>
        <v>686</v>
      </c>
      <c r="BS157" s="39">
        <f>$C$157*'[1]Production plan'!BM123+$D$157*'[1]Production plan'!BM126</f>
        <v>686</v>
      </c>
      <c r="BT157" s="39">
        <f>$C$157*'[1]Production plan'!BN123+$D$157*'[1]Production plan'!BN126</f>
        <v>637</v>
      </c>
      <c r="BU157" s="39">
        <f>$C$157*'[1]Production plan'!BO123+$D$157*'[1]Production plan'!BO126</f>
        <v>496.40000000000003</v>
      </c>
      <c r="BV157" s="39">
        <f>$C$157*'[1]Production plan'!BP123+$D$157*'[1]Production plan'!BP126</f>
        <v>496.40000000000003</v>
      </c>
      <c r="BW157" s="39">
        <f>$C$157*'[1]Production plan'!BQ123+$D$157*'[1]Production plan'!BQ126</f>
        <v>341.70000000000005</v>
      </c>
      <c r="BX157" s="39">
        <f>$C$157*'[1]Production plan'!BR123+$D$157*'[1]Production plan'!BR126</f>
        <v>588</v>
      </c>
      <c r="BY157" s="39">
        <f>$C$157*'[1]Production plan'!BS123+$D$157*'[1]Production plan'!BS126</f>
        <v>725.2</v>
      </c>
      <c r="BZ157" s="39">
        <f>$C$157*'[1]Production plan'!BT123+$D$157*'[1]Production plan'!BT126</f>
        <v>0</v>
      </c>
    </row>
    <row r="158" spans="1:78" hidden="1" x14ac:dyDescent="0.25"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</row>
    <row r="159" spans="1:78" x14ac:dyDescent="0.25">
      <c r="G159" t="s">
        <v>103</v>
      </c>
      <c r="N159" s="40"/>
      <c r="Q159" s="40">
        <v>1320</v>
      </c>
      <c r="AE159">
        <v>660</v>
      </c>
      <c r="AY159">
        <v>1320</v>
      </c>
      <c r="BB159">
        <v>1320</v>
      </c>
      <c r="BE159">
        <f>66*40</f>
        <v>2640</v>
      </c>
      <c r="BK159">
        <f>66*40</f>
        <v>2640</v>
      </c>
      <c r="BO159">
        <f>66*40</f>
        <v>2640</v>
      </c>
      <c r="BS159">
        <v>1320</v>
      </c>
      <c r="BW159">
        <v>1320</v>
      </c>
    </row>
    <row r="160" spans="1:78" hidden="1" x14ac:dyDescent="0.25">
      <c r="N160" s="40"/>
    </row>
    <row r="161" spans="1:78" x14ac:dyDescent="0.25">
      <c r="G161" t="s">
        <v>92</v>
      </c>
      <c r="I161">
        <f t="shared" ref="I161:O161" si="102">I162/AVERAGE(J157:P157)</f>
        <v>152.7777777777778</v>
      </c>
      <c r="J161">
        <f t="shared" si="102"/>
        <v>108.87665198237885</v>
      </c>
      <c r="K161">
        <f t="shared" si="102"/>
        <v>80.453507340946175</v>
      </c>
      <c r="L161">
        <f t="shared" si="102"/>
        <v>58.701080432172866</v>
      </c>
      <c r="M161">
        <f t="shared" si="102"/>
        <v>52.901408450704231</v>
      </c>
      <c r="N161">
        <f t="shared" si="102"/>
        <v>38.298483639265761</v>
      </c>
      <c r="O161">
        <f t="shared" si="102"/>
        <v>33.353310104529619</v>
      </c>
      <c r="P161">
        <f>P162/AVERAGE(Q157:W157)</f>
        <v>26.836363636363629</v>
      </c>
      <c r="Q161">
        <f t="shared" ref="Q161:BZ161" si="103">Q162/AVERAGE(R157:X157)</f>
        <v>39.658113436457384</v>
      </c>
      <c r="R161">
        <f t="shared" si="103"/>
        <v>31.297065243754542</v>
      </c>
      <c r="S161">
        <f t="shared" si="103"/>
        <v>32.08031904084536</v>
      </c>
      <c r="T161">
        <f t="shared" si="103"/>
        <v>33.005109565950271</v>
      </c>
      <c r="U161">
        <f t="shared" si="103"/>
        <v>38.178539850953641</v>
      </c>
      <c r="V161">
        <f t="shared" si="103"/>
        <v>33.422445768236486</v>
      </c>
      <c r="W161">
        <f t="shared" si="103"/>
        <v>26.841628113463244</v>
      </c>
      <c r="X161">
        <f t="shared" si="103"/>
        <v>14.496573537163943</v>
      </c>
      <c r="Y161">
        <f t="shared" si="103"/>
        <v>13.873790552077404</v>
      </c>
      <c r="Z161" s="1">
        <f t="shared" si="103"/>
        <v>14.226477187733733</v>
      </c>
      <c r="AA161" s="1">
        <f t="shared" si="103"/>
        <v>14.226477187733733</v>
      </c>
      <c r="AB161" s="1">
        <f t="shared" si="103"/>
        <v>14.226477187733733</v>
      </c>
      <c r="AC161">
        <f t="shared" si="103"/>
        <v>15.612728434504792</v>
      </c>
      <c r="AD161">
        <f t="shared" si="103"/>
        <v>20.710919540229884</v>
      </c>
      <c r="AE161">
        <f t="shared" si="103"/>
        <v>78.162475049900209</v>
      </c>
      <c r="AF161">
        <f t="shared" si="103"/>
        <v>252.70693069306927</v>
      </c>
      <c r="AG161">
        <f t="shared" si="103"/>
        <v>126.9820895522388</v>
      </c>
      <c r="AH161">
        <f t="shared" si="103"/>
        <v>79.512149532710268</v>
      </c>
      <c r="AI161">
        <f t="shared" si="103"/>
        <v>48.989251439539345</v>
      </c>
      <c r="AJ161">
        <f t="shared" si="103"/>
        <v>33.30901960784314</v>
      </c>
      <c r="AK161">
        <f t="shared" si="103"/>
        <v>24.168000000000003</v>
      </c>
      <c r="AL161">
        <f t="shared" si="103"/>
        <v>19.06545454545455</v>
      </c>
      <c r="AM161">
        <f t="shared" si="103"/>
        <v>15.806624203821656</v>
      </c>
      <c r="AN161">
        <f t="shared" si="103"/>
        <v>16.405714285714286</v>
      </c>
      <c r="AO161">
        <f t="shared" si="103"/>
        <v>13.120856820744084</v>
      </c>
      <c r="AP161">
        <f t="shared" si="103"/>
        <v>10.755358898721733</v>
      </c>
      <c r="AQ161">
        <f t="shared" si="103"/>
        <v>11.281614349775786</v>
      </c>
      <c r="AR161">
        <f t="shared" si="103"/>
        <v>12.147169811320756</v>
      </c>
      <c r="AS161">
        <f t="shared" si="103"/>
        <v>11.258682634730542</v>
      </c>
      <c r="AT161">
        <f t="shared" si="103"/>
        <v>8.9378964179785552</v>
      </c>
      <c r="AU161">
        <f t="shared" si="103"/>
        <v>5.7331772281574729</v>
      </c>
      <c r="AV161">
        <f t="shared" si="103"/>
        <v>3.0390648666447166</v>
      </c>
      <c r="AW161">
        <f t="shared" si="103"/>
        <v>1.4887961476725531</v>
      </c>
      <c r="AX161">
        <f t="shared" si="103"/>
        <v>1.0038095238095244</v>
      </c>
      <c r="AY161">
        <f t="shared" si="103"/>
        <v>3.4510367346938775</v>
      </c>
      <c r="AZ161">
        <f t="shared" si="103"/>
        <v>3.0716342857142855</v>
      </c>
      <c r="BA161">
        <f t="shared" si="103"/>
        <v>2.7489967845659162</v>
      </c>
      <c r="BB161">
        <f t="shared" si="103"/>
        <v>4.4561205927439955</v>
      </c>
      <c r="BC161">
        <f t="shared" si="103"/>
        <v>3.549274474162555</v>
      </c>
      <c r="BD161">
        <f t="shared" si="103"/>
        <v>2.435115627574842</v>
      </c>
      <c r="BE161">
        <f t="shared" si="103"/>
        <v>6.5501973001038412</v>
      </c>
      <c r="BF161">
        <f t="shared" si="103"/>
        <v>5.6865603511338696</v>
      </c>
      <c r="BG161">
        <f t="shared" si="103"/>
        <v>4.806852428168197</v>
      </c>
      <c r="BH161">
        <f t="shared" si="103"/>
        <v>3.7666823409798553</v>
      </c>
      <c r="BI161">
        <f t="shared" si="103"/>
        <v>2.6149769896299921</v>
      </c>
      <c r="BJ161">
        <f t="shared" si="103"/>
        <v>1.4962979189485208</v>
      </c>
      <c r="BK161">
        <f t="shared" si="103"/>
        <v>5.5278730227754513</v>
      </c>
      <c r="BL161">
        <f t="shared" si="103"/>
        <v>4.37271969969661</v>
      </c>
      <c r="BM161">
        <f t="shared" si="103"/>
        <v>3.5250381173351011</v>
      </c>
      <c r="BN161">
        <f t="shared" si="103"/>
        <v>2.8436726656592022</v>
      </c>
      <c r="BO161">
        <f t="shared" si="103"/>
        <v>6.2639637026989092</v>
      </c>
      <c r="BP161">
        <f t="shared" si="103"/>
        <v>5.6253768457625011</v>
      </c>
      <c r="BQ161">
        <f t="shared" si="103"/>
        <v>4.544183136207554</v>
      </c>
      <c r="BR161">
        <f t="shared" si="103"/>
        <v>3.289962978819855</v>
      </c>
      <c r="BS161">
        <f t="shared" si="103"/>
        <v>5.3281748713733359</v>
      </c>
      <c r="BT161">
        <f t="shared" si="103"/>
        <v>4.2222487441930729</v>
      </c>
      <c r="BU161">
        <f t="shared" si="103"/>
        <v>3.1767024589782906</v>
      </c>
      <c r="BV161">
        <f t="shared" si="103"/>
        <v>2.1038322557254201</v>
      </c>
      <c r="BW161">
        <f t="shared" si="103"/>
        <v>4.2233658239415153</v>
      </c>
      <c r="BX161">
        <f t="shared" si="103"/>
        <v>3.4768560397131809</v>
      </c>
      <c r="BY161" t="e">
        <f t="shared" si="103"/>
        <v>#DIV/0!</v>
      </c>
      <c r="BZ161" t="e">
        <f t="shared" si="103"/>
        <v>#DIV/0!</v>
      </c>
    </row>
    <row r="162" spans="1:78" x14ac:dyDescent="0.25">
      <c r="G162" t="s">
        <v>95</v>
      </c>
      <c r="I162" s="39">
        <v>1386</v>
      </c>
      <c r="J162" s="39">
        <f>I162+J159-J157</f>
        <v>1384.04</v>
      </c>
      <c r="K162" s="39">
        <f t="shared" ref="K162" si="104">J162+K159-K157</f>
        <v>1380.904</v>
      </c>
      <c r="L162" s="39">
        <f>K162+L159-L157</f>
        <v>1369.144</v>
      </c>
      <c r="M162" s="39">
        <f t="shared" ref="M162:W162" si="105">L162+M159-M157</f>
        <v>1367.184</v>
      </c>
      <c r="N162" s="39">
        <f t="shared" si="105"/>
        <v>1343.664</v>
      </c>
      <c r="O162" s="39">
        <f t="shared" si="105"/>
        <v>1340.136</v>
      </c>
      <c r="P162" s="39">
        <f t="shared" si="105"/>
        <v>1322.4959999999999</v>
      </c>
      <c r="Q162" s="39">
        <f t="shared" si="105"/>
        <v>2615.056</v>
      </c>
      <c r="R162" s="39">
        <f t="shared" si="105"/>
        <v>2580.7559999999999</v>
      </c>
      <c r="S162" s="39">
        <f t="shared" si="105"/>
        <v>2525.8759999999997</v>
      </c>
      <c r="T162" s="39">
        <f t="shared" si="105"/>
        <v>2506.2759999999998</v>
      </c>
      <c r="U162" s="39">
        <f t="shared" si="105"/>
        <v>2418.076</v>
      </c>
      <c r="V162" s="39">
        <f t="shared" si="105"/>
        <v>2378.8760000000002</v>
      </c>
      <c r="W162" s="39">
        <f t="shared" si="105"/>
        <v>2297.5360000000001</v>
      </c>
      <c r="X162" s="20">
        <f>66*20</f>
        <v>1320</v>
      </c>
      <c r="Y162" s="39">
        <f t="shared" ref="Y162:BZ162" si="106">X162+Y159-Y157</f>
        <v>1170.06</v>
      </c>
      <c r="Z162" s="1">
        <f t="shared" si="106"/>
        <v>1141.248</v>
      </c>
      <c r="AA162" s="1">
        <f t="shared" si="106"/>
        <v>1141.248</v>
      </c>
      <c r="AB162" s="1">
        <f t="shared" si="106"/>
        <v>1141.248</v>
      </c>
      <c r="AC162" s="39">
        <f t="shared" si="106"/>
        <v>1047.1680000000001</v>
      </c>
      <c r="AD162" s="39">
        <f t="shared" si="106"/>
        <v>864.88800000000015</v>
      </c>
      <c r="AE162" s="39">
        <f t="shared" si="106"/>
        <v>1342.6080000000002</v>
      </c>
      <c r="AF162" s="39">
        <f t="shared" si="106"/>
        <v>1239.7080000000001</v>
      </c>
      <c r="AG162" s="39">
        <f t="shared" si="106"/>
        <v>1239.7080000000001</v>
      </c>
      <c r="AH162" s="39">
        <f t="shared" si="106"/>
        <v>1239.7080000000001</v>
      </c>
      <c r="AI162" s="39">
        <f t="shared" si="106"/>
        <v>1239.7080000000001</v>
      </c>
      <c r="AJ162" s="39">
        <f t="shared" si="106"/>
        <v>1237.6680000000001</v>
      </c>
      <c r="AK162" s="39">
        <f t="shared" si="106"/>
        <v>1232.5680000000002</v>
      </c>
      <c r="AL162" s="39">
        <f t="shared" si="106"/>
        <v>1222.3680000000002</v>
      </c>
      <c r="AM162" s="39">
        <f t="shared" si="106"/>
        <v>1205.3680000000002</v>
      </c>
      <c r="AN162" s="39">
        <f t="shared" si="106"/>
        <v>1171.3680000000002</v>
      </c>
      <c r="AO162" s="39">
        <f t="shared" si="106"/>
        <v>1130.5680000000002</v>
      </c>
      <c r="AP162" s="39">
        <f t="shared" si="106"/>
        <v>1062.5680000000002</v>
      </c>
      <c r="AQ162" s="39">
        <f t="shared" si="106"/>
        <v>977.56800000000021</v>
      </c>
      <c r="AR162" s="39">
        <f t="shared" si="106"/>
        <v>875.56800000000021</v>
      </c>
      <c r="AS162" s="39">
        <f t="shared" si="106"/>
        <v>773.56800000000021</v>
      </c>
      <c r="AT162" s="39">
        <f t="shared" si="106"/>
        <v>671.56800000000021</v>
      </c>
      <c r="AU162" s="39">
        <f t="shared" si="106"/>
        <v>671.56800000000021</v>
      </c>
      <c r="AV162" s="39">
        <f t="shared" si="106"/>
        <v>527.40800000000024</v>
      </c>
      <c r="AW162" s="39">
        <f t="shared" si="106"/>
        <v>371.00800000000027</v>
      </c>
      <c r="AX162" s="39">
        <f t="shared" si="106"/>
        <v>371.00800000000027</v>
      </c>
      <c r="AY162" s="39">
        <f t="shared" si="106"/>
        <v>1691.0080000000003</v>
      </c>
      <c r="AZ162" s="39">
        <f t="shared" si="106"/>
        <v>1612.6080000000002</v>
      </c>
      <c r="BA162" s="39">
        <f t="shared" si="106"/>
        <v>1465.6080000000002</v>
      </c>
      <c r="BB162" s="39">
        <f t="shared" si="106"/>
        <v>2491.6080000000002</v>
      </c>
      <c r="BC162" s="39">
        <f t="shared" si="106"/>
        <v>1952.6080000000002</v>
      </c>
      <c r="BD162" s="39">
        <f t="shared" si="106"/>
        <v>1266.6080000000002</v>
      </c>
      <c r="BE162" s="39">
        <f t="shared" si="106"/>
        <v>3063.808</v>
      </c>
      <c r="BF162" s="39">
        <f t="shared" si="106"/>
        <v>2221.0079999999998</v>
      </c>
      <c r="BG162" s="39">
        <f t="shared" si="106"/>
        <v>1897.6079999999997</v>
      </c>
      <c r="BH162" s="39">
        <f t="shared" si="106"/>
        <v>1693.6079999999997</v>
      </c>
      <c r="BI162" s="39">
        <f t="shared" si="106"/>
        <v>1217.6079999999997</v>
      </c>
      <c r="BJ162" s="39">
        <f t="shared" si="106"/>
        <v>741.60799999999972</v>
      </c>
      <c r="BK162" s="39">
        <f t="shared" si="106"/>
        <v>2905.6079999999997</v>
      </c>
      <c r="BL162" s="39">
        <f t="shared" si="106"/>
        <v>2429.6079999999997</v>
      </c>
      <c r="BM162" s="39">
        <f t="shared" si="106"/>
        <v>2127.0079999999998</v>
      </c>
      <c r="BN162" s="39">
        <f t="shared" si="106"/>
        <v>1774.2079999999999</v>
      </c>
      <c r="BO162" s="39">
        <f t="shared" si="106"/>
        <v>3826.2079999999996</v>
      </c>
      <c r="BP162" s="39">
        <f t="shared" si="106"/>
        <v>3238.2079999999996</v>
      </c>
      <c r="BQ162" s="39">
        <f t="shared" si="106"/>
        <v>2552.2079999999996</v>
      </c>
      <c r="BR162" s="39">
        <f t="shared" si="106"/>
        <v>1866.2079999999996</v>
      </c>
      <c r="BS162" s="39">
        <f t="shared" si="106"/>
        <v>2500.2079999999996</v>
      </c>
      <c r="BT162" s="39">
        <f t="shared" si="106"/>
        <v>1863.2079999999996</v>
      </c>
      <c r="BU162" s="39">
        <f t="shared" si="106"/>
        <v>1366.8079999999995</v>
      </c>
      <c r="BV162" s="39">
        <f t="shared" si="106"/>
        <v>870.40799999999945</v>
      </c>
      <c r="BW162" s="39">
        <f t="shared" si="106"/>
        <v>1848.7079999999994</v>
      </c>
      <c r="BX162" s="39">
        <f t="shared" si="106"/>
        <v>1260.7079999999994</v>
      </c>
      <c r="BY162" s="39">
        <f t="shared" si="106"/>
        <v>535.50799999999936</v>
      </c>
      <c r="BZ162" s="39">
        <f t="shared" si="106"/>
        <v>535.50799999999936</v>
      </c>
    </row>
    <row r="164" spans="1:78" x14ac:dyDescent="0.25">
      <c r="A164" t="s">
        <v>119</v>
      </c>
      <c r="B164" t="s">
        <v>186</v>
      </c>
      <c r="C164">
        <f>0.018*4</f>
        <v>7.1999999999999995E-2</v>
      </c>
      <c r="E164">
        <v>4</v>
      </c>
      <c r="F164">
        <v>9</v>
      </c>
      <c r="G164" t="s">
        <v>102</v>
      </c>
      <c r="H164">
        <f>SUM(I166:BZ166)</f>
        <v>4620</v>
      </c>
      <c r="I164" s="39">
        <f>$C$164*'[1]Production plan'!C123</f>
        <v>0</v>
      </c>
      <c r="J164" s="39">
        <f>$C$164*'[1]Production plan'!D123</f>
        <v>0.72</v>
      </c>
      <c r="K164" s="39">
        <f>$C$164*'[1]Production plan'!E123</f>
        <v>1.1519999999999999</v>
      </c>
      <c r="L164" s="39">
        <f>$C$164*'[1]Production plan'!F123</f>
        <v>4.3199999999999994</v>
      </c>
      <c r="M164" s="39">
        <f>$C$164*'[1]Production plan'!G123</f>
        <v>0.72</v>
      </c>
      <c r="N164" s="39">
        <f>$C$164*'[1]Production plan'!H123</f>
        <v>8.6399999999999988</v>
      </c>
      <c r="O164" s="39">
        <f>$C$164*'[1]Production plan'!I123</f>
        <v>1.2959999999999998</v>
      </c>
      <c r="P164" s="39">
        <f>$C$164*'[1]Production plan'!J123</f>
        <v>6.4799999999999995</v>
      </c>
      <c r="Q164" s="39">
        <f>$C$164*'[1]Production plan'!K123</f>
        <v>10.08</v>
      </c>
      <c r="R164" s="39">
        <f>$C$164*'[1]Production plan'!L123</f>
        <v>12.6</v>
      </c>
      <c r="S164" s="39">
        <f>$C$164*'[1]Production plan'!M123</f>
        <v>20.16</v>
      </c>
      <c r="T164" s="39">
        <f>$C$164*'[1]Production plan'!N123</f>
        <v>7.1999999999999993</v>
      </c>
      <c r="U164" s="39">
        <f>$C$164*'[1]Production plan'!O123</f>
        <v>32.4</v>
      </c>
      <c r="V164" s="39">
        <f>$C$164*'[1]Production plan'!P123</f>
        <v>14.399999999999999</v>
      </c>
      <c r="W164" s="39">
        <f>$C$164*'[1]Production plan'!Q123</f>
        <v>29.88</v>
      </c>
      <c r="X164" s="39">
        <f>$C$164*'[1]Production plan'!R123</f>
        <v>52.919999999999995</v>
      </c>
      <c r="Y164" s="39">
        <f>$C$164*'[1]Production plan'!S123</f>
        <v>55.08</v>
      </c>
      <c r="Z164" s="1">
        <f>$C$164*'[1]Production plan'!T123</f>
        <v>10.584</v>
      </c>
      <c r="AA164" s="1">
        <f>$C$164*'[1]Production plan'!U123</f>
        <v>0</v>
      </c>
      <c r="AB164" s="1">
        <f>$C$164*'[1]Production plan'!V123</f>
        <v>0</v>
      </c>
      <c r="AC164" s="39">
        <f>$C$164*'[1]Production plan'!W123</f>
        <v>34.559999999999995</v>
      </c>
      <c r="AD164" s="39">
        <f>$C$164*'[1]Production plan'!X123</f>
        <v>66.959999999999994</v>
      </c>
      <c r="AE164" s="39">
        <f>$C$164*'[1]Production plan'!Y123</f>
        <v>66.959999999999994</v>
      </c>
      <c r="AF164" s="39">
        <f>$C$164*'[1]Production plan'!Z123</f>
        <v>37.799999999999997</v>
      </c>
      <c r="AG164" s="39">
        <f>$C$164*'[1]Production plan'!AA123</f>
        <v>0</v>
      </c>
      <c r="AH164" s="39">
        <f>$C$164*'[1]Production plan'!AB123</f>
        <v>0</v>
      </c>
      <c r="AI164" s="39">
        <f>$C$164*'[1]Production plan'!AC123</f>
        <v>0</v>
      </c>
      <c r="AJ164" s="39">
        <f>$C$164*'[1]Production plan'!AD123</f>
        <v>0</v>
      </c>
      <c r="AK164" s="39">
        <f>$C$164*'[1]Production plan'!AE123</f>
        <v>0</v>
      </c>
      <c r="AL164" s="39">
        <f>$C$164*'[1]Production plan'!AF123</f>
        <v>0</v>
      </c>
      <c r="AM164" s="39">
        <f>$C$164*'[1]Production plan'!AG123</f>
        <v>0</v>
      </c>
      <c r="AN164" s="39">
        <f>$C$164*'[1]Production plan'!AH123</f>
        <v>0</v>
      </c>
      <c r="AO164" s="39">
        <f>$C$164*'[1]Production plan'!AI123</f>
        <v>0</v>
      </c>
      <c r="AP164" s="39">
        <f>$C$164*'[1]Production plan'!AJ123</f>
        <v>0</v>
      </c>
      <c r="AQ164" s="39">
        <f>$C$164*'[1]Production plan'!AK123</f>
        <v>0</v>
      </c>
      <c r="AR164" s="39">
        <f>$C$164*'[1]Production plan'!AL123</f>
        <v>0</v>
      </c>
      <c r="AS164" s="39">
        <f>$C$164*'[1]Production plan'!AM123</f>
        <v>0</v>
      </c>
      <c r="AT164" s="39">
        <f>$C$164*'[1]Production plan'!AN123</f>
        <v>0</v>
      </c>
      <c r="AU164" s="39">
        <f>$C$164*'[1]Production plan'!AO123</f>
        <v>0</v>
      </c>
      <c r="AV164" s="39">
        <f>$C$164*'[1]Production plan'!AP123</f>
        <v>0</v>
      </c>
      <c r="AW164" s="39">
        <f>$C$164*'[1]Production plan'!AQ123</f>
        <v>0</v>
      </c>
      <c r="AX164" s="39">
        <f>$C$164*'[1]Production plan'!AR123</f>
        <v>0</v>
      </c>
      <c r="AY164" s="39">
        <f>$C$164*'[1]Production plan'!AS123</f>
        <v>0</v>
      </c>
      <c r="AZ164" s="39">
        <f>$C$164*'[1]Production plan'!AT123</f>
        <v>28.799999999999997</v>
      </c>
      <c r="BA164" s="39">
        <f>$C$164*'[1]Production plan'!AU123</f>
        <v>53.999999999999993</v>
      </c>
      <c r="BB164" s="39">
        <f>$C$164*'[1]Production plan'!AV123</f>
        <v>107.99999999999999</v>
      </c>
      <c r="BC164" s="39">
        <f>$C$164*'[1]Production plan'!AW123</f>
        <v>197.99999999999997</v>
      </c>
      <c r="BD164" s="39">
        <f>$C$164*'[1]Production plan'!AX123</f>
        <v>251.99999999999997</v>
      </c>
      <c r="BE164" s="39">
        <f>$C$164*'[1]Production plan'!AY123</f>
        <v>309.59999999999997</v>
      </c>
      <c r="BF164" s="39">
        <f>$C$164*'[1]Production plan'!AZ123</f>
        <v>309.59999999999997</v>
      </c>
      <c r="BG164" s="39">
        <f>$C$164*'[1]Production plan'!BA123</f>
        <v>118.8</v>
      </c>
      <c r="BH164" s="39">
        <f>$C$164*'[1]Production plan'!BB123</f>
        <v>0</v>
      </c>
      <c r="BI164" s="39">
        <f>$C$164*'[1]Production plan'!BC123</f>
        <v>0</v>
      </c>
      <c r="BJ164" s="39">
        <f>$C$164*'[1]Production plan'!BD123</f>
        <v>0</v>
      </c>
      <c r="BK164" s="39">
        <f>$C$164*'[1]Production plan'!BE123</f>
        <v>0</v>
      </c>
      <c r="BL164" s="39">
        <f>$C$164*'[1]Production plan'!BF123</f>
        <v>0</v>
      </c>
      <c r="BM164" s="39">
        <f>$C$164*'[1]Production plan'!BG123</f>
        <v>0</v>
      </c>
      <c r="BN164" s="39">
        <f>$C$164*'[1]Production plan'!BH123</f>
        <v>129.6</v>
      </c>
      <c r="BO164" s="39">
        <f>$C$164*'[1]Production plan'!BI123</f>
        <v>215.99999999999997</v>
      </c>
      <c r="BP164" s="39">
        <f>$C$164*'[1]Production plan'!BJ123</f>
        <v>215.99999999999997</v>
      </c>
      <c r="BQ164" s="39">
        <f>$C$164*'[1]Production plan'!BK123</f>
        <v>251.99999999999997</v>
      </c>
      <c r="BR164" s="39">
        <f>$C$164*'[1]Production plan'!BL123</f>
        <v>251.99999999999997</v>
      </c>
      <c r="BS164" s="39">
        <f>$C$164*'[1]Production plan'!BM123</f>
        <v>251.99999999999997</v>
      </c>
      <c r="BT164" s="39">
        <f>$C$164*'[1]Production plan'!BN123</f>
        <v>233.99999999999997</v>
      </c>
      <c r="BU164" s="39">
        <f>$C$164*'[1]Production plan'!BO123</f>
        <v>0</v>
      </c>
      <c r="BV164" s="39">
        <f>$C$164*'[1]Production plan'!BP123</f>
        <v>0</v>
      </c>
      <c r="BW164" s="39">
        <f>$C$164*'[1]Production plan'!BQ123</f>
        <v>0</v>
      </c>
      <c r="BX164" s="39">
        <f>$C$164*'[1]Production plan'!BR123</f>
        <v>215.99999999999997</v>
      </c>
      <c r="BY164" s="39">
        <f>$C$164*'[1]Production plan'!BS123</f>
        <v>266.39999999999998</v>
      </c>
      <c r="BZ164" s="39">
        <f>$C$164*'[1]Production plan'!BT123</f>
        <v>0</v>
      </c>
    </row>
    <row r="165" spans="1:78" hidden="1" x14ac:dyDescent="0.25"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</row>
    <row r="166" spans="1:78" x14ac:dyDescent="0.25">
      <c r="G166" t="s">
        <v>103</v>
      </c>
      <c r="L166" s="40"/>
      <c r="N166" s="40"/>
      <c r="Q166" s="40">
        <v>660</v>
      </c>
      <c r="AN166">
        <v>660</v>
      </c>
      <c r="AY166">
        <v>660</v>
      </c>
      <c r="BE166">
        <v>660</v>
      </c>
      <c r="BK166">
        <v>660</v>
      </c>
      <c r="BO166">
        <v>660</v>
      </c>
      <c r="BW166">
        <v>660</v>
      </c>
    </row>
    <row r="167" spans="1:78" hidden="1" x14ac:dyDescent="0.25">
      <c r="L167" s="40"/>
      <c r="N167" s="40"/>
    </row>
    <row r="168" spans="1:78" x14ac:dyDescent="0.25">
      <c r="G168" t="s">
        <v>92</v>
      </c>
      <c r="I168">
        <f t="shared" ref="I168:O168" si="107">I169/AVERAGE(J164:P164)</f>
        <v>118.82716049382717</v>
      </c>
      <c r="J168">
        <f t="shared" si="107"/>
        <v>84.647577092511014</v>
      </c>
      <c r="K168">
        <f t="shared" si="107"/>
        <v>62.508972267536713</v>
      </c>
      <c r="L168">
        <f t="shared" si="107"/>
        <v>45.495798319327733</v>
      </c>
      <c r="M168">
        <f t="shared" si="107"/>
        <v>40.983748645720468</v>
      </c>
      <c r="N168">
        <f t="shared" si="107"/>
        <v>29.519553072625694</v>
      </c>
      <c r="O168">
        <f t="shared" si="107"/>
        <v>25.68780487804878</v>
      </c>
      <c r="P168">
        <f>P169/AVERAGE(Q164:W164)</f>
        <v>20.586363636363636</v>
      </c>
      <c r="Q168">
        <f t="shared" ref="Q168:BZ168" si="108">Q169/AVERAGE(R164:X164)</f>
        <v>42.215994338287338</v>
      </c>
      <c r="R168">
        <f t="shared" si="108"/>
        <v>33.342501414827396</v>
      </c>
      <c r="S168">
        <f t="shared" si="108"/>
        <v>34.22249881460408</v>
      </c>
      <c r="T168">
        <f t="shared" si="108"/>
        <v>35.226278269419858</v>
      </c>
      <c r="U168">
        <f t="shared" si="108"/>
        <v>40.841585617447691</v>
      </c>
      <c r="V168">
        <f t="shared" si="108"/>
        <v>35.792158405455019</v>
      </c>
      <c r="W168">
        <f t="shared" si="108"/>
        <v>28.812125177188967</v>
      </c>
      <c r="X168">
        <f t="shared" si="108"/>
        <v>19.731447314473147</v>
      </c>
      <c r="Y168">
        <f t="shared" si="108"/>
        <v>19.525785745905267</v>
      </c>
      <c r="Z168" s="1">
        <f t="shared" si="108"/>
        <v>20.168470040721353</v>
      </c>
      <c r="AA168" s="1">
        <f t="shared" si="108"/>
        <v>20.168470040721353</v>
      </c>
      <c r="AB168" s="1">
        <f t="shared" si="108"/>
        <v>20.168470040721353</v>
      </c>
      <c r="AC168">
        <f t="shared" si="108"/>
        <v>22.818728162124394</v>
      </c>
      <c r="AD168">
        <f t="shared" si="108"/>
        <v>32.92966781214205</v>
      </c>
      <c r="AE168">
        <f t="shared" si="108"/>
        <v>78.862222222222243</v>
      </c>
      <c r="AF168" t="e">
        <f t="shared" si="108"/>
        <v>#DIV/0!</v>
      </c>
      <c r="AG168" t="e">
        <f t="shared" si="108"/>
        <v>#DIV/0!</v>
      </c>
      <c r="AH168" t="e">
        <f t="shared" si="108"/>
        <v>#DIV/0!</v>
      </c>
      <c r="AI168" t="e">
        <f t="shared" si="108"/>
        <v>#DIV/0!</v>
      </c>
      <c r="AJ168" t="e">
        <f t="shared" si="108"/>
        <v>#DIV/0!</v>
      </c>
      <c r="AK168" t="e">
        <f t="shared" si="108"/>
        <v>#DIV/0!</v>
      </c>
      <c r="AL168" t="e">
        <f t="shared" si="108"/>
        <v>#DIV/0!</v>
      </c>
      <c r="AM168" t="e">
        <f t="shared" si="108"/>
        <v>#DIV/0!</v>
      </c>
      <c r="AN168" t="e">
        <f t="shared" si="108"/>
        <v>#DIV/0!</v>
      </c>
      <c r="AO168" t="e">
        <f t="shared" si="108"/>
        <v>#DIV/0!</v>
      </c>
      <c r="AP168" t="e">
        <f t="shared" si="108"/>
        <v>#DIV/0!</v>
      </c>
      <c r="AQ168" t="e">
        <f t="shared" si="108"/>
        <v>#DIV/0!</v>
      </c>
      <c r="AR168" t="e">
        <f t="shared" si="108"/>
        <v>#DIV/0!</v>
      </c>
      <c r="AS168">
        <f t="shared" si="108"/>
        <v>254.73583333333337</v>
      </c>
      <c r="AT168">
        <f t="shared" si="108"/>
        <v>88.60376811594206</v>
      </c>
      <c r="AU168">
        <f t="shared" si="108"/>
        <v>38.450691823899383</v>
      </c>
      <c r="AV168">
        <f t="shared" si="108"/>
        <v>18.869320987654323</v>
      </c>
      <c r="AW168">
        <f t="shared" si="108"/>
        <v>11.448801498127343</v>
      </c>
      <c r="AX168">
        <f t="shared" si="108"/>
        <v>7.7192676767676787</v>
      </c>
      <c r="AY168">
        <f t="shared" si="108"/>
        <v>9.4892000000000021</v>
      </c>
      <c r="AZ168">
        <f t="shared" si="108"/>
        <v>8.7072533333333357</v>
      </c>
      <c r="BA168">
        <f t="shared" si="108"/>
        <v>8.778388888888891</v>
      </c>
      <c r="BB168">
        <f t="shared" si="108"/>
        <v>8.9400606060606069</v>
      </c>
      <c r="BC168">
        <f t="shared" si="108"/>
        <v>9.3280727272727297</v>
      </c>
      <c r="BD168">
        <f t="shared" si="108"/>
        <v>10.123024390243904</v>
      </c>
      <c r="BE168">
        <f t="shared" si="108"/>
        <v>23.164313725490199</v>
      </c>
      <c r="BF168">
        <f t="shared" si="108"/>
        <v>65.289494949494966</v>
      </c>
      <c r="BG168">
        <f t="shared" si="108"/>
        <v>53.432037037037063</v>
      </c>
      <c r="BH168">
        <f t="shared" si="108"/>
        <v>20.037013888888897</v>
      </c>
      <c r="BI168">
        <f t="shared" si="108"/>
        <v>12.330470085470091</v>
      </c>
      <c r="BJ168">
        <f t="shared" si="108"/>
        <v>8.5112979351032489</v>
      </c>
      <c r="BK168">
        <f t="shared" si="108"/>
        <v>10.834076576576578</v>
      </c>
      <c r="BL168">
        <f t="shared" si="108"/>
        <v>8.7619854280510037</v>
      </c>
      <c r="BM168">
        <f t="shared" si="108"/>
        <v>7.4405723124516649</v>
      </c>
      <c r="BN168">
        <f t="shared" si="108"/>
        <v>7.4807257383966279</v>
      </c>
      <c r="BO168">
        <f t="shared" si="108"/>
        <v>11.39767164179105</v>
      </c>
      <c r="BP168">
        <f t="shared" si="108"/>
        <v>12.357163636363641</v>
      </c>
      <c r="BQ168">
        <f t="shared" si="108"/>
        <v>10.974415094339626</v>
      </c>
      <c r="BR168">
        <f t="shared" si="108"/>
        <v>8.9896654275092978</v>
      </c>
      <c r="BS168">
        <f t="shared" si="108"/>
        <v>9.6895477386934719</v>
      </c>
      <c r="BT168">
        <f t="shared" si="108"/>
        <v>9.4235820895522444</v>
      </c>
      <c r="BU168">
        <f t="shared" si="108"/>
        <v>7.8529850746268703</v>
      </c>
      <c r="BV168">
        <f t="shared" si="108"/>
        <v>6.2823880597014963</v>
      </c>
      <c r="BW168">
        <f t="shared" si="108"/>
        <v>8.8162686567164208</v>
      </c>
      <c r="BX168">
        <f t="shared" si="108"/>
        <v>9.0214414414414446</v>
      </c>
      <c r="BY168" t="e">
        <f t="shared" si="108"/>
        <v>#DIV/0!</v>
      </c>
      <c r="BZ168" t="e">
        <f t="shared" si="108"/>
        <v>#DIV/0!</v>
      </c>
    </row>
    <row r="169" spans="1:78" x14ac:dyDescent="0.25">
      <c r="G169" t="s">
        <v>95</v>
      </c>
      <c r="I169" s="39">
        <v>396</v>
      </c>
      <c r="J169" s="39">
        <f>I169+J166-J164</f>
        <v>395.28</v>
      </c>
      <c r="K169" s="39">
        <f t="shared" ref="K169" si="109">J169+K166-K164</f>
        <v>394.12799999999999</v>
      </c>
      <c r="L169" s="39">
        <f>K169+L166-L164</f>
        <v>389.80799999999999</v>
      </c>
      <c r="M169" s="39">
        <f t="shared" ref="M169:W169" si="110">L169+M166-M164</f>
        <v>389.08799999999997</v>
      </c>
      <c r="N169" s="39">
        <f t="shared" si="110"/>
        <v>380.44799999999998</v>
      </c>
      <c r="O169" s="39">
        <f t="shared" si="110"/>
        <v>379.15199999999999</v>
      </c>
      <c r="P169" s="39">
        <f t="shared" si="110"/>
        <v>372.67199999999997</v>
      </c>
      <c r="Q169" s="39">
        <f t="shared" si="110"/>
        <v>1022.592</v>
      </c>
      <c r="R169" s="39">
        <f t="shared" si="110"/>
        <v>1009.992</v>
      </c>
      <c r="S169" s="39">
        <f t="shared" si="110"/>
        <v>989.83199999999999</v>
      </c>
      <c r="T169" s="39">
        <f t="shared" si="110"/>
        <v>982.63199999999995</v>
      </c>
      <c r="U169" s="39">
        <f t="shared" si="110"/>
        <v>950.23199999999997</v>
      </c>
      <c r="V169" s="39">
        <f t="shared" si="110"/>
        <v>935.83199999999999</v>
      </c>
      <c r="W169" s="39">
        <f t="shared" si="110"/>
        <v>905.952</v>
      </c>
      <c r="X169" s="20">
        <v>660</v>
      </c>
      <c r="Y169" s="39">
        <f t="shared" ref="Y169:BZ169" si="111">X169+Y166-Y164</f>
        <v>604.91999999999996</v>
      </c>
      <c r="Z169" s="1">
        <f t="shared" si="111"/>
        <v>594.33600000000001</v>
      </c>
      <c r="AA169" s="1">
        <f t="shared" si="111"/>
        <v>594.33600000000001</v>
      </c>
      <c r="AB169" s="1">
        <f t="shared" si="111"/>
        <v>594.33600000000001</v>
      </c>
      <c r="AC169" s="39">
        <f t="shared" si="111"/>
        <v>559.77600000000007</v>
      </c>
      <c r="AD169" s="39">
        <f t="shared" si="111"/>
        <v>492.81600000000009</v>
      </c>
      <c r="AE169" s="39">
        <f t="shared" si="111"/>
        <v>425.85600000000011</v>
      </c>
      <c r="AF169" s="39">
        <f t="shared" si="111"/>
        <v>388.0560000000001</v>
      </c>
      <c r="AG169" s="39">
        <f t="shared" si="111"/>
        <v>388.0560000000001</v>
      </c>
      <c r="AH169" s="39">
        <f t="shared" si="111"/>
        <v>388.0560000000001</v>
      </c>
      <c r="AI169" s="39">
        <f t="shared" si="111"/>
        <v>388.0560000000001</v>
      </c>
      <c r="AJ169" s="39">
        <f t="shared" si="111"/>
        <v>388.0560000000001</v>
      </c>
      <c r="AK169" s="39">
        <f t="shared" si="111"/>
        <v>388.0560000000001</v>
      </c>
      <c r="AL169" s="39">
        <f t="shared" si="111"/>
        <v>388.0560000000001</v>
      </c>
      <c r="AM169" s="39">
        <f t="shared" si="111"/>
        <v>388.0560000000001</v>
      </c>
      <c r="AN169" s="39">
        <f t="shared" si="111"/>
        <v>1048.056</v>
      </c>
      <c r="AO169" s="39">
        <f t="shared" si="111"/>
        <v>1048.056</v>
      </c>
      <c r="AP169" s="39">
        <f t="shared" si="111"/>
        <v>1048.056</v>
      </c>
      <c r="AQ169" s="39">
        <f t="shared" si="111"/>
        <v>1048.056</v>
      </c>
      <c r="AR169" s="39">
        <f t="shared" si="111"/>
        <v>1048.056</v>
      </c>
      <c r="AS169" s="39">
        <f t="shared" si="111"/>
        <v>1048.056</v>
      </c>
      <c r="AT169" s="39">
        <f t="shared" si="111"/>
        <v>1048.056</v>
      </c>
      <c r="AU169" s="39">
        <f t="shared" si="111"/>
        <v>1048.056</v>
      </c>
      <c r="AV169" s="39">
        <f t="shared" si="111"/>
        <v>1048.056</v>
      </c>
      <c r="AW169" s="39">
        <f t="shared" si="111"/>
        <v>1048.056</v>
      </c>
      <c r="AX169" s="39">
        <f t="shared" si="111"/>
        <v>1048.056</v>
      </c>
      <c r="AY169" s="39">
        <f t="shared" si="111"/>
        <v>1708.056</v>
      </c>
      <c r="AZ169" s="39">
        <f t="shared" si="111"/>
        <v>1679.2560000000001</v>
      </c>
      <c r="BA169" s="39">
        <f t="shared" si="111"/>
        <v>1625.2560000000001</v>
      </c>
      <c r="BB169" s="39">
        <f t="shared" si="111"/>
        <v>1517.2560000000001</v>
      </c>
      <c r="BC169" s="39">
        <f t="shared" si="111"/>
        <v>1319.2560000000001</v>
      </c>
      <c r="BD169" s="39">
        <f t="shared" si="111"/>
        <v>1067.2560000000001</v>
      </c>
      <c r="BE169" s="39">
        <f t="shared" si="111"/>
        <v>1417.6560000000002</v>
      </c>
      <c r="BF169" s="39">
        <f t="shared" si="111"/>
        <v>1108.0560000000003</v>
      </c>
      <c r="BG169" s="39">
        <f t="shared" si="111"/>
        <v>989.25600000000031</v>
      </c>
      <c r="BH169" s="39">
        <f t="shared" si="111"/>
        <v>989.25600000000031</v>
      </c>
      <c r="BI169" s="39">
        <f t="shared" si="111"/>
        <v>989.25600000000031</v>
      </c>
      <c r="BJ169" s="39">
        <f t="shared" si="111"/>
        <v>989.25600000000031</v>
      </c>
      <c r="BK169" s="39">
        <f t="shared" si="111"/>
        <v>1649.2560000000003</v>
      </c>
      <c r="BL169" s="39">
        <f t="shared" si="111"/>
        <v>1649.2560000000003</v>
      </c>
      <c r="BM169" s="39">
        <f t="shared" si="111"/>
        <v>1649.2560000000003</v>
      </c>
      <c r="BN169" s="39">
        <f t="shared" si="111"/>
        <v>1519.6560000000004</v>
      </c>
      <c r="BO169" s="39">
        <f t="shared" si="111"/>
        <v>1963.6560000000004</v>
      </c>
      <c r="BP169" s="39">
        <f t="shared" si="111"/>
        <v>1747.6560000000004</v>
      </c>
      <c r="BQ169" s="39">
        <f t="shared" si="111"/>
        <v>1495.6560000000004</v>
      </c>
      <c r="BR169" s="39">
        <f t="shared" si="111"/>
        <v>1243.6560000000004</v>
      </c>
      <c r="BS169" s="39">
        <f t="shared" si="111"/>
        <v>991.6560000000004</v>
      </c>
      <c r="BT169" s="39">
        <f t="shared" si="111"/>
        <v>757.6560000000004</v>
      </c>
      <c r="BU169" s="39">
        <f t="shared" si="111"/>
        <v>757.6560000000004</v>
      </c>
      <c r="BV169" s="39">
        <f t="shared" si="111"/>
        <v>757.6560000000004</v>
      </c>
      <c r="BW169" s="39">
        <f t="shared" si="111"/>
        <v>1417.6560000000004</v>
      </c>
      <c r="BX169" s="39">
        <f t="shared" si="111"/>
        <v>1201.6560000000004</v>
      </c>
      <c r="BY169" s="39">
        <f t="shared" si="111"/>
        <v>935.25600000000043</v>
      </c>
      <c r="BZ169" s="39">
        <f t="shared" si="111"/>
        <v>935.25600000000043</v>
      </c>
    </row>
    <row r="171" spans="1:78" x14ac:dyDescent="0.25">
      <c r="A171" t="s">
        <v>120</v>
      </c>
      <c r="B171" t="s">
        <v>187</v>
      </c>
      <c r="C171">
        <v>1</v>
      </c>
      <c r="E171">
        <v>12</v>
      </c>
      <c r="F171">
        <v>6</v>
      </c>
      <c r="G171" t="s">
        <v>102</v>
      </c>
      <c r="H171">
        <f>SUM(I173:BZ173)</f>
        <v>7680</v>
      </c>
      <c r="I171" s="39">
        <f>$C$171*'[1]Production plan'!C123</f>
        <v>0</v>
      </c>
      <c r="J171" s="39">
        <f>$C$171*'[1]Production plan'!D123</f>
        <v>10</v>
      </c>
      <c r="K171" s="39">
        <f>$C$171*'[1]Production plan'!E123</f>
        <v>16</v>
      </c>
      <c r="L171" s="39">
        <f>$C$171*'[1]Production plan'!F123</f>
        <v>60</v>
      </c>
      <c r="M171" s="39">
        <f>$C$171*'[1]Production plan'!G123</f>
        <v>10</v>
      </c>
      <c r="N171" s="39">
        <f>$C$171*'[1]Production plan'!H123</f>
        <v>120</v>
      </c>
      <c r="O171" s="39">
        <f>$C$171*'[1]Production plan'!I123</f>
        <v>18</v>
      </c>
      <c r="P171" s="39">
        <f>$C$171*'[1]Production plan'!J123</f>
        <v>90</v>
      </c>
      <c r="Q171" s="39">
        <f>$C$171*'[1]Production plan'!K123</f>
        <v>140</v>
      </c>
      <c r="R171" s="39">
        <f>$C$171*'[1]Production plan'!L123</f>
        <v>175</v>
      </c>
      <c r="S171" s="39">
        <f>$C$171*'[1]Production plan'!M123</f>
        <v>280</v>
      </c>
      <c r="T171" s="39">
        <f>$C$171*'[1]Production plan'!N123</f>
        <v>100</v>
      </c>
      <c r="U171" s="39">
        <f>$C$171*'[1]Production plan'!O123</f>
        <v>450</v>
      </c>
      <c r="V171" s="39">
        <f>$C$171*'[1]Production plan'!P123</f>
        <v>200</v>
      </c>
      <c r="W171" s="39">
        <f>$C$171*'[1]Production plan'!Q123</f>
        <v>415</v>
      </c>
      <c r="X171" s="39">
        <f>$C$171*'[1]Production plan'!R123</f>
        <v>735</v>
      </c>
      <c r="Y171" s="39">
        <f>$C$171*'[1]Production plan'!S123</f>
        <v>765</v>
      </c>
      <c r="Z171" s="1">
        <f>$C$171*'[1]Production plan'!T123</f>
        <v>147</v>
      </c>
      <c r="AA171" s="1">
        <f>$C$171*'[1]Production plan'!U123</f>
        <v>0</v>
      </c>
      <c r="AB171" s="1">
        <f>$C$171*'[1]Production plan'!V123</f>
        <v>0</v>
      </c>
      <c r="AC171" s="39">
        <f>$C$171*'[1]Production plan'!W123</f>
        <v>480</v>
      </c>
      <c r="AD171" s="39">
        <f>$C$171*'[1]Production plan'!X123</f>
        <v>930</v>
      </c>
      <c r="AE171" s="39">
        <f>$C$171*'[1]Production plan'!Y123</f>
        <v>930</v>
      </c>
      <c r="AF171" s="39">
        <f>$C$171*'[1]Production plan'!Z123</f>
        <v>525</v>
      </c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</row>
    <row r="172" spans="1:78" hidden="1" x14ac:dyDescent="0.25"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</row>
    <row r="173" spans="1:78" x14ac:dyDescent="0.25">
      <c r="G173" t="s">
        <v>103</v>
      </c>
      <c r="O173" s="40"/>
      <c r="Q173" s="40">
        <v>7680</v>
      </c>
    </row>
    <row r="174" spans="1:78" hidden="1" x14ac:dyDescent="0.25">
      <c r="O174" s="40"/>
    </row>
    <row r="175" spans="1:78" x14ac:dyDescent="0.25">
      <c r="G175" t="s">
        <v>92</v>
      </c>
      <c r="I175">
        <f t="shared" ref="I175:O175" si="112">I176/AVERAGE(J171:P171)</f>
        <v>162.03703703703704</v>
      </c>
      <c r="J175">
        <f t="shared" si="112"/>
        <v>115.48458149779735</v>
      </c>
      <c r="K175">
        <f t="shared" si="112"/>
        <v>85.347471451876018</v>
      </c>
      <c r="L175">
        <f t="shared" si="112"/>
        <v>62.30252100840336</v>
      </c>
      <c r="M175">
        <f t="shared" si="112"/>
        <v>56.151679306608884</v>
      </c>
      <c r="N175">
        <f t="shared" si="112"/>
        <v>40.692737430167597</v>
      </c>
      <c r="O175">
        <f t="shared" si="112"/>
        <v>35.443902439024392</v>
      </c>
      <c r="P175">
        <f>P176/AVERAGE(Q171:W171)</f>
        <v>28.540909090909093</v>
      </c>
      <c r="Q175">
        <f t="shared" ref="Q175:BZ175" si="113">Q176/AVERAGE(R171:X171)</f>
        <v>43.741825902335457</v>
      </c>
      <c r="R175">
        <f t="shared" si="113"/>
        <v>34.562648556876063</v>
      </c>
      <c r="S175">
        <f t="shared" si="113"/>
        <v>35.500355618776673</v>
      </c>
      <c r="T175">
        <f t="shared" si="113"/>
        <v>36.551253687315629</v>
      </c>
      <c r="U175">
        <f t="shared" si="113"/>
        <v>42.43015030946065</v>
      </c>
      <c r="V175">
        <f t="shared" si="113"/>
        <v>37.205743509047991</v>
      </c>
      <c r="W175">
        <f t="shared" si="113"/>
        <v>29.987569512594046</v>
      </c>
      <c r="X175">
        <f t="shared" si="113"/>
        <v>26.607318573185733</v>
      </c>
      <c r="Y175">
        <f t="shared" si="113"/>
        <v>26.949535192563083</v>
      </c>
      <c r="Z175" s="1">
        <f t="shared" si="113"/>
        <v>23.97696335078534</v>
      </c>
      <c r="AA175" s="1">
        <f t="shared" si="113"/>
        <v>19.980802792321118</v>
      </c>
      <c r="AB175" s="1">
        <f t="shared" si="113"/>
        <v>15.984642233856894</v>
      </c>
      <c r="AC175">
        <f t="shared" si="113"/>
        <v>13.797484276729559</v>
      </c>
      <c r="AD175">
        <f t="shared" si="113"/>
        <v>13.799312714776633</v>
      </c>
      <c r="AE175">
        <f t="shared" si="113"/>
        <v>17.35047619047619</v>
      </c>
      <c r="AF175" t="e">
        <f t="shared" si="113"/>
        <v>#DIV/0!</v>
      </c>
      <c r="AG175" t="e">
        <f t="shared" si="113"/>
        <v>#DIV/0!</v>
      </c>
      <c r="AH175" t="e">
        <f t="shared" si="113"/>
        <v>#DIV/0!</v>
      </c>
      <c r="AI175" t="e">
        <f t="shared" si="113"/>
        <v>#DIV/0!</v>
      </c>
      <c r="AJ175" t="e">
        <f t="shared" si="113"/>
        <v>#DIV/0!</v>
      </c>
      <c r="AK175" t="e">
        <f t="shared" si="113"/>
        <v>#DIV/0!</v>
      </c>
      <c r="AL175" t="e">
        <f t="shared" si="113"/>
        <v>#DIV/0!</v>
      </c>
      <c r="AM175" t="e">
        <f t="shared" si="113"/>
        <v>#DIV/0!</v>
      </c>
      <c r="AN175" t="e">
        <f t="shared" si="113"/>
        <v>#DIV/0!</v>
      </c>
      <c r="AO175" t="e">
        <f t="shared" si="113"/>
        <v>#DIV/0!</v>
      </c>
      <c r="AP175" t="e">
        <f t="shared" si="113"/>
        <v>#DIV/0!</v>
      </c>
      <c r="AQ175" t="e">
        <f t="shared" si="113"/>
        <v>#DIV/0!</v>
      </c>
      <c r="AR175" t="e">
        <f t="shared" si="113"/>
        <v>#DIV/0!</v>
      </c>
      <c r="AS175" t="e">
        <f t="shared" si="113"/>
        <v>#DIV/0!</v>
      </c>
      <c r="AT175" t="e">
        <f t="shared" si="113"/>
        <v>#DIV/0!</v>
      </c>
      <c r="AU175" t="e">
        <f t="shared" si="113"/>
        <v>#DIV/0!</v>
      </c>
      <c r="AV175" t="e">
        <f t="shared" si="113"/>
        <v>#DIV/0!</v>
      </c>
      <c r="AW175" t="e">
        <f t="shared" si="113"/>
        <v>#DIV/0!</v>
      </c>
      <c r="AX175" t="e">
        <f t="shared" si="113"/>
        <v>#DIV/0!</v>
      </c>
      <c r="AY175" t="e">
        <f t="shared" si="113"/>
        <v>#DIV/0!</v>
      </c>
      <c r="AZ175" t="e">
        <f t="shared" si="113"/>
        <v>#DIV/0!</v>
      </c>
      <c r="BA175" t="e">
        <f t="shared" si="113"/>
        <v>#DIV/0!</v>
      </c>
      <c r="BB175" t="e">
        <f t="shared" si="113"/>
        <v>#DIV/0!</v>
      </c>
      <c r="BC175" t="e">
        <f t="shared" si="113"/>
        <v>#DIV/0!</v>
      </c>
      <c r="BD175" t="e">
        <f t="shared" si="113"/>
        <v>#DIV/0!</v>
      </c>
      <c r="BE175" t="e">
        <f t="shared" si="113"/>
        <v>#DIV/0!</v>
      </c>
      <c r="BF175" t="e">
        <f t="shared" si="113"/>
        <v>#DIV/0!</v>
      </c>
      <c r="BG175" t="e">
        <f t="shared" si="113"/>
        <v>#DIV/0!</v>
      </c>
      <c r="BH175" t="e">
        <f t="shared" si="113"/>
        <v>#DIV/0!</v>
      </c>
      <c r="BI175" t="e">
        <f t="shared" si="113"/>
        <v>#DIV/0!</v>
      </c>
      <c r="BJ175" t="e">
        <f t="shared" si="113"/>
        <v>#DIV/0!</v>
      </c>
      <c r="BK175" t="e">
        <f t="shared" si="113"/>
        <v>#DIV/0!</v>
      </c>
      <c r="BL175" t="e">
        <f t="shared" si="113"/>
        <v>#DIV/0!</v>
      </c>
      <c r="BM175" t="e">
        <f t="shared" si="113"/>
        <v>#DIV/0!</v>
      </c>
      <c r="BN175" t="e">
        <f t="shared" si="113"/>
        <v>#DIV/0!</v>
      </c>
      <c r="BO175" t="e">
        <f t="shared" si="113"/>
        <v>#DIV/0!</v>
      </c>
      <c r="BP175" t="e">
        <f t="shared" si="113"/>
        <v>#DIV/0!</v>
      </c>
      <c r="BQ175" t="e">
        <f t="shared" si="113"/>
        <v>#DIV/0!</v>
      </c>
      <c r="BR175" t="e">
        <f t="shared" si="113"/>
        <v>#DIV/0!</v>
      </c>
      <c r="BS175" t="e">
        <f t="shared" si="113"/>
        <v>#DIV/0!</v>
      </c>
      <c r="BT175" t="e">
        <f t="shared" si="113"/>
        <v>#DIV/0!</v>
      </c>
      <c r="BU175" t="e">
        <f t="shared" si="113"/>
        <v>#DIV/0!</v>
      </c>
      <c r="BV175" t="e">
        <f t="shared" si="113"/>
        <v>#DIV/0!</v>
      </c>
      <c r="BW175" t="e">
        <f t="shared" si="113"/>
        <v>#DIV/0!</v>
      </c>
      <c r="BX175" t="e">
        <f t="shared" si="113"/>
        <v>#DIV/0!</v>
      </c>
      <c r="BY175" t="e">
        <f t="shared" si="113"/>
        <v>#DIV/0!</v>
      </c>
      <c r="BZ175" t="e">
        <f t="shared" si="113"/>
        <v>#DIV/0!</v>
      </c>
    </row>
    <row r="176" spans="1:78" x14ac:dyDescent="0.25">
      <c r="G176" t="s">
        <v>95</v>
      </c>
      <c r="I176" s="39">
        <v>7500</v>
      </c>
      <c r="J176" s="39">
        <f>I176+J173-J171</f>
        <v>7490</v>
      </c>
      <c r="K176" s="39">
        <f t="shared" ref="K176:AF176" si="114">J176+K173-K171</f>
        <v>7474</v>
      </c>
      <c r="L176" s="39">
        <f t="shared" si="114"/>
        <v>7414</v>
      </c>
      <c r="M176" s="39">
        <f t="shared" si="114"/>
        <v>7404</v>
      </c>
      <c r="N176" s="39">
        <f t="shared" si="114"/>
        <v>7284</v>
      </c>
      <c r="O176" s="39">
        <f t="shared" si="114"/>
        <v>7266</v>
      </c>
      <c r="P176" s="39">
        <f t="shared" si="114"/>
        <v>7176</v>
      </c>
      <c r="Q176" s="39">
        <f t="shared" si="114"/>
        <v>14716</v>
      </c>
      <c r="R176" s="39">
        <f t="shared" si="114"/>
        <v>14541</v>
      </c>
      <c r="S176" s="39">
        <f t="shared" si="114"/>
        <v>14261</v>
      </c>
      <c r="T176" s="39">
        <f t="shared" si="114"/>
        <v>14161</v>
      </c>
      <c r="U176" s="39">
        <f t="shared" si="114"/>
        <v>13711</v>
      </c>
      <c r="V176" s="39">
        <f t="shared" si="114"/>
        <v>13511</v>
      </c>
      <c r="W176" s="39">
        <f t="shared" si="114"/>
        <v>13096</v>
      </c>
      <c r="X176" s="39">
        <f t="shared" si="114"/>
        <v>12361</v>
      </c>
      <c r="Y176" s="39">
        <f t="shared" si="114"/>
        <v>11596</v>
      </c>
      <c r="Z176" s="1">
        <f t="shared" si="114"/>
        <v>11449</v>
      </c>
      <c r="AA176" s="1">
        <f t="shared" si="114"/>
        <v>11449</v>
      </c>
      <c r="AB176" s="1">
        <f t="shared" si="114"/>
        <v>11449</v>
      </c>
      <c r="AC176" s="39">
        <f t="shared" si="114"/>
        <v>10969</v>
      </c>
      <c r="AD176" s="39">
        <f t="shared" si="114"/>
        <v>10039</v>
      </c>
      <c r="AE176" s="39">
        <f t="shared" si="114"/>
        <v>9109</v>
      </c>
      <c r="AF176" s="39">
        <f t="shared" si="114"/>
        <v>8584</v>
      </c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</row>
    <row r="178" spans="1:78" x14ac:dyDescent="0.25">
      <c r="A178" t="s">
        <v>121</v>
      </c>
      <c r="B178" t="s">
        <v>188</v>
      </c>
      <c r="C178">
        <v>1</v>
      </c>
      <c r="E178">
        <v>12</v>
      </c>
      <c r="F178">
        <v>3</v>
      </c>
      <c r="G178" t="s">
        <v>102</v>
      </c>
      <c r="H178">
        <f>SUM(I180:BZ180)</f>
        <v>7680</v>
      </c>
      <c r="I178" s="39">
        <f>$C$178*'[1]Production plan'!C123</f>
        <v>0</v>
      </c>
      <c r="J178" s="39">
        <f>$C$178*'[1]Production plan'!D123</f>
        <v>10</v>
      </c>
      <c r="K178" s="39">
        <f>$C$178*'[1]Production plan'!E123</f>
        <v>16</v>
      </c>
      <c r="L178" s="39">
        <f>$C$178*'[1]Production plan'!F123</f>
        <v>60</v>
      </c>
      <c r="M178" s="39">
        <f>$C$178*'[1]Production plan'!G123</f>
        <v>10</v>
      </c>
      <c r="N178" s="39">
        <f>$C$178*'[1]Production plan'!H123</f>
        <v>120</v>
      </c>
      <c r="O178" s="39">
        <f>$C$178*'[1]Production plan'!I123</f>
        <v>18</v>
      </c>
      <c r="P178" s="39">
        <f>$C$178*'[1]Production plan'!J123</f>
        <v>90</v>
      </c>
      <c r="Q178" s="39">
        <f>$C$178*'[1]Production plan'!K123</f>
        <v>140</v>
      </c>
      <c r="R178" s="39">
        <f>$C$178*'[1]Production plan'!L123</f>
        <v>175</v>
      </c>
      <c r="S178" s="39">
        <f>$C$178*'[1]Production plan'!M123</f>
        <v>280</v>
      </c>
      <c r="T178" s="39">
        <f>$C$178*'[1]Production plan'!N123</f>
        <v>100</v>
      </c>
      <c r="U178" s="39">
        <f>$C$178*'[1]Production plan'!O123</f>
        <v>450</v>
      </c>
      <c r="V178" s="39">
        <f>$C$178*'[1]Production plan'!P123</f>
        <v>200</v>
      </c>
      <c r="W178" s="39">
        <f>$C$178*'[1]Production plan'!Q123</f>
        <v>415</v>
      </c>
      <c r="X178" s="39">
        <f>$C$178*'[1]Production plan'!R123</f>
        <v>735</v>
      </c>
      <c r="Y178" s="39">
        <f>$C$178*'[1]Production plan'!S123</f>
        <v>765</v>
      </c>
      <c r="Z178" s="1">
        <f>$C$178*'[1]Production plan'!T123</f>
        <v>147</v>
      </c>
      <c r="AA178" s="1">
        <f>$C$178*'[1]Production plan'!U123</f>
        <v>0</v>
      </c>
      <c r="AB178" s="1">
        <f>$C$178*'[1]Production plan'!V123</f>
        <v>0</v>
      </c>
      <c r="AC178" s="39">
        <f>$C$178*'[1]Production plan'!W123</f>
        <v>480</v>
      </c>
      <c r="AD178" s="39">
        <f>$C$178*'[1]Production plan'!X123</f>
        <v>930</v>
      </c>
      <c r="AE178" s="39">
        <f>$C$178*'[1]Production plan'!Y123</f>
        <v>930</v>
      </c>
      <c r="AF178" s="39">
        <f>$C$178*'[1]Production plan'!Z123</f>
        <v>525</v>
      </c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</row>
    <row r="179" spans="1:78" hidden="1" x14ac:dyDescent="0.25"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</row>
    <row r="180" spans="1:78" x14ac:dyDescent="0.25">
      <c r="G180" t="s">
        <v>103</v>
      </c>
      <c r="O180" s="40"/>
      <c r="Q180" s="40">
        <v>7680</v>
      </c>
    </row>
    <row r="181" spans="1:78" hidden="1" x14ac:dyDescent="0.25">
      <c r="O181" s="40"/>
    </row>
    <row r="182" spans="1:78" x14ac:dyDescent="0.25">
      <c r="G182" t="s">
        <v>92</v>
      </c>
      <c r="I182">
        <f t="shared" ref="I182:O182" si="115">I183/AVERAGE(J178:P178)</f>
        <v>162.03703703703704</v>
      </c>
      <c r="J182">
        <f t="shared" si="115"/>
        <v>115.48458149779735</v>
      </c>
      <c r="K182">
        <f t="shared" si="115"/>
        <v>85.347471451876018</v>
      </c>
      <c r="L182">
        <f t="shared" si="115"/>
        <v>62.30252100840336</v>
      </c>
      <c r="M182">
        <f t="shared" si="115"/>
        <v>56.151679306608884</v>
      </c>
      <c r="N182">
        <f t="shared" si="115"/>
        <v>40.692737430167597</v>
      </c>
      <c r="O182">
        <f t="shared" si="115"/>
        <v>35.443902439024392</v>
      </c>
      <c r="P182">
        <f>P183/AVERAGE(Q178:W178)</f>
        <v>28.540909090909093</v>
      </c>
      <c r="Q182">
        <f t="shared" ref="Q182:BZ182" si="116">Q183/AVERAGE(R178:X178)</f>
        <v>43.741825902335457</v>
      </c>
      <c r="R182">
        <f t="shared" si="116"/>
        <v>34.562648556876063</v>
      </c>
      <c r="S182">
        <f t="shared" si="116"/>
        <v>35.500355618776673</v>
      </c>
      <c r="T182">
        <f t="shared" si="116"/>
        <v>36.551253687315629</v>
      </c>
      <c r="U182">
        <f t="shared" si="116"/>
        <v>42.43015030946065</v>
      </c>
      <c r="V182">
        <f t="shared" si="116"/>
        <v>37.205743509047991</v>
      </c>
      <c r="W182">
        <f t="shared" si="116"/>
        <v>29.987569512594046</v>
      </c>
      <c r="X182">
        <f t="shared" si="116"/>
        <v>26.607318573185733</v>
      </c>
      <c r="Y182">
        <f t="shared" si="116"/>
        <v>26.949535192563083</v>
      </c>
      <c r="Z182" s="1">
        <f t="shared" si="116"/>
        <v>23.97696335078534</v>
      </c>
      <c r="AA182" s="1">
        <f t="shared" si="116"/>
        <v>19.980802792321118</v>
      </c>
      <c r="AB182" s="1">
        <f t="shared" si="116"/>
        <v>15.984642233856894</v>
      </c>
      <c r="AC182">
        <f t="shared" si="116"/>
        <v>13.797484276729559</v>
      </c>
      <c r="AD182">
        <f t="shared" si="116"/>
        <v>13.799312714776633</v>
      </c>
      <c r="AE182">
        <f t="shared" si="116"/>
        <v>17.35047619047619</v>
      </c>
      <c r="AF182" t="e">
        <f t="shared" si="116"/>
        <v>#DIV/0!</v>
      </c>
      <c r="AG182" t="e">
        <f t="shared" si="116"/>
        <v>#DIV/0!</v>
      </c>
      <c r="AH182" t="e">
        <f t="shared" si="116"/>
        <v>#DIV/0!</v>
      </c>
      <c r="AI182" t="e">
        <f t="shared" si="116"/>
        <v>#DIV/0!</v>
      </c>
      <c r="AJ182" t="e">
        <f t="shared" si="116"/>
        <v>#DIV/0!</v>
      </c>
      <c r="AK182" t="e">
        <f t="shared" si="116"/>
        <v>#DIV/0!</v>
      </c>
      <c r="AL182" t="e">
        <f t="shared" si="116"/>
        <v>#DIV/0!</v>
      </c>
      <c r="AM182" t="e">
        <f t="shared" si="116"/>
        <v>#DIV/0!</v>
      </c>
      <c r="AN182" t="e">
        <f t="shared" si="116"/>
        <v>#DIV/0!</v>
      </c>
      <c r="AO182" t="e">
        <f t="shared" si="116"/>
        <v>#DIV/0!</v>
      </c>
      <c r="AP182" t="e">
        <f t="shared" si="116"/>
        <v>#DIV/0!</v>
      </c>
      <c r="AQ182" t="e">
        <f t="shared" si="116"/>
        <v>#DIV/0!</v>
      </c>
      <c r="AR182" t="e">
        <f t="shared" si="116"/>
        <v>#DIV/0!</v>
      </c>
      <c r="AS182" t="e">
        <f t="shared" si="116"/>
        <v>#DIV/0!</v>
      </c>
      <c r="AT182" t="e">
        <f t="shared" si="116"/>
        <v>#DIV/0!</v>
      </c>
      <c r="AU182" t="e">
        <f t="shared" si="116"/>
        <v>#DIV/0!</v>
      </c>
      <c r="AV182" t="e">
        <f t="shared" si="116"/>
        <v>#DIV/0!</v>
      </c>
      <c r="AW182" t="e">
        <f t="shared" si="116"/>
        <v>#DIV/0!</v>
      </c>
      <c r="AX182" t="e">
        <f t="shared" si="116"/>
        <v>#DIV/0!</v>
      </c>
      <c r="AY182" t="e">
        <f t="shared" si="116"/>
        <v>#DIV/0!</v>
      </c>
      <c r="AZ182" t="e">
        <f t="shared" si="116"/>
        <v>#DIV/0!</v>
      </c>
      <c r="BA182" t="e">
        <f t="shared" si="116"/>
        <v>#DIV/0!</v>
      </c>
      <c r="BB182" t="e">
        <f t="shared" si="116"/>
        <v>#DIV/0!</v>
      </c>
      <c r="BC182" t="e">
        <f t="shared" si="116"/>
        <v>#DIV/0!</v>
      </c>
      <c r="BD182" t="e">
        <f t="shared" si="116"/>
        <v>#DIV/0!</v>
      </c>
      <c r="BE182" t="e">
        <f t="shared" si="116"/>
        <v>#DIV/0!</v>
      </c>
      <c r="BF182" t="e">
        <f t="shared" si="116"/>
        <v>#DIV/0!</v>
      </c>
      <c r="BG182" t="e">
        <f t="shared" si="116"/>
        <v>#DIV/0!</v>
      </c>
      <c r="BH182" t="e">
        <f t="shared" si="116"/>
        <v>#DIV/0!</v>
      </c>
      <c r="BI182" t="e">
        <f t="shared" si="116"/>
        <v>#DIV/0!</v>
      </c>
      <c r="BJ182" t="e">
        <f t="shared" si="116"/>
        <v>#DIV/0!</v>
      </c>
      <c r="BK182" t="e">
        <f t="shared" si="116"/>
        <v>#DIV/0!</v>
      </c>
      <c r="BL182" t="e">
        <f t="shared" si="116"/>
        <v>#DIV/0!</v>
      </c>
      <c r="BM182" t="e">
        <f t="shared" si="116"/>
        <v>#DIV/0!</v>
      </c>
      <c r="BN182" t="e">
        <f t="shared" si="116"/>
        <v>#DIV/0!</v>
      </c>
      <c r="BO182" t="e">
        <f t="shared" si="116"/>
        <v>#DIV/0!</v>
      </c>
      <c r="BP182" t="e">
        <f t="shared" si="116"/>
        <v>#DIV/0!</v>
      </c>
      <c r="BQ182" t="e">
        <f t="shared" si="116"/>
        <v>#DIV/0!</v>
      </c>
      <c r="BR182" t="e">
        <f t="shared" si="116"/>
        <v>#DIV/0!</v>
      </c>
      <c r="BS182" t="e">
        <f t="shared" si="116"/>
        <v>#DIV/0!</v>
      </c>
      <c r="BT182" t="e">
        <f t="shared" si="116"/>
        <v>#DIV/0!</v>
      </c>
      <c r="BU182" t="e">
        <f t="shared" si="116"/>
        <v>#DIV/0!</v>
      </c>
      <c r="BV182" t="e">
        <f t="shared" si="116"/>
        <v>#DIV/0!</v>
      </c>
      <c r="BW182" t="e">
        <f t="shared" si="116"/>
        <v>#DIV/0!</v>
      </c>
      <c r="BX182" t="e">
        <f t="shared" si="116"/>
        <v>#DIV/0!</v>
      </c>
      <c r="BY182" t="e">
        <f t="shared" si="116"/>
        <v>#DIV/0!</v>
      </c>
      <c r="BZ182" t="e">
        <f t="shared" si="116"/>
        <v>#DIV/0!</v>
      </c>
    </row>
    <row r="183" spans="1:78" x14ac:dyDescent="0.25">
      <c r="G183" t="s">
        <v>95</v>
      </c>
      <c r="I183" s="39">
        <v>7500</v>
      </c>
      <c r="J183" s="39">
        <f>I183+J180-J178</f>
        <v>7490</v>
      </c>
      <c r="K183" s="39">
        <f t="shared" ref="K183:AF183" si="117">J183+K180-K178</f>
        <v>7474</v>
      </c>
      <c r="L183" s="39">
        <f t="shared" si="117"/>
        <v>7414</v>
      </c>
      <c r="M183" s="39">
        <f t="shared" si="117"/>
        <v>7404</v>
      </c>
      <c r="N183" s="39">
        <f t="shared" si="117"/>
        <v>7284</v>
      </c>
      <c r="O183" s="39">
        <f t="shared" si="117"/>
        <v>7266</v>
      </c>
      <c r="P183" s="39">
        <f t="shared" si="117"/>
        <v>7176</v>
      </c>
      <c r="Q183" s="39">
        <f t="shared" si="117"/>
        <v>14716</v>
      </c>
      <c r="R183" s="39">
        <f t="shared" si="117"/>
        <v>14541</v>
      </c>
      <c r="S183" s="39">
        <f t="shared" si="117"/>
        <v>14261</v>
      </c>
      <c r="T183" s="39">
        <f t="shared" si="117"/>
        <v>14161</v>
      </c>
      <c r="U183" s="39">
        <f t="shared" si="117"/>
        <v>13711</v>
      </c>
      <c r="V183" s="39">
        <f t="shared" si="117"/>
        <v>13511</v>
      </c>
      <c r="W183" s="39">
        <f t="shared" si="117"/>
        <v>13096</v>
      </c>
      <c r="X183" s="39">
        <f t="shared" si="117"/>
        <v>12361</v>
      </c>
      <c r="Y183" s="39">
        <f t="shared" si="117"/>
        <v>11596</v>
      </c>
      <c r="Z183" s="1">
        <f t="shared" si="117"/>
        <v>11449</v>
      </c>
      <c r="AA183" s="1">
        <f t="shared" si="117"/>
        <v>11449</v>
      </c>
      <c r="AB183" s="1">
        <f t="shared" si="117"/>
        <v>11449</v>
      </c>
      <c r="AC183" s="39">
        <f t="shared" si="117"/>
        <v>10969</v>
      </c>
      <c r="AD183" s="39">
        <f t="shared" si="117"/>
        <v>10039</v>
      </c>
      <c r="AE183" s="39">
        <f t="shared" si="117"/>
        <v>9109</v>
      </c>
      <c r="AF183" s="39">
        <f t="shared" si="117"/>
        <v>8584</v>
      </c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</row>
    <row r="185" spans="1:78" x14ac:dyDescent="0.25">
      <c r="A185" t="s">
        <v>122</v>
      </c>
      <c r="B185" t="s">
        <v>189</v>
      </c>
      <c r="C185">
        <v>1</v>
      </c>
      <c r="E185">
        <v>12</v>
      </c>
      <c r="F185">
        <v>6</v>
      </c>
      <c r="G185" t="s">
        <v>102</v>
      </c>
      <c r="H185">
        <f>SUM(I187:BZ187)</f>
        <v>7680</v>
      </c>
      <c r="I185" s="39">
        <f>$C$185*'[1]Production plan'!C123</f>
        <v>0</v>
      </c>
      <c r="J185" s="39">
        <f>$C$185*'[1]Production plan'!D123</f>
        <v>10</v>
      </c>
      <c r="K185" s="39">
        <f>$C$185*'[1]Production plan'!E123</f>
        <v>16</v>
      </c>
      <c r="L185" s="39">
        <f>$C$185*'[1]Production plan'!F123</f>
        <v>60</v>
      </c>
      <c r="M185" s="39">
        <f>$C$185*'[1]Production plan'!G123</f>
        <v>10</v>
      </c>
      <c r="N185" s="39">
        <f>$C$185*'[1]Production plan'!H123</f>
        <v>120</v>
      </c>
      <c r="O185" s="39">
        <f>$C$185*'[1]Production plan'!I123</f>
        <v>18</v>
      </c>
      <c r="P185" s="39">
        <f>$C$185*'[1]Production plan'!J123</f>
        <v>90</v>
      </c>
      <c r="Q185" s="39">
        <f>$C$185*'[1]Production plan'!K123</f>
        <v>140</v>
      </c>
      <c r="R185" s="39">
        <f>$C$185*'[1]Production plan'!L123</f>
        <v>175</v>
      </c>
      <c r="S185" s="39">
        <f>$C$185*'[1]Production plan'!M123</f>
        <v>280</v>
      </c>
      <c r="T185" s="39">
        <f>$C$185*'[1]Production plan'!N123</f>
        <v>100</v>
      </c>
      <c r="U185" s="39">
        <f>$C$185*'[1]Production plan'!O123</f>
        <v>450</v>
      </c>
      <c r="V185" s="39">
        <f>$C$185*'[1]Production plan'!P123</f>
        <v>200</v>
      </c>
      <c r="W185" s="39">
        <f>$C$185*'[1]Production plan'!Q123</f>
        <v>415</v>
      </c>
      <c r="X185" s="39">
        <f>$C$185*'[1]Production plan'!R123</f>
        <v>735</v>
      </c>
      <c r="Y185" s="39">
        <f>$C$185*'[1]Production plan'!S123</f>
        <v>765</v>
      </c>
      <c r="Z185" s="1">
        <f>$C$185*'[1]Production plan'!T123</f>
        <v>147</v>
      </c>
      <c r="AA185" s="1">
        <f>$C$185*'[1]Production plan'!U123</f>
        <v>0</v>
      </c>
      <c r="AB185" s="1">
        <f>$C$185*'[1]Production plan'!V123</f>
        <v>0</v>
      </c>
      <c r="AC185" s="39">
        <f>$C$185*'[1]Production plan'!W123</f>
        <v>480</v>
      </c>
      <c r="AD185" s="39">
        <f>$C$185*'[1]Production plan'!X123</f>
        <v>930</v>
      </c>
      <c r="AE185" s="39">
        <f>$C$185*'[1]Production plan'!Y123</f>
        <v>930</v>
      </c>
      <c r="AF185" s="39">
        <f>$C$185*'[1]Production plan'!Z123</f>
        <v>525</v>
      </c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</row>
    <row r="186" spans="1:78" hidden="1" x14ac:dyDescent="0.25"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</row>
    <row r="187" spans="1:78" x14ac:dyDescent="0.25">
      <c r="G187" t="s">
        <v>103</v>
      </c>
      <c r="O187" s="40"/>
      <c r="Q187" s="40">
        <v>7680</v>
      </c>
    </row>
    <row r="188" spans="1:78" hidden="1" x14ac:dyDescent="0.25">
      <c r="O188" s="40"/>
    </row>
    <row r="189" spans="1:78" x14ac:dyDescent="0.25">
      <c r="G189" t="s">
        <v>92</v>
      </c>
      <c r="I189">
        <f t="shared" ref="I189:O189" si="118">I190/AVERAGE(J185:P185)</f>
        <v>162.03703703703704</v>
      </c>
      <c r="J189">
        <f t="shared" si="118"/>
        <v>115.48458149779735</v>
      </c>
      <c r="K189">
        <f t="shared" si="118"/>
        <v>85.347471451876018</v>
      </c>
      <c r="L189">
        <f t="shared" si="118"/>
        <v>62.30252100840336</v>
      </c>
      <c r="M189">
        <f t="shared" si="118"/>
        <v>56.151679306608884</v>
      </c>
      <c r="N189">
        <f t="shared" si="118"/>
        <v>40.692737430167597</v>
      </c>
      <c r="O189">
        <f t="shared" si="118"/>
        <v>35.443902439024392</v>
      </c>
      <c r="P189">
        <f>P190/AVERAGE(Q185:W185)</f>
        <v>28.540909090909093</v>
      </c>
      <c r="Q189">
        <f t="shared" ref="Q189:BZ189" si="119">Q190/AVERAGE(R185:X185)</f>
        <v>43.741825902335457</v>
      </c>
      <c r="R189">
        <f t="shared" si="119"/>
        <v>34.562648556876063</v>
      </c>
      <c r="S189">
        <f t="shared" si="119"/>
        <v>35.500355618776673</v>
      </c>
      <c r="T189">
        <f t="shared" si="119"/>
        <v>36.551253687315629</v>
      </c>
      <c r="U189">
        <f t="shared" si="119"/>
        <v>42.43015030946065</v>
      </c>
      <c r="V189">
        <f t="shared" si="119"/>
        <v>37.205743509047991</v>
      </c>
      <c r="W189">
        <f t="shared" si="119"/>
        <v>29.987569512594046</v>
      </c>
      <c r="X189">
        <f t="shared" si="119"/>
        <v>26.607318573185733</v>
      </c>
      <c r="Y189">
        <f t="shared" si="119"/>
        <v>26.949535192563083</v>
      </c>
      <c r="Z189" s="1">
        <f t="shared" si="119"/>
        <v>23.97696335078534</v>
      </c>
      <c r="AA189" s="1">
        <f t="shared" si="119"/>
        <v>19.980802792321118</v>
      </c>
      <c r="AB189" s="1">
        <f t="shared" si="119"/>
        <v>15.984642233856894</v>
      </c>
      <c r="AC189">
        <f t="shared" si="119"/>
        <v>13.797484276729559</v>
      </c>
      <c r="AD189">
        <f t="shared" si="119"/>
        <v>13.799312714776633</v>
      </c>
      <c r="AE189">
        <f t="shared" si="119"/>
        <v>17.35047619047619</v>
      </c>
      <c r="AF189" t="e">
        <f t="shared" si="119"/>
        <v>#DIV/0!</v>
      </c>
      <c r="AG189" t="e">
        <f t="shared" si="119"/>
        <v>#DIV/0!</v>
      </c>
      <c r="AH189" t="e">
        <f t="shared" si="119"/>
        <v>#DIV/0!</v>
      </c>
      <c r="AI189" t="e">
        <f t="shared" si="119"/>
        <v>#DIV/0!</v>
      </c>
      <c r="AJ189" t="e">
        <f t="shared" si="119"/>
        <v>#DIV/0!</v>
      </c>
      <c r="AK189" t="e">
        <f t="shared" si="119"/>
        <v>#DIV/0!</v>
      </c>
      <c r="AL189" t="e">
        <f t="shared" si="119"/>
        <v>#DIV/0!</v>
      </c>
      <c r="AM189" t="e">
        <f t="shared" si="119"/>
        <v>#DIV/0!</v>
      </c>
      <c r="AN189" t="e">
        <f t="shared" si="119"/>
        <v>#DIV/0!</v>
      </c>
      <c r="AO189" t="e">
        <f t="shared" si="119"/>
        <v>#DIV/0!</v>
      </c>
      <c r="AP189" t="e">
        <f t="shared" si="119"/>
        <v>#DIV/0!</v>
      </c>
      <c r="AQ189" t="e">
        <f t="shared" si="119"/>
        <v>#DIV/0!</v>
      </c>
      <c r="AR189" t="e">
        <f t="shared" si="119"/>
        <v>#DIV/0!</v>
      </c>
      <c r="AS189" t="e">
        <f t="shared" si="119"/>
        <v>#DIV/0!</v>
      </c>
      <c r="AT189" t="e">
        <f t="shared" si="119"/>
        <v>#DIV/0!</v>
      </c>
      <c r="AU189" t="e">
        <f t="shared" si="119"/>
        <v>#DIV/0!</v>
      </c>
      <c r="AV189" t="e">
        <f t="shared" si="119"/>
        <v>#DIV/0!</v>
      </c>
      <c r="AW189" t="e">
        <f t="shared" si="119"/>
        <v>#DIV/0!</v>
      </c>
      <c r="AX189" t="e">
        <f t="shared" si="119"/>
        <v>#DIV/0!</v>
      </c>
      <c r="AY189" t="e">
        <f t="shared" si="119"/>
        <v>#DIV/0!</v>
      </c>
      <c r="AZ189" t="e">
        <f t="shared" si="119"/>
        <v>#DIV/0!</v>
      </c>
      <c r="BA189" t="e">
        <f t="shared" si="119"/>
        <v>#DIV/0!</v>
      </c>
      <c r="BB189" t="e">
        <f t="shared" si="119"/>
        <v>#DIV/0!</v>
      </c>
      <c r="BC189" t="e">
        <f t="shared" si="119"/>
        <v>#DIV/0!</v>
      </c>
      <c r="BD189" t="e">
        <f t="shared" si="119"/>
        <v>#DIV/0!</v>
      </c>
      <c r="BE189" t="e">
        <f t="shared" si="119"/>
        <v>#DIV/0!</v>
      </c>
      <c r="BF189" t="e">
        <f t="shared" si="119"/>
        <v>#DIV/0!</v>
      </c>
      <c r="BG189" t="e">
        <f t="shared" si="119"/>
        <v>#DIV/0!</v>
      </c>
      <c r="BH189" t="e">
        <f t="shared" si="119"/>
        <v>#DIV/0!</v>
      </c>
      <c r="BI189" t="e">
        <f t="shared" si="119"/>
        <v>#DIV/0!</v>
      </c>
      <c r="BJ189" t="e">
        <f t="shared" si="119"/>
        <v>#DIV/0!</v>
      </c>
      <c r="BK189" t="e">
        <f t="shared" si="119"/>
        <v>#DIV/0!</v>
      </c>
      <c r="BL189" t="e">
        <f t="shared" si="119"/>
        <v>#DIV/0!</v>
      </c>
      <c r="BM189" t="e">
        <f t="shared" si="119"/>
        <v>#DIV/0!</v>
      </c>
      <c r="BN189" t="e">
        <f t="shared" si="119"/>
        <v>#DIV/0!</v>
      </c>
      <c r="BO189" t="e">
        <f t="shared" si="119"/>
        <v>#DIV/0!</v>
      </c>
      <c r="BP189" t="e">
        <f t="shared" si="119"/>
        <v>#DIV/0!</v>
      </c>
      <c r="BQ189" t="e">
        <f t="shared" si="119"/>
        <v>#DIV/0!</v>
      </c>
      <c r="BR189" t="e">
        <f t="shared" si="119"/>
        <v>#DIV/0!</v>
      </c>
      <c r="BS189" t="e">
        <f t="shared" si="119"/>
        <v>#DIV/0!</v>
      </c>
      <c r="BT189" t="e">
        <f t="shared" si="119"/>
        <v>#DIV/0!</v>
      </c>
      <c r="BU189" t="e">
        <f t="shared" si="119"/>
        <v>#DIV/0!</v>
      </c>
      <c r="BV189" t="e">
        <f t="shared" si="119"/>
        <v>#DIV/0!</v>
      </c>
      <c r="BW189" t="e">
        <f t="shared" si="119"/>
        <v>#DIV/0!</v>
      </c>
      <c r="BX189" t="e">
        <f t="shared" si="119"/>
        <v>#DIV/0!</v>
      </c>
      <c r="BY189" t="e">
        <f t="shared" si="119"/>
        <v>#DIV/0!</v>
      </c>
      <c r="BZ189" t="e">
        <f t="shared" si="119"/>
        <v>#DIV/0!</v>
      </c>
    </row>
    <row r="190" spans="1:78" x14ac:dyDescent="0.25">
      <c r="G190" t="s">
        <v>95</v>
      </c>
      <c r="I190" s="39">
        <v>7500</v>
      </c>
      <c r="J190" s="39">
        <f>I190+J187-J185</f>
        <v>7490</v>
      </c>
      <c r="K190" s="39">
        <f t="shared" ref="K190:AF190" si="120">J190+K187-K185</f>
        <v>7474</v>
      </c>
      <c r="L190" s="39">
        <f t="shared" si="120"/>
        <v>7414</v>
      </c>
      <c r="M190" s="39">
        <f t="shared" si="120"/>
        <v>7404</v>
      </c>
      <c r="N190" s="39">
        <f t="shared" si="120"/>
        <v>7284</v>
      </c>
      <c r="O190" s="39">
        <f t="shared" si="120"/>
        <v>7266</v>
      </c>
      <c r="P190" s="39">
        <f t="shared" si="120"/>
        <v>7176</v>
      </c>
      <c r="Q190" s="39">
        <f t="shared" si="120"/>
        <v>14716</v>
      </c>
      <c r="R190" s="39">
        <f t="shared" si="120"/>
        <v>14541</v>
      </c>
      <c r="S190" s="39">
        <f t="shared" si="120"/>
        <v>14261</v>
      </c>
      <c r="T190" s="39">
        <f t="shared" si="120"/>
        <v>14161</v>
      </c>
      <c r="U190" s="39">
        <f t="shared" si="120"/>
        <v>13711</v>
      </c>
      <c r="V190" s="39">
        <f t="shared" si="120"/>
        <v>13511</v>
      </c>
      <c r="W190" s="39">
        <f t="shared" si="120"/>
        <v>13096</v>
      </c>
      <c r="X190" s="39">
        <f t="shared" si="120"/>
        <v>12361</v>
      </c>
      <c r="Y190" s="39">
        <f t="shared" si="120"/>
        <v>11596</v>
      </c>
      <c r="Z190" s="1">
        <f t="shared" si="120"/>
        <v>11449</v>
      </c>
      <c r="AA190" s="1">
        <f t="shared" si="120"/>
        <v>11449</v>
      </c>
      <c r="AB190" s="1">
        <f t="shared" si="120"/>
        <v>11449</v>
      </c>
      <c r="AC190" s="39">
        <f t="shared" si="120"/>
        <v>10969</v>
      </c>
      <c r="AD190" s="39">
        <f t="shared" si="120"/>
        <v>10039</v>
      </c>
      <c r="AE190" s="39">
        <f t="shared" si="120"/>
        <v>9109</v>
      </c>
      <c r="AF190" s="39">
        <f t="shared" si="120"/>
        <v>8584</v>
      </c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</row>
    <row r="191" spans="1:78" x14ac:dyDescent="0.25">
      <c r="O191" s="40"/>
    </row>
    <row r="192" spans="1:78" x14ac:dyDescent="0.25">
      <c r="A192" t="s">
        <v>123</v>
      </c>
      <c r="B192" t="s">
        <v>190</v>
      </c>
      <c r="C192">
        <v>1</v>
      </c>
      <c r="E192">
        <v>12</v>
      </c>
      <c r="F192">
        <v>3</v>
      </c>
      <c r="G192" t="s">
        <v>102</v>
      </c>
      <c r="H192">
        <f>SUM(I194:BZ194)</f>
        <v>7680</v>
      </c>
      <c r="I192" s="39">
        <f>$C$192*'[1]Production plan'!C123</f>
        <v>0</v>
      </c>
      <c r="J192" s="39">
        <f>$C$192*'[1]Production plan'!D123</f>
        <v>10</v>
      </c>
      <c r="K192" s="39">
        <f>$C$192*'[1]Production plan'!E123</f>
        <v>16</v>
      </c>
      <c r="L192" s="39">
        <f>$C$192*'[1]Production plan'!F123</f>
        <v>60</v>
      </c>
      <c r="M192" s="39">
        <f>$C$192*'[1]Production plan'!G123</f>
        <v>10</v>
      </c>
      <c r="N192" s="39">
        <f>$C$192*'[1]Production plan'!H123</f>
        <v>120</v>
      </c>
      <c r="O192" s="39">
        <f>$C$192*'[1]Production plan'!I123</f>
        <v>18</v>
      </c>
      <c r="P192" s="39">
        <f>$C$192*'[1]Production plan'!J123</f>
        <v>90</v>
      </c>
      <c r="Q192" s="39">
        <f>$C$192*'[1]Production plan'!K123</f>
        <v>140</v>
      </c>
      <c r="R192" s="39">
        <f>$C$192*'[1]Production plan'!L123</f>
        <v>175</v>
      </c>
      <c r="S192" s="39">
        <f>$C$192*'[1]Production plan'!M123</f>
        <v>280</v>
      </c>
      <c r="T192" s="39">
        <f>$C$192*'[1]Production plan'!N123</f>
        <v>100</v>
      </c>
      <c r="U192" s="39">
        <f>$C$192*'[1]Production plan'!O123</f>
        <v>450</v>
      </c>
      <c r="V192" s="39">
        <f>$C$192*'[1]Production plan'!P123</f>
        <v>200</v>
      </c>
      <c r="W192" s="39">
        <f>$C$192*'[1]Production plan'!Q123</f>
        <v>415</v>
      </c>
      <c r="X192" s="39">
        <f>$C$192*'[1]Production plan'!R123</f>
        <v>735</v>
      </c>
      <c r="Y192" s="39">
        <f>$C$192*'[1]Production plan'!S123</f>
        <v>765</v>
      </c>
      <c r="Z192" s="1">
        <f>$C$192*'[1]Production plan'!T123</f>
        <v>147</v>
      </c>
      <c r="AA192" s="1">
        <f>$C$192*'[1]Production plan'!U123</f>
        <v>0</v>
      </c>
      <c r="AB192" s="1">
        <f>$C$192*'[1]Production plan'!V123</f>
        <v>0</v>
      </c>
      <c r="AC192" s="39">
        <f>$C$192*'[1]Production plan'!W123</f>
        <v>480</v>
      </c>
      <c r="AD192" s="39">
        <f>$C$192*'[1]Production plan'!X123</f>
        <v>930</v>
      </c>
      <c r="AE192" s="39">
        <f>$C$192*'[1]Production plan'!Y123</f>
        <v>930</v>
      </c>
      <c r="AF192" s="39">
        <f>$C$192*'[1]Production plan'!Z123</f>
        <v>525</v>
      </c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</row>
    <row r="193" spans="1:78" hidden="1" x14ac:dyDescent="0.25"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</row>
    <row r="194" spans="1:78" x14ac:dyDescent="0.25">
      <c r="G194" t="s">
        <v>103</v>
      </c>
      <c r="O194" s="40"/>
      <c r="Q194" s="40">
        <v>7680</v>
      </c>
    </row>
    <row r="195" spans="1:78" hidden="1" x14ac:dyDescent="0.25">
      <c r="O195" s="40"/>
    </row>
    <row r="196" spans="1:78" x14ac:dyDescent="0.25">
      <c r="G196" t="s">
        <v>92</v>
      </c>
      <c r="I196">
        <f t="shared" ref="I196:O196" si="121">I197/AVERAGE(J192:P192)</f>
        <v>162.03703703703704</v>
      </c>
      <c r="J196">
        <f t="shared" si="121"/>
        <v>115.48458149779735</v>
      </c>
      <c r="K196">
        <f t="shared" si="121"/>
        <v>85.347471451876018</v>
      </c>
      <c r="L196">
        <f t="shared" si="121"/>
        <v>62.30252100840336</v>
      </c>
      <c r="M196">
        <f t="shared" si="121"/>
        <v>56.151679306608884</v>
      </c>
      <c r="N196">
        <f t="shared" si="121"/>
        <v>40.692737430167597</v>
      </c>
      <c r="O196">
        <f t="shared" si="121"/>
        <v>35.443902439024392</v>
      </c>
      <c r="P196">
        <f>P197/AVERAGE(Q192:W192)</f>
        <v>28.540909090909093</v>
      </c>
      <c r="Q196">
        <f t="shared" ref="Q196:BZ196" si="122">Q197/AVERAGE(R192:X192)</f>
        <v>43.741825902335457</v>
      </c>
      <c r="R196">
        <f t="shared" si="122"/>
        <v>34.562648556876063</v>
      </c>
      <c r="S196">
        <f t="shared" si="122"/>
        <v>35.500355618776673</v>
      </c>
      <c r="T196">
        <f t="shared" si="122"/>
        <v>36.551253687315629</v>
      </c>
      <c r="U196">
        <f t="shared" si="122"/>
        <v>42.43015030946065</v>
      </c>
      <c r="V196">
        <f t="shared" si="122"/>
        <v>37.205743509047991</v>
      </c>
      <c r="W196">
        <f t="shared" si="122"/>
        <v>29.987569512594046</v>
      </c>
      <c r="X196">
        <f t="shared" si="122"/>
        <v>26.607318573185733</v>
      </c>
      <c r="Y196">
        <f t="shared" si="122"/>
        <v>26.949535192563083</v>
      </c>
      <c r="Z196" s="1">
        <f t="shared" si="122"/>
        <v>23.97696335078534</v>
      </c>
      <c r="AA196" s="1">
        <f t="shared" si="122"/>
        <v>19.980802792321118</v>
      </c>
      <c r="AB196" s="1">
        <f t="shared" si="122"/>
        <v>15.984642233856894</v>
      </c>
      <c r="AC196">
        <f t="shared" si="122"/>
        <v>13.797484276729559</v>
      </c>
      <c r="AD196">
        <f t="shared" si="122"/>
        <v>13.799312714776633</v>
      </c>
      <c r="AE196">
        <f t="shared" si="122"/>
        <v>17.35047619047619</v>
      </c>
      <c r="AF196" t="e">
        <f t="shared" si="122"/>
        <v>#DIV/0!</v>
      </c>
      <c r="AG196" t="e">
        <f t="shared" si="122"/>
        <v>#DIV/0!</v>
      </c>
      <c r="AH196" t="e">
        <f t="shared" si="122"/>
        <v>#DIV/0!</v>
      </c>
      <c r="AI196" t="e">
        <f t="shared" si="122"/>
        <v>#DIV/0!</v>
      </c>
      <c r="AJ196" t="e">
        <f t="shared" si="122"/>
        <v>#DIV/0!</v>
      </c>
      <c r="AK196" t="e">
        <f t="shared" si="122"/>
        <v>#DIV/0!</v>
      </c>
      <c r="AL196" t="e">
        <f t="shared" si="122"/>
        <v>#DIV/0!</v>
      </c>
      <c r="AM196" t="e">
        <f t="shared" si="122"/>
        <v>#DIV/0!</v>
      </c>
      <c r="AN196" t="e">
        <f t="shared" si="122"/>
        <v>#DIV/0!</v>
      </c>
      <c r="AO196" t="e">
        <f t="shared" si="122"/>
        <v>#DIV/0!</v>
      </c>
      <c r="AP196" t="e">
        <f t="shared" si="122"/>
        <v>#DIV/0!</v>
      </c>
      <c r="AQ196" t="e">
        <f t="shared" si="122"/>
        <v>#DIV/0!</v>
      </c>
      <c r="AR196" t="e">
        <f t="shared" si="122"/>
        <v>#DIV/0!</v>
      </c>
      <c r="AS196" t="e">
        <f t="shared" si="122"/>
        <v>#DIV/0!</v>
      </c>
      <c r="AT196" t="e">
        <f t="shared" si="122"/>
        <v>#DIV/0!</v>
      </c>
      <c r="AU196" t="e">
        <f t="shared" si="122"/>
        <v>#DIV/0!</v>
      </c>
      <c r="AV196" t="e">
        <f t="shared" si="122"/>
        <v>#DIV/0!</v>
      </c>
      <c r="AW196" t="e">
        <f t="shared" si="122"/>
        <v>#DIV/0!</v>
      </c>
      <c r="AX196" t="e">
        <f t="shared" si="122"/>
        <v>#DIV/0!</v>
      </c>
      <c r="AY196" t="e">
        <f t="shared" si="122"/>
        <v>#DIV/0!</v>
      </c>
      <c r="AZ196" t="e">
        <f t="shared" si="122"/>
        <v>#DIV/0!</v>
      </c>
      <c r="BA196" t="e">
        <f t="shared" si="122"/>
        <v>#DIV/0!</v>
      </c>
      <c r="BB196" t="e">
        <f t="shared" si="122"/>
        <v>#DIV/0!</v>
      </c>
      <c r="BC196" t="e">
        <f t="shared" si="122"/>
        <v>#DIV/0!</v>
      </c>
      <c r="BD196" t="e">
        <f t="shared" si="122"/>
        <v>#DIV/0!</v>
      </c>
      <c r="BE196" t="e">
        <f t="shared" si="122"/>
        <v>#DIV/0!</v>
      </c>
      <c r="BF196" t="e">
        <f t="shared" si="122"/>
        <v>#DIV/0!</v>
      </c>
      <c r="BG196" t="e">
        <f t="shared" si="122"/>
        <v>#DIV/0!</v>
      </c>
      <c r="BH196" t="e">
        <f t="shared" si="122"/>
        <v>#DIV/0!</v>
      </c>
      <c r="BI196" t="e">
        <f t="shared" si="122"/>
        <v>#DIV/0!</v>
      </c>
      <c r="BJ196" t="e">
        <f t="shared" si="122"/>
        <v>#DIV/0!</v>
      </c>
      <c r="BK196" t="e">
        <f t="shared" si="122"/>
        <v>#DIV/0!</v>
      </c>
      <c r="BL196" t="e">
        <f t="shared" si="122"/>
        <v>#DIV/0!</v>
      </c>
      <c r="BM196" t="e">
        <f t="shared" si="122"/>
        <v>#DIV/0!</v>
      </c>
      <c r="BN196" t="e">
        <f t="shared" si="122"/>
        <v>#DIV/0!</v>
      </c>
      <c r="BO196" t="e">
        <f t="shared" si="122"/>
        <v>#DIV/0!</v>
      </c>
      <c r="BP196" t="e">
        <f t="shared" si="122"/>
        <v>#DIV/0!</v>
      </c>
      <c r="BQ196" t="e">
        <f t="shared" si="122"/>
        <v>#DIV/0!</v>
      </c>
      <c r="BR196" t="e">
        <f t="shared" si="122"/>
        <v>#DIV/0!</v>
      </c>
      <c r="BS196" t="e">
        <f t="shared" si="122"/>
        <v>#DIV/0!</v>
      </c>
      <c r="BT196" t="e">
        <f t="shared" si="122"/>
        <v>#DIV/0!</v>
      </c>
      <c r="BU196" t="e">
        <f t="shared" si="122"/>
        <v>#DIV/0!</v>
      </c>
      <c r="BV196" t="e">
        <f t="shared" si="122"/>
        <v>#DIV/0!</v>
      </c>
      <c r="BW196" t="e">
        <f t="shared" si="122"/>
        <v>#DIV/0!</v>
      </c>
      <c r="BX196" t="e">
        <f t="shared" si="122"/>
        <v>#DIV/0!</v>
      </c>
      <c r="BY196" t="e">
        <f t="shared" si="122"/>
        <v>#DIV/0!</v>
      </c>
      <c r="BZ196" t="e">
        <f t="shared" si="122"/>
        <v>#DIV/0!</v>
      </c>
    </row>
    <row r="197" spans="1:78" x14ac:dyDescent="0.25">
      <c r="G197" t="s">
        <v>95</v>
      </c>
      <c r="I197" s="39">
        <v>7500</v>
      </c>
      <c r="J197" s="39">
        <f>I197+J194-J192</f>
        <v>7490</v>
      </c>
      <c r="K197" s="39">
        <f t="shared" ref="K197:AF197" si="123">J197+K194-K192</f>
        <v>7474</v>
      </c>
      <c r="L197" s="39">
        <f t="shared" si="123"/>
        <v>7414</v>
      </c>
      <c r="M197" s="39">
        <f t="shared" si="123"/>
        <v>7404</v>
      </c>
      <c r="N197" s="39">
        <f t="shared" si="123"/>
        <v>7284</v>
      </c>
      <c r="O197" s="39">
        <f t="shared" si="123"/>
        <v>7266</v>
      </c>
      <c r="P197" s="39">
        <f t="shared" si="123"/>
        <v>7176</v>
      </c>
      <c r="Q197" s="39">
        <f t="shared" si="123"/>
        <v>14716</v>
      </c>
      <c r="R197" s="39">
        <f t="shared" si="123"/>
        <v>14541</v>
      </c>
      <c r="S197" s="39">
        <f t="shared" si="123"/>
        <v>14261</v>
      </c>
      <c r="T197" s="39">
        <f t="shared" si="123"/>
        <v>14161</v>
      </c>
      <c r="U197" s="39">
        <f t="shared" si="123"/>
        <v>13711</v>
      </c>
      <c r="V197" s="39">
        <f t="shared" si="123"/>
        <v>13511</v>
      </c>
      <c r="W197" s="39">
        <f t="shared" si="123"/>
        <v>13096</v>
      </c>
      <c r="X197" s="39">
        <f t="shared" si="123"/>
        <v>12361</v>
      </c>
      <c r="Y197" s="39">
        <f t="shared" si="123"/>
        <v>11596</v>
      </c>
      <c r="Z197" s="1">
        <f t="shared" si="123"/>
        <v>11449</v>
      </c>
      <c r="AA197" s="1">
        <f t="shared" si="123"/>
        <v>11449</v>
      </c>
      <c r="AB197" s="1">
        <f t="shared" si="123"/>
        <v>11449</v>
      </c>
      <c r="AC197" s="39">
        <f t="shared" si="123"/>
        <v>10969</v>
      </c>
      <c r="AD197" s="39">
        <f t="shared" si="123"/>
        <v>10039</v>
      </c>
      <c r="AE197" s="39">
        <f t="shared" si="123"/>
        <v>9109</v>
      </c>
      <c r="AF197" s="39">
        <f t="shared" si="123"/>
        <v>8584</v>
      </c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</row>
    <row r="199" spans="1:78" x14ac:dyDescent="0.25">
      <c r="A199" t="s">
        <v>124</v>
      </c>
      <c r="B199" t="s">
        <v>191</v>
      </c>
      <c r="C199">
        <v>1</v>
      </c>
      <c r="E199">
        <v>12</v>
      </c>
      <c r="F199">
        <v>6</v>
      </c>
      <c r="G199" t="s">
        <v>102</v>
      </c>
      <c r="H199">
        <f>SUM(I201:BZ201)</f>
        <v>50000</v>
      </c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AC199" s="39"/>
      <c r="AD199" s="39"/>
      <c r="AE199" s="39"/>
      <c r="AF199" s="39"/>
      <c r="AG199" s="39">
        <f>$C$199*'[1]Production plan'!AA123</f>
        <v>0</v>
      </c>
      <c r="AH199" s="39">
        <f>$C$199*'[1]Production plan'!AB123</f>
        <v>0</v>
      </c>
      <c r="AI199" s="39">
        <f>$C$199*'[1]Production plan'!AC123</f>
        <v>0</v>
      </c>
      <c r="AJ199" s="39">
        <f>$C$199*'[1]Production plan'!AD123</f>
        <v>0</v>
      </c>
      <c r="AK199" s="39">
        <f>$C$199*'[1]Production plan'!AE123</f>
        <v>0</v>
      </c>
      <c r="AL199" s="39">
        <f>$C$199*'[1]Production plan'!AF123</f>
        <v>0</v>
      </c>
      <c r="AM199" s="39">
        <f>$C$199*'[1]Production plan'!AG123</f>
        <v>0</v>
      </c>
      <c r="AN199" s="39">
        <f>$C$199*'[1]Production plan'!AH123</f>
        <v>0</v>
      </c>
      <c r="AO199" s="39">
        <f>$C$199*'[1]Production plan'!AI123</f>
        <v>0</v>
      </c>
      <c r="AP199" s="39">
        <f>$C$199*'[1]Production plan'!AJ123</f>
        <v>0</v>
      </c>
      <c r="AQ199" s="39">
        <f>$C$199*'[1]Production plan'!AK123</f>
        <v>0</v>
      </c>
      <c r="AR199" s="39">
        <f>$C$199*'[1]Production plan'!AL123</f>
        <v>0</v>
      </c>
      <c r="AS199" s="39">
        <f>$C$199*'[1]Production plan'!AM123</f>
        <v>0</v>
      </c>
      <c r="AT199" s="39">
        <f>$C$199*'[1]Production plan'!AN123</f>
        <v>0</v>
      </c>
      <c r="AU199" s="39">
        <f>$C$199*'[1]Production plan'!AO123</f>
        <v>0</v>
      </c>
      <c r="AV199" s="39">
        <f>$C$199*'[1]Production plan'!AP123</f>
        <v>0</v>
      </c>
      <c r="AW199" s="39">
        <f>$C$199*'[1]Production plan'!AQ123</f>
        <v>0</v>
      </c>
      <c r="AX199" s="39">
        <f>$C$199*'[1]Production plan'!AR123</f>
        <v>0</v>
      </c>
      <c r="AY199" s="39">
        <f>$C$199*'[1]Production plan'!AS123</f>
        <v>0</v>
      </c>
      <c r="AZ199" s="39">
        <f>$C$199*'[1]Production plan'!AT123</f>
        <v>400</v>
      </c>
      <c r="BA199" s="39">
        <f>$C$199*'[1]Production plan'!AU123</f>
        <v>750</v>
      </c>
      <c r="BB199" s="39">
        <f>$C$199*'[1]Production plan'!AV123</f>
        <v>1500</v>
      </c>
      <c r="BC199" s="39">
        <f>$C$199*'[1]Production plan'!AW123</f>
        <v>2750</v>
      </c>
      <c r="BD199" s="39">
        <f>$C$199*'[1]Production plan'!AX123</f>
        <v>3500</v>
      </c>
      <c r="BE199" s="39">
        <f>$C$199*'[1]Production plan'!AY123</f>
        <v>4300</v>
      </c>
      <c r="BF199" s="39">
        <f>$C$199*'[1]Production plan'!AZ123</f>
        <v>4300</v>
      </c>
      <c r="BG199" s="39">
        <f>$C$199*'[1]Production plan'!BA123</f>
        <v>1650</v>
      </c>
      <c r="BH199" s="39">
        <f>$C$199*'[1]Production plan'!BB123</f>
        <v>0</v>
      </c>
      <c r="BI199" s="39">
        <f>$C$199*'[1]Production plan'!BC123</f>
        <v>0</v>
      </c>
      <c r="BJ199" s="39">
        <f>$C$199*'[1]Production plan'!BD123</f>
        <v>0</v>
      </c>
      <c r="BK199" s="39">
        <f>$C$199*'[1]Production plan'!BE123</f>
        <v>0</v>
      </c>
      <c r="BL199" s="39">
        <f>$C$199*'[1]Production plan'!BF123</f>
        <v>0</v>
      </c>
      <c r="BM199" s="39">
        <f>$C$199*'[1]Production plan'!BG123</f>
        <v>0</v>
      </c>
      <c r="BN199" s="39">
        <f>$C$199*'[1]Production plan'!BH123</f>
        <v>1800</v>
      </c>
      <c r="BO199" s="39">
        <f>$C$199*'[1]Production plan'!BI123</f>
        <v>3000</v>
      </c>
      <c r="BP199" s="39">
        <f>$C$199*'[1]Production plan'!BJ123</f>
        <v>3000</v>
      </c>
      <c r="BQ199" s="39">
        <f>$C$199*'[1]Production plan'!BK123</f>
        <v>3500</v>
      </c>
      <c r="BR199" s="39">
        <f>$C$199*'[1]Production plan'!BL123</f>
        <v>3500</v>
      </c>
      <c r="BS199" s="39">
        <f>$C$199*'[1]Production plan'!BM123</f>
        <v>3500</v>
      </c>
      <c r="BT199" s="39">
        <f>$C$199*'[1]Production plan'!BN123</f>
        <v>3250</v>
      </c>
      <c r="BU199" s="39">
        <f>$C$199*'[1]Production plan'!BO123</f>
        <v>0</v>
      </c>
      <c r="BV199" s="39">
        <f>$C$199*'[1]Production plan'!BP123</f>
        <v>0</v>
      </c>
      <c r="BW199" s="39">
        <f>$C$199*'[1]Production plan'!BQ123</f>
        <v>0</v>
      </c>
      <c r="BX199" s="39">
        <f>$C$199*'[1]Production plan'!BR123</f>
        <v>3000</v>
      </c>
      <c r="BY199" s="39">
        <f>$C$199*'[1]Production plan'!BS123</f>
        <v>3700</v>
      </c>
      <c r="BZ199" s="39">
        <f>$C$199*'[1]Production plan'!BT123</f>
        <v>0</v>
      </c>
    </row>
    <row r="200" spans="1:78" hidden="1" x14ac:dyDescent="0.25"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</row>
    <row r="201" spans="1:78" x14ac:dyDescent="0.25">
      <c r="G201" t="s">
        <v>103</v>
      </c>
      <c r="O201" s="40"/>
      <c r="Y201" s="40">
        <v>400</v>
      </c>
      <c r="Z201" s="27">
        <v>3600</v>
      </c>
      <c r="AA201" s="27"/>
      <c r="AB201" s="27"/>
      <c r="AW201">
        <v>5000</v>
      </c>
      <c r="BA201">
        <v>6000</v>
      </c>
      <c r="BC201">
        <v>4000</v>
      </c>
      <c r="BI201">
        <v>5000</v>
      </c>
      <c r="BK201">
        <v>5000</v>
      </c>
      <c r="BM201">
        <v>5000</v>
      </c>
      <c r="BO201">
        <v>6000</v>
      </c>
      <c r="BQ201">
        <v>5000</v>
      </c>
      <c r="BW201">
        <v>5000</v>
      </c>
    </row>
    <row r="202" spans="1:78" hidden="1" x14ac:dyDescent="0.25">
      <c r="O202" s="40"/>
    </row>
    <row r="203" spans="1:78" x14ac:dyDescent="0.25">
      <c r="G203" t="s">
        <v>92</v>
      </c>
      <c r="I203" t="e">
        <f t="shared" ref="I203:O203" si="124">I204/AVERAGE(J199:P199)</f>
        <v>#DIV/0!</v>
      </c>
      <c r="J203" t="e">
        <f t="shared" si="124"/>
        <v>#DIV/0!</v>
      </c>
      <c r="K203" t="e">
        <f t="shared" si="124"/>
        <v>#DIV/0!</v>
      </c>
      <c r="L203" t="e">
        <f t="shared" si="124"/>
        <v>#DIV/0!</v>
      </c>
      <c r="M203" t="e">
        <f t="shared" si="124"/>
        <v>#DIV/0!</v>
      </c>
      <c r="N203" t="e">
        <f t="shared" si="124"/>
        <v>#DIV/0!</v>
      </c>
      <c r="O203" t="e">
        <f t="shared" si="124"/>
        <v>#DIV/0!</v>
      </c>
      <c r="P203" t="e">
        <f>P204/AVERAGE(Q199:W199)</f>
        <v>#DIV/0!</v>
      </c>
      <c r="Q203" t="e">
        <f t="shared" ref="Q203:BZ203" si="125">Q204/AVERAGE(R199:X199)</f>
        <v>#DIV/0!</v>
      </c>
      <c r="R203" t="e">
        <f t="shared" si="125"/>
        <v>#DIV/0!</v>
      </c>
      <c r="S203" t="e">
        <f t="shared" si="125"/>
        <v>#DIV/0!</v>
      </c>
      <c r="T203" t="e">
        <f t="shared" si="125"/>
        <v>#DIV/0!</v>
      </c>
      <c r="U203" t="e">
        <f t="shared" si="125"/>
        <v>#DIV/0!</v>
      </c>
      <c r="V203" t="e">
        <f t="shared" si="125"/>
        <v>#DIV/0!</v>
      </c>
      <c r="W203" t="e">
        <f t="shared" si="125"/>
        <v>#DIV/0!</v>
      </c>
      <c r="X203" t="e">
        <f t="shared" si="125"/>
        <v>#DIV/0!</v>
      </c>
      <c r="Y203" t="e">
        <f t="shared" si="125"/>
        <v>#DIV/0!</v>
      </c>
      <c r="Z203" s="1" t="e">
        <f t="shared" si="125"/>
        <v>#DIV/0!</v>
      </c>
      <c r="AA203" s="1" t="e">
        <f t="shared" si="125"/>
        <v>#DIV/0!</v>
      </c>
      <c r="AB203" s="1" t="e">
        <f t="shared" si="125"/>
        <v>#DIV/0!</v>
      </c>
      <c r="AC203" t="e">
        <f t="shared" si="125"/>
        <v>#DIV/0!</v>
      </c>
      <c r="AD203" t="e">
        <f t="shared" si="125"/>
        <v>#DIV/0!</v>
      </c>
      <c r="AE203" t="e">
        <f t="shared" si="125"/>
        <v>#DIV/0!</v>
      </c>
      <c r="AF203" t="e">
        <f t="shared" si="125"/>
        <v>#DIV/0!</v>
      </c>
      <c r="AG203" t="e">
        <f t="shared" si="125"/>
        <v>#DIV/0!</v>
      </c>
      <c r="AH203" t="e">
        <f t="shared" si="125"/>
        <v>#DIV/0!</v>
      </c>
      <c r="AI203" t="e">
        <f t="shared" si="125"/>
        <v>#DIV/0!</v>
      </c>
      <c r="AJ203" t="e">
        <f t="shared" si="125"/>
        <v>#DIV/0!</v>
      </c>
      <c r="AK203" t="e">
        <f t="shared" si="125"/>
        <v>#DIV/0!</v>
      </c>
      <c r="AL203" t="e">
        <f t="shared" si="125"/>
        <v>#DIV/0!</v>
      </c>
      <c r="AM203" t="e">
        <f t="shared" si="125"/>
        <v>#DIV/0!</v>
      </c>
      <c r="AN203" t="e">
        <f t="shared" si="125"/>
        <v>#DIV/0!</v>
      </c>
      <c r="AO203" t="e">
        <f t="shared" si="125"/>
        <v>#DIV/0!</v>
      </c>
      <c r="AP203" t="e">
        <f t="shared" si="125"/>
        <v>#DIV/0!</v>
      </c>
      <c r="AQ203" t="e">
        <f t="shared" si="125"/>
        <v>#DIV/0!</v>
      </c>
      <c r="AR203" t="e">
        <f t="shared" si="125"/>
        <v>#DIV/0!</v>
      </c>
      <c r="AS203">
        <f t="shared" si="125"/>
        <v>70</v>
      </c>
      <c r="AT203">
        <f t="shared" si="125"/>
        <v>24.347826086956523</v>
      </c>
      <c r="AU203">
        <f t="shared" si="125"/>
        <v>10.566037735849058</v>
      </c>
      <c r="AV203">
        <f t="shared" si="125"/>
        <v>5.1851851851851851</v>
      </c>
      <c r="AW203">
        <f t="shared" si="125"/>
        <v>7.0786516853932593</v>
      </c>
      <c r="AX203">
        <f t="shared" si="125"/>
        <v>4.7727272727272725</v>
      </c>
      <c r="AY203">
        <f t="shared" si="125"/>
        <v>3.6</v>
      </c>
      <c r="AZ203">
        <f t="shared" si="125"/>
        <v>3.210666666666667</v>
      </c>
      <c r="BA203">
        <f t="shared" si="125"/>
        <v>5.3861111111111111</v>
      </c>
      <c r="BB203">
        <f t="shared" si="125"/>
        <v>5.2393939393939393</v>
      </c>
      <c r="BC203">
        <f t="shared" si="125"/>
        <v>6.9236363636363638</v>
      </c>
      <c r="BD203">
        <f t="shared" si="125"/>
        <v>6.897560975609756</v>
      </c>
      <c r="BE203">
        <f t="shared" si="125"/>
        <v>6.8235294117647056</v>
      </c>
      <c r="BF203">
        <f t="shared" si="125"/>
        <v>6.3636363636363633</v>
      </c>
      <c r="BG203">
        <f t="shared" si="125"/>
        <v>-0.58333333333333326</v>
      </c>
      <c r="BH203">
        <f t="shared" si="125"/>
        <v>-0.21875000000000003</v>
      </c>
      <c r="BI203">
        <f t="shared" si="125"/>
        <v>4.3525641025641031</v>
      </c>
      <c r="BJ203">
        <f t="shared" si="125"/>
        <v>3.0044247787610621</v>
      </c>
      <c r="BK203">
        <f t="shared" si="125"/>
        <v>4.6587837837837842</v>
      </c>
      <c r="BL203">
        <f t="shared" si="125"/>
        <v>3.7677595628415301</v>
      </c>
      <c r="BM203">
        <f t="shared" si="125"/>
        <v>4.8236658932714622</v>
      </c>
      <c r="BN203">
        <f t="shared" si="125"/>
        <v>4.6253164556962023</v>
      </c>
      <c r="BO203">
        <f t="shared" si="125"/>
        <v>6.7074626865671645</v>
      </c>
      <c r="BP203">
        <f t="shared" si="125"/>
        <v>6.6436363636363636</v>
      </c>
      <c r="BQ203">
        <f t="shared" si="125"/>
        <v>7.686792452830189</v>
      </c>
      <c r="BR203">
        <f t="shared" si="125"/>
        <v>5.7509293680297402</v>
      </c>
      <c r="BS203">
        <f t="shared" si="125"/>
        <v>5.3115577889447243</v>
      </c>
      <c r="BT203">
        <f t="shared" si="125"/>
        <v>3.850746268656716</v>
      </c>
      <c r="BU203">
        <f t="shared" si="125"/>
        <v>3.2089552238805972</v>
      </c>
      <c r="BV203">
        <f t="shared" si="125"/>
        <v>2.5671641791044775</v>
      </c>
      <c r="BW203">
        <f t="shared" si="125"/>
        <v>4.1641791044776113</v>
      </c>
      <c r="BX203">
        <f t="shared" si="125"/>
        <v>3.4054054054054053</v>
      </c>
      <c r="BY203" t="e">
        <f t="shared" si="125"/>
        <v>#DIV/0!</v>
      </c>
      <c r="BZ203" t="e">
        <f t="shared" si="125"/>
        <v>#DIV/0!</v>
      </c>
    </row>
    <row r="204" spans="1:78" x14ac:dyDescent="0.25">
      <c r="G204" t="s">
        <v>95</v>
      </c>
      <c r="I204" s="39">
        <v>0</v>
      </c>
      <c r="J204" s="39">
        <f>I204+J201-J199</f>
        <v>0</v>
      </c>
      <c r="K204" s="39">
        <f t="shared" ref="K204:BV204" si="126">J204+K201-K199</f>
        <v>0</v>
      </c>
      <c r="L204" s="39">
        <f t="shared" si="126"/>
        <v>0</v>
      </c>
      <c r="M204" s="39">
        <f t="shared" si="126"/>
        <v>0</v>
      </c>
      <c r="N204" s="39">
        <f t="shared" si="126"/>
        <v>0</v>
      </c>
      <c r="O204" s="39">
        <f t="shared" si="126"/>
        <v>0</v>
      </c>
      <c r="P204" s="39">
        <f t="shared" si="126"/>
        <v>0</v>
      </c>
      <c r="Q204" s="39">
        <f t="shared" si="126"/>
        <v>0</v>
      </c>
      <c r="R204" s="39">
        <f t="shared" si="126"/>
        <v>0</v>
      </c>
      <c r="S204" s="39">
        <f t="shared" si="126"/>
        <v>0</v>
      </c>
      <c r="T204" s="39">
        <f t="shared" si="126"/>
        <v>0</v>
      </c>
      <c r="U204" s="39">
        <f t="shared" si="126"/>
        <v>0</v>
      </c>
      <c r="V204" s="39">
        <f t="shared" si="126"/>
        <v>0</v>
      </c>
      <c r="W204" s="39">
        <f t="shared" si="126"/>
        <v>0</v>
      </c>
      <c r="X204" s="39">
        <f t="shared" si="126"/>
        <v>0</v>
      </c>
      <c r="Y204" s="39">
        <f t="shared" si="126"/>
        <v>400</v>
      </c>
      <c r="Z204" s="1">
        <f t="shared" si="126"/>
        <v>4000</v>
      </c>
      <c r="AA204" s="1">
        <f t="shared" si="126"/>
        <v>4000</v>
      </c>
      <c r="AB204" s="1">
        <f t="shared" si="126"/>
        <v>4000</v>
      </c>
      <c r="AC204" s="39">
        <f t="shared" si="126"/>
        <v>4000</v>
      </c>
      <c r="AD204" s="39">
        <f t="shared" si="126"/>
        <v>4000</v>
      </c>
      <c r="AE204" s="39">
        <f t="shared" si="126"/>
        <v>4000</v>
      </c>
      <c r="AF204" s="39">
        <f t="shared" si="126"/>
        <v>4000</v>
      </c>
      <c r="AG204" s="39">
        <f t="shared" si="126"/>
        <v>4000</v>
      </c>
      <c r="AH204" s="39">
        <f t="shared" si="126"/>
        <v>4000</v>
      </c>
      <c r="AI204" s="39">
        <f t="shared" si="126"/>
        <v>4000</v>
      </c>
      <c r="AJ204" s="39">
        <f t="shared" si="126"/>
        <v>4000</v>
      </c>
      <c r="AK204" s="39">
        <f t="shared" si="126"/>
        <v>4000</v>
      </c>
      <c r="AL204" s="39">
        <f t="shared" si="126"/>
        <v>4000</v>
      </c>
      <c r="AM204" s="39">
        <f t="shared" si="126"/>
        <v>4000</v>
      </c>
      <c r="AN204" s="39">
        <f t="shared" si="126"/>
        <v>4000</v>
      </c>
      <c r="AO204" s="39">
        <f t="shared" si="126"/>
        <v>4000</v>
      </c>
      <c r="AP204" s="39">
        <f t="shared" si="126"/>
        <v>4000</v>
      </c>
      <c r="AQ204" s="39">
        <f t="shared" si="126"/>
        <v>4000</v>
      </c>
      <c r="AR204" s="39">
        <f t="shared" si="126"/>
        <v>4000</v>
      </c>
      <c r="AS204" s="39">
        <f t="shared" si="126"/>
        <v>4000</v>
      </c>
      <c r="AT204" s="39">
        <f t="shared" si="126"/>
        <v>4000</v>
      </c>
      <c r="AU204" s="39">
        <f t="shared" si="126"/>
        <v>4000</v>
      </c>
      <c r="AV204" s="39">
        <f t="shared" si="126"/>
        <v>4000</v>
      </c>
      <c r="AW204" s="39">
        <f t="shared" si="126"/>
        <v>9000</v>
      </c>
      <c r="AX204" s="39">
        <f t="shared" si="126"/>
        <v>9000</v>
      </c>
      <c r="AY204" s="39">
        <f t="shared" si="126"/>
        <v>9000</v>
      </c>
      <c r="AZ204" s="39">
        <f t="shared" si="126"/>
        <v>8600</v>
      </c>
      <c r="BA204" s="39">
        <f t="shared" si="126"/>
        <v>13850</v>
      </c>
      <c r="BB204" s="39">
        <f t="shared" si="126"/>
        <v>12350</v>
      </c>
      <c r="BC204" s="39">
        <f t="shared" si="126"/>
        <v>13600</v>
      </c>
      <c r="BD204" s="39">
        <f t="shared" si="126"/>
        <v>10100</v>
      </c>
      <c r="BE204" s="39">
        <f t="shared" si="126"/>
        <v>5800</v>
      </c>
      <c r="BF204" s="39">
        <f t="shared" si="126"/>
        <v>1500</v>
      </c>
      <c r="BG204" s="39">
        <f t="shared" si="126"/>
        <v>-150</v>
      </c>
      <c r="BH204" s="39">
        <f t="shared" si="126"/>
        <v>-150</v>
      </c>
      <c r="BI204" s="39">
        <f t="shared" si="126"/>
        <v>4850</v>
      </c>
      <c r="BJ204" s="39">
        <f t="shared" si="126"/>
        <v>4850</v>
      </c>
      <c r="BK204" s="39">
        <f t="shared" si="126"/>
        <v>9850</v>
      </c>
      <c r="BL204" s="39">
        <f t="shared" si="126"/>
        <v>9850</v>
      </c>
      <c r="BM204" s="39">
        <f t="shared" si="126"/>
        <v>14850</v>
      </c>
      <c r="BN204" s="39">
        <f t="shared" si="126"/>
        <v>13050</v>
      </c>
      <c r="BO204" s="39">
        <f t="shared" si="126"/>
        <v>16050</v>
      </c>
      <c r="BP204" s="39">
        <f t="shared" si="126"/>
        <v>13050</v>
      </c>
      <c r="BQ204" s="39">
        <f t="shared" si="126"/>
        <v>14550</v>
      </c>
      <c r="BR204" s="39">
        <f t="shared" si="126"/>
        <v>11050</v>
      </c>
      <c r="BS204" s="39">
        <f t="shared" si="126"/>
        <v>7550</v>
      </c>
      <c r="BT204" s="39">
        <f t="shared" si="126"/>
        <v>4300</v>
      </c>
      <c r="BU204" s="39">
        <f t="shared" si="126"/>
        <v>4300</v>
      </c>
      <c r="BV204" s="39">
        <f t="shared" si="126"/>
        <v>4300</v>
      </c>
      <c r="BW204" s="39">
        <f t="shared" ref="BW204:BZ204" si="127">BV204+BW201-BW199</f>
        <v>9300</v>
      </c>
      <c r="BX204" s="39">
        <f t="shared" si="127"/>
        <v>6300</v>
      </c>
      <c r="BY204" s="39">
        <f t="shared" si="127"/>
        <v>2600</v>
      </c>
      <c r="BZ204" s="39">
        <f t="shared" si="127"/>
        <v>2600</v>
      </c>
    </row>
    <row r="206" spans="1:78" x14ac:dyDescent="0.25">
      <c r="A206" t="s">
        <v>125</v>
      </c>
      <c r="B206" t="s">
        <v>192</v>
      </c>
      <c r="C206">
        <v>1</v>
      </c>
      <c r="E206">
        <v>12</v>
      </c>
      <c r="F206">
        <v>3</v>
      </c>
      <c r="G206" t="s">
        <v>102</v>
      </c>
      <c r="H206">
        <f>SUM(I208:BZ208)</f>
        <v>50000</v>
      </c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AC206" s="39"/>
      <c r="AD206" s="39"/>
      <c r="AE206" s="39"/>
      <c r="AF206" s="39"/>
      <c r="AG206" s="39">
        <f>$C$206*'[1]Production plan'!AA123</f>
        <v>0</v>
      </c>
      <c r="AH206" s="39">
        <f>$C$206*'[1]Production plan'!AB123</f>
        <v>0</v>
      </c>
      <c r="AI206" s="39">
        <f>$C$206*'[1]Production plan'!AC123</f>
        <v>0</v>
      </c>
      <c r="AJ206" s="39">
        <f>$C$206*'[1]Production plan'!AD123</f>
        <v>0</v>
      </c>
      <c r="AK206" s="39">
        <f>$C$206*'[1]Production plan'!AE123</f>
        <v>0</v>
      </c>
      <c r="AL206" s="39">
        <f>$C$206*'[1]Production plan'!AF123</f>
        <v>0</v>
      </c>
      <c r="AM206" s="39">
        <f>$C$206*'[1]Production plan'!AG123</f>
        <v>0</v>
      </c>
      <c r="AN206" s="39">
        <f>$C$206*'[1]Production plan'!AH123</f>
        <v>0</v>
      </c>
      <c r="AO206" s="39">
        <f>$C$206*'[1]Production plan'!AI123</f>
        <v>0</v>
      </c>
      <c r="AP206" s="39">
        <f>$C$206*'[1]Production plan'!AJ123</f>
        <v>0</v>
      </c>
      <c r="AQ206" s="39">
        <f>$C$206*'[1]Production plan'!AK123</f>
        <v>0</v>
      </c>
      <c r="AR206" s="39">
        <f>$C$206*'[1]Production plan'!AL123</f>
        <v>0</v>
      </c>
      <c r="AS206" s="39">
        <f>$C$206*'[1]Production plan'!AM123</f>
        <v>0</v>
      </c>
      <c r="AT206" s="39">
        <f>$C$206*'[1]Production plan'!AN123</f>
        <v>0</v>
      </c>
      <c r="AU206" s="39">
        <f>$C$206*'[1]Production plan'!AO123</f>
        <v>0</v>
      </c>
      <c r="AV206" s="39">
        <f>$C$206*'[1]Production plan'!AP123</f>
        <v>0</v>
      </c>
      <c r="AW206" s="39">
        <f>$C$206*'[1]Production plan'!AQ123</f>
        <v>0</v>
      </c>
      <c r="AX206" s="39">
        <f>$C$206*'[1]Production plan'!AR123</f>
        <v>0</v>
      </c>
      <c r="AY206" s="39">
        <f>$C$206*'[1]Production plan'!AS123</f>
        <v>0</v>
      </c>
      <c r="AZ206" s="39">
        <f>$C$206*'[1]Production plan'!AT123</f>
        <v>400</v>
      </c>
      <c r="BA206" s="39">
        <f>$C$206*'[1]Production plan'!AU123</f>
        <v>750</v>
      </c>
      <c r="BB206" s="39">
        <f>$C$206*'[1]Production plan'!AV123</f>
        <v>1500</v>
      </c>
      <c r="BC206" s="39">
        <f>$C$206*'[1]Production plan'!AW123</f>
        <v>2750</v>
      </c>
      <c r="BD206" s="39">
        <f>$C$206*'[1]Production plan'!AX123</f>
        <v>3500</v>
      </c>
      <c r="BE206" s="39">
        <f>$C$206*'[1]Production plan'!AY123</f>
        <v>4300</v>
      </c>
      <c r="BF206" s="39">
        <f>$C$206*'[1]Production plan'!AZ123</f>
        <v>4300</v>
      </c>
      <c r="BG206" s="39">
        <f>$C$206*'[1]Production plan'!BA123</f>
        <v>1650</v>
      </c>
      <c r="BH206" s="39">
        <f>$C$206*'[1]Production plan'!BB123</f>
        <v>0</v>
      </c>
      <c r="BI206" s="39">
        <f>$C$206*'[1]Production plan'!BC123</f>
        <v>0</v>
      </c>
      <c r="BJ206" s="39">
        <f>$C$206*'[1]Production plan'!BD123</f>
        <v>0</v>
      </c>
      <c r="BK206" s="39">
        <f>$C$206*'[1]Production plan'!BE123</f>
        <v>0</v>
      </c>
      <c r="BL206" s="39">
        <f>$C$206*'[1]Production plan'!BF123</f>
        <v>0</v>
      </c>
      <c r="BM206" s="39">
        <f>$C$206*'[1]Production plan'!BG123</f>
        <v>0</v>
      </c>
      <c r="BN206" s="39">
        <f>$C$206*'[1]Production plan'!BH123</f>
        <v>1800</v>
      </c>
      <c r="BO206" s="39">
        <f>$C$206*'[1]Production plan'!BI123</f>
        <v>3000</v>
      </c>
      <c r="BP206" s="39">
        <f>$C$206*'[1]Production plan'!BJ123</f>
        <v>3000</v>
      </c>
      <c r="BQ206" s="39">
        <f>$C$206*'[1]Production plan'!BK123</f>
        <v>3500</v>
      </c>
      <c r="BR206" s="39">
        <f>$C$206*'[1]Production plan'!BL123</f>
        <v>3500</v>
      </c>
      <c r="BS206" s="39">
        <f>$C$206*'[1]Production plan'!BM123</f>
        <v>3500</v>
      </c>
      <c r="BT206" s="39">
        <f>$C$206*'[1]Production plan'!BN123</f>
        <v>3250</v>
      </c>
      <c r="BU206" s="39">
        <f>$C$206*'[1]Production plan'!BO123</f>
        <v>0</v>
      </c>
      <c r="BV206" s="39">
        <f>$C$206*'[1]Production plan'!BP123</f>
        <v>0</v>
      </c>
      <c r="BW206" s="39">
        <f>$C$206*'[1]Production plan'!BQ123</f>
        <v>0</v>
      </c>
      <c r="BX206" s="39">
        <f>$C$206*'[1]Production plan'!BR123</f>
        <v>3000</v>
      </c>
      <c r="BY206" s="39">
        <f>$C$206*'[1]Production plan'!BS123</f>
        <v>3700</v>
      </c>
      <c r="BZ206" s="39">
        <f>$C$206*'[1]Production plan'!BT123</f>
        <v>0</v>
      </c>
    </row>
    <row r="207" spans="1:78" hidden="1" x14ac:dyDescent="0.25"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</row>
    <row r="208" spans="1:78" x14ac:dyDescent="0.25">
      <c r="G208" t="s">
        <v>103</v>
      </c>
      <c r="O208" s="40"/>
      <c r="Y208" s="40">
        <v>400</v>
      </c>
      <c r="Z208" s="27">
        <v>3600</v>
      </c>
      <c r="AA208" s="27"/>
      <c r="AB208" s="27"/>
      <c r="AW208">
        <v>5000</v>
      </c>
      <c r="BA208">
        <v>6000</v>
      </c>
      <c r="BC208">
        <v>4000</v>
      </c>
      <c r="BI208">
        <v>5000</v>
      </c>
      <c r="BK208">
        <v>5000</v>
      </c>
      <c r="BM208">
        <v>5000</v>
      </c>
      <c r="BO208">
        <v>6000</v>
      </c>
      <c r="BQ208">
        <v>5000</v>
      </c>
      <c r="BW208">
        <v>5000</v>
      </c>
    </row>
    <row r="209" spans="1:78" hidden="1" x14ac:dyDescent="0.25">
      <c r="O209" s="40"/>
    </row>
    <row r="210" spans="1:78" x14ac:dyDescent="0.25">
      <c r="G210" t="s">
        <v>92</v>
      </c>
      <c r="I210" t="e">
        <f t="shared" ref="I210:O210" si="128">I211/AVERAGE(J206:P206)</f>
        <v>#DIV/0!</v>
      </c>
      <c r="J210" t="e">
        <f t="shared" si="128"/>
        <v>#DIV/0!</v>
      </c>
      <c r="K210" t="e">
        <f t="shared" si="128"/>
        <v>#DIV/0!</v>
      </c>
      <c r="L210" t="e">
        <f t="shared" si="128"/>
        <v>#DIV/0!</v>
      </c>
      <c r="M210" t="e">
        <f t="shared" si="128"/>
        <v>#DIV/0!</v>
      </c>
      <c r="N210" t="e">
        <f t="shared" si="128"/>
        <v>#DIV/0!</v>
      </c>
      <c r="O210" t="e">
        <f t="shared" si="128"/>
        <v>#DIV/0!</v>
      </c>
      <c r="P210" t="e">
        <f>P211/AVERAGE(Q206:W206)</f>
        <v>#DIV/0!</v>
      </c>
      <c r="Q210" t="e">
        <f t="shared" ref="Q210:BZ210" si="129">Q211/AVERAGE(R206:X206)</f>
        <v>#DIV/0!</v>
      </c>
      <c r="R210" t="e">
        <f t="shared" si="129"/>
        <v>#DIV/0!</v>
      </c>
      <c r="S210" t="e">
        <f t="shared" si="129"/>
        <v>#DIV/0!</v>
      </c>
      <c r="T210" t="e">
        <f t="shared" si="129"/>
        <v>#DIV/0!</v>
      </c>
      <c r="U210" t="e">
        <f t="shared" si="129"/>
        <v>#DIV/0!</v>
      </c>
      <c r="V210" t="e">
        <f t="shared" si="129"/>
        <v>#DIV/0!</v>
      </c>
      <c r="W210" t="e">
        <f t="shared" si="129"/>
        <v>#DIV/0!</v>
      </c>
      <c r="X210" t="e">
        <f t="shared" si="129"/>
        <v>#DIV/0!</v>
      </c>
      <c r="Y210" t="e">
        <f t="shared" si="129"/>
        <v>#DIV/0!</v>
      </c>
      <c r="Z210" s="1" t="e">
        <f t="shared" si="129"/>
        <v>#DIV/0!</v>
      </c>
      <c r="AA210" s="1" t="e">
        <f t="shared" si="129"/>
        <v>#DIV/0!</v>
      </c>
      <c r="AB210" s="1" t="e">
        <f t="shared" si="129"/>
        <v>#DIV/0!</v>
      </c>
      <c r="AC210" t="e">
        <f t="shared" si="129"/>
        <v>#DIV/0!</v>
      </c>
      <c r="AD210" t="e">
        <f t="shared" si="129"/>
        <v>#DIV/0!</v>
      </c>
      <c r="AE210" t="e">
        <f t="shared" si="129"/>
        <v>#DIV/0!</v>
      </c>
      <c r="AF210" t="e">
        <f t="shared" si="129"/>
        <v>#DIV/0!</v>
      </c>
      <c r="AG210" t="e">
        <f t="shared" si="129"/>
        <v>#DIV/0!</v>
      </c>
      <c r="AH210" t="e">
        <f t="shared" si="129"/>
        <v>#DIV/0!</v>
      </c>
      <c r="AI210" t="e">
        <f t="shared" si="129"/>
        <v>#DIV/0!</v>
      </c>
      <c r="AJ210" t="e">
        <f t="shared" si="129"/>
        <v>#DIV/0!</v>
      </c>
      <c r="AK210" t="e">
        <f t="shared" si="129"/>
        <v>#DIV/0!</v>
      </c>
      <c r="AL210" t="e">
        <f t="shared" si="129"/>
        <v>#DIV/0!</v>
      </c>
      <c r="AM210" t="e">
        <f t="shared" si="129"/>
        <v>#DIV/0!</v>
      </c>
      <c r="AN210" t="e">
        <f t="shared" si="129"/>
        <v>#DIV/0!</v>
      </c>
      <c r="AO210" t="e">
        <f t="shared" si="129"/>
        <v>#DIV/0!</v>
      </c>
      <c r="AP210" t="e">
        <f t="shared" si="129"/>
        <v>#DIV/0!</v>
      </c>
      <c r="AQ210" t="e">
        <f t="shared" si="129"/>
        <v>#DIV/0!</v>
      </c>
      <c r="AR210" t="e">
        <f t="shared" si="129"/>
        <v>#DIV/0!</v>
      </c>
      <c r="AS210">
        <f t="shared" si="129"/>
        <v>70</v>
      </c>
      <c r="AT210">
        <f t="shared" si="129"/>
        <v>24.347826086956523</v>
      </c>
      <c r="AU210">
        <f t="shared" si="129"/>
        <v>10.566037735849058</v>
      </c>
      <c r="AV210">
        <f t="shared" si="129"/>
        <v>5.1851851851851851</v>
      </c>
      <c r="AW210">
        <f t="shared" si="129"/>
        <v>7.0786516853932593</v>
      </c>
      <c r="AX210">
        <f t="shared" si="129"/>
        <v>4.7727272727272725</v>
      </c>
      <c r="AY210">
        <f t="shared" si="129"/>
        <v>3.6</v>
      </c>
      <c r="AZ210">
        <f t="shared" si="129"/>
        <v>3.210666666666667</v>
      </c>
      <c r="BA210">
        <f t="shared" si="129"/>
        <v>5.3861111111111111</v>
      </c>
      <c r="BB210">
        <f t="shared" si="129"/>
        <v>5.2393939393939393</v>
      </c>
      <c r="BC210">
        <f t="shared" si="129"/>
        <v>6.9236363636363638</v>
      </c>
      <c r="BD210">
        <f t="shared" si="129"/>
        <v>6.897560975609756</v>
      </c>
      <c r="BE210">
        <f t="shared" si="129"/>
        <v>6.8235294117647056</v>
      </c>
      <c r="BF210">
        <f t="shared" si="129"/>
        <v>6.3636363636363633</v>
      </c>
      <c r="BG210">
        <f t="shared" si="129"/>
        <v>-0.58333333333333326</v>
      </c>
      <c r="BH210">
        <f t="shared" si="129"/>
        <v>-0.21875000000000003</v>
      </c>
      <c r="BI210">
        <f t="shared" si="129"/>
        <v>4.3525641025641031</v>
      </c>
      <c r="BJ210">
        <f t="shared" si="129"/>
        <v>3.0044247787610621</v>
      </c>
      <c r="BK210">
        <f t="shared" si="129"/>
        <v>4.6587837837837842</v>
      </c>
      <c r="BL210">
        <f t="shared" si="129"/>
        <v>3.7677595628415301</v>
      </c>
      <c r="BM210">
        <f t="shared" si="129"/>
        <v>4.8236658932714622</v>
      </c>
      <c r="BN210">
        <f t="shared" si="129"/>
        <v>4.6253164556962023</v>
      </c>
      <c r="BO210">
        <f t="shared" si="129"/>
        <v>6.7074626865671645</v>
      </c>
      <c r="BP210">
        <f t="shared" si="129"/>
        <v>6.6436363636363636</v>
      </c>
      <c r="BQ210">
        <f t="shared" si="129"/>
        <v>7.686792452830189</v>
      </c>
      <c r="BR210">
        <f t="shared" si="129"/>
        <v>5.7509293680297402</v>
      </c>
      <c r="BS210">
        <f t="shared" si="129"/>
        <v>5.3115577889447243</v>
      </c>
      <c r="BT210">
        <f t="shared" si="129"/>
        <v>3.850746268656716</v>
      </c>
      <c r="BU210">
        <f t="shared" si="129"/>
        <v>3.2089552238805972</v>
      </c>
      <c r="BV210">
        <f t="shared" si="129"/>
        <v>2.5671641791044775</v>
      </c>
      <c r="BW210">
        <f t="shared" si="129"/>
        <v>4.1641791044776113</v>
      </c>
      <c r="BX210">
        <f t="shared" si="129"/>
        <v>3.4054054054054053</v>
      </c>
      <c r="BY210" t="e">
        <f t="shared" si="129"/>
        <v>#DIV/0!</v>
      </c>
      <c r="BZ210" t="e">
        <f t="shared" si="129"/>
        <v>#DIV/0!</v>
      </c>
    </row>
    <row r="211" spans="1:78" x14ac:dyDescent="0.25">
      <c r="G211" t="s">
        <v>95</v>
      </c>
      <c r="I211" s="39">
        <v>0</v>
      </c>
      <c r="J211" s="39">
        <f>I211+J208-J206</f>
        <v>0</v>
      </c>
      <c r="K211" s="39">
        <f t="shared" ref="K211:BV211" si="130">J211+K208-K206</f>
        <v>0</v>
      </c>
      <c r="L211" s="39">
        <f t="shared" si="130"/>
        <v>0</v>
      </c>
      <c r="M211" s="39">
        <f t="shared" si="130"/>
        <v>0</v>
      </c>
      <c r="N211" s="39">
        <f t="shared" si="130"/>
        <v>0</v>
      </c>
      <c r="O211" s="39">
        <f t="shared" si="130"/>
        <v>0</v>
      </c>
      <c r="P211" s="39">
        <f t="shared" si="130"/>
        <v>0</v>
      </c>
      <c r="Q211" s="39">
        <f t="shared" si="130"/>
        <v>0</v>
      </c>
      <c r="R211" s="39">
        <f t="shared" si="130"/>
        <v>0</v>
      </c>
      <c r="S211" s="39">
        <f t="shared" si="130"/>
        <v>0</v>
      </c>
      <c r="T211" s="39">
        <f t="shared" si="130"/>
        <v>0</v>
      </c>
      <c r="U211" s="39">
        <f t="shared" si="130"/>
        <v>0</v>
      </c>
      <c r="V211" s="39">
        <f t="shared" si="130"/>
        <v>0</v>
      </c>
      <c r="W211" s="39">
        <f t="shared" si="130"/>
        <v>0</v>
      </c>
      <c r="X211" s="39">
        <f t="shared" si="130"/>
        <v>0</v>
      </c>
      <c r="Y211" s="39">
        <f t="shared" si="130"/>
        <v>400</v>
      </c>
      <c r="Z211" s="1">
        <f t="shared" si="130"/>
        <v>4000</v>
      </c>
      <c r="AA211" s="1">
        <f t="shared" si="130"/>
        <v>4000</v>
      </c>
      <c r="AB211" s="1">
        <f t="shared" si="130"/>
        <v>4000</v>
      </c>
      <c r="AC211" s="39">
        <f t="shared" si="130"/>
        <v>4000</v>
      </c>
      <c r="AD211" s="39">
        <f t="shared" si="130"/>
        <v>4000</v>
      </c>
      <c r="AE211" s="39">
        <f t="shared" si="130"/>
        <v>4000</v>
      </c>
      <c r="AF211" s="39">
        <f t="shared" si="130"/>
        <v>4000</v>
      </c>
      <c r="AG211" s="39">
        <f t="shared" si="130"/>
        <v>4000</v>
      </c>
      <c r="AH211" s="39">
        <f t="shared" si="130"/>
        <v>4000</v>
      </c>
      <c r="AI211" s="39">
        <f t="shared" si="130"/>
        <v>4000</v>
      </c>
      <c r="AJ211" s="39">
        <f t="shared" si="130"/>
        <v>4000</v>
      </c>
      <c r="AK211" s="39">
        <f t="shared" si="130"/>
        <v>4000</v>
      </c>
      <c r="AL211" s="39">
        <f t="shared" si="130"/>
        <v>4000</v>
      </c>
      <c r="AM211" s="39">
        <f t="shared" si="130"/>
        <v>4000</v>
      </c>
      <c r="AN211" s="39">
        <f t="shared" si="130"/>
        <v>4000</v>
      </c>
      <c r="AO211" s="39">
        <f t="shared" si="130"/>
        <v>4000</v>
      </c>
      <c r="AP211" s="39">
        <f t="shared" si="130"/>
        <v>4000</v>
      </c>
      <c r="AQ211" s="39">
        <f t="shared" si="130"/>
        <v>4000</v>
      </c>
      <c r="AR211" s="39">
        <f t="shared" si="130"/>
        <v>4000</v>
      </c>
      <c r="AS211" s="39">
        <f t="shared" si="130"/>
        <v>4000</v>
      </c>
      <c r="AT211" s="39">
        <f t="shared" si="130"/>
        <v>4000</v>
      </c>
      <c r="AU211" s="39">
        <f t="shared" si="130"/>
        <v>4000</v>
      </c>
      <c r="AV211" s="39">
        <f t="shared" si="130"/>
        <v>4000</v>
      </c>
      <c r="AW211" s="39">
        <f t="shared" si="130"/>
        <v>9000</v>
      </c>
      <c r="AX211" s="39">
        <f t="shared" si="130"/>
        <v>9000</v>
      </c>
      <c r="AY211" s="39">
        <f t="shared" si="130"/>
        <v>9000</v>
      </c>
      <c r="AZ211" s="39">
        <f t="shared" si="130"/>
        <v>8600</v>
      </c>
      <c r="BA211" s="39">
        <f t="shared" si="130"/>
        <v>13850</v>
      </c>
      <c r="BB211" s="39">
        <f t="shared" si="130"/>
        <v>12350</v>
      </c>
      <c r="BC211" s="39">
        <f t="shared" si="130"/>
        <v>13600</v>
      </c>
      <c r="BD211" s="39">
        <f t="shared" si="130"/>
        <v>10100</v>
      </c>
      <c r="BE211" s="39">
        <f t="shared" si="130"/>
        <v>5800</v>
      </c>
      <c r="BF211" s="39">
        <f t="shared" si="130"/>
        <v>1500</v>
      </c>
      <c r="BG211" s="39">
        <f t="shared" si="130"/>
        <v>-150</v>
      </c>
      <c r="BH211" s="39">
        <f t="shared" si="130"/>
        <v>-150</v>
      </c>
      <c r="BI211" s="39">
        <f t="shared" si="130"/>
        <v>4850</v>
      </c>
      <c r="BJ211" s="39">
        <f t="shared" si="130"/>
        <v>4850</v>
      </c>
      <c r="BK211" s="39">
        <f t="shared" si="130"/>
        <v>9850</v>
      </c>
      <c r="BL211" s="39">
        <f t="shared" si="130"/>
        <v>9850</v>
      </c>
      <c r="BM211" s="39">
        <f t="shared" si="130"/>
        <v>14850</v>
      </c>
      <c r="BN211" s="39">
        <f t="shared" si="130"/>
        <v>13050</v>
      </c>
      <c r="BO211" s="39">
        <f t="shared" si="130"/>
        <v>16050</v>
      </c>
      <c r="BP211" s="39">
        <f t="shared" si="130"/>
        <v>13050</v>
      </c>
      <c r="BQ211" s="39">
        <f t="shared" si="130"/>
        <v>14550</v>
      </c>
      <c r="BR211" s="39">
        <f t="shared" si="130"/>
        <v>11050</v>
      </c>
      <c r="BS211" s="39">
        <f t="shared" si="130"/>
        <v>7550</v>
      </c>
      <c r="BT211" s="39">
        <f t="shared" si="130"/>
        <v>4300</v>
      </c>
      <c r="BU211" s="39">
        <f t="shared" si="130"/>
        <v>4300</v>
      </c>
      <c r="BV211" s="39">
        <f t="shared" si="130"/>
        <v>4300</v>
      </c>
      <c r="BW211" s="39">
        <f t="shared" ref="BW211:BZ211" si="131">BV211+BW208-BW206</f>
        <v>9300</v>
      </c>
      <c r="BX211" s="39">
        <f t="shared" si="131"/>
        <v>6300</v>
      </c>
      <c r="BY211" s="39">
        <f t="shared" si="131"/>
        <v>2600</v>
      </c>
      <c r="BZ211" s="39">
        <f t="shared" si="131"/>
        <v>2600</v>
      </c>
    </row>
    <row r="213" spans="1:78" x14ac:dyDescent="0.25">
      <c r="A213" t="s">
        <v>126</v>
      </c>
      <c r="B213" t="s">
        <v>193</v>
      </c>
      <c r="C213">
        <v>1</v>
      </c>
      <c r="E213">
        <v>12</v>
      </c>
      <c r="F213">
        <v>6</v>
      </c>
      <c r="G213" t="s">
        <v>102</v>
      </c>
      <c r="H213">
        <f>SUM(I215:BZ215)</f>
        <v>50000</v>
      </c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AC213" s="39"/>
      <c r="AD213" s="39"/>
      <c r="AE213" s="39"/>
      <c r="AF213" s="39"/>
      <c r="AG213" s="39">
        <f>$C$213*'[1]Production plan'!AA123</f>
        <v>0</v>
      </c>
      <c r="AH213" s="39">
        <f>$C$213*'[1]Production plan'!AB123</f>
        <v>0</v>
      </c>
      <c r="AI213" s="39">
        <f>$C$213*'[1]Production plan'!AC123</f>
        <v>0</v>
      </c>
      <c r="AJ213" s="39">
        <f>$C$213*'[1]Production plan'!AD123</f>
        <v>0</v>
      </c>
      <c r="AK213" s="39">
        <f>$C$213*'[1]Production plan'!AE123</f>
        <v>0</v>
      </c>
      <c r="AL213" s="39">
        <f>$C$213*'[1]Production plan'!AF123</f>
        <v>0</v>
      </c>
      <c r="AM213" s="39">
        <f>$C$213*'[1]Production plan'!AG123</f>
        <v>0</v>
      </c>
      <c r="AN213" s="39">
        <f>$C$213*'[1]Production plan'!AH123</f>
        <v>0</v>
      </c>
      <c r="AO213" s="39">
        <f>$C$213*'[1]Production plan'!AI123</f>
        <v>0</v>
      </c>
      <c r="AP213" s="39">
        <f>$C$213*'[1]Production plan'!AJ123</f>
        <v>0</v>
      </c>
      <c r="AQ213" s="39">
        <f>$C$213*'[1]Production plan'!AK123</f>
        <v>0</v>
      </c>
      <c r="AR213" s="39">
        <f>$C$213*'[1]Production plan'!AL123</f>
        <v>0</v>
      </c>
      <c r="AS213" s="39">
        <f>$C$213*'[1]Production plan'!AM123</f>
        <v>0</v>
      </c>
      <c r="AT213" s="39">
        <f>$C$213*'[1]Production plan'!AN123</f>
        <v>0</v>
      </c>
      <c r="AU213" s="39">
        <f>$C$213*'[1]Production plan'!AO123</f>
        <v>0</v>
      </c>
      <c r="AV213" s="39">
        <f>$C$213*'[1]Production plan'!AP123</f>
        <v>0</v>
      </c>
      <c r="AW213" s="39">
        <f>$C$213*'[1]Production plan'!AQ123</f>
        <v>0</v>
      </c>
      <c r="AX213" s="39">
        <f>$C$213*'[1]Production plan'!AR123</f>
        <v>0</v>
      </c>
      <c r="AY213" s="39">
        <f>$C$213*'[1]Production plan'!AS123</f>
        <v>0</v>
      </c>
      <c r="AZ213" s="39">
        <f>$C$213*'[1]Production plan'!AT123</f>
        <v>400</v>
      </c>
      <c r="BA213" s="39">
        <f>$C$213*'[1]Production plan'!AU123</f>
        <v>750</v>
      </c>
      <c r="BB213" s="39">
        <f>$C$213*'[1]Production plan'!AV123</f>
        <v>1500</v>
      </c>
      <c r="BC213" s="39">
        <f>$C$213*'[1]Production plan'!AW123</f>
        <v>2750</v>
      </c>
      <c r="BD213" s="39">
        <f>$C$213*'[1]Production plan'!AX123</f>
        <v>3500</v>
      </c>
      <c r="BE213" s="39">
        <f>$C$213*'[1]Production plan'!AY123</f>
        <v>4300</v>
      </c>
      <c r="BF213" s="39">
        <f>$C$213*'[1]Production plan'!AZ123</f>
        <v>4300</v>
      </c>
      <c r="BG213" s="39">
        <f>$C$213*'[1]Production plan'!BA123</f>
        <v>1650</v>
      </c>
      <c r="BH213" s="39">
        <f>$C$213*'[1]Production plan'!BB123</f>
        <v>0</v>
      </c>
      <c r="BI213" s="39">
        <f>$C$213*'[1]Production plan'!BC123</f>
        <v>0</v>
      </c>
      <c r="BJ213" s="39">
        <f>$C$213*'[1]Production plan'!BD123</f>
        <v>0</v>
      </c>
      <c r="BK213" s="39">
        <f>$C$213*'[1]Production plan'!BE123</f>
        <v>0</v>
      </c>
      <c r="BL213" s="39">
        <f>$C$213*'[1]Production plan'!BF123</f>
        <v>0</v>
      </c>
      <c r="BM213" s="39">
        <f>$C$213*'[1]Production plan'!BG123</f>
        <v>0</v>
      </c>
      <c r="BN213" s="39">
        <f>$C$213*'[1]Production plan'!BH123</f>
        <v>1800</v>
      </c>
      <c r="BO213" s="39">
        <f>$C$213*'[1]Production plan'!BI123</f>
        <v>3000</v>
      </c>
      <c r="BP213" s="39">
        <f>$C$213*'[1]Production plan'!BJ123</f>
        <v>3000</v>
      </c>
      <c r="BQ213" s="39">
        <f>$C$213*'[1]Production plan'!BK123</f>
        <v>3500</v>
      </c>
      <c r="BR213" s="39">
        <f>$C$213*'[1]Production plan'!BL123</f>
        <v>3500</v>
      </c>
      <c r="BS213" s="39">
        <f>$C$213*'[1]Production plan'!BM123</f>
        <v>3500</v>
      </c>
      <c r="BT213" s="39">
        <f>$C$213*'[1]Production plan'!BN123</f>
        <v>3250</v>
      </c>
      <c r="BU213" s="39">
        <f>$C$213*'[1]Production plan'!BO123</f>
        <v>0</v>
      </c>
      <c r="BV213" s="39">
        <f>$C$213*'[1]Production plan'!BP123</f>
        <v>0</v>
      </c>
      <c r="BW213" s="39">
        <f>$C$213*'[1]Production plan'!BQ123</f>
        <v>0</v>
      </c>
      <c r="BX213" s="39">
        <f>$C$213*'[1]Production plan'!BR123</f>
        <v>3000</v>
      </c>
      <c r="BY213" s="39">
        <f>$C$213*'[1]Production plan'!BS123</f>
        <v>3700</v>
      </c>
      <c r="BZ213" s="39">
        <f>$C$213*'[1]Production plan'!BT123</f>
        <v>0</v>
      </c>
    </row>
    <row r="214" spans="1:78" hidden="1" x14ac:dyDescent="0.25"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</row>
    <row r="215" spans="1:78" x14ac:dyDescent="0.25">
      <c r="G215" t="s">
        <v>103</v>
      </c>
      <c r="O215" s="40"/>
      <c r="Y215" s="40">
        <v>400</v>
      </c>
      <c r="Z215" s="27">
        <v>3600</v>
      </c>
      <c r="AA215" s="27"/>
      <c r="AB215" s="27"/>
      <c r="AW215">
        <v>5000</v>
      </c>
      <c r="BA215">
        <v>6000</v>
      </c>
      <c r="BC215">
        <v>4000</v>
      </c>
      <c r="BI215">
        <v>5000</v>
      </c>
      <c r="BK215">
        <v>5000</v>
      </c>
      <c r="BM215">
        <v>5000</v>
      </c>
      <c r="BO215">
        <v>6000</v>
      </c>
      <c r="BQ215">
        <v>5000</v>
      </c>
      <c r="BW215">
        <v>5000</v>
      </c>
    </row>
    <row r="216" spans="1:78" hidden="1" x14ac:dyDescent="0.25">
      <c r="O216" s="40"/>
    </row>
    <row r="217" spans="1:78" x14ac:dyDescent="0.25">
      <c r="G217" t="s">
        <v>92</v>
      </c>
      <c r="I217" t="e">
        <f t="shared" ref="I217:O217" si="132">I218/AVERAGE(J213:P213)</f>
        <v>#DIV/0!</v>
      </c>
      <c r="J217" t="e">
        <f t="shared" si="132"/>
        <v>#DIV/0!</v>
      </c>
      <c r="K217" t="e">
        <f t="shared" si="132"/>
        <v>#DIV/0!</v>
      </c>
      <c r="L217" t="e">
        <f t="shared" si="132"/>
        <v>#DIV/0!</v>
      </c>
      <c r="M217" t="e">
        <f t="shared" si="132"/>
        <v>#DIV/0!</v>
      </c>
      <c r="N217" t="e">
        <f t="shared" si="132"/>
        <v>#DIV/0!</v>
      </c>
      <c r="O217" t="e">
        <f t="shared" si="132"/>
        <v>#DIV/0!</v>
      </c>
      <c r="P217" t="e">
        <f>P218/AVERAGE(Q213:W213)</f>
        <v>#DIV/0!</v>
      </c>
      <c r="Q217" t="e">
        <f t="shared" ref="Q217:BZ217" si="133">Q218/AVERAGE(R213:X213)</f>
        <v>#DIV/0!</v>
      </c>
      <c r="R217" t="e">
        <f t="shared" si="133"/>
        <v>#DIV/0!</v>
      </c>
      <c r="S217" t="e">
        <f t="shared" si="133"/>
        <v>#DIV/0!</v>
      </c>
      <c r="T217" t="e">
        <f t="shared" si="133"/>
        <v>#DIV/0!</v>
      </c>
      <c r="U217" t="e">
        <f t="shared" si="133"/>
        <v>#DIV/0!</v>
      </c>
      <c r="V217" t="e">
        <f t="shared" si="133"/>
        <v>#DIV/0!</v>
      </c>
      <c r="W217" t="e">
        <f t="shared" si="133"/>
        <v>#DIV/0!</v>
      </c>
      <c r="X217" t="e">
        <f t="shared" si="133"/>
        <v>#DIV/0!</v>
      </c>
      <c r="Y217" t="e">
        <f t="shared" si="133"/>
        <v>#DIV/0!</v>
      </c>
      <c r="Z217" s="1" t="e">
        <f t="shared" si="133"/>
        <v>#DIV/0!</v>
      </c>
      <c r="AA217" s="1" t="e">
        <f t="shared" si="133"/>
        <v>#DIV/0!</v>
      </c>
      <c r="AB217" s="1" t="e">
        <f t="shared" si="133"/>
        <v>#DIV/0!</v>
      </c>
      <c r="AC217" t="e">
        <f t="shared" si="133"/>
        <v>#DIV/0!</v>
      </c>
      <c r="AD217" t="e">
        <f t="shared" si="133"/>
        <v>#DIV/0!</v>
      </c>
      <c r="AE217" t="e">
        <f t="shared" si="133"/>
        <v>#DIV/0!</v>
      </c>
      <c r="AF217" t="e">
        <f t="shared" si="133"/>
        <v>#DIV/0!</v>
      </c>
      <c r="AG217" t="e">
        <f t="shared" si="133"/>
        <v>#DIV/0!</v>
      </c>
      <c r="AH217" t="e">
        <f t="shared" si="133"/>
        <v>#DIV/0!</v>
      </c>
      <c r="AI217" t="e">
        <f t="shared" si="133"/>
        <v>#DIV/0!</v>
      </c>
      <c r="AJ217" t="e">
        <f t="shared" si="133"/>
        <v>#DIV/0!</v>
      </c>
      <c r="AK217" t="e">
        <f t="shared" si="133"/>
        <v>#DIV/0!</v>
      </c>
      <c r="AL217" t="e">
        <f t="shared" si="133"/>
        <v>#DIV/0!</v>
      </c>
      <c r="AM217" t="e">
        <f t="shared" si="133"/>
        <v>#DIV/0!</v>
      </c>
      <c r="AN217" t="e">
        <f t="shared" si="133"/>
        <v>#DIV/0!</v>
      </c>
      <c r="AO217" t="e">
        <f t="shared" si="133"/>
        <v>#DIV/0!</v>
      </c>
      <c r="AP217" t="e">
        <f t="shared" si="133"/>
        <v>#DIV/0!</v>
      </c>
      <c r="AQ217" t="e">
        <f t="shared" si="133"/>
        <v>#DIV/0!</v>
      </c>
      <c r="AR217" t="e">
        <f t="shared" si="133"/>
        <v>#DIV/0!</v>
      </c>
      <c r="AS217">
        <f t="shared" si="133"/>
        <v>70</v>
      </c>
      <c r="AT217">
        <f t="shared" si="133"/>
        <v>24.347826086956523</v>
      </c>
      <c r="AU217">
        <f t="shared" si="133"/>
        <v>10.566037735849058</v>
      </c>
      <c r="AV217">
        <f t="shared" si="133"/>
        <v>5.1851851851851851</v>
      </c>
      <c r="AW217">
        <f t="shared" si="133"/>
        <v>7.0786516853932593</v>
      </c>
      <c r="AX217">
        <f t="shared" si="133"/>
        <v>4.7727272727272725</v>
      </c>
      <c r="AY217">
        <f t="shared" si="133"/>
        <v>3.6</v>
      </c>
      <c r="AZ217">
        <f t="shared" si="133"/>
        <v>3.210666666666667</v>
      </c>
      <c r="BA217">
        <f t="shared" si="133"/>
        <v>5.3861111111111111</v>
      </c>
      <c r="BB217">
        <f t="shared" si="133"/>
        <v>5.2393939393939393</v>
      </c>
      <c r="BC217">
        <f t="shared" si="133"/>
        <v>6.9236363636363638</v>
      </c>
      <c r="BD217">
        <f t="shared" si="133"/>
        <v>6.897560975609756</v>
      </c>
      <c r="BE217">
        <f t="shared" si="133"/>
        <v>6.8235294117647056</v>
      </c>
      <c r="BF217">
        <f t="shared" si="133"/>
        <v>6.3636363636363633</v>
      </c>
      <c r="BG217">
        <f t="shared" si="133"/>
        <v>-0.58333333333333326</v>
      </c>
      <c r="BH217">
        <f t="shared" si="133"/>
        <v>-0.21875000000000003</v>
      </c>
      <c r="BI217">
        <f t="shared" si="133"/>
        <v>4.3525641025641031</v>
      </c>
      <c r="BJ217">
        <f t="shared" si="133"/>
        <v>3.0044247787610621</v>
      </c>
      <c r="BK217">
        <f t="shared" si="133"/>
        <v>4.6587837837837842</v>
      </c>
      <c r="BL217">
        <f t="shared" si="133"/>
        <v>3.7677595628415301</v>
      </c>
      <c r="BM217">
        <f t="shared" si="133"/>
        <v>4.8236658932714622</v>
      </c>
      <c r="BN217">
        <f t="shared" si="133"/>
        <v>4.6253164556962023</v>
      </c>
      <c r="BO217">
        <f t="shared" si="133"/>
        <v>6.7074626865671645</v>
      </c>
      <c r="BP217">
        <f t="shared" si="133"/>
        <v>6.6436363636363636</v>
      </c>
      <c r="BQ217">
        <f t="shared" si="133"/>
        <v>7.686792452830189</v>
      </c>
      <c r="BR217">
        <f t="shared" si="133"/>
        <v>5.7509293680297402</v>
      </c>
      <c r="BS217">
        <f t="shared" si="133"/>
        <v>5.3115577889447243</v>
      </c>
      <c r="BT217">
        <f t="shared" si="133"/>
        <v>3.850746268656716</v>
      </c>
      <c r="BU217">
        <f t="shared" si="133"/>
        <v>3.2089552238805972</v>
      </c>
      <c r="BV217">
        <f t="shared" si="133"/>
        <v>2.5671641791044775</v>
      </c>
      <c r="BW217">
        <f t="shared" si="133"/>
        <v>4.1641791044776113</v>
      </c>
      <c r="BX217">
        <f t="shared" si="133"/>
        <v>3.4054054054054053</v>
      </c>
      <c r="BY217" t="e">
        <f t="shared" si="133"/>
        <v>#DIV/0!</v>
      </c>
      <c r="BZ217" t="e">
        <f t="shared" si="133"/>
        <v>#DIV/0!</v>
      </c>
    </row>
    <row r="218" spans="1:78" x14ac:dyDescent="0.25">
      <c r="G218" t="s">
        <v>95</v>
      </c>
      <c r="I218" s="39">
        <v>0</v>
      </c>
      <c r="J218" s="39">
        <f>I218+J215-J213</f>
        <v>0</v>
      </c>
      <c r="K218" s="39">
        <f t="shared" ref="K218:BV218" si="134">J218+K215-K213</f>
        <v>0</v>
      </c>
      <c r="L218" s="39">
        <f t="shared" si="134"/>
        <v>0</v>
      </c>
      <c r="M218" s="39">
        <f t="shared" si="134"/>
        <v>0</v>
      </c>
      <c r="N218" s="39">
        <f t="shared" si="134"/>
        <v>0</v>
      </c>
      <c r="O218" s="39">
        <f t="shared" si="134"/>
        <v>0</v>
      </c>
      <c r="P218" s="39">
        <f t="shared" si="134"/>
        <v>0</v>
      </c>
      <c r="Q218" s="39">
        <f t="shared" si="134"/>
        <v>0</v>
      </c>
      <c r="R218" s="39">
        <f t="shared" si="134"/>
        <v>0</v>
      </c>
      <c r="S218" s="39">
        <f t="shared" si="134"/>
        <v>0</v>
      </c>
      <c r="T218" s="39">
        <f t="shared" si="134"/>
        <v>0</v>
      </c>
      <c r="U218" s="39">
        <f t="shared" si="134"/>
        <v>0</v>
      </c>
      <c r="V218" s="39">
        <f t="shared" si="134"/>
        <v>0</v>
      </c>
      <c r="W218" s="39">
        <f t="shared" si="134"/>
        <v>0</v>
      </c>
      <c r="X218" s="39">
        <f t="shared" si="134"/>
        <v>0</v>
      </c>
      <c r="Y218" s="39">
        <f t="shared" si="134"/>
        <v>400</v>
      </c>
      <c r="Z218" s="1">
        <f t="shared" si="134"/>
        <v>4000</v>
      </c>
      <c r="AA218" s="1">
        <f t="shared" si="134"/>
        <v>4000</v>
      </c>
      <c r="AB218" s="1">
        <f t="shared" si="134"/>
        <v>4000</v>
      </c>
      <c r="AC218" s="39">
        <f t="shared" si="134"/>
        <v>4000</v>
      </c>
      <c r="AD218" s="39">
        <f t="shared" si="134"/>
        <v>4000</v>
      </c>
      <c r="AE218" s="39">
        <f t="shared" si="134"/>
        <v>4000</v>
      </c>
      <c r="AF218" s="39">
        <f t="shared" si="134"/>
        <v>4000</v>
      </c>
      <c r="AG218" s="39">
        <f t="shared" si="134"/>
        <v>4000</v>
      </c>
      <c r="AH218" s="39">
        <f t="shared" si="134"/>
        <v>4000</v>
      </c>
      <c r="AI218" s="39">
        <f t="shared" si="134"/>
        <v>4000</v>
      </c>
      <c r="AJ218" s="39">
        <f t="shared" si="134"/>
        <v>4000</v>
      </c>
      <c r="AK218" s="39">
        <f t="shared" si="134"/>
        <v>4000</v>
      </c>
      <c r="AL218" s="39">
        <f t="shared" si="134"/>
        <v>4000</v>
      </c>
      <c r="AM218" s="39">
        <f t="shared" si="134"/>
        <v>4000</v>
      </c>
      <c r="AN218" s="39">
        <f t="shared" si="134"/>
        <v>4000</v>
      </c>
      <c r="AO218" s="39">
        <f t="shared" si="134"/>
        <v>4000</v>
      </c>
      <c r="AP218" s="39">
        <f t="shared" si="134"/>
        <v>4000</v>
      </c>
      <c r="AQ218" s="39">
        <f t="shared" si="134"/>
        <v>4000</v>
      </c>
      <c r="AR218" s="39">
        <f t="shared" si="134"/>
        <v>4000</v>
      </c>
      <c r="AS218" s="39">
        <f t="shared" si="134"/>
        <v>4000</v>
      </c>
      <c r="AT218" s="39">
        <f t="shared" si="134"/>
        <v>4000</v>
      </c>
      <c r="AU218" s="39">
        <f t="shared" si="134"/>
        <v>4000</v>
      </c>
      <c r="AV218" s="39">
        <f t="shared" si="134"/>
        <v>4000</v>
      </c>
      <c r="AW218" s="39">
        <f t="shared" si="134"/>
        <v>9000</v>
      </c>
      <c r="AX218" s="39">
        <f t="shared" si="134"/>
        <v>9000</v>
      </c>
      <c r="AY218" s="39">
        <f t="shared" si="134"/>
        <v>9000</v>
      </c>
      <c r="AZ218" s="39">
        <f t="shared" si="134"/>
        <v>8600</v>
      </c>
      <c r="BA218" s="39">
        <f t="shared" si="134"/>
        <v>13850</v>
      </c>
      <c r="BB218" s="39">
        <f t="shared" si="134"/>
        <v>12350</v>
      </c>
      <c r="BC218" s="39">
        <f t="shared" si="134"/>
        <v>13600</v>
      </c>
      <c r="BD218" s="39">
        <f t="shared" si="134"/>
        <v>10100</v>
      </c>
      <c r="BE218" s="39">
        <f t="shared" si="134"/>
        <v>5800</v>
      </c>
      <c r="BF218" s="39">
        <f t="shared" si="134"/>
        <v>1500</v>
      </c>
      <c r="BG218" s="39">
        <f t="shared" si="134"/>
        <v>-150</v>
      </c>
      <c r="BH218" s="39">
        <f t="shared" si="134"/>
        <v>-150</v>
      </c>
      <c r="BI218" s="39">
        <f t="shared" si="134"/>
        <v>4850</v>
      </c>
      <c r="BJ218" s="39">
        <f t="shared" si="134"/>
        <v>4850</v>
      </c>
      <c r="BK218" s="39">
        <f t="shared" si="134"/>
        <v>9850</v>
      </c>
      <c r="BL218" s="39">
        <f t="shared" si="134"/>
        <v>9850</v>
      </c>
      <c r="BM218" s="39">
        <f t="shared" si="134"/>
        <v>14850</v>
      </c>
      <c r="BN218" s="39">
        <f t="shared" si="134"/>
        <v>13050</v>
      </c>
      <c r="BO218" s="39">
        <f t="shared" si="134"/>
        <v>16050</v>
      </c>
      <c r="BP218" s="39">
        <f t="shared" si="134"/>
        <v>13050</v>
      </c>
      <c r="BQ218" s="39">
        <f t="shared" si="134"/>
        <v>14550</v>
      </c>
      <c r="BR218" s="39">
        <f t="shared" si="134"/>
        <v>11050</v>
      </c>
      <c r="BS218" s="39">
        <f t="shared" si="134"/>
        <v>7550</v>
      </c>
      <c r="BT218" s="39">
        <f t="shared" si="134"/>
        <v>4300</v>
      </c>
      <c r="BU218" s="39">
        <f t="shared" si="134"/>
        <v>4300</v>
      </c>
      <c r="BV218" s="39">
        <f t="shared" si="134"/>
        <v>4300</v>
      </c>
      <c r="BW218" s="39">
        <f t="shared" ref="BW218:BZ218" si="135">BV218+BW215-BW213</f>
        <v>9300</v>
      </c>
      <c r="BX218" s="39">
        <f t="shared" si="135"/>
        <v>6300</v>
      </c>
      <c r="BY218" s="39">
        <f t="shared" si="135"/>
        <v>2600</v>
      </c>
      <c r="BZ218" s="39">
        <f t="shared" si="135"/>
        <v>2600</v>
      </c>
    </row>
    <row r="220" spans="1:78" x14ac:dyDescent="0.25">
      <c r="A220" t="s">
        <v>127</v>
      </c>
      <c r="B220" t="s">
        <v>194</v>
      </c>
      <c r="C220">
        <v>1</v>
      </c>
      <c r="E220">
        <v>12</v>
      </c>
      <c r="F220">
        <v>3</v>
      </c>
      <c r="G220" t="s">
        <v>102</v>
      </c>
      <c r="H220">
        <f>SUM(I222:BZ222)</f>
        <v>50000</v>
      </c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AC220" s="39"/>
      <c r="AD220" s="39"/>
      <c r="AE220" s="39"/>
      <c r="AF220" s="39"/>
      <c r="AG220" s="39">
        <f>$C$220*'[1]Production plan'!AA123</f>
        <v>0</v>
      </c>
      <c r="AH220" s="39">
        <f>$C$220*'[1]Production plan'!AB123</f>
        <v>0</v>
      </c>
      <c r="AI220" s="39">
        <f>$C$220*'[1]Production plan'!AC123</f>
        <v>0</v>
      </c>
      <c r="AJ220" s="39">
        <f>$C$220*'[1]Production plan'!AD123</f>
        <v>0</v>
      </c>
      <c r="AK220" s="39">
        <f>$C$220*'[1]Production plan'!AE123</f>
        <v>0</v>
      </c>
      <c r="AL220" s="39">
        <f>$C$220*'[1]Production plan'!AF123</f>
        <v>0</v>
      </c>
      <c r="AM220" s="39">
        <f>$C$220*'[1]Production plan'!AG123</f>
        <v>0</v>
      </c>
      <c r="AN220" s="39">
        <f>$C$220*'[1]Production plan'!AH123</f>
        <v>0</v>
      </c>
      <c r="AO220" s="39">
        <f>$C$220*'[1]Production plan'!AI123</f>
        <v>0</v>
      </c>
      <c r="AP220" s="39">
        <f>$C$220*'[1]Production plan'!AJ123</f>
        <v>0</v>
      </c>
      <c r="AQ220" s="39">
        <f>$C$220*'[1]Production plan'!AK123</f>
        <v>0</v>
      </c>
      <c r="AR220" s="39">
        <f>$C$220*'[1]Production plan'!AL123</f>
        <v>0</v>
      </c>
      <c r="AS220" s="39">
        <f>$C$220*'[1]Production plan'!AM123</f>
        <v>0</v>
      </c>
      <c r="AT220" s="39">
        <f>$C$220*'[1]Production plan'!AN123</f>
        <v>0</v>
      </c>
      <c r="AU220" s="39">
        <f>$C$220*'[1]Production plan'!AO123</f>
        <v>0</v>
      </c>
      <c r="AV220" s="39">
        <f>$C$220*'[1]Production plan'!AP123</f>
        <v>0</v>
      </c>
      <c r="AW220" s="39">
        <f>$C$220*'[1]Production plan'!AQ123</f>
        <v>0</v>
      </c>
      <c r="AX220" s="39">
        <f>$C$220*'[1]Production plan'!AR123</f>
        <v>0</v>
      </c>
      <c r="AY220" s="39">
        <f>$C$220*'[1]Production plan'!AS123</f>
        <v>0</v>
      </c>
      <c r="AZ220" s="39">
        <f>$C$220*'[1]Production plan'!AT123</f>
        <v>400</v>
      </c>
      <c r="BA220" s="39">
        <f>$C$220*'[1]Production plan'!AU123</f>
        <v>750</v>
      </c>
      <c r="BB220" s="39">
        <f>$C$220*'[1]Production plan'!AV123</f>
        <v>1500</v>
      </c>
      <c r="BC220" s="39">
        <f>$C$220*'[1]Production plan'!AW123</f>
        <v>2750</v>
      </c>
      <c r="BD220" s="39">
        <f>$C$220*'[1]Production plan'!AX123</f>
        <v>3500</v>
      </c>
      <c r="BE220" s="39">
        <f>$C$220*'[1]Production plan'!AY123</f>
        <v>4300</v>
      </c>
      <c r="BF220" s="39">
        <f>$C$220*'[1]Production plan'!AZ123</f>
        <v>4300</v>
      </c>
      <c r="BG220" s="39">
        <f>$C$220*'[1]Production plan'!BA123</f>
        <v>1650</v>
      </c>
      <c r="BH220" s="39">
        <f>$C$220*'[1]Production plan'!BB123</f>
        <v>0</v>
      </c>
      <c r="BI220" s="39">
        <f>$C$220*'[1]Production plan'!BC123</f>
        <v>0</v>
      </c>
      <c r="BJ220" s="39">
        <f>$C$220*'[1]Production plan'!BD123</f>
        <v>0</v>
      </c>
      <c r="BK220" s="39">
        <f>$C$220*'[1]Production plan'!BE123</f>
        <v>0</v>
      </c>
      <c r="BL220" s="39">
        <f>$C$220*'[1]Production plan'!BF123</f>
        <v>0</v>
      </c>
      <c r="BM220" s="39">
        <f>$C$220*'[1]Production plan'!BG123</f>
        <v>0</v>
      </c>
      <c r="BN220" s="39">
        <f>$C$220*'[1]Production plan'!BH123</f>
        <v>1800</v>
      </c>
      <c r="BO220" s="39">
        <f>$C$220*'[1]Production plan'!BI123</f>
        <v>3000</v>
      </c>
      <c r="BP220" s="39">
        <f>$C$220*'[1]Production plan'!BJ123</f>
        <v>3000</v>
      </c>
      <c r="BQ220" s="39">
        <f>$C$220*'[1]Production plan'!BK123</f>
        <v>3500</v>
      </c>
      <c r="BR220" s="39">
        <f>$C$220*'[1]Production plan'!BL123</f>
        <v>3500</v>
      </c>
      <c r="BS220" s="39">
        <f>$C$220*'[1]Production plan'!BM123</f>
        <v>3500</v>
      </c>
      <c r="BT220" s="39">
        <f>$C$220*'[1]Production plan'!BN123</f>
        <v>3250</v>
      </c>
      <c r="BU220" s="39">
        <f>$C$220*'[1]Production plan'!BO123</f>
        <v>0</v>
      </c>
      <c r="BV220" s="39">
        <f>$C$220*'[1]Production plan'!BP123</f>
        <v>0</v>
      </c>
      <c r="BW220" s="39">
        <f>$C$220*'[1]Production plan'!BQ123</f>
        <v>0</v>
      </c>
      <c r="BX220" s="39">
        <f>$C$220*'[1]Production plan'!BR123</f>
        <v>3000</v>
      </c>
      <c r="BY220" s="39">
        <f>$C$220*'[1]Production plan'!BS123</f>
        <v>3700</v>
      </c>
      <c r="BZ220" s="39">
        <f>$C$220*'[1]Production plan'!BT123</f>
        <v>0</v>
      </c>
    </row>
    <row r="221" spans="1:78" hidden="1" x14ac:dyDescent="0.25"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</row>
    <row r="222" spans="1:78" x14ac:dyDescent="0.25">
      <c r="G222" t="s">
        <v>103</v>
      </c>
      <c r="Y222" s="40">
        <v>400</v>
      </c>
      <c r="Z222" s="27">
        <v>3600</v>
      </c>
      <c r="AA222" s="27"/>
      <c r="AB222" s="27"/>
      <c r="AW222">
        <v>5000</v>
      </c>
      <c r="BA222">
        <v>6000</v>
      </c>
      <c r="BC222">
        <v>4000</v>
      </c>
      <c r="BI222">
        <v>5000</v>
      </c>
      <c r="BK222">
        <v>5000</v>
      </c>
      <c r="BM222">
        <v>5000</v>
      </c>
      <c r="BO222">
        <v>6000</v>
      </c>
      <c r="BQ222">
        <v>5000</v>
      </c>
      <c r="BW222">
        <v>5000</v>
      </c>
    </row>
    <row r="223" spans="1:78" hidden="1" x14ac:dyDescent="0.25"/>
    <row r="224" spans="1:78" x14ac:dyDescent="0.25">
      <c r="G224" t="s">
        <v>92</v>
      </c>
      <c r="I224" t="e">
        <f t="shared" ref="I224:O224" si="136">I225/AVERAGE(J220:P220)</f>
        <v>#DIV/0!</v>
      </c>
      <c r="J224" t="e">
        <f t="shared" si="136"/>
        <v>#DIV/0!</v>
      </c>
      <c r="K224" t="e">
        <f t="shared" si="136"/>
        <v>#DIV/0!</v>
      </c>
      <c r="L224" t="e">
        <f t="shared" si="136"/>
        <v>#DIV/0!</v>
      </c>
      <c r="M224" t="e">
        <f t="shared" si="136"/>
        <v>#DIV/0!</v>
      </c>
      <c r="N224" t="e">
        <f t="shared" si="136"/>
        <v>#DIV/0!</v>
      </c>
      <c r="O224" t="e">
        <f t="shared" si="136"/>
        <v>#DIV/0!</v>
      </c>
      <c r="P224" t="e">
        <f>P225/AVERAGE(Q220:W220)</f>
        <v>#DIV/0!</v>
      </c>
      <c r="Q224" t="e">
        <f t="shared" ref="Q224:BZ224" si="137">Q225/AVERAGE(R220:X220)</f>
        <v>#DIV/0!</v>
      </c>
      <c r="R224" t="e">
        <f t="shared" si="137"/>
        <v>#DIV/0!</v>
      </c>
      <c r="S224" t="e">
        <f t="shared" si="137"/>
        <v>#DIV/0!</v>
      </c>
      <c r="T224" t="e">
        <f t="shared" si="137"/>
        <v>#DIV/0!</v>
      </c>
      <c r="U224" t="e">
        <f t="shared" si="137"/>
        <v>#DIV/0!</v>
      </c>
      <c r="V224" t="e">
        <f t="shared" si="137"/>
        <v>#DIV/0!</v>
      </c>
      <c r="W224" t="e">
        <f t="shared" si="137"/>
        <v>#DIV/0!</v>
      </c>
      <c r="X224" t="e">
        <f t="shared" si="137"/>
        <v>#DIV/0!</v>
      </c>
      <c r="Y224" t="e">
        <f t="shared" si="137"/>
        <v>#DIV/0!</v>
      </c>
      <c r="Z224" s="1" t="e">
        <f t="shared" si="137"/>
        <v>#DIV/0!</v>
      </c>
      <c r="AA224" s="1" t="e">
        <f t="shared" si="137"/>
        <v>#DIV/0!</v>
      </c>
      <c r="AB224" s="1" t="e">
        <f t="shared" si="137"/>
        <v>#DIV/0!</v>
      </c>
      <c r="AC224" t="e">
        <f t="shared" si="137"/>
        <v>#DIV/0!</v>
      </c>
      <c r="AD224" t="e">
        <f t="shared" si="137"/>
        <v>#DIV/0!</v>
      </c>
      <c r="AE224" t="e">
        <f t="shared" si="137"/>
        <v>#DIV/0!</v>
      </c>
      <c r="AF224" t="e">
        <f t="shared" si="137"/>
        <v>#DIV/0!</v>
      </c>
      <c r="AG224" t="e">
        <f t="shared" si="137"/>
        <v>#DIV/0!</v>
      </c>
      <c r="AH224" t="e">
        <f t="shared" si="137"/>
        <v>#DIV/0!</v>
      </c>
      <c r="AI224" t="e">
        <f t="shared" si="137"/>
        <v>#DIV/0!</v>
      </c>
      <c r="AJ224" t="e">
        <f t="shared" si="137"/>
        <v>#DIV/0!</v>
      </c>
      <c r="AK224" t="e">
        <f t="shared" si="137"/>
        <v>#DIV/0!</v>
      </c>
      <c r="AL224" t="e">
        <f t="shared" si="137"/>
        <v>#DIV/0!</v>
      </c>
      <c r="AM224" t="e">
        <f t="shared" si="137"/>
        <v>#DIV/0!</v>
      </c>
      <c r="AN224" t="e">
        <f t="shared" si="137"/>
        <v>#DIV/0!</v>
      </c>
      <c r="AO224" t="e">
        <f t="shared" si="137"/>
        <v>#DIV/0!</v>
      </c>
      <c r="AP224" t="e">
        <f t="shared" si="137"/>
        <v>#DIV/0!</v>
      </c>
      <c r="AQ224" t="e">
        <f t="shared" si="137"/>
        <v>#DIV/0!</v>
      </c>
      <c r="AR224" t="e">
        <f t="shared" si="137"/>
        <v>#DIV/0!</v>
      </c>
      <c r="AS224">
        <f t="shared" si="137"/>
        <v>70</v>
      </c>
      <c r="AT224">
        <f t="shared" si="137"/>
        <v>24.347826086956523</v>
      </c>
      <c r="AU224">
        <f t="shared" si="137"/>
        <v>10.566037735849058</v>
      </c>
      <c r="AV224">
        <f t="shared" si="137"/>
        <v>5.1851851851851851</v>
      </c>
      <c r="AW224">
        <f t="shared" si="137"/>
        <v>7.0786516853932593</v>
      </c>
      <c r="AX224">
        <f t="shared" si="137"/>
        <v>4.7727272727272725</v>
      </c>
      <c r="AY224">
        <f t="shared" si="137"/>
        <v>3.6</v>
      </c>
      <c r="AZ224">
        <f t="shared" si="137"/>
        <v>3.210666666666667</v>
      </c>
      <c r="BA224">
        <f t="shared" si="137"/>
        <v>5.3861111111111111</v>
      </c>
      <c r="BB224">
        <f t="shared" si="137"/>
        <v>5.2393939393939393</v>
      </c>
      <c r="BC224">
        <f t="shared" si="137"/>
        <v>6.9236363636363638</v>
      </c>
      <c r="BD224">
        <f t="shared" si="137"/>
        <v>6.897560975609756</v>
      </c>
      <c r="BE224">
        <f t="shared" si="137"/>
        <v>6.8235294117647056</v>
      </c>
      <c r="BF224">
        <f t="shared" si="137"/>
        <v>6.3636363636363633</v>
      </c>
      <c r="BG224">
        <f t="shared" si="137"/>
        <v>-0.58333333333333326</v>
      </c>
      <c r="BH224">
        <f t="shared" si="137"/>
        <v>-0.21875000000000003</v>
      </c>
      <c r="BI224">
        <f t="shared" si="137"/>
        <v>4.3525641025641031</v>
      </c>
      <c r="BJ224">
        <f t="shared" si="137"/>
        <v>3.0044247787610621</v>
      </c>
      <c r="BK224">
        <f t="shared" si="137"/>
        <v>4.6587837837837842</v>
      </c>
      <c r="BL224">
        <f t="shared" si="137"/>
        <v>3.7677595628415301</v>
      </c>
      <c r="BM224">
        <f t="shared" si="137"/>
        <v>4.8236658932714622</v>
      </c>
      <c r="BN224">
        <f t="shared" si="137"/>
        <v>4.6253164556962023</v>
      </c>
      <c r="BO224">
        <f t="shared" si="137"/>
        <v>6.7074626865671645</v>
      </c>
      <c r="BP224">
        <f t="shared" si="137"/>
        <v>6.6436363636363636</v>
      </c>
      <c r="BQ224">
        <f t="shared" si="137"/>
        <v>7.686792452830189</v>
      </c>
      <c r="BR224">
        <f t="shared" si="137"/>
        <v>5.7509293680297402</v>
      </c>
      <c r="BS224">
        <f t="shared" si="137"/>
        <v>5.3115577889447243</v>
      </c>
      <c r="BT224">
        <f t="shared" si="137"/>
        <v>3.850746268656716</v>
      </c>
      <c r="BU224">
        <f t="shared" si="137"/>
        <v>3.2089552238805972</v>
      </c>
      <c r="BV224">
        <f t="shared" si="137"/>
        <v>2.5671641791044775</v>
      </c>
      <c r="BW224">
        <f t="shared" si="137"/>
        <v>4.1641791044776113</v>
      </c>
      <c r="BX224">
        <f t="shared" si="137"/>
        <v>3.4054054054054053</v>
      </c>
      <c r="BY224" t="e">
        <f t="shared" si="137"/>
        <v>#DIV/0!</v>
      </c>
      <c r="BZ224" t="e">
        <f t="shared" si="137"/>
        <v>#DIV/0!</v>
      </c>
    </row>
    <row r="225" spans="1:78" x14ac:dyDescent="0.25">
      <c r="G225" t="s">
        <v>95</v>
      </c>
      <c r="I225" s="39">
        <v>0</v>
      </c>
      <c r="J225" s="39">
        <f>I225+J222-J220</f>
        <v>0</v>
      </c>
      <c r="K225" s="39">
        <f t="shared" ref="K225:BV225" si="138">J225+K222-K220</f>
        <v>0</v>
      </c>
      <c r="L225" s="39">
        <f t="shared" si="138"/>
        <v>0</v>
      </c>
      <c r="M225" s="39">
        <f t="shared" si="138"/>
        <v>0</v>
      </c>
      <c r="N225" s="39">
        <f t="shared" si="138"/>
        <v>0</v>
      </c>
      <c r="O225" s="39">
        <f t="shared" si="138"/>
        <v>0</v>
      </c>
      <c r="P225" s="39">
        <f t="shared" si="138"/>
        <v>0</v>
      </c>
      <c r="Q225" s="39">
        <f t="shared" si="138"/>
        <v>0</v>
      </c>
      <c r="R225" s="39">
        <f t="shared" si="138"/>
        <v>0</v>
      </c>
      <c r="S225" s="39">
        <f t="shared" si="138"/>
        <v>0</v>
      </c>
      <c r="T225" s="39">
        <f t="shared" si="138"/>
        <v>0</v>
      </c>
      <c r="U225" s="39">
        <f t="shared" si="138"/>
        <v>0</v>
      </c>
      <c r="V225" s="39">
        <f t="shared" si="138"/>
        <v>0</v>
      </c>
      <c r="W225" s="39">
        <f t="shared" si="138"/>
        <v>0</v>
      </c>
      <c r="X225" s="39">
        <f t="shared" si="138"/>
        <v>0</v>
      </c>
      <c r="Y225" s="39">
        <f t="shared" si="138"/>
        <v>400</v>
      </c>
      <c r="Z225" s="1">
        <f t="shared" si="138"/>
        <v>4000</v>
      </c>
      <c r="AA225" s="1">
        <f t="shared" si="138"/>
        <v>4000</v>
      </c>
      <c r="AB225" s="1">
        <f t="shared" si="138"/>
        <v>4000</v>
      </c>
      <c r="AC225" s="39">
        <f t="shared" si="138"/>
        <v>4000</v>
      </c>
      <c r="AD225" s="39">
        <f t="shared" si="138"/>
        <v>4000</v>
      </c>
      <c r="AE225" s="39">
        <f t="shared" si="138"/>
        <v>4000</v>
      </c>
      <c r="AF225" s="39">
        <f t="shared" si="138"/>
        <v>4000</v>
      </c>
      <c r="AG225" s="39">
        <f t="shared" si="138"/>
        <v>4000</v>
      </c>
      <c r="AH225" s="39">
        <f t="shared" si="138"/>
        <v>4000</v>
      </c>
      <c r="AI225" s="39">
        <f t="shared" si="138"/>
        <v>4000</v>
      </c>
      <c r="AJ225" s="39">
        <f t="shared" si="138"/>
        <v>4000</v>
      </c>
      <c r="AK225" s="39">
        <f t="shared" si="138"/>
        <v>4000</v>
      </c>
      <c r="AL225" s="39">
        <f t="shared" si="138"/>
        <v>4000</v>
      </c>
      <c r="AM225" s="39">
        <f t="shared" si="138"/>
        <v>4000</v>
      </c>
      <c r="AN225" s="39">
        <f t="shared" si="138"/>
        <v>4000</v>
      </c>
      <c r="AO225" s="39">
        <f t="shared" si="138"/>
        <v>4000</v>
      </c>
      <c r="AP225" s="39">
        <f t="shared" si="138"/>
        <v>4000</v>
      </c>
      <c r="AQ225" s="39">
        <f t="shared" si="138"/>
        <v>4000</v>
      </c>
      <c r="AR225" s="39">
        <f t="shared" si="138"/>
        <v>4000</v>
      </c>
      <c r="AS225" s="39">
        <f t="shared" si="138"/>
        <v>4000</v>
      </c>
      <c r="AT225" s="39">
        <f t="shared" si="138"/>
        <v>4000</v>
      </c>
      <c r="AU225" s="39">
        <f t="shared" si="138"/>
        <v>4000</v>
      </c>
      <c r="AV225" s="39">
        <f t="shared" si="138"/>
        <v>4000</v>
      </c>
      <c r="AW225" s="39">
        <f t="shared" si="138"/>
        <v>9000</v>
      </c>
      <c r="AX225" s="39">
        <f t="shared" si="138"/>
        <v>9000</v>
      </c>
      <c r="AY225" s="39">
        <f t="shared" si="138"/>
        <v>9000</v>
      </c>
      <c r="AZ225" s="39">
        <f t="shared" si="138"/>
        <v>8600</v>
      </c>
      <c r="BA225" s="39">
        <f t="shared" si="138"/>
        <v>13850</v>
      </c>
      <c r="BB225" s="39">
        <f t="shared" si="138"/>
        <v>12350</v>
      </c>
      <c r="BC225" s="39">
        <f t="shared" si="138"/>
        <v>13600</v>
      </c>
      <c r="BD225" s="39">
        <f t="shared" si="138"/>
        <v>10100</v>
      </c>
      <c r="BE225" s="39">
        <f t="shared" si="138"/>
        <v>5800</v>
      </c>
      <c r="BF225" s="39">
        <f t="shared" si="138"/>
        <v>1500</v>
      </c>
      <c r="BG225" s="39">
        <f t="shared" si="138"/>
        <v>-150</v>
      </c>
      <c r="BH225" s="39">
        <f t="shared" si="138"/>
        <v>-150</v>
      </c>
      <c r="BI225" s="39">
        <f t="shared" si="138"/>
        <v>4850</v>
      </c>
      <c r="BJ225" s="39">
        <f t="shared" si="138"/>
        <v>4850</v>
      </c>
      <c r="BK225" s="39">
        <f t="shared" si="138"/>
        <v>9850</v>
      </c>
      <c r="BL225" s="39">
        <f t="shared" si="138"/>
        <v>9850</v>
      </c>
      <c r="BM225" s="39">
        <f t="shared" si="138"/>
        <v>14850</v>
      </c>
      <c r="BN225" s="39">
        <f t="shared" si="138"/>
        <v>13050</v>
      </c>
      <c r="BO225" s="39">
        <f t="shared" si="138"/>
        <v>16050</v>
      </c>
      <c r="BP225" s="39">
        <f t="shared" si="138"/>
        <v>13050</v>
      </c>
      <c r="BQ225" s="39">
        <f t="shared" si="138"/>
        <v>14550</v>
      </c>
      <c r="BR225" s="39">
        <f t="shared" si="138"/>
        <v>11050</v>
      </c>
      <c r="BS225" s="39">
        <f t="shared" si="138"/>
        <v>7550</v>
      </c>
      <c r="BT225" s="39">
        <f t="shared" si="138"/>
        <v>4300</v>
      </c>
      <c r="BU225" s="39">
        <f t="shared" si="138"/>
        <v>4300</v>
      </c>
      <c r="BV225" s="39">
        <f t="shared" si="138"/>
        <v>4300</v>
      </c>
      <c r="BW225" s="39">
        <f t="shared" ref="BW225:BZ225" si="139">BV225+BW222-BW220</f>
        <v>9300</v>
      </c>
      <c r="BX225" s="39">
        <f t="shared" si="139"/>
        <v>6300</v>
      </c>
      <c r="BY225" s="39">
        <f t="shared" si="139"/>
        <v>2600</v>
      </c>
      <c r="BZ225" s="39">
        <f t="shared" si="139"/>
        <v>2600</v>
      </c>
    </row>
    <row r="227" spans="1:78" x14ac:dyDescent="0.25">
      <c r="A227" t="s">
        <v>128</v>
      </c>
      <c r="B227" t="s">
        <v>195</v>
      </c>
      <c r="D227">
        <v>1</v>
      </c>
      <c r="E227">
        <v>8</v>
      </c>
      <c r="F227">
        <v>3</v>
      </c>
      <c r="G227" t="s">
        <v>102</v>
      </c>
      <c r="H227">
        <f>SUM(I229:BZ229)</f>
        <v>66000</v>
      </c>
      <c r="I227" s="39">
        <f>$D$227*'[1]Production plan'!C126</f>
        <v>0</v>
      </c>
      <c r="J227" s="39">
        <f>$D$227*'[1]Production plan'!D126</f>
        <v>0</v>
      </c>
      <c r="K227" s="39">
        <f>$D$227*'[1]Production plan'!E126</f>
        <v>0</v>
      </c>
      <c r="L227" s="39">
        <f>$D$227*'[1]Production plan'!F126</f>
        <v>0</v>
      </c>
      <c r="M227" s="39">
        <f>$D$227*'[1]Production plan'!G126</f>
        <v>0</v>
      </c>
      <c r="N227" s="39">
        <f>$D$227*'[1]Production plan'!H126</f>
        <v>0</v>
      </c>
      <c r="O227" s="39">
        <f>$D$227*'[1]Production plan'!I126</f>
        <v>0</v>
      </c>
      <c r="P227" s="39">
        <f>$D$227*'[1]Production plan'!J126</f>
        <v>0</v>
      </c>
      <c r="Q227" s="39">
        <f>$D$227*'[1]Production plan'!K126</f>
        <v>0</v>
      </c>
      <c r="R227" s="39">
        <f>$D$227*'[1]Production plan'!L126</f>
        <v>0</v>
      </c>
      <c r="S227" s="39">
        <f>$D$227*'[1]Production plan'!M126</f>
        <v>0</v>
      </c>
      <c r="T227" s="39">
        <f>$D$227*'[1]Production plan'!N126</f>
        <v>0</v>
      </c>
      <c r="U227" s="39">
        <f>$D$227*'[1]Production plan'!O126</f>
        <v>0</v>
      </c>
      <c r="V227" s="39">
        <f>$D$227*'[1]Production plan'!P126</f>
        <v>0</v>
      </c>
      <c r="W227" s="39">
        <f>$D$227*'[1]Production plan'!Q126</f>
        <v>0</v>
      </c>
      <c r="X227" s="39">
        <f>$D$227*'[1]Production plan'!R126</f>
        <v>0</v>
      </c>
      <c r="Y227" s="39">
        <f>$D$227*'[1]Production plan'!S126</f>
        <v>0</v>
      </c>
      <c r="Z227" s="1">
        <f>$D$227*'[1]Production plan'!T126</f>
        <v>0</v>
      </c>
      <c r="AA227" s="1">
        <f>$D$227*'[1]Production plan'!U126</f>
        <v>0</v>
      </c>
      <c r="AB227" s="1">
        <f>$D$227*'[1]Production plan'!V126</f>
        <v>0</v>
      </c>
      <c r="AC227" s="39">
        <f>$D$227*'[1]Production plan'!W126</f>
        <v>0</v>
      </c>
      <c r="AD227" s="39">
        <f>$D$227*'[1]Production plan'!X126</f>
        <v>0</v>
      </c>
      <c r="AE227" s="39">
        <f>$D$227*'[1]Production plan'!Y126</f>
        <v>0</v>
      </c>
      <c r="AF227" s="39">
        <f>$D$227*'[1]Production plan'!Z126</f>
        <v>0</v>
      </c>
      <c r="AG227" s="39">
        <f>$D$227*'[1]Production plan'!AA126</f>
        <v>0</v>
      </c>
      <c r="AH227" s="39">
        <f>$D$227*'[1]Production plan'!AB126</f>
        <v>0</v>
      </c>
      <c r="AI227" s="39">
        <f>$D$227*'[1]Production plan'!AC126</f>
        <v>0</v>
      </c>
      <c r="AJ227" s="39">
        <f>$D$227*'[1]Production plan'!AD126</f>
        <v>30</v>
      </c>
      <c r="AK227" s="39">
        <f>$D$227*'[1]Production plan'!AE126</f>
        <v>75</v>
      </c>
      <c r="AL227" s="39">
        <f>$D$227*'[1]Production plan'!AF126</f>
        <v>150</v>
      </c>
      <c r="AM227" s="39">
        <f>$D$227*'[1]Production plan'!AG126</f>
        <v>250</v>
      </c>
      <c r="AN227" s="39">
        <f>$D$227*'[1]Production plan'!AH126</f>
        <v>500</v>
      </c>
      <c r="AO227" s="39">
        <f>$D$227*'[1]Production plan'!AI126</f>
        <v>600</v>
      </c>
      <c r="AP227" s="39">
        <f>$D$227*'[1]Production plan'!AJ126</f>
        <v>1000</v>
      </c>
      <c r="AQ227" s="39">
        <f>$D$227*'[1]Production plan'!AK126</f>
        <v>1250</v>
      </c>
      <c r="AR227" s="39">
        <f>$D$227*'[1]Production plan'!AL126</f>
        <v>1500</v>
      </c>
      <c r="AS227" s="39">
        <f>$D$227*'[1]Production plan'!AM126</f>
        <v>1500</v>
      </c>
      <c r="AT227" s="39">
        <f>$D$227*'[1]Production plan'!AN126</f>
        <v>1500</v>
      </c>
      <c r="AU227" s="39">
        <f>$D$227*'[1]Production plan'!AO126</f>
        <v>0</v>
      </c>
      <c r="AV227" s="39">
        <f>$D$227*'[1]Production plan'!AP126</f>
        <v>2120</v>
      </c>
      <c r="AW227" s="39">
        <f>$D$227*'[1]Production plan'!AQ126</f>
        <v>2300</v>
      </c>
      <c r="AX227" s="39">
        <f>$D$227*'[1]Production plan'!AR126</f>
        <v>0</v>
      </c>
      <c r="AY227" s="39">
        <f>$D$227*'[1]Production plan'!AS126</f>
        <v>0</v>
      </c>
      <c r="AZ227" s="39">
        <f>$D$227*'[1]Production plan'!AT126</f>
        <v>0</v>
      </c>
      <c r="BA227" s="39">
        <f>$D$227*'[1]Production plan'!AU126</f>
        <v>0</v>
      </c>
      <c r="BB227" s="39">
        <f>$D$227*'[1]Production plan'!AV126</f>
        <v>0</v>
      </c>
      <c r="BC227" s="39">
        <f>$D$227*'[1]Production plan'!AW126</f>
        <v>0</v>
      </c>
      <c r="BD227" s="39">
        <f>$D$227*'[1]Production plan'!AX126</f>
        <v>0</v>
      </c>
      <c r="BE227" s="39">
        <f>$D$227*'[1]Production plan'!AY126</f>
        <v>0</v>
      </c>
      <c r="BF227" s="39">
        <f>$D$227*'[1]Production plan'!AZ126</f>
        <v>0</v>
      </c>
      <c r="BG227" s="39">
        <f>$D$227*'[1]Production plan'!BA126</f>
        <v>0</v>
      </c>
      <c r="BH227" s="39">
        <f>$D$227*'[1]Production plan'!BB126</f>
        <v>3000</v>
      </c>
      <c r="BI227" s="39">
        <f>$D$227*'[1]Production plan'!BC126</f>
        <v>7000</v>
      </c>
      <c r="BJ227" s="39">
        <f>$D$227*'[1]Production plan'!BD126</f>
        <v>7000</v>
      </c>
      <c r="BK227" s="39">
        <f>$D$227*'[1]Production plan'!BE126</f>
        <v>7000</v>
      </c>
      <c r="BL227" s="39">
        <f>$D$227*'[1]Production plan'!BF126</f>
        <v>7000</v>
      </c>
      <c r="BM227" s="39">
        <f>$D$227*'[1]Production plan'!BG126</f>
        <v>4450</v>
      </c>
      <c r="BN227" s="39">
        <f>$D$227*'[1]Production plan'!BH126</f>
        <v>0</v>
      </c>
      <c r="BO227" s="39">
        <f>$D$227*'[1]Production plan'!BI126</f>
        <v>0</v>
      </c>
      <c r="BP227" s="39">
        <f>$D$227*'[1]Production plan'!BJ126</f>
        <v>0</v>
      </c>
      <c r="BQ227" s="39">
        <f>$D$227*'[1]Production plan'!BK126</f>
        <v>0</v>
      </c>
      <c r="BR227" s="39">
        <f>$D$227*'[1]Production plan'!BL126</f>
        <v>0</v>
      </c>
      <c r="BS227" s="39">
        <f>$D$227*'[1]Production plan'!BM126</f>
        <v>0</v>
      </c>
      <c r="BT227" s="39">
        <f>$D$227*'[1]Production plan'!BN126</f>
        <v>0</v>
      </c>
      <c r="BU227" s="39">
        <f>$D$227*'[1]Production plan'!BO126</f>
        <v>7300</v>
      </c>
      <c r="BV227" s="39">
        <f>$D$227*'[1]Production plan'!BP126</f>
        <v>7300</v>
      </c>
      <c r="BW227" s="39">
        <f>$D$227*'[1]Production plan'!BQ126</f>
        <v>5025</v>
      </c>
      <c r="BX227" s="39">
        <f>$D$227*'[1]Production plan'!BR126</f>
        <v>0</v>
      </c>
      <c r="BY227" s="39">
        <f>$D$227*'[1]Production plan'!BS126</f>
        <v>0</v>
      </c>
      <c r="BZ227" s="39">
        <f>$D$227*'[1]Production plan'!BT126</f>
        <v>0</v>
      </c>
    </row>
    <row r="228" spans="1:78" hidden="1" x14ac:dyDescent="0.25"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</row>
    <row r="229" spans="1:78" x14ac:dyDescent="0.25">
      <c r="G229" t="s">
        <v>103</v>
      </c>
      <c r="X229" s="40">
        <v>9000</v>
      </c>
      <c r="AS229">
        <v>7000</v>
      </c>
      <c r="BD229">
        <v>15000</v>
      </c>
      <c r="BG229">
        <v>15000</v>
      </c>
      <c r="BR229">
        <v>10000</v>
      </c>
      <c r="BT229">
        <v>10000</v>
      </c>
    </row>
    <row r="230" spans="1:78" hidden="1" x14ac:dyDescent="0.25">
      <c r="W230" s="40"/>
    </row>
    <row r="231" spans="1:78" x14ac:dyDescent="0.25">
      <c r="G231" t="s">
        <v>92</v>
      </c>
      <c r="I231" t="e">
        <f t="shared" ref="I231:O231" si="140">I232/AVERAGE(J227:P227)</f>
        <v>#DIV/0!</v>
      </c>
      <c r="J231" t="e">
        <f t="shared" si="140"/>
        <v>#DIV/0!</v>
      </c>
      <c r="K231" t="e">
        <f t="shared" si="140"/>
        <v>#DIV/0!</v>
      </c>
      <c r="L231" t="e">
        <f t="shared" si="140"/>
        <v>#DIV/0!</v>
      </c>
      <c r="M231" t="e">
        <f t="shared" si="140"/>
        <v>#DIV/0!</v>
      </c>
      <c r="N231" t="e">
        <f t="shared" si="140"/>
        <v>#DIV/0!</v>
      </c>
      <c r="O231" t="e">
        <f t="shared" si="140"/>
        <v>#DIV/0!</v>
      </c>
      <c r="P231" t="e">
        <f>P232/AVERAGE(Q227:W227)</f>
        <v>#DIV/0!</v>
      </c>
      <c r="Q231" t="e">
        <f t="shared" ref="Q231:BZ231" si="141">Q232/AVERAGE(R227:X227)</f>
        <v>#DIV/0!</v>
      </c>
      <c r="R231" t="e">
        <f t="shared" si="141"/>
        <v>#DIV/0!</v>
      </c>
      <c r="S231" t="e">
        <f t="shared" si="141"/>
        <v>#DIV/0!</v>
      </c>
      <c r="T231" t="e">
        <f t="shared" si="141"/>
        <v>#DIV/0!</v>
      </c>
      <c r="U231" t="e">
        <f t="shared" si="141"/>
        <v>#DIV/0!</v>
      </c>
      <c r="V231" t="e">
        <f t="shared" si="141"/>
        <v>#DIV/0!</v>
      </c>
      <c r="W231" t="e">
        <f t="shared" si="141"/>
        <v>#DIV/0!</v>
      </c>
      <c r="X231" t="e">
        <f t="shared" si="141"/>
        <v>#DIV/0!</v>
      </c>
      <c r="Y231" t="e">
        <f t="shared" si="141"/>
        <v>#DIV/0!</v>
      </c>
      <c r="Z231" s="1" t="e">
        <f t="shared" si="141"/>
        <v>#DIV/0!</v>
      </c>
      <c r="AA231" s="1" t="e">
        <f t="shared" si="141"/>
        <v>#DIV/0!</v>
      </c>
      <c r="AB231" s="1" t="e">
        <f t="shared" si="141"/>
        <v>#DIV/0!</v>
      </c>
      <c r="AC231">
        <f t="shared" si="141"/>
        <v>2100</v>
      </c>
      <c r="AD231">
        <f t="shared" si="141"/>
        <v>600</v>
      </c>
      <c r="AE231">
        <f t="shared" si="141"/>
        <v>247.05882352941174</v>
      </c>
      <c r="AF231">
        <f t="shared" si="141"/>
        <v>124.75247524752476</v>
      </c>
      <c r="AG231">
        <f t="shared" si="141"/>
        <v>62.686567164179102</v>
      </c>
      <c r="AH231">
        <f t="shared" si="141"/>
        <v>39.252336448598129</v>
      </c>
      <c r="AI231">
        <f t="shared" si="141"/>
        <v>24.184261036468328</v>
      </c>
      <c r="AJ231">
        <f t="shared" si="141"/>
        <v>16.415686274509802</v>
      </c>
      <c r="AK231">
        <f t="shared" si="141"/>
        <v>11.86</v>
      </c>
      <c r="AL231">
        <f t="shared" si="141"/>
        <v>9.2750000000000004</v>
      </c>
      <c r="AM231">
        <f t="shared" si="141"/>
        <v>7.5751592356687905</v>
      </c>
      <c r="AN231">
        <f t="shared" si="141"/>
        <v>7.6142857142857139</v>
      </c>
      <c r="AO231">
        <f t="shared" si="141"/>
        <v>5.8359639233370917</v>
      </c>
      <c r="AP231">
        <f t="shared" si="141"/>
        <v>4.4016715830875119</v>
      </c>
      <c r="AQ231">
        <f t="shared" si="141"/>
        <v>4.0375560538116595</v>
      </c>
      <c r="AR231">
        <f t="shared" si="141"/>
        <v>3.4386792452830188</v>
      </c>
      <c r="AS231">
        <f t="shared" si="141"/>
        <v>10.813344594594595</v>
      </c>
      <c r="AT231">
        <f t="shared" si="141"/>
        <v>12.107466063348417</v>
      </c>
      <c r="AU231">
        <f t="shared" si="141"/>
        <v>12.107466063348417</v>
      </c>
      <c r="AV231">
        <f t="shared" si="141"/>
        <v>16.815217391304348</v>
      </c>
      <c r="AW231" t="e">
        <f t="shared" si="141"/>
        <v>#DIV/0!</v>
      </c>
      <c r="AX231" t="e">
        <f t="shared" si="141"/>
        <v>#DIV/0!</v>
      </c>
      <c r="AY231" t="e">
        <f t="shared" si="141"/>
        <v>#DIV/0!</v>
      </c>
      <c r="AZ231" t="e">
        <f t="shared" si="141"/>
        <v>#DIV/0!</v>
      </c>
      <c r="BA231">
        <f t="shared" si="141"/>
        <v>7.5250000000000004</v>
      </c>
      <c r="BB231">
        <f t="shared" si="141"/>
        <v>2.2574999999999998</v>
      </c>
      <c r="BC231">
        <f t="shared" si="141"/>
        <v>1.3279411764705884</v>
      </c>
      <c r="BD231">
        <f t="shared" si="141"/>
        <v>5.3156249999999998</v>
      </c>
      <c r="BE231">
        <f t="shared" si="141"/>
        <v>4.1153225806451612</v>
      </c>
      <c r="BF231">
        <f t="shared" si="141"/>
        <v>3.5987306064880111</v>
      </c>
      <c r="BG231">
        <f t="shared" si="141"/>
        <v>6.560648801128349</v>
      </c>
      <c r="BH231">
        <f t="shared" si="141"/>
        <v>6.520030816640987</v>
      </c>
      <c r="BI231">
        <f t="shared" si="141"/>
        <v>6.3880157170923377</v>
      </c>
      <c r="BJ231">
        <f t="shared" si="141"/>
        <v>6.1558265582655824</v>
      </c>
      <c r="BK231">
        <f t="shared" si="141"/>
        <v>5.639737991266375</v>
      </c>
      <c r="BL231">
        <f t="shared" si="141"/>
        <v>3.5000000000000004</v>
      </c>
      <c r="BM231" t="e">
        <f t="shared" si="141"/>
        <v>#DIV/0!</v>
      </c>
      <c r="BN231">
        <f t="shared" si="141"/>
        <v>-2.1335616438356162</v>
      </c>
      <c r="BO231">
        <f t="shared" si="141"/>
        <v>-1.0667808219178081</v>
      </c>
      <c r="BP231">
        <f t="shared" si="141"/>
        <v>-0.79363057324840769</v>
      </c>
      <c r="BQ231">
        <f t="shared" si="141"/>
        <v>-0.79363057324840769</v>
      </c>
      <c r="BR231">
        <f t="shared" si="141"/>
        <v>2.7732484076433122</v>
      </c>
      <c r="BS231">
        <f t="shared" si="141"/>
        <v>2.7732484076433122</v>
      </c>
      <c r="BT231">
        <f t="shared" si="141"/>
        <v>5.4343949044585989</v>
      </c>
      <c r="BU231">
        <f t="shared" si="141"/>
        <v>4.2494929006085194</v>
      </c>
      <c r="BV231">
        <f t="shared" si="141"/>
        <v>2.527363184079602</v>
      </c>
      <c r="BW231" t="e">
        <f t="shared" si="141"/>
        <v>#DIV/0!</v>
      </c>
      <c r="BX231" t="e">
        <f t="shared" si="141"/>
        <v>#DIV/0!</v>
      </c>
      <c r="BY231" t="e">
        <f t="shared" si="141"/>
        <v>#DIV/0!</v>
      </c>
      <c r="BZ231" t="e">
        <f t="shared" si="141"/>
        <v>#DIV/0!</v>
      </c>
    </row>
    <row r="232" spans="1:78" x14ac:dyDescent="0.25">
      <c r="G232" t="s">
        <v>95</v>
      </c>
      <c r="I232" s="39">
        <v>0</v>
      </c>
      <c r="J232" s="39">
        <f>I232+J229-J227</f>
        <v>0</v>
      </c>
      <c r="K232" s="39">
        <f t="shared" ref="K232:BB232" si="142">J232+K229-K227</f>
        <v>0</v>
      </c>
      <c r="L232" s="39">
        <f t="shared" si="142"/>
        <v>0</v>
      </c>
      <c r="M232" s="39">
        <f t="shared" si="142"/>
        <v>0</v>
      </c>
      <c r="N232" s="39">
        <f t="shared" si="142"/>
        <v>0</v>
      </c>
      <c r="O232" s="39">
        <f t="shared" si="142"/>
        <v>0</v>
      </c>
      <c r="P232" s="39">
        <f t="shared" si="142"/>
        <v>0</v>
      </c>
      <c r="Q232" s="39">
        <f t="shared" si="142"/>
        <v>0</v>
      </c>
      <c r="R232" s="39">
        <f t="shared" si="142"/>
        <v>0</v>
      </c>
      <c r="S232" s="39">
        <f t="shared" si="142"/>
        <v>0</v>
      </c>
      <c r="T232" s="39">
        <f t="shared" si="142"/>
        <v>0</v>
      </c>
      <c r="U232" s="39">
        <f t="shared" si="142"/>
        <v>0</v>
      </c>
      <c r="V232" s="39">
        <f t="shared" si="142"/>
        <v>0</v>
      </c>
      <c r="W232" s="39">
        <f t="shared" si="142"/>
        <v>0</v>
      </c>
      <c r="X232" s="39">
        <f t="shared" si="142"/>
        <v>9000</v>
      </c>
      <c r="Y232" s="39">
        <f t="shared" si="142"/>
        <v>9000</v>
      </c>
      <c r="Z232" s="1">
        <f t="shared" si="142"/>
        <v>9000</v>
      </c>
      <c r="AA232" s="1">
        <f t="shared" si="142"/>
        <v>9000</v>
      </c>
      <c r="AB232" s="1">
        <f t="shared" si="142"/>
        <v>9000</v>
      </c>
      <c r="AC232" s="39">
        <f t="shared" si="142"/>
        <v>9000</v>
      </c>
      <c r="AD232" s="39">
        <f t="shared" si="142"/>
        <v>9000</v>
      </c>
      <c r="AE232" s="39">
        <f t="shared" si="142"/>
        <v>9000</v>
      </c>
      <c r="AF232" s="39">
        <f t="shared" si="142"/>
        <v>9000</v>
      </c>
      <c r="AG232" s="39">
        <f t="shared" si="142"/>
        <v>9000</v>
      </c>
      <c r="AH232" s="39">
        <f t="shared" si="142"/>
        <v>9000</v>
      </c>
      <c r="AI232" s="39">
        <f t="shared" si="142"/>
        <v>9000</v>
      </c>
      <c r="AJ232" s="39">
        <f t="shared" si="142"/>
        <v>8970</v>
      </c>
      <c r="AK232" s="39">
        <f t="shared" si="142"/>
        <v>8895</v>
      </c>
      <c r="AL232" s="39">
        <f t="shared" si="142"/>
        <v>8745</v>
      </c>
      <c r="AM232" s="39">
        <f t="shared" si="142"/>
        <v>8495</v>
      </c>
      <c r="AN232" s="39">
        <f t="shared" si="142"/>
        <v>7995</v>
      </c>
      <c r="AO232" s="39">
        <f t="shared" si="142"/>
        <v>7395</v>
      </c>
      <c r="AP232" s="39">
        <f t="shared" si="142"/>
        <v>6395</v>
      </c>
      <c r="AQ232" s="39">
        <f t="shared" si="142"/>
        <v>5145</v>
      </c>
      <c r="AR232" s="39">
        <f t="shared" si="142"/>
        <v>3645</v>
      </c>
      <c r="AS232" s="39">
        <f t="shared" si="142"/>
        <v>9145</v>
      </c>
      <c r="AT232" s="39">
        <f t="shared" si="142"/>
        <v>7645</v>
      </c>
      <c r="AU232" s="39">
        <f t="shared" si="142"/>
        <v>7645</v>
      </c>
      <c r="AV232" s="39">
        <f t="shared" si="142"/>
        <v>5525</v>
      </c>
      <c r="AW232" s="39">
        <f t="shared" si="142"/>
        <v>3225</v>
      </c>
      <c r="AX232" s="39">
        <f t="shared" si="142"/>
        <v>3225</v>
      </c>
      <c r="AY232" s="39">
        <f t="shared" si="142"/>
        <v>3225</v>
      </c>
      <c r="AZ232" s="39">
        <f t="shared" si="142"/>
        <v>3225</v>
      </c>
      <c r="BA232" s="39">
        <f t="shared" si="142"/>
        <v>3225</v>
      </c>
      <c r="BB232" s="39">
        <f t="shared" si="142"/>
        <v>3225</v>
      </c>
      <c r="BC232" s="39">
        <f>BB232+BC229-BC227</f>
        <v>3225</v>
      </c>
      <c r="BD232" s="39">
        <f t="shared" ref="BD232:BZ232" si="143">BC232+BD229-BD227</f>
        <v>18225</v>
      </c>
      <c r="BE232" s="39">
        <f t="shared" si="143"/>
        <v>18225</v>
      </c>
      <c r="BF232" s="39">
        <f t="shared" si="143"/>
        <v>18225</v>
      </c>
      <c r="BG232" s="39">
        <f t="shared" si="143"/>
        <v>33225</v>
      </c>
      <c r="BH232" s="39">
        <f t="shared" si="143"/>
        <v>30225</v>
      </c>
      <c r="BI232" s="39">
        <f t="shared" si="143"/>
        <v>23225</v>
      </c>
      <c r="BJ232" s="39">
        <f t="shared" si="143"/>
        <v>16225</v>
      </c>
      <c r="BK232" s="39">
        <f t="shared" si="143"/>
        <v>9225</v>
      </c>
      <c r="BL232" s="39">
        <f t="shared" si="143"/>
        <v>2225</v>
      </c>
      <c r="BM232" s="39">
        <f t="shared" si="143"/>
        <v>-2225</v>
      </c>
      <c r="BN232" s="39">
        <f t="shared" si="143"/>
        <v>-2225</v>
      </c>
      <c r="BO232" s="39">
        <f t="shared" si="143"/>
        <v>-2225</v>
      </c>
      <c r="BP232" s="39">
        <f t="shared" si="143"/>
        <v>-2225</v>
      </c>
      <c r="BQ232" s="39">
        <f t="shared" si="143"/>
        <v>-2225</v>
      </c>
      <c r="BR232" s="39">
        <f t="shared" si="143"/>
        <v>7775</v>
      </c>
      <c r="BS232" s="39">
        <f t="shared" si="143"/>
        <v>7775</v>
      </c>
      <c r="BT232" s="39">
        <f t="shared" si="143"/>
        <v>17775</v>
      </c>
      <c r="BU232" s="39">
        <f t="shared" si="143"/>
        <v>10475</v>
      </c>
      <c r="BV232" s="39">
        <f t="shared" si="143"/>
        <v>3175</v>
      </c>
      <c r="BW232" s="39">
        <f t="shared" si="143"/>
        <v>-1850</v>
      </c>
      <c r="BX232" s="39">
        <f t="shared" si="143"/>
        <v>-1850</v>
      </c>
      <c r="BY232" s="39">
        <f t="shared" si="143"/>
        <v>-1850</v>
      </c>
      <c r="BZ232" s="39">
        <f t="shared" si="143"/>
        <v>-1850</v>
      </c>
    </row>
    <row r="234" spans="1:78" x14ac:dyDescent="0.25">
      <c r="A234" t="s">
        <v>129</v>
      </c>
      <c r="B234" t="s">
        <v>196</v>
      </c>
      <c r="D234">
        <v>1</v>
      </c>
      <c r="E234">
        <v>8</v>
      </c>
      <c r="F234">
        <v>6</v>
      </c>
      <c r="G234" t="s">
        <v>102</v>
      </c>
      <c r="H234">
        <f>SUM(I236:BZ236)</f>
        <v>66000</v>
      </c>
      <c r="I234" s="39">
        <f>$D$234*'[1]Production plan'!C126</f>
        <v>0</v>
      </c>
      <c r="J234" s="39">
        <f>$D$234*'[1]Production plan'!D126</f>
        <v>0</v>
      </c>
      <c r="K234" s="39">
        <f>$D$234*'[1]Production plan'!E126</f>
        <v>0</v>
      </c>
      <c r="L234" s="39">
        <f>$D$234*'[1]Production plan'!F126</f>
        <v>0</v>
      </c>
      <c r="M234" s="39">
        <f>$D$234*'[1]Production plan'!G126</f>
        <v>0</v>
      </c>
      <c r="N234" s="39">
        <f>$D$234*'[1]Production plan'!H126</f>
        <v>0</v>
      </c>
      <c r="O234" s="39">
        <f>$D$234*'[1]Production plan'!I126</f>
        <v>0</v>
      </c>
      <c r="P234" s="39">
        <f>$D$234*'[1]Production plan'!J126</f>
        <v>0</v>
      </c>
      <c r="Q234" s="39">
        <f>$D$234*'[1]Production plan'!K126</f>
        <v>0</v>
      </c>
      <c r="R234" s="39">
        <f>$D$234*'[1]Production plan'!L126</f>
        <v>0</v>
      </c>
      <c r="S234" s="39">
        <f>$D$234*'[1]Production plan'!M126</f>
        <v>0</v>
      </c>
      <c r="T234" s="39">
        <f>$D$234*'[1]Production plan'!N126</f>
        <v>0</v>
      </c>
      <c r="U234" s="39">
        <f>$D$234*'[1]Production plan'!O126</f>
        <v>0</v>
      </c>
      <c r="V234" s="39">
        <f>$D$234*'[1]Production plan'!P126</f>
        <v>0</v>
      </c>
      <c r="W234" s="39">
        <f>$D$234*'[1]Production plan'!Q126</f>
        <v>0</v>
      </c>
      <c r="X234" s="39">
        <f>$D$234*'[1]Production plan'!R126</f>
        <v>0</v>
      </c>
      <c r="Y234" s="39">
        <f>$D$234*'[1]Production plan'!S126</f>
        <v>0</v>
      </c>
      <c r="Z234" s="1">
        <f>$D$234*'[1]Production plan'!T126</f>
        <v>0</v>
      </c>
      <c r="AA234" s="1">
        <f>$D$234*'[1]Production plan'!U126</f>
        <v>0</v>
      </c>
      <c r="AB234" s="1">
        <f>$D$234*'[1]Production plan'!V126</f>
        <v>0</v>
      </c>
      <c r="AC234" s="39">
        <f>$D$234*'[1]Production plan'!W126</f>
        <v>0</v>
      </c>
      <c r="AD234" s="39">
        <f>$D$234*'[1]Production plan'!X126</f>
        <v>0</v>
      </c>
      <c r="AE234" s="39">
        <f>$D$234*'[1]Production plan'!Y126</f>
        <v>0</v>
      </c>
      <c r="AF234" s="39">
        <f>$D$234*'[1]Production plan'!Z126</f>
        <v>0</v>
      </c>
      <c r="AG234" s="39">
        <f>$D$234*'[1]Production plan'!AA126</f>
        <v>0</v>
      </c>
      <c r="AH234" s="39">
        <f>$D$234*'[1]Production plan'!AB126</f>
        <v>0</v>
      </c>
      <c r="AI234" s="39">
        <f>$D$234*'[1]Production plan'!AC126</f>
        <v>0</v>
      </c>
      <c r="AJ234" s="39">
        <f>$D$234*'[1]Production plan'!AD126</f>
        <v>30</v>
      </c>
      <c r="AK234" s="39">
        <f>$D$234*'[1]Production plan'!AE126</f>
        <v>75</v>
      </c>
      <c r="AL234" s="39">
        <f>$D$234*'[1]Production plan'!AF126</f>
        <v>150</v>
      </c>
      <c r="AM234" s="39">
        <f>$D$234*'[1]Production plan'!AG126</f>
        <v>250</v>
      </c>
      <c r="AN234" s="39">
        <f>$D$234*'[1]Production plan'!AH126</f>
        <v>500</v>
      </c>
      <c r="AO234" s="39">
        <f>$D$234*'[1]Production plan'!AI126</f>
        <v>600</v>
      </c>
      <c r="AP234" s="39">
        <f>$D$234*'[1]Production plan'!AJ126</f>
        <v>1000</v>
      </c>
      <c r="AQ234" s="39">
        <f>$D$234*'[1]Production plan'!AK126</f>
        <v>1250</v>
      </c>
      <c r="AR234" s="39">
        <f>$D$234*'[1]Production plan'!AL126</f>
        <v>1500</v>
      </c>
      <c r="AS234" s="39">
        <f>$D$234*'[1]Production plan'!AM126</f>
        <v>1500</v>
      </c>
      <c r="AT234" s="39">
        <f>$D$234*'[1]Production plan'!AN126</f>
        <v>1500</v>
      </c>
      <c r="AU234" s="39">
        <f>$D$234*'[1]Production plan'!AO126</f>
        <v>0</v>
      </c>
      <c r="AV234" s="39">
        <f>$D$234*'[1]Production plan'!AP126</f>
        <v>2120</v>
      </c>
      <c r="AW234" s="39">
        <f>$D$234*'[1]Production plan'!AQ126</f>
        <v>2300</v>
      </c>
      <c r="AX234" s="39">
        <f>$D$234*'[1]Production plan'!AR126</f>
        <v>0</v>
      </c>
      <c r="AY234" s="39">
        <f>$D$234*'[1]Production plan'!AS126</f>
        <v>0</v>
      </c>
      <c r="AZ234" s="39">
        <f>$D$234*'[1]Production plan'!AT126</f>
        <v>0</v>
      </c>
      <c r="BA234" s="39">
        <f>$D$234*'[1]Production plan'!AU126</f>
        <v>0</v>
      </c>
      <c r="BB234" s="39">
        <f>$D$234*'[1]Production plan'!AV126</f>
        <v>0</v>
      </c>
      <c r="BC234" s="39">
        <f>$D$234*'[1]Production plan'!AW126</f>
        <v>0</v>
      </c>
      <c r="BD234" s="39">
        <f>$D$234*'[1]Production plan'!AX126</f>
        <v>0</v>
      </c>
      <c r="BE234" s="39">
        <f>$D$234*'[1]Production plan'!AY126</f>
        <v>0</v>
      </c>
      <c r="BF234" s="39">
        <f>$D$234*'[1]Production plan'!AZ126</f>
        <v>0</v>
      </c>
      <c r="BG234" s="39">
        <f>$D$234*'[1]Production plan'!BA126</f>
        <v>0</v>
      </c>
      <c r="BH234" s="39">
        <f>$D$234*'[1]Production plan'!BB126</f>
        <v>3000</v>
      </c>
      <c r="BI234" s="39">
        <f>$D$234*'[1]Production plan'!BC126</f>
        <v>7000</v>
      </c>
      <c r="BJ234" s="39">
        <f>$D$234*'[1]Production plan'!BD126</f>
        <v>7000</v>
      </c>
      <c r="BK234" s="39">
        <f>$D$234*'[1]Production plan'!BE126</f>
        <v>7000</v>
      </c>
      <c r="BL234" s="39">
        <f>$D$234*'[1]Production plan'!BF126</f>
        <v>7000</v>
      </c>
      <c r="BM234" s="39">
        <f>$D$234*'[1]Production plan'!BG126</f>
        <v>4450</v>
      </c>
      <c r="BN234" s="39">
        <f>$D$234*'[1]Production plan'!BH126</f>
        <v>0</v>
      </c>
      <c r="BO234" s="39">
        <f>$D$234*'[1]Production plan'!BI126</f>
        <v>0</v>
      </c>
      <c r="BP234" s="39">
        <f>$D$234*'[1]Production plan'!BJ126</f>
        <v>0</v>
      </c>
      <c r="BQ234" s="39">
        <f>$D$234*'[1]Production plan'!BK126</f>
        <v>0</v>
      </c>
      <c r="BR234" s="39">
        <f>$D$234*'[1]Production plan'!BL126</f>
        <v>0</v>
      </c>
      <c r="BS234" s="39">
        <f>$D$234*'[1]Production plan'!BM126</f>
        <v>0</v>
      </c>
      <c r="BT234" s="39">
        <f>$D$234*'[1]Production plan'!BN126</f>
        <v>0</v>
      </c>
      <c r="BU234" s="39">
        <f>$D$234*'[1]Production plan'!BO126</f>
        <v>7300</v>
      </c>
      <c r="BV234" s="39">
        <f>$D$234*'[1]Production plan'!BP126</f>
        <v>7300</v>
      </c>
      <c r="BW234" s="39">
        <f>$D$234*'[1]Production plan'!BQ126</f>
        <v>5025</v>
      </c>
      <c r="BX234" s="39">
        <f>$D$234*'[1]Production plan'!BR126</f>
        <v>0</v>
      </c>
      <c r="BY234" s="39">
        <f>$D$234*'[1]Production plan'!BS126</f>
        <v>0</v>
      </c>
      <c r="BZ234" s="39">
        <f>$D$234*'[1]Production plan'!BT126</f>
        <v>0</v>
      </c>
    </row>
    <row r="235" spans="1:78" hidden="1" x14ac:dyDescent="0.25"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</row>
    <row r="236" spans="1:78" x14ac:dyDescent="0.25">
      <c r="G236" t="s">
        <v>103</v>
      </c>
      <c r="X236" s="40">
        <v>9000</v>
      </c>
      <c r="AS236">
        <v>7000</v>
      </c>
      <c r="BD236">
        <v>15000</v>
      </c>
      <c r="BG236">
        <v>15000</v>
      </c>
      <c r="BR236">
        <v>10000</v>
      </c>
      <c r="BT236">
        <v>10000</v>
      </c>
    </row>
    <row r="237" spans="1:78" hidden="1" x14ac:dyDescent="0.25">
      <c r="W237" s="40"/>
    </row>
    <row r="238" spans="1:78" x14ac:dyDescent="0.25">
      <c r="G238" t="s">
        <v>92</v>
      </c>
      <c r="I238" t="e">
        <f t="shared" ref="I238:O238" si="144">I239/AVERAGE(J234:P234)</f>
        <v>#DIV/0!</v>
      </c>
      <c r="J238" t="e">
        <f t="shared" si="144"/>
        <v>#DIV/0!</v>
      </c>
      <c r="K238" t="e">
        <f t="shared" si="144"/>
        <v>#DIV/0!</v>
      </c>
      <c r="L238" t="e">
        <f t="shared" si="144"/>
        <v>#DIV/0!</v>
      </c>
      <c r="M238" t="e">
        <f t="shared" si="144"/>
        <v>#DIV/0!</v>
      </c>
      <c r="N238" t="e">
        <f t="shared" si="144"/>
        <v>#DIV/0!</v>
      </c>
      <c r="O238" t="e">
        <f t="shared" si="144"/>
        <v>#DIV/0!</v>
      </c>
      <c r="P238" t="e">
        <f>P239/AVERAGE(Q234:W234)</f>
        <v>#DIV/0!</v>
      </c>
      <c r="Q238" t="e">
        <f t="shared" ref="Q238:BZ238" si="145">Q239/AVERAGE(R234:X234)</f>
        <v>#DIV/0!</v>
      </c>
      <c r="R238" t="e">
        <f t="shared" si="145"/>
        <v>#DIV/0!</v>
      </c>
      <c r="S238" t="e">
        <f t="shared" si="145"/>
        <v>#DIV/0!</v>
      </c>
      <c r="T238" t="e">
        <f t="shared" si="145"/>
        <v>#DIV/0!</v>
      </c>
      <c r="U238" t="e">
        <f t="shared" si="145"/>
        <v>#DIV/0!</v>
      </c>
      <c r="V238" t="e">
        <f t="shared" si="145"/>
        <v>#DIV/0!</v>
      </c>
      <c r="W238" t="e">
        <f t="shared" si="145"/>
        <v>#DIV/0!</v>
      </c>
      <c r="X238" t="e">
        <f t="shared" si="145"/>
        <v>#DIV/0!</v>
      </c>
      <c r="Y238" t="e">
        <f t="shared" si="145"/>
        <v>#DIV/0!</v>
      </c>
      <c r="Z238" s="1" t="e">
        <f t="shared" si="145"/>
        <v>#DIV/0!</v>
      </c>
      <c r="AA238" s="1" t="e">
        <f t="shared" si="145"/>
        <v>#DIV/0!</v>
      </c>
      <c r="AB238" s="1" t="e">
        <f t="shared" si="145"/>
        <v>#DIV/0!</v>
      </c>
      <c r="AC238">
        <f t="shared" si="145"/>
        <v>2100</v>
      </c>
      <c r="AD238">
        <f t="shared" si="145"/>
        <v>600</v>
      </c>
      <c r="AE238">
        <f t="shared" si="145"/>
        <v>247.05882352941174</v>
      </c>
      <c r="AF238">
        <f t="shared" si="145"/>
        <v>124.75247524752476</v>
      </c>
      <c r="AG238">
        <f t="shared" si="145"/>
        <v>62.686567164179102</v>
      </c>
      <c r="AH238">
        <f t="shared" si="145"/>
        <v>39.252336448598129</v>
      </c>
      <c r="AI238">
        <f t="shared" si="145"/>
        <v>24.184261036468328</v>
      </c>
      <c r="AJ238">
        <f t="shared" si="145"/>
        <v>16.415686274509802</v>
      </c>
      <c r="AK238">
        <f t="shared" si="145"/>
        <v>11.86</v>
      </c>
      <c r="AL238">
        <f t="shared" si="145"/>
        <v>9.2750000000000004</v>
      </c>
      <c r="AM238">
        <f t="shared" si="145"/>
        <v>7.5751592356687905</v>
      </c>
      <c r="AN238">
        <f t="shared" si="145"/>
        <v>7.6142857142857139</v>
      </c>
      <c r="AO238">
        <f t="shared" si="145"/>
        <v>5.8359639233370917</v>
      </c>
      <c r="AP238">
        <f t="shared" si="145"/>
        <v>4.4016715830875119</v>
      </c>
      <c r="AQ238">
        <f t="shared" si="145"/>
        <v>4.0375560538116595</v>
      </c>
      <c r="AR238">
        <f t="shared" si="145"/>
        <v>3.4386792452830188</v>
      </c>
      <c r="AS238">
        <f t="shared" si="145"/>
        <v>10.813344594594595</v>
      </c>
      <c r="AT238">
        <f t="shared" si="145"/>
        <v>12.107466063348417</v>
      </c>
      <c r="AU238">
        <f t="shared" si="145"/>
        <v>12.107466063348417</v>
      </c>
      <c r="AV238">
        <f t="shared" si="145"/>
        <v>16.815217391304348</v>
      </c>
      <c r="AW238" t="e">
        <f t="shared" si="145"/>
        <v>#DIV/0!</v>
      </c>
      <c r="AX238" t="e">
        <f t="shared" si="145"/>
        <v>#DIV/0!</v>
      </c>
      <c r="AY238" t="e">
        <f t="shared" si="145"/>
        <v>#DIV/0!</v>
      </c>
      <c r="AZ238" t="e">
        <f t="shared" si="145"/>
        <v>#DIV/0!</v>
      </c>
      <c r="BA238">
        <f t="shared" si="145"/>
        <v>7.5250000000000004</v>
      </c>
      <c r="BB238">
        <f t="shared" si="145"/>
        <v>2.2574999999999998</v>
      </c>
      <c r="BC238">
        <f t="shared" si="145"/>
        <v>1.3279411764705884</v>
      </c>
      <c r="BD238">
        <f t="shared" si="145"/>
        <v>5.3156249999999998</v>
      </c>
      <c r="BE238">
        <f t="shared" si="145"/>
        <v>4.1153225806451612</v>
      </c>
      <c r="BF238">
        <f t="shared" si="145"/>
        <v>3.5987306064880111</v>
      </c>
      <c r="BG238">
        <f t="shared" si="145"/>
        <v>6.560648801128349</v>
      </c>
      <c r="BH238">
        <f t="shared" si="145"/>
        <v>6.520030816640987</v>
      </c>
      <c r="BI238">
        <f t="shared" si="145"/>
        <v>6.3880157170923377</v>
      </c>
      <c r="BJ238">
        <f t="shared" si="145"/>
        <v>6.1558265582655824</v>
      </c>
      <c r="BK238">
        <f t="shared" si="145"/>
        <v>5.639737991266375</v>
      </c>
      <c r="BL238">
        <f t="shared" si="145"/>
        <v>3.5000000000000004</v>
      </c>
      <c r="BM238" t="e">
        <f t="shared" si="145"/>
        <v>#DIV/0!</v>
      </c>
      <c r="BN238">
        <f t="shared" si="145"/>
        <v>-2.1335616438356162</v>
      </c>
      <c r="BO238">
        <f t="shared" si="145"/>
        <v>-1.0667808219178081</v>
      </c>
      <c r="BP238">
        <f t="shared" si="145"/>
        <v>-0.79363057324840769</v>
      </c>
      <c r="BQ238">
        <f t="shared" si="145"/>
        <v>-0.79363057324840769</v>
      </c>
      <c r="BR238">
        <f t="shared" si="145"/>
        <v>2.7732484076433122</v>
      </c>
      <c r="BS238">
        <f t="shared" si="145"/>
        <v>2.7732484076433122</v>
      </c>
      <c r="BT238">
        <f t="shared" si="145"/>
        <v>5.4343949044585989</v>
      </c>
      <c r="BU238">
        <f t="shared" si="145"/>
        <v>4.2494929006085194</v>
      </c>
      <c r="BV238">
        <f t="shared" si="145"/>
        <v>2.527363184079602</v>
      </c>
      <c r="BW238" t="e">
        <f t="shared" si="145"/>
        <v>#DIV/0!</v>
      </c>
      <c r="BX238" t="e">
        <f t="shared" si="145"/>
        <v>#DIV/0!</v>
      </c>
      <c r="BY238" t="e">
        <f t="shared" si="145"/>
        <v>#DIV/0!</v>
      </c>
      <c r="BZ238" t="e">
        <f t="shared" si="145"/>
        <v>#DIV/0!</v>
      </c>
    </row>
    <row r="239" spans="1:78" x14ac:dyDescent="0.25">
      <c r="G239" t="s">
        <v>95</v>
      </c>
      <c r="I239" s="39">
        <v>0</v>
      </c>
      <c r="J239" s="39">
        <f>I239+J236-J234</f>
        <v>0</v>
      </c>
      <c r="K239" s="39">
        <f t="shared" ref="K239:AZ239" si="146">J239+K236-K234</f>
        <v>0</v>
      </c>
      <c r="L239" s="39">
        <f t="shared" si="146"/>
        <v>0</v>
      </c>
      <c r="M239" s="39">
        <f t="shared" si="146"/>
        <v>0</v>
      </c>
      <c r="N239" s="39">
        <f t="shared" si="146"/>
        <v>0</v>
      </c>
      <c r="O239" s="39">
        <f t="shared" si="146"/>
        <v>0</v>
      </c>
      <c r="P239" s="39">
        <f t="shared" si="146"/>
        <v>0</v>
      </c>
      <c r="Q239" s="39">
        <f t="shared" si="146"/>
        <v>0</v>
      </c>
      <c r="R239" s="39">
        <f t="shared" si="146"/>
        <v>0</v>
      </c>
      <c r="S239" s="39">
        <f t="shared" si="146"/>
        <v>0</v>
      </c>
      <c r="T239" s="39">
        <f t="shared" si="146"/>
        <v>0</v>
      </c>
      <c r="U239" s="39">
        <f t="shared" si="146"/>
        <v>0</v>
      </c>
      <c r="V239" s="39">
        <f t="shared" si="146"/>
        <v>0</v>
      </c>
      <c r="W239" s="39">
        <f t="shared" si="146"/>
        <v>0</v>
      </c>
      <c r="X239" s="39">
        <f t="shared" si="146"/>
        <v>9000</v>
      </c>
      <c r="Y239" s="39">
        <f t="shared" si="146"/>
        <v>9000</v>
      </c>
      <c r="Z239" s="1">
        <f t="shared" si="146"/>
        <v>9000</v>
      </c>
      <c r="AA239" s="1">
        <f t="shared" si="146"/>
        <v>9000</v>
      </c>
      <c r="AB239" s="1">
        <f t="shared" si="146"/>
        <v>9000</v>
      </c>
      <c r="AC239" s="39">
        <f t="shared" si="146"/>
        <v>9000</v>
      </c>
      <c r="AD239" s="39">
        <f t="shared" si="146"/>
        <v>9000</v>
      </c>
      <c r="AE239" s="39">
        <f t="shared" si="146"/>
        <v>9000</v>
      </c>
      <c r="AF239" s="39">
        <f t="shared" si="146"/>
        <v>9000</v>
      </c>
      <c r="AG239" s="39">
        <f t="shared" si="146"/>
        <v>9000</v>
      </c>
      <c r="AH239" s="39">
        <f t="shared" si="146"/>
        <v>9000</v>
      </c>
      <c r="AI239" s="39">
        <f t="shared" si="146"/>
        <v>9000</v>
      </c>
      <c r="AJ239" s="39">
        <f t="shared" si="146"/>
        <v>8970</v>
      </c>
      <c r="AK239" s="39">
        <f t="shared" si="146"/>
        <v>8895</v>
      </c>
      <c r="AL239" s="39">
        <f t="shared" si="146"/>
        <v>8745</v>
      </c>
      <c r="AM239" s="39">
        <f t="shared" si="146"/>
        <v>8495</v>
      </c>
      <c r="AN239" s="39">
        <f t="shared" si="146"/>
        <v>7995</v>
      </c>
      <c r="AO239" s="39">
        <f t="shared" si="146"/>
        <v>7395</v>
      </c>
      <c r="AP239" s="39">
        <f t="shared" si="146"/>
        <v>6395</v>
      </c>
      <c r="AQ239" s="39">
        <f t="shared" si="146"/>
        <v>5145</v>
      </c>
      <c r="AR239" s="39">
        <f t="shared" si="146"/>
        <v>3645</v>
      </c>
      <c r="AS239" s="39">
        <f t="shared" si="146"/>
        <v>9145</v>
      </c>
      <c r="AT239" s="39">
        <f t="shared" si="146"/>
        <v>7645</v>
      </c>
      <c r="AU239" s="39">
        <f t="shared" si="146"/>
        <v>7645</v>
      </c>
      <c r="AV239" s="39">
        <f t="shared" si="146"/>
        <v>5525</v>
      </c>
      <c r="AW239" s="39">
        <f t="shared" si="146"/>
        <v>3225</v>
      </c>
      <c r="AX239" s="39">
        <f t="shared" si="146"/>
        <v>3225</v>
      </c>
      <c r="AY239" s="39">
        <f t="shared" si="146"/>
        <v>3225</v>
      </c>
      <c r="AZ239" s="39">
        <f t="shared" si="146"/>
        <v>3225</v>
      </c>
      <c r="BA239" s="39">
        <f>AZ239+BA236-BA234</f>
        <v>3225</v>
      </c>
      <c r="BB239" s="39">
        <f t="shared" ref="BB239:BZ239" si="147">BA239+BB236-BB234</f>
        <v>3225</v>
      </c>
      <c r="BC239" s="39">
        <f t="shared" si="147"/>
        <v>3225</v>
      </c>
      <c r="BD239" s="39">
        <f t="shared" si="147"/>
        <v>18225</v>
      </c>
      <c r="BE239" s="39">
        <f t="shared" si="147"/>
        <v>18225</v>
      </c>
      <c r="BF239" s="39">
        <f t="shared" si="147"/>
        <v>18225</v>
      </c>
      <c r="BG239" s="39">
        <f t="shared" si="147"/>
        <v>33225</v>
      </c>
      <c r="BH239" s="39">
        <f t="shared" si="147"/>
        <v>30225</v>
      </c>
      <c r="BI239" s="39">
        <f t="shared" si="147"/>
        <v>23225</v>
      </c>
      <c r="BJ239" s="39">
        <f t="shared" si="147"/>
        <v>16225</v>
      </c>
      <c r="BK239" s="39">
        <f t="shared" si="147"/>
        <v>9225</v>
      </c>
      <c r="BL239" s="39">
        <f t="shared" si="147"/>
        <v>2225</v>
      </c>
      <c r="BM239" s="39">
        <f t="shared" si="147"/>
        <v>-2225</v>
      </c>
      <c r="BN239" s="39">
        <f t="shared" si="147"/>
        <v>-2225</v>
      </c>
      <c r="BO239" s="39">
        <f t="shared" si="147"/>
        <v>-2225</v>
      </c>
      <c r="BP239" s="39">
        <f t="shared" si="147"/>
        <v>-2225</v>
      </c>
      <c r="BQ239" s="39">
        <f t="shared" si="147"/>
        <v>-2225</v>
      </c>
      <c r="BR239" s="39">
        <f t="shared" si="147"/>
        <v>7775</v>
      </c>
      <c r="BS239" s="39">
        <f t="shared" si="147"/>
        <v>7775</v>
      </c>
      <c r="BT239" s="39">
        <f t="shared" si="147"/>
        <v>17775</v>
      </c>
      <c r="BU239" s="39">
        <f t="shared" si="147"/>
        <v>10475</v>
      </c>
      <c r="BV239" s="39">
        <f t="shared" si="147"/>
        <v>3175</v>
      </c>
      <c r="BW239" s="39">
        <f t="shared" si="147"/>
        <v>-1850</v>
      </c>
      <c r="BX239" s="39">
        <f t="shared" si="147"/>
        <v>-1850</v>
      </c>
      <c r="BY239" s="39">
        <f t="shared" si="147"/>
        <v>-1850</v>
      </c>
      <c r="BZ239" s="39">
        <f t="shared" si="147"/>
        <v>-1850</v>
      </c>
    </row>
    <row r="241" spans="1:78" x14ac:dyDescent="0.25">
      <c r="A241" t="s">
        <v>130</v>
      </c>
      <c r="B241" t="s">
        <v>197</v>
      </c>
      <c r="C241">
        <v>1</v>
      </c>
      <c r="E241">
        <v>12</v>
      </c>
      <c r="F241">
        <v>3</v>
      </c>
      <c r="G241" t="s">
        <v>102</v>
      </c>
      <c r="H241">
        <f>SUM(I243:BZ243)</f>
        <v>3205</v>
      </c>
      <c r="I241" s="39">
        <f>$C$241*'[1]Production plan'!C123</f>
        <v>0</v>
      </c>
      <c r="J241" s="39">
        <f>$C$241*'[1]Production plan'!D123</f>
        <v>10</v>
      </c>
      <c r="K241" s="39">
        <f>$C$241*'[1]Production plan'!E123</f>
        <v>16</v>
      </c>
      <c r="L241" s="39">
        <f>$C$241*'[1]Production plan'!F123</f>
        <v>60</v>
      </c>
      <c r="M241" s="39">
        <f>$C$241*'[1]Production plan'!G123</f>
        <v>10</v>
      </c>
      <c r="N241" s="39">
        <f>$C$241*'[1]Production plan'!H123</f>
        <v>120</v>
      </c>
      <c r="O241" s="39">
        <f>$C$241*'[1]Production plan'!I123</f>
        <v>18</v>
      </c>
      <c r="P241" s="39">
        <f>$C$241*'[1]Production plan'!J123</f>
        <v>90</v>
      </c>
      <c r="Q241" s="39">
        <f>$C$241*'[1]Production plan'!K123</f>
        <v>140</v>
      </c>
      <c r="R241" s="39">
        <f>$C$241*'[1]Production plan'!L123</f>
        <v>175</v>
      </c>
      <c r="S241" s="39">
        <f>$C$241*'[1]Production plan'!M123</f>
        <v>280</v>
      </c>
      <c r="T241" s="39">
        <f>$C$241*'[1]Production plan'!N123</f>
        <v>100</v>
      </c>
      <c r="U241" s="39">
        <f>$C$241*'[1]Production plan'!O123</f>
        <v>450</v>
      </c>
      <c r="V241" s="39">
        <f>$C$241*'[1]Production plan'!P123</f>
        <v>200</v>
      </c>
      <c r="W241" s="39">
        <f>$C$241*'[1]Production plan'!Q123</f>
        <v>415</v>
      </c>
      <c r="X241" s="39">
        <f>$C$241*'[1]Production plan'!R123</f>
        <v>735</v>
      </c>
      <c r="Y241" s="39">
        <f>$C$241*'[1]Production plan'!S123</f>
        <v>765</v>
      </c>
      <c r="Z241" s="1">
        <f>$C$241*'[1]Production plan'!T123</f>
        <v>147</v>
      </c>
      <c r="AA241" s="1">
        <f>$C$241*'[1]Production plan'!U123</f>
        <v>0</v>
      </c>
      <c r="AB241" s="1">
        <f>$C$241*'[1]Production plan'!V123</f>
        <v>0</v>
      </c>
      <c r="AC241" s="39">
        <f>$C$241*'[1]Production plan'!W123</f>
        <v>480</v>
      </c>
      <c r="AD241" s="39">
        <f>$C$241*'[1]Production plan'!X123</f>
        <v>930</v>
      </c>
      <c r="AE241" s="39">
        <f>$C$241*'[1]Production plan'!Y123</f>
        <v>930</v>
      </c>
      <c r="AF241" s="39">
        <f>$C$241*'[1]Production plan'!Z123</f>
        <v>525</v>
      </c>
      <c r="AG241" s="39">
        <f>$C$241*'[1]Production plan'!AA123</f>
        <v>0</v>
      </c>
      <c r="AH241" s="39">
        <f>$C$241*'[1]Production plan'!AB123</f>
        <v>0</v>
      </c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</row>
    <row r="242" spans="1:78" hidden="1" x14ac:dyDescent="0.25"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</row>
    <row r="243" spans="1:78" x14ac:dyDescent="0.25">
      <c r="G243" t="s">
        <v>103</v>
      </c>
      <c r="L243" s="40"/>
      <c r="P243" s="40">
        <v>3205</v>
      </c>
    </row>
    <row r="244" spans="1:78" hidden="1" x14ac:dyDescent="0.25">
      <c r="L244" s="40"/>
    </row>
    <row r="245" spans="1:78" x14ac:dyDescent="0.25">
      <c r="G245" t="s">
        <v>92</v>
      </c>
      <c r="I245">
        <f t="shared" ref="I245:O245" si="148">I246/AVERAGE(J241:P241)</f>
        <v>49.691358024691361</v>
      </c>
      <c r="J245">
        <f t="shared" si="148"/>
        <v>35.308370044052865</v>
      </c>
      <c r="K245">
        <f t="shared" si="148"/>
        <v>25.9673735725938</v>
      </c>
      <c r="L245">
        <f t="shared" si="148"/>
        <v>18.605042016806724</v>
      </c>
      <c r="M245">
        <f t="shared" si="148"/>
        <v>16.715059588299024</v>
      </c>
      <c r="N245">
        <f t="shared" si="148"/>
        <v>11.64245810055866</v>
      </c>
      <c r="O245">
        <f t="shared" si="148"/>
        <v>10.078048780487805</v>
      </c>
      <c r="P245">
        <f>P246/AVERAGE(Q241:W241)</f>
        <v>20.606249999999999</v>
      </c>
      <c r="Q245">
        <f t="shared" ref="Q245:BZ245" si="149">Q246/AVERAGE(R241:X241)</f>
        <v>14.983864118895966</v>
      </c>
      <c r="R245">
        <f t="shared" si="149"/>
        <v>11.566044142614601</v>
      </c>
      <c r="S245">
        <f t="shared" si="149"/>
        <v>11.416073968705547</v>
      </c>
      <c r="T245">
        <f t="shared" si="149"/>
        <v>11.578908554572271</v>
      </c>
      <c r="U245">
        <f t="shared" si="149"/>
        <v>12.489832007073385</v>
      </c>
      <c r="V245">
        <f t="shared" si="149"/>
        <v>10.563335955940204</v>
      </c>
      <c r="W245">
        <f t="shared" si="149"/>
        <v>7.8334968923781485</v>
      </c>
      <c r="X245">
        <f t="shared" si="149"/>
        <v>4.6171586715867159</v>
      </c>
      <c r="Y245">
        <f t="shared" si="149"/>
        <v>3.2071713147410361</v>
      </c>
      <c r="Z245" s="1">
        <f t="shared" si="149"/>
        <v>7.5253054101221641</v>
      </c>
      <c r="AA245" s="1">
        <f t="shared" si="149"/>
        <v>7.5253054101221641</v>
      </c>
      <c r="AB245" s="1">
        <f t="shared" si="149"/>
        <v>6.4502617801047117</v>
      </c>
      <c r="AC245">
        <f t="shared" si="149"/>
        <v>6.467505241090147</v>
      </c>
      <c r="AD245">
        <f t="shared" si="149"/>
        <v>5.9243986254295535</v>
      </c>
      <c r="AE245">
        <f t="shared" si="149"/>
        <v>7</v>
      </c>
      <c r="AF245" t="e">
        <f t="shared" si="149"/>
        <v>#DIV/0!</v>
      </c>
      <c r="AG245" t="e">
        <f t="shared" si="149"/>
        <v>#DIV/0!</v>
      </c>
      <c r="AH245" t="e">
        <f t="shared" si="149"/>
        <v>#DIV/0!</v>
      </c>
      <c r="AI245" t="e">
        <f t="shared" si="149"/>
        <v>#DIV/0!</v>
      </c>
      <c r="AJ245" t="e">
        <f t="shared" si="149"/>
        <v>#DIV/0!</v>
      </c>
      <c r="AK245" t="e">
        <f t="shared" si="149"/>
        <v>#DIV/0!</v>
      </c>
      <c r="AL245" t="e">
        <f t="shared" si="149"/>
        <v>#DIV/0!</v>
      </c>
      <c r="AM245" t="e">
        <f t="shared" si="149"/>
        <v>#DIV/0!</v>
      </c>
      <c r="AN245" t="e">
        <f t="shared" si="149"/>
        <v>#DIV/0!</v>
      </c>
      <c r="AO245" t="e">
        <f t="shared" si="149"/>
        <v>#DIV/0!</v>
      </c>
      <c r="AP245" t="e">
        <f t="shared" si="149"/>
        <v>#DIV/0!</v>
      </c>
      <c r="AQ245" t="e">
        <f t="shared" si="149"/>
        <v>#DIV/0!</v>
      </c>
      <c r="AR245" t="e">
        <f t="shared" si="149"/>
        <v>#DIV/0!</v>
      </c>
      <c r="AS245" t="e">
        <f t="shared" si="149"/>
        <v>#DIV/0!</v>
      </c>
      <c r="AT245" t="e">
        <f t="shared" si="149"/>
        <v>#DIV/0!</v>
      </c>
      <c r="AU245" t="e">
        <f t="shared" si="149"/>
        <v>#DIV/0!</v>
      </c>
      <c r="AV245" t="e">
        <f t="shared" si="149"/>
        <v>#DIV/0!</v>
      </c>
      <c r="AW245" t="e">
        <f t="shared" si="149"/>
        <v>#DIV/0!</v>
      </c>
      <c r="AX245" t="e">
        <f t="shared" si="149"/>
        <v>#DIV/0!</v>
      </c>
      <c r="AY245" t="e">
        <f t="shared" si="149"/>
        <v>#DIV/0!</v>
      </c>
      <c r="AZ245" t="e">
        <f t="shared" si="149"/>
        <v>#DIV/0!</v>
      </c>
      <c r="BA245" t="e">
        <f t="shared" si="149"/>
        <v>#DIV/0!</v>
      </c>
      <c r="BB245" t="e">
        <f t="shared" si="149"/>
        <v>#DIV/0!</v>
      </c>
      <c r="BC245" t="e">
        <f t="shared" si="149"/>
        <v>#DIV/0!</v>
      </c>
      <c r="BD245" t="e">
        <f t="shared" si="149"/>
        <v>#DIV/0!</v>
      </c>
      <c r="BE245" t="e">
        <f t="shared" si="149"/>
        <v>#DIV/0!</v>
      </c>
      <c r="BF245" t="e">
        <f t="shared" si="149"/>
        <v>#DIV/0!</v>
      </c>
      <c r="BG245" t="e">
        <f t="shared" si="149"/>
        <v>#DIV/0!</v>
      </c>
      <c r="BH245" t="e">
        <f t="shared" si="149"/>
        <v>#DIV/0!</v>
      </c>
      <c r="BI245" t="e">
        <f t="shared" si="149"/>
        <v>#DIV/0!</v>
      </c>
      <c r="BJ245" t="e">
        <f t="shared" si="149"/>
        <v>#DIV/0!</v>
      </c>
      <c r="BK245" t="e">
        <f t="shared" si="149"/>
        <v>#DIV/0!</v>
      </c>
      <c r="BL245" t="e">
        <f t="shared" si="149"/>
        <v>#DIV/0!</v>
      </c>
      <c r="BM245" t="e">
        <f t="shared" si="149"/>
        <v>#DIV/0!</v>
      </c>
      <c r="BN245" t="e">
        <f t="shared" si="149"/>
        <v>#DIV/0!</v>
      </c>
      <c r="BO245" t="e">
        <f t="shared" si="149"/>
        <v>#DIV/0!</v>
      </c>
      <c r="BP245" t="e">
        <f t="shared" si="149"/>
        <v>#DIV/0!</v>
      </c>
      <c r="BQ245" t="e">
        <f t="shared" si="149"/>
        <v>#DIV/0!</v>
      </c>
      <c r="BR245" t="e">
        <f t="shared" si="149"/>
        <v>#DIV/0!</v>
      </c>
      <c r="BS245" t="e">
        <f t="shared" si="149"/>
        <v>#DIV/0!</v>
      </c>
      <c r="BT245" t="e">
        <f t="shared" si="149"/>
        <v>#DIV/0!</v>
      </c>
      <c r="BU245" t="e">
        <f t="shared" si="149"/>
        <v>#DIV/0!</v>
      </c>
      <c r="BV245" t="e">
        <f t="shared" si="149"/>
        <v>#DIV/0!</v>
      </c>
      <c r="BW245" t="e">
        <f t="shared" si="149"/>
        <v>#DIV/0!</v>
      </c>
      <c r="BX245" t="e">
        <f t="shared" si="149"/>
        <v>#DIV/0!</v>
      </c>
      <c r="BY245" t="e">
        <f t="shared" si="149"/>
        <v>#DIV/0!</v>
      </c>
      <c r="BZ245" t="e">
        <f t="shared" si="149"/>
        <v>#DIV/0!</v>
      </c>
    </row>
    <row r="246" spans="1:78" x14ac:dyDescent="0.25">
      <c r="G246" t="s">
        <v>95</v>
      </c>
      <c r="I246" s="39">
        <v>2300</v>
      </c>
      <c r="J246" s="39">
        <f>I246+J243-J241</f>
        <v>2290</v>
      </c>
      <c r="K246" s="39">
        <f t="shared" ref="K246:T246" si="150">J246+K243-K241</f>
        <v>2274</v>
      </c>
      <c r="L246" s="39">
        <f t="shared" si="150"/>
        <v>2214</v>
      </c>
      <c r="M246" s="39">
        <f t="shared" si="150"/>
        <v>2204</v>
      </c>
      <c r="N246" s="39">
        <f t="shared" si="150"/>
        <v>2084</v>
      </c>
      <c r="O246" s="39">
        <f t="shared" si="150"/>
        <v>2066</v>
      </c>
      <c r="P246" s="39">
        <f t="shared" si="150"/>
        <v>5181</v>
      </c>
      <c r="Q246" s="39">
        <f t="shared" si="150"/>
        <v>5041</v>
      </c>
      <c r="R246" s="39">
        <f t="shared" si="150"/>
        <v>4866</v>
      </c>
      <c r="S246" s="39">
        <f t="shared" si="150"/>
        <v>4586</v>
      </c>
      <c r="T246" s="39">
        <f t="shared" si="150"/>
        <v>4486</v>
      </c>
      <c r="U246" s="39">
        <f>T246+U243-U241</f>
        <v>4036</v>
      </c>
      <c r="V246" s="39">
        <f t="shared" ref="V246:W246" si="151">U246+V243-V241</f>
        <v>3836</v>
      </c>
      <c r="W246" s="39">
        <f t="shared" si="151"/>
        <v>3421</v>
      </c>
      <c r="X246" s="39">
        <v>2145</v>
      </c>
      <c r="Y246" s="39">
        <f t="shared" ref="Y246" si="152">X246+Y243-Y241</f>
        <v>1380</v>
      </c>
      <c r="Z246" s="41">
        <f>1385+495+800+400</f>
        <v>3080</v>
      </c>
      <c r="AA246" s="1">
        <f t="shared" ref="AA246:AB246" si="153">Z246+AA243-AA241</f>
        <v>3080</v>
      </c>
      <c r="AB246" s="1">
        <f t="shared" si="153"/>
        <v>3080</v>
      </c>
      <c r="AC246" s="20">
        <f>1300+1785</f>
        <v>3085</v>
      </c>
      <c r="AD246" s="39">
        <f t="shared" ref="AD246:AH246" si="154">AC246+AD243-AD241</f>
        <v>2155</v>
      </c>
      <c r="AE246" s="39">
        <f t="shared" si="154"/>
        <v>1225</v>
      </c>
      <c r="AF246" s="39">
        <f t="shared" si="154"/>
        <v>700</v>
      </c>
      <c r="AG246" s="39">
        <f t="shared" si="154"/>
        <v>700</v>
      </c>
      <c r="AH246" s="39">
        <f t="shared" si="154"/>
        <v>700</v>
      </c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</row>
    <row r="248" spans="1:78" x14ac:dyDescent="0.25">
      <c r="A248" t="s">
        <v>131</v>
      </c>
      <c r="B248" t="s">
        <v>198</v>
      </c>
      <c r="C248">
        <v>1</v>
      </c>
      <c r="E248">
        <v>12</v>
      </c>
      <c r="F248">
        <v>6</v>
      </c>
      <c r="G248" t="s">
        <v>102</v>
      </c>
      <c r="H248">
        <f>SUM(I250:BZ250)</f>
        <v>4500</v>
      </c>
      <c r="I248" s="39">
        <f>$C$248*'[1]Production plan'!C123</f>
        <v>0</v>
      </c>
      <c r="J248" s="39">
        <f>$C$248*'[1]Production plan'!D123</f>
        <v>10</v>
      </c>
      <c r="K248" s="39">
        <f>$C$248*'[1]Production plan'!E123</f>
        <v>16</v>
      </c>
      <c r="L248" s="39">
        <f>$C$248*'[1]Production plan'!F123</f>
        <v>60</v>
      </c>
      <c r="M248" s="39">
        <f>$C$248*'[1]Production plan'!G123</f>
        <v>10</v>
      </c>
      <c r="N248" s="39">
        <f>$C$248*'[1]Production plan'!H123</f>
        <v>120</v>
      </c>
      <c r="O248" s="39">
        <f>$C$248*'[1]Production plan'!I123</f>
        <v>18</v>
      </c>
      <c r="P248" s="39">
        <f>$C$248*'[1]Production plan'!J123</f>
        <v>90</v>
      </c>
      <c r="Q248" s="39">
        <f>$C$248*'[1]Production plan'!K123</f>
        <v>140</v>
      </c>
      <c r="R248" s="39">
        <f>$C$248*'[1]Production plan'!L123</f>
        <v>175</v>
      </c>
      <c r="S248" s="39">
        <f>$C$248*'[1]Production plan'!M123</f>
        <v>280</v>
      </c>
      <c r="T248" s="39">
        <f>$C$248*'[1]Production plan'!N123</f>
        <v>100</v>
      </c>
      <c r="U248" s="39">
        <f>$C$248*'[1]Production plan'!O123</f>
        <v>450</v>
      </c>
      <c r="V248" s="39">
        <f>$C$248*'[1]Production plan'!P123</f>
        <v>200</v>
      </c>
      <c r="W248" s="39">
        <f>$C$248*'[1]Production plan'!Q123</f>
        <v>415</v>
      </c>
      <c r="X248" s="39">
        <f>$C$248*'[1]Production plan'!R123</f>
        <v>735</v>
      </c>
      <c r="Y248" s="39">
        <f>$C$248*'[1]Production plan'!S123</f>
        <v>765</v>
      </c>
      <c r="Z248" s="1">
        <f>$C$248*'[1]Production plan'!T123</f>
        <v>147</v>
      </c>
      <c r="AA248" s="1">
        <f>$C$248*'[1]Production plan'!U123</f>
        <v>0</v>
      </c>
      <c r="AB248" s="1">
        <f>$C$248*'[1]Production plan'!V123</f>
        <v>0</v>
      </c>
      <c r="AC248" s="39">
        <f>$C$248*'[1]Production plan'!W123</f>
        <v>480</v>
      </c>
      <c r="AD248" s="39">
        <f>$C$248*'[1]Production plan'!X123</f>
        <v>930</v>
      </c>
      <c r="AE248" s="39">
        <f>$C$248*'[1]Production plan'!Y123</f>
        <v>930</v>
      </c>
      <c r="AF248" s="39">
        <f>$C$248*'[1]Production plan'!Z123</f>
        <v>525</v>
      </c>
      <c r="AG248" s="39">
        <f>$C$248*'[1]Production plan'!AA123</f>
        <v>0</v>
      </c>
      <c r="AH248" s="39">
        <f>$C$248*'[1]Production plan'!AB123</f>
        <v>0</v>
      </c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</row>
    <row r="249" spans="1:78" hidden="1" x14ac:dyDescent="0.25"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</row>
    <row r="250" spans="1:78" x14ac:dyDescent="0.25">
      <c r="G250" t="s">
        <v>103</v>
      </c>
      <c r="P250" s="40">
        <v>4500</v>
      </c>
    </row>
    <row r="251" spans="1:78" hidden="1" x14ac:dyDescent="0.25"/>
    <row r="252" spans="1:78" x14ac:dyDescent="0.25">
      <c r="G252" t="s">
        <v>92</v>
      </c>
      <c r="I252">
        <f t="shared" ref="I252:O252" si="155">I253/AVERAGE(J248:P248)</f>
        <v>97.222222222222229</v>
      </c>
      <c r="J252">
        <f t="shared" si="155"/>
        <v>69.229074889867832</v>
      </c>
      <c r="K252">
        <f t="shared" si="155"/>
        <v>51.089722675367049</v>
      </c>
      <c r="L252">
        <f t="shared" si="155"/>
        <v>37.092436974789919</v>
      </c>
      <c r="M252">
        <f t="shared" si="155"/>
        <v>33.399783315276274</v>
      </c>
      <c r="N252">
        <f t="shared" si="155"/>
        <v>23.932960893854748</v>
      </c>
      <c r="O252">
        <f t="shared" si="155"/>
        <v>20.809756097560975</v>
      </c>
      <c r="P252">
        <f>P253/AVERAGE(Q248:W248)</f>
        <v>34.506818181818183</v>
      </c>
      <c r="Q252">
        <f t="shared" ref="Q252:BZ252" si="156">Q253/AVERAGE(R248:X248)</f>
        <v>25.372399150743099</v>
      </c>
      <c r="R252">
        <f t="shared" si="156"/>
        <v>19.873344651952461</v>
      </c>
      <c r="S252">
        <f t="shared" si="156"/>
        <v>20.116287339971549</v>
      </c>
      <c r="T252">
        <f t="shared" si="156"/>
        <v>20.599926253687315</v>
      </c>
      <c r="U252">
        <f t="shared" si="156"/>
        <v>23.305481874447391</v>
      </c>
      <c r="V252">
        <f t="shared" si="156"/>
        <v>20.187647521636507</v>
      </c>
      <c r="W252">
        <f t="shared" si="156"/>
        <v>15.836440955184822</v>
      </c>
      <c r="X252">
        <f t="shared" si="156"/>
        <v>13.304735547355474</v>
      </c>
      <c r="Y252">
        <f t="shared" si="156"/>
        <v>12.586985391766268</v>
      </c>
      <c r="Z252" s="1">
        <f t="shared" si="156"/>
        <v>15.683420593368238</v>
      </c>
      <c r="AA252" s="1">
        <f t="shared" si="156"/>
        <v>15.683420593368238</v>
      </c>
      <c r="AB252" s="1">
        <f t="shared" si="156"/>
        <v>13.442931937172775</v>
      </c>
      <c r="AC252">
        <f t="shared" si="156"/>
        <v>12.450733752620545</v>
      </c>
      <c r="AD252">
        <f t="shared" si="156"/>
        <v>13.77044673539519</v>
      </c>
      <c r="AE252">
        <f t="shared" si="156"/>
        <v>23.30857142857143</v>
      </c>
      <c r="AF252" t="e">
        <f t="shared" si="156"/>
        <v>#DIV/0!</v>
      </c>
      <c r="AG252" t="e">
        <f t="shared" si="156"/>
        <v>#DIV/0!</v>
      </c>
      <c r="AH252" t="e">
        <f t="shared" si="156"/>
        <v>#DIV/0!</v>
      </c>
      <c r="AI252" t="e">
        <f t="shared" si="156"/>
        <v>#DIV/0!</v>
      </c>
      <c r="AJ252" t="e">
        <f t="shared" si="156"/>
        <v>#DIV/0!</v>
      </c>
      <c r="AK252" t="e">
        <f t="shared" si="156"/>
        <v>#DIV/0!</v>
      </c>
      <c r="AL252" t="e">
        <f t="shared" si="156"/>
        <v>#DIV/0!</v>
      </c>
      <c r="AM252" t="e">
        <f t="shared" si="156"/>
        <v>#DIV/0!</v>
      </c>
      <c r="AN252" t="e">
        <f t="shared" si="156"/>
        <v>#DIV/0!</v>
      </c>
      <c r="AO252" t="e">
        <f t="shared" si="156"/>
        <v>#DIV/0!</v>
      </c>
      <c r="AP252" t="e">
        <f t="shared" si="156"/>
        <v>#DIV/0!</v>
      </c>
      <c r="AQ252" t="e">
        <f t="shared" si="156"/>
        <v>#DIV/0!</v>
      </c>
      <c r="AR252" t="e">
        <f t="shared" si="156"/>
        <v>#DIV/0!</v>
      </c>
      <c r="AS252" t="e">
        <f t="shared" si="156"/>
        <v>#DIV/0!</v>
      </c>
      <c r="AT252" t="e">
        <f t="shared" si="156"/>
        <v>#DIV/0!</v>
      </c>
      <c r="AU252" t="e">
        <f t="shared" si="156"/>
        <v>#DIV/0!</v>
      </c>
      <c r="AV252" t="e">
        <f t="shared" si="156"/>
        <v>#DIV/0!</v>
      </c>
      <c r="AW252" t="e">
        <f t="shared" si="156"/>
        <v>#DIV/0!</v>
      </c>
      <c r="AX252" t="e">
        <f t="shared" si="156"/>
        <v>#DIV/0!</v>
      </c>
      <c r="AY252" t="e">
        <f t="shared" si="156"/>
        <v>#DIV/0!</v>
      </c>
      <c r="AZ252" t="e">
        <f t="shared" si="156"/>
        <v>#DIV/0!</v>
      </c>
      <c r="BA252" t="e">
        <f t="shared" si="156"/>
        <v>#DIV/0!</v>
      </c>
      <c r="BB252" t="e">
        <f t="shared" si="156"/>
        <v>#DIV/0!</v>
      </c>
      <c r="BC252" t="e">
        <f t="shared" si="156"/>
        <v>#DIV/0!</v>
      </c>
      <c r="BD252" t="e">
        <f t="shared" si="156"/>
        <v>#DIV/0!</v>
      </c>
      <c r="BE252" t="e">
        <f t="shared" si="156"/>
        <v>#DIV/0!</v>
      </c>
      <c r="BF252" t="e">
        <f t="shared" si="156"/>
        <v>#DIV/0!</v>
      </c>
      <c r="BG252" t="e">
        <f t="shared" si="156"/>
        <v>#DIV/0!</v>
      </c>
      <c r="BH252" t="e">
        <f t="shared" si="156"/>
        <v>#DIV/0!</v>
      </c>
      <c r="BI252" t="e">
        <f t="shared" si="156"/>
        <v>#DIV/0!</v>
      </c>
      <c r="BJ252" t="e">
        <f t="shared" si="156"/>
        <v>#DIV/0!</v>
      </c>
      <c r="BK252" t="e">
        <f t="shared" si="156"/>
        <v>#DIV/0!</v>
      </c>
      <c r="BL252" t="e">
        <f t="shared" si="156"/>
        <v>#DIV/0!</v>
      </c>
      <c r="BM252" t="e">
        <f t="shared" si="156"/>
        <v>#DIV/0!</v>
      </c>
      <c r="BN252" t="e">
        <f t="shared" si="156"/>
        <v>#DIV/0!</v>
      </c>
      <c r="BO252" t="e">
        <f t="shared" si="156"/>
        <v>#DIV/0!</v>
      </c>
      <c r="BP252" t="e">
        <f t="shared" si="156"/>
        <v>#DIV/0!</v>
      </c>
      <c r="BQ252" t="e">
        <f t="shared" si="156"/>
        <v>#DIV/0!</v>
      </c>
      <c r="BR252" t="e">
        <f t="shared" si="156"/>
        <v>#DIV/0!</v>
      </c>
      <c r="BS252" t="e">
        <f t="shared" si="156"/>
        <v>#DIV/0!</v>
      </c>
      <c r="BT252" t="e">
        <f t="shared" si="156"/>
        <v>#DIV/0!</v>
      </c>
      <c r="BU252" t="e">
        <f t="shared" si="156"/>
        <v>#DIV/0!</v>
      </c>
      <c r="BV252" t="e">
        <f t="shared" si="156"/>
        <v>#DIV/0!</v>
      </c>
      <c r="BW252" t="e">
        <f t="shared" si="156"/>
        <v>#DIV/0!</v>
      </c>
      <c r="BX252" t="e">
        <f t="shared" si="156"/>
        <v>#DIV/0!</v>
      </c>
      <c r="BY252" t="e">
        <f t="shared" si="156"/>
        <v>#DIV/0!</v>
      </c>
      <c r="BZ252" t="e">
        <f t="shared" si="156"/>
        <v>#DIV/0!</v>
      </c>
    </row>
    <row r="253" spans="1:78" x14ac:dyDescent="0.25">
      <c r="G253" t="s">
        <v>95</v>
      </c>
      <c r="I253" s="39">
        <v>4500</v>
      </c>
      <c r="J253" s="39">
        <f>I253+J250-J248</f>
        <v>4490</v>
      </c>
      <c r="K253" s="39">
        <f t="shared" ref="K253:T253" si="157">J253+K250-K248</f>
        <v>4474</v>
      </c>
      <c r="L253" s="39">
        <f t="shared" si="157"/>
        <v>4414</v>
      </c>
      <c r="M253" s="39">
        <f t="shared" si="157"/>
        <v>4404</v>
      </c>
      <c r="N253" s="39">
        <f t="shared" si="157"/>
        <v>4284</v>
      </c>
      <c r="O253" s="39">
        <f t="shared" si="157"/>
        <v>4266</v>
      </c>
      <c r="P253" s="39">
        <f t="shared" si="157"/>
        <v>8676</v>
      </c>
      <c r="Q253" s="39">
        <f t="shared" si="157"/>
        <v>8536</v>
      </c>
      <c r="R253" s="39">
        <f t="shared" si="157"/>
        <v>8361</v>
      </c>
      <c r="S253" s="39">
        <f t="shared" si="157"/>
        <v>8081</v>
      </c>
      <c r="T253" s="39">
        <f t="shared" si="157"/>
        <v>7981</v>
      </c>
      <c r="U253" s="39">
        <f>T253+U250-U248</f>
        <v>7531</v>
      </c>
      <c r="V253" s="39">
        <f t="shared" ref="V253:Y253" si="158">U253+V250-V248</f>
        <v>7331</v>
      </c>
      <c r="W253" s="39">
        <f t="shared" si="158"/>
        <v>6916</v>
      </c>
      <c r="X253" s="39">
        <f t="shared" si="158"/>
        <v>6181</v>
      </c>
      <c r="Y253" s="39">
        <f t="shared" si="158"/>
        <v>5416</v>
      </c>
      <c r="Z253" s="41">
        <v>6419</v>
      </c>
      <c r="AA253" s="1">
        <f t="shared" ref="AA253:AH253" si="159">Z253+AA250-AA248</f>
        <v>6419</v>
      </c>
      <c r="AB253" s="1">
        <f t="shared" si="159"/>
        <v>6419</v>
      </c>
      <c r="AC253" s="39">
        <f t="shared" si="159"/>
        <v>5939</v>
      </c>
      <c r="AD253" s="39">
        <f t="shared" si="159"/>
        <v>5009</v>
      </c>
      <c r="AE253" s="39">
        <f t="shared" si="159"/>
        <v>4079</v>
      </c>
      <c r="AF253" s="39">
        <f t="shared" si="159"/>
        <v>3554</v>
      </c>
      <c r="AG253" s="39">
        <f t="shared" si="159"/>
        <v>3554</v>
      </c>
      <c r="AH253" s="39">
        <f t="shared" si="159"/>
        <v>3554</v>
      </c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</row>
    <row r="255" spans="1:78" x14ac:dyDescent="0.25">
      <c r="A255" t="s">
        <v>132</v>
      </c>
      <c r="B255" t="s">
        <v>199</v>
      </c>
      <c r="C255">
        <v>1</v>
      </c>
      <c r="E255">
        <v>12</v>
      </c>
      <c r="F255">
        <v>3</v>
      </c>
      <c r="G255" t="s">
        <v>102</v>
      </c>
      <c r="H255">
        <f>SUM(I257:BZ257)</f>
        <v>47400</v>
      </c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AC255" s="39"/>
      <c r="AD255" s="39"/>
      <c r="AE255" s="39"/>
      <c r="AF255" s="39"/>
      <c r="AG255" s="39">
        <f>$C$241*'[1]Production plan'!AA123</f>
        <v>0</v>
      </c>
      <c r="AH255" s="39">
        <f>$C$241*'[1]Production plan'!AB123</f>
        <v>0</v>
      </c>
      <c r="AI255" s="39">
        <f>$C$241*'[1]Production plan'!AC123</f>
        <v>0</v>
      </c>
      <c r="AJ255" s="39">
        <f>$C$241*'[1]Production plan'!AD123</f>
        <v>0</v>
      </c>
      <c r="AK255" s="39">
        <f>$C$241*'[1]Production plan'!AE123</f>
        <v>0</v>
      </c>
      <c r="AL255" s="39">
        <f>$C$241*'[1]Production plan'!AF123</f>
        <v>0</v>
      </c>
      <c r="AM255" s="39">
        <f>$C$241*'[1]Production plan'!AG123</f>
        <v>0</v>
      </c>
      <c r="AN255" s="39">
        <f>$C$241*'[1]Production plan'!AH123</f>
        <v>0</v>
      </c>
      <c r="AO255" s="39">
        <f>$C$241*'[1]Production plan'!AI123</f>
        <v>0</v>
      </c>
      <c r="AP255" s="39">
        <f>$C$241*'[1]Production plan'!AJ123</f>
        <v>0</v>
      </c>
      <c r="AQ255" s="39">
        <f>$C$241*'[1]Production plan'!AK123</f>
        <v>0</v>
      </c>
      <c r="AR255" s="39">
        <f>$C$241*'[1]Production plan'!AL123</f>
        <v>0</v>
      </c>
      <c r="AS255" s="39">
        <f>$C$241*'[1]Production plan'!AM123</f>
        <v>0</v>
      </c>
      <c r="AT255" s="39">
        <f>$C$241*'[1]Production plan'!AN123</f>
        <v>0</v>
      </c>
      <c r="AU255" s="39">
        <f>$C$241*'[1]Production plan'!AO123</f>
        <v>0</v>
      </c>
      <c r="AV255" s="39">
        <f>$C$241*'[1]Production plan'!AP123</f>
        <v>0</v>
      </c>
      <c r="AW255" s="39">
        <f>$C$241*'[1]Production plan'!AQ123</f>
        <v>0</v>
      </c>
      <c r="AX255" s="39">
        <f>$C$241*'[1]Production plan'!AR123</f>
        <v>0</v>
      </c>
      <c r="AY255" s="39">
        <f>$C$241*'[1]Production plan'!AS123</f>
        <v>0</v>
      </c>
      <c r="AZ255" s="39">
        <f>$C$241*'[1]Production plan'!AT123</f>
        <v>400</v>
      </c>
      <c r="BA255" s="39">
        <f>$C$241*'[1]Production plan'!AU123</f>
        <v>750</v>
      </c>
      <c r="BB255" s="39">
        <f>$C$241*'[1]Production plan'!AV123</f>
        <v>1500</v>
      </c>
      <c r="BC255" s="39">
        <f>$C$241*'[1]Production plan'!AW123</f>
        <v>2750</v>
      </c>
      <c r="BD255" s="39">
        <f>$C$241*'[1]Production plan'!AX123</f>
        <v>3500</v>
      </c>
      <c r="BE255" s="39">
        <f>$C$241*'[1]Production plan'!AY123</f>
        <v>4300</v>
      </c>
      <c r="BF255" s="39">
        <f>$C$241*'[1]Production plan'!AZ123</f>
        <v>4300</v>
      </c>
      <c r="BG255" s="39">
        <f>$C$241*'[1]Production plan'!BA123</f>
        <v>1650</v>
      </c>
      <c r="BH255" s="39">
        <f>$C$241*'[1]Production plan'!BB123</f>
        <v>0</v>
      </c>
      <c r="BI255" s="39">
        <f>$C$241*'[1]Production plan'!BC123</f>
        <v>0</v>
      </c>
      <c r="BJ255" s="39">
        <f>$C$241*'[1]Production plan'!BD123</f>
        <v>0</v>
      </c>
      <c r="BK255" s="39">
        <f>$C$241*'[1]Production plan'!BE123</f>
        <v>0</v>
      </c>
      <c r="BL255" s="39">
        <f>$C$241*'[1]Production plan'!BF123</f>
        <v>0</v>
      </c>
      <c r="BM255" s="39">
        <f>$C$241*'[1]Production plan'!BG123</f>
        <v>0</v>
      </c>
      <c r="BN255" s="39">
        <f>$C$241*'[1]Production plan'!BH123</f>
        <v>1800</v>
      </c>
      <c r="BO255" s="39">
        <f>$C$241*'[1]Production plan'!BI123</f>
        <v>3000</v>
      </c>
      <c r="BP255" s="39">
        <f>$C$241*'[1]Production plan'!BJ123</f>
        <v>3000</v>
      </c>
      <c r="BQ255" s="39">
        <f>$C$241*'[1]Production plan'!BK123</f>
        <v>3500</v>
      </c>
      <c r="BR255" s="39">
        <f>$C$241*'[1]Production plan'!BL123</f>
        <v>3500</v>
      </c>
      <c r="BS255" s="39">
        <f>$C$241*'[1]Production plan'!BM123</f>
        <v>3500</v>
      </c>
      <c r="BT255" s="39">
        <f>$C$241*'[1]Production plan'!BN123</f>
        <v>3250</v>
      </c>
      <c r="BU255" s="39">
        <f>$C$241*'[1]Production plan'!BO123</f>
        <v>0</v>
      </c>
      <c r="BV255" s="39">
        <f>$C$241*'[1]Production plan'!BP123</f>
        <v>0</v>
      </c>
      <c r="BW255" s="39">
        <f>$C$241*'[1]Production plan'!BQ123</f>
        <v>0</v>
      </c>
      <c r="BX255" s="39">
        <f>$C$241*'[1]Production plan'!BR123</f>
        <v>3000</v>
      </c>
      <c r="BY255" s="39">
        <f>$C$241*'[1]Production plan'!BS123</f>
        <v>3700</v>
      </c>
      <c r="BZ255" s="39">
        <f>$C$241*'[1]Production plan'!BT123</f>
        <v>0</v>
      </c>
    </row>
    <row r="256" spans="1:78" hidden="1" x14ac:dyDescent="0.25"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</row>
    <row r="257" spans="1:78" x14ac:dyDescent="0.25">
      <c r="G257" t="s">
        <v>103</v>
      </c>
      <c r="Z257" s="27">
        <v>400</v>
      </c>
      <c r="AA257" s="27"/>
      <c r="AB257" s="27"/>
      <c r="AC257" s="40">
        <v>4800</v>
      </c>
      <c r="AD257" s="40"/>
      <c r="AE257" s="40"/>
      <c r="AX257" s="40">
        <v>12200</v>
      </c>
      <c r="BI257">
        <v>10000</v>
      </c>
      <c r="BL257">
        <v>5000</v>
      </c>
      <c r="BN257">
        <v>5000</v>
      </c>
      <c r="BP257">
        <v>5000</v>
      </c>
      <c r="BV257">
        <v>5000</v>
      </c>
    </row>
    <row r="258" spans="1:78" hidden="1" x14ac:dyDescent="0.25"/>
    <row r="259" spans="1:78" x14ac:dyDescent="0.25">
      <c r="G259" t="s">
        <v>92</v>
      </c>
      <c r="I259" t="e">
        <f t="shared" ref="I259:O259" si="160">I260/AVERAGE(J255:P255)</f>
        <v>#DIV/0!</v>
      </c>
      <c r="J259" t="e">
        <f t="shared" si="160"/>
        <v>#DIV/0!</v>
      </c>
      <c r="K259" t="e">
        <f t="shared" si="160"/>
        <v>#DIV/0!</v>
      </c>
      <c r="L259" t="e">
        <f t="shared" si="160"/>
        <v>#DIV/0!</v>
      </c>
      <c r="M259" t="e">
        <f t="shared" si="160"/>
        <v>#DIV/0!</v>
      </c>
      <c r="N259" t="e">
        <f t="shared" si="160"/>
        <v>#DIV/0!</v>
      </c>
      <c r="O259" t="e">
        <f t="shared" si="160"/>
        <v>#DIV/0!</v>
      </c>
      <c r="P259" t="e">
        <f>P260/AVERAGE(Q255:W255)</f>
        <v>#DIV/0!</v>
      </c>
      <c r="Q259" t="e">
        <f t="shared" ref="Q259:BZ259" si="161">Q260/AVERAGE(R255:X255)</f>
        <v>#DIV/0!</v>
      </c>
      <c r="R259" t="e">
        <f t="shared" si="161"/>
        <v>#DIV/0!</v>
      </c>
      <c r="S259" t="e">
        <f t="shared" si="161"/>
        <v>#DIV/0!</v>
      </c>
      <c r="T259" t="e">
        <f t="shared" si="161"/>
        <v>#DIV/0!</v>
      </c>
      <c r="U259" t="e">
        <f t="shared" si="161"/>
        <v>#DIV/0!</v>
      </c>
      <c r="V259" t="e">
        <f t="shared" si="161"/>
        <v>#DIV/0!</v>
      </c>
      <c r="W259" t="e">
        <f t="shared" si="161"/>
        <v>#DIV/0!</v>
      </c>
      <c r="X259" t="e">
        <f t="shared" si="161"/>
        <v>#DIV/0!</v>
      </c>
      <c r="Y259" t="e">
        <f t="shared" si="161"/>
        <v>#DIV/0!</v>
      </c>
      <c r="Z259" s="1" t="e">
        <f t="shared" si="161"/>
        <v>#DIV/0!</v>
      </c>
      <c r="AA259" s="1" t="e">
        <f t="shared" si="161"/>
        <v>#DIV/0!</v>
      </c>
      <c r="AB259" s="1" t="e">
        <f t="shared" si="161"/>
        <v>#DIV/0!</v>
      </c>
      <c r="AC259" t="e">
        <f t="shared" si="161"/>
        <v>#DIV/0!</v>
      </c>
      <c r="AD259" t="e">
        <f t="shared" si="161"/>
        <v>#DIV/0!</v>
      </c>
      <c r="AE259" t="e">
        <f t="shared" si="161"/>
        <v>#DIV/0!</v>
      </c>
      <c r="AF259" t="e">
        <f t="shared" si="161"/>
        <v>#DIV/0!</v>
      </c>
      <c r="AG259" t="e">
        <f t="shared" si="161"/>
        <v>#DIV/0!</v>
      </c>
      <c r="AH259" t="e">
        <f t="shared" si="161"/>
        <v>#DIV/0!</v>
      </c>
      <c r="AI259" t="e">
        <f t="shared" si="161"/>
        <v>#DIV/0!</v>
      </c>
      <c r="AJ259" t="e">
        <f t="shared" si="161"/>
        <v>#DIV/0!</v>
      </c>
      <c r="AK259" t="e">
        <f t="shared" si="161"/>
        <v>#DIV/0!</v>
      </c>
      <c r="AL259" t="e">
        <f t="shared" si="161"/>
        <v>#DIV/0!</v>
      </c>
      <c r="AM259" t="e">
        <f t="shared" si="161"/>
        <v>#DIV/0!</v>
      </c>
      <c r="AN259" t="e">
        <f t="shared" si="161"/>
        <v>#DIV/0!</v>
      </c>
      <c r="AO259" t="e">
        <f t="shared" si="161"/>
        <v>#DIV/0!</v>
      </c>
      <c r="AP259" t="e">
        <f t="shared" si="161"/>
        <v>#DIV/0!</v>
      </c>
      <c r="AQ259" t="e">
        <f t="shared" si="161"/>
        <v>#DIV/0!</v>
      </c>
      <c r="AR259" t="e">
        <f t="shared" si="161"/>
        <v>#DIV/0!</v>
      </c>
      <c r="AS259">
        <f t="shared" si="161"/>
        <v>91</v>
      </c>
      <c r="AT259">
        <f t="shared" si="161"/>
        <v>31.65217391304348</v>
      </c>
      <c r="AU259">
        <f t="shared" si="161"/>
        <v>13.735849056603774</v>
      </c>
      <c r="AV259">
        <f t="shared" si="161"/>
        <v>6.7407407407407405</v>
      </c>
      <c r="AW259">
        <f t="shared" si="161"/>
        <v>4.0898876404494384</v>
      </c>
      <c r="AX259">
        <f t="shared" si="161"/>
        <v>9.2272727272727266</v>
      </c>
      <c r="AY259">
        <f t="shared" si="161"/>
        <v>6.96</v>
      </c>
      <c r="AZ259">
        <f t="shared" si="161"/>
        <v>6.3466666666666667</v>
      </c>
      <c r="BA259">
        <f t="shared" si="161"/>
        <v>6.3194444444444438</v>
      </c>
      <c r="BB259">
        <f t="shared" si="161"/>
        <v>6.2575757575757569</v>
      </c>
      <c r="BC259">
        <f t="shared" si="161"/>
        <v>6.1090909090909093</v>
      </c>
      <c r="BD259">
        <f t="shared" si="161"/>
        <v>5.8048780487804876</v>
      </c>
      <c r="BE259">
        <f t="shared" si="161"/>
        <v>4.9411764705882355</v>
      </c>
      <c r="BF259">
        <f t="shared" si="161"/>
        <v>-0.42424242424242425</v>
      </c>
      <c r="BG259">
        <f t="shared" si="161"/>
        <v>-6.8055555555555545</v>
      </c>
      <c r="BH259">
        <f t="shared" si="161"/>
        <v>-2.5520833333333335</v>
      </c>
      <c r="BI259">
        <f t="shared" si="161"/>
        <v>7.4038461538461542</v>
      </c>
      <c r="BJ259">
        <f t="shared" si="161"/>
        <v>5.110619469026549</v>
      </c>
      <c r="BK259">
        <f t="shared" si="161"/>
        <v>3.9020270270270272</v>
      </c>
      <c r="BL259">
        <f t="shared" si="161"/>
        <v>5.0683060109289615</v>
      </c>
      <c r="BM259">
        <f t="shared" si="161"/>
        <v>4.3039443155452437</v>
      </c>
      <c r="BN259">
        <f t="shared" si="161"/>
        <v>5.830379746835443</v>
      </c>
      <c r="BO259">
        <f t="shared" si="161"/>
        <v>5.6208955223880599</v>
      </c>
      <c r="BP259">
        <f t="shared" si="161"/>
        <v>7.8654545454545461</v>
      </c>
      <c r="BQ259">
        <f t="shared" si="161"/>
        <v>6.313207547169811</v>
      </c>
      <c r="BR259">
        <f t="shared" si="161"/>
        <v>4.3977695167286246</v>
      </c>
      <c r="BS259">
        <f t="shared" si="161"/>
        <v>3.4824120603015079</v>
      </c>
      <c r="BT259">
        <f t="shared" si="161"/>
        <v>1.5223880597014925</v>
      </c>
      <c r="BU259">
        <f t="shared" si="161"/>
        <v>1.2686567164179106</v>
      </c>
      <c r="BV259">
        <f t="shared" si="161"/>
        <v>4</v>
      </c>
      <c r="BW259">
        <f t="shared" si="161"/>
        <v>3</v>
      </c>
      <c r="BX259">
        <f t="shared" si="161"/>
        <v>2</v>
      </c>
      <c r="BY259" t="e">
        <f t="shared" si="161"/>
        <v>#DIV/0!</v>
      </c>
      <c r="BZ259" t="e">
        <f t="shared" si="161"/>
        <v>#DIV/0!</v>
      </c>
    </row>
    <row r="260" spans="1:78" x14ac:dyDescent="0.25">
      <c r="G260" t="s">
        <v>95</v>
      </c>
      <c r="I260" s="39">
        <v>0</v>
      </c>
      <c r="J260" s="39">
        <f>I260+J257-J255</f>
        <v>0</v>
      </c>
      <c r="K260" s="39">
        <f t="shared" ref="K260:AR260" si="162">J260+K257-K255</f>
        <v>0</v>
      </c>
      <c r="L260" s="39">
        <f t="shared" si="162"/>
        <v>0</v>
      </c>
      <c r="M260" s="39">
        <f t="shared" si="162"/>
        <v>0</v>
      </c>
      <c r="N260" s="39">
        <f t="shared" si="162"/>
        <v>0</v>
      </c>
      <c r="O260" s="39">
        <f t="shared" si="162"/>
        <v>0</v>
      </c>
      <c r="P260" s="39">
        <f t="shared" si="162"/>
        <v>0</v>
      </c>
      <c r="Q260" s="39">
        <f t="shared" si="162"/>
        <v>0</v>
      </c>
      <c r="R260" s="39">
        <f t="shared" si="162"/>
        <v>0</v>
      </c>
      <c r="S260" s="39">
        <f t="shared" si="162"/>
        <v>0</v>
      </c>
      <c r="T260" s="39">
        <f t="shared" si="162"/>
        <v>0</v>
      </c>
      <c r="U260" s="39">
        <f t="shared" si="162"/>
        <v>0</v>
      </c>
      <c r="V260" s="39">
        <f t="shared" si="162"/>
        <v>0</v>
      </c>
      <c r="W260" s="39">
        <f t="shared" si="162"/>
        <v>0</v>
      </c>
      <c r="X260" s="39">
        <f t="shared" si="162"/>
        <v>0</v>
      </c>
      <c r="Y260" s="39">
        <f t="shared" si="162"/>
        <v>0</v>
      </c>
      <c r="Z260" s="1">
        <f t="shared" si="162"/>
        <v>400</v>
      </c>
      <c r="AA260" s="1">
        <f t="shared" si="162"/>
        <v>400</v>
      </c>
      <c r="AB260" s="1">
        <f t="shared" si="162"/>
        <v>400</v>
      </c>
      <c r="AC260" s="39">
        <f t="shared" si="162"/>
        <v>5200</v>
      </c>
      <c r="AD260" s="39">
        <f t="shared" si="162"/>
        <v>5200</v>
      </c>
      <c r="AE260" s="39">
        <f t="shared" si="162"/>
        <v>5200</v>
      </c>
      <c r="AF260" s="39">
        <f t="shared" si="162"/>
        <v>5200</v>
      </c>
      <c r="AG260" s="39">
        <f t="shared" si="162"/>
        <v>5200</v>
      </c>
      <c r="AH260" s="39">
        <f t="shared" si="162"/>
        <v>5200</v>
      </c>
      <c r="AI260" s="39">
        <f t="shared" si="162"/>
        <v>5200</v>
      </c>
      <c r="AJ260" s="39">
        <f t="shared" si="162"/>
        <v>5200</v>
      </c>
      <c r="AK260" s="39">
        <f t="shared" si="162"/>
        <v>5200</v>
      </c>
      <c r="AL260" s="39">
        <f t="shared" si="162"/>
        <v>5200</v>
      </c>
      <c r="AM260" s="39">
        <f t="shared" si="162"/>
        <v>5200</v>
      </c>
      <c r="AN260" s="39">
        <f t="shared" si="162"/>
        <v>5200</v>
      </c>
      <c r="AO260" s="39">
        <f t="shared" si="162"/>
        <v>5200</v>
      </c>
      <c r="AP260" s="39">
        <f t="shared" si="162"/>
        <v>5200</v>
      </c>
      <c r="AQ260" s="39">
        <f t="shared" si="162"/>
        <v>5200</v>
      </c>
      <c r="AR260" s="39">
        <f t="shared" si="162"/>
        <v>5200</v>
      </c>
      <c r="AS260" s="39">
        <f>AR260+AS257-AS255</f>
        <v>5200</v>
      </c>
      <c r="AT260" s="39">
        <f t="shared" ref="AT260:BZ260" si="163">AS260+AT257-AT255</f>
        <v>5200</v>
      </c>
      <c r="AU260" s="39">
        <f t="shared" si="163"/>
        <v>5200</v>
      </c>
      <c r="AV260" s="39">
        <f t="shared" si="163"/>
        <v>5200</v>
      </c>
      <c r="AW260" s="39">
        <f t="shared" si="163"/>
        <v>5200</v>
      </c>
      <c r="AX260" s="39">
        <f t="shared" si="163"/>
        <v>17400</v>
      </c>
      <c r="AY260" s="39">
        <f t="shared" si="163"/>
        <v>17400</v>
      </c>
      <c r="AZ260" s="39">
        <f t="shared" si="163"/>
        <v>17000</v>
      </c>
      <c r="BA260" s="39">
        <f t="shared" si="163"/>
        <v>16250</v>
      </c>
      <c r="BB260" s="39">
        <f t="shared" si="163"/>
        <v>14750</v>
      </c>
      <c r="BC260" s="39">
        <f t="shared" si="163"/>
        <v>12000</v>
      </c>
      <c r="BD260" s="39">
        <f t="shared" si="163"/>
        <v>8500</v>
      </c>
      <c r="BE260" s="39">
        <f t="shared" si="163"/>
        <v>4200</v>
      </c>
      <c r="BF260" s="39">
        <f t="shared" si="163"/>
        <v>-100</v>
      </c>
      <c r="BG260" s="39">
        <f t="shared" si="163"/>
        <v>-1750</v>
      </c>
      <c r="BH260" s="39">
        <f t="shared" si="163"/>
        <v>-1750</v>
      </c>
      <c r="BI260" s="39">
        <f t="shared" si="163"/>
        <v>8250</v>
      </c>
      <c r="BJ260" s="39">
        <f t="shared" si="163"/>
        <v>8250</v>
      </c>
      <c r="BK260" s="39">
        <f t="shared" si="163"/>
        <v>8250</v>
      </c>
      <c r="BL260" s="39">
        <f t="shared" si="163"/>
        <v>13250</v>
      </c>
      <c r="BM260" s="39">
        <f t="shared" si="163"/>
        <v>13250</v>
      </c>
      <c r="BN260" s="39">
        <f t="shared" si="163"/>
        <v>16450</v>
      </c>
      <c r="BO260" s="39">
        <f t="shared" si="163"/>
        <v>13450</v>
      </c>
      <c r="BP260" s="39">
        <f t="shared" si="163"/>
        <v>15450</v>
      </c>
      <c r="BQ260" s="39">
        <f t="shared" si="163"/>
        <v>11950</v>
      </c>
      <c r="BR260" s="39">
        <f t="shared" si="163"/>
        <v>8450</v>
      </c>
      <c r="BS260" s="39">
        <f t="shared" si="163"/>
        <v>4950</v>
      </c>
      <c r="BT260" s="39">
        <f t="shared" si="163"/>
        <v>1700</v>
      </c>
      <c r="BU260" s="39">
        <f t="shared" si="163"/>
        <v>1700</v>
      </c>
      <c r="BV260" s="39">
        <f t="shared" si="163"/>
        <v>6700</v>
      </c>
      <c r="BW260" s="39">
        <f t="shared" si="163"/>
        <v>6700</v>
      </c>
      <c r="BX260" s="39">
        <f t="shared" si="163"/>
        <v>3700</v>
      </c>
      <c r="BY260" s="39">
        <f t="shared" si="163"/>
        <v>0</v>
      </c>
      <c r="BZ260" s="39">
        <f t="shared" si="163"/>
        <v>0</v>
      </c>
    </row>
    <row r="262" spans="1:78" x14ac:dyDescent="0.25">
      <c r="A262" t="s">
        <v>133</v>
      </c>
      <c r="B262" t="s">
        <v>200</v>
      </c>
      <c r="C262">
        <v>1</v>
      </c>
      <c r="E262">
        <v>12</v>
      </c>
      <c r="F262">
        <v>6</v>
      </c>
      <c r="G262" t="s">
        <v>102</v>
      </c>
      <c r="H262">
        <f>SUM(I264:BZ264)</f>
        <v>47400</v>
      </c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AC262" s="39"/>
      <c r="AD262" s="39"/>
      <c r="AE262" s="39"/>
      <c r="AF262" s="39"/>
      <c r="AG262" s="39">
        <f>$C$248*'[1]Production plan'!AA123</f>
        <v>0</v>
      </c>
      <c r="AH262" s="39">
        <f>$C$248*'[1]Production plan'!AB123</f>
        <v>0</v>
      </c>
      <c r="AI262" s="39">
        <f>$C$248*'[1]Production plan'!AC123</f>
        <v>0</v>
      </c>
      <c r="AJ262" s="39">
        <f>$C$248*'[1]Production plan'!AD123</f>
        <v>0</v>
      </c>
      <c r="AK262" s="39">
        <f>$C$248*'[1]Production plan'!AE123</f>
        <v>0</v>
      </c>
      <c r="AL262" s="39">
        <f>$C$248*'[1]Production plan'!AF123</f>
        <v>0</v>
      </c>
      <c r="AM262" s="39">
        <f>$C$248*'[1]Production plan'!AG123</f>
        <v>0</v>
      </c>
      <c r="AN262" s="39">
        <f>$C$248*'[1]Production plan'!AH123</f>
        <v>0</v>
      </c>
      <c r="AO262" s="39">
        <f>$C$248*'[1]Production plan'!AI123</f>
        <v>0</v>
      </c>
      <c r="AP262" s="39">
        <f>$C$248*'[1]Production plan'!AJ123</f>
        <v>0</v>
      </c>
      <c r="AQ262" s="39">
        <f>$C$248*'[1]Production plan'!AK123</f>
        <v>0</v>
      </c>
      <c r="AR262" s="39">
        <f>$C$248*'[1]Production plan'!AL123</f>
        <v>0</v>
      </c>
      <c r="AS262" s="39">
        <f>$C$248*'[1]Production plan'!AM123</f>
        <v>0</v>
      </c>
      <c r="AT262" s="39">
        <f>$C$248*'[1]Production plan'!AN123</f>
        <v>0</v>
      </c>
      <c r="AU262" s="39">
        <f>$C$248*'[1]Production plan'!AO123</f>
        <v>0</v>
      </c>
      <c r="AV262" s="39">
        <f>$C$248*'[1]Production plan'!AP123</f>
        <v>0</v>
      </c>
      <c r="AW262" s="39">
        <f>$C$248*'[1]Production plan'!AQ123</f>
        <v>0</v>
      </c>
      <c r="AX262" s="39">
        <f>$C$248*'[1]Production plan'!AR123</f>
        <v>0</v>
      </c>
      <c r="AY262" s="39">
        <f>$C$248*'[1]Production plan'!AS123</f>
        <v>0</v>
      </c>
      <c r="AZ262" s="39">
        <f>$C$248*'[1]Production plan'!AT123</f>
        <v>400</v>
      </c>
      <c r="BA262" s="39">
        <f>$C$248*'[1]Production plan'!AU123</f>
        <v>750</v>
      </c>
      <c r="BB262" s="39">
        <f>$C$248*'[1]Production plan'!AV123</f>
        <v>1500</v>
      </c>
      <c r="BC262" s="39">
        <f>$C$248*'[1]Production plan'!AW123</f>
        <v>2750</v>
      </c>
      <c r="BD262" s="39">
        <f>$C$248*'[1]Production plan'!AX123</f>
        <v>3500</v>
      </c>
      <c r="BE262" s="39">
        <f>$C$248*'[1]Production plan'!AY123</f>
        <v>4300</v>
      </c>
      <c r="BF262" s="39">
        <f>$C$248*'[1]Production plan'!AZ123</f>
        <v>4300</v>
      </c>
      <c r="BG262" s="39">
        <f>$C$248*'[1]Production plan'!BA123</f>
        <v>1650</v>
      </c>
      <c r="BH262" s="39">
        <f>$C$248*'[1]Production plan'!BB123</f>
        <v>0</v>
      </c>
      <c r="BI262" s="39">
        <f>$C$248*'[1]Production plan'!BC123</f>
        <v>0</v>
      </c>
      <c r="BJ262" s="39">
        <f>$C$248*'[1]Production plan'!BD123</f>
        <v>0</v>
      </c>
      <c r="BK262" s="39">
        <f>$C$248*'[1]Production plan'!BE123</f>
        <v>0</v>
      </c>
      <c r="BL262" s="39">
        <f>$C$248*'[1]Production plan'!BF123</f>
        <v>0</v>
      </c>
      <c r="BM262" s="39">
        <f>$C$248*'[1]Production plan'!BG123</f>
        <v>0</v>
      </c>
      <c r="BN262" s="39">
        <f>$C$248*'[1]Production plan'!BH123</f>
        <v>1800</v>
      </c>
      <c r="BO262" s="39">
        <f>$C$248*'[1]Production plan'!BI123</f>
        <v>3000</v>
      </c>
      <c r="BP262" s="39">
        <f>$C$248*'[1]Production plan'!BJ123</f>
        <v>3000</v>
      </c>
      <c r="BQ262" s="39">
        <f>$C$248*'[1]Production plan'!BK123</f>
        <v>3500</v>
      </c>
      <c r="BR262" s="39">
        <f>$C$248*'[1]Production plan'!BL123</f>
        <v>3500</v>
      </c>
      <c r="BS262" s="39">
        <f>$C$248*'[1]Production plan'!BM123</f>
        <v>3500</v>
      </c>
      <c r="BT262" s="39">
        <f>$C$248*'[1]Production plan'!BN123</f>
        <v>3250</v>
      </c>
      <c r="BU262" s="39">
        <f>$C$248*'[1]Production plan'!BO123</f>
        <v>0</v>
      </c>
      <c r="BV262" s="39">
        <f>$C$248*'[1]Production plan'!BP123</f>
        <v>0</v>
      </c>
      <c r="BW262" s="39">
        <f>$C$248*'[1]Production plan'!BQ123</f>
        <v>0</v>
      </c>
      <c r="BX262" s="39">
        <f>$C$248*'[1]Production plan'!BR123</f>
        <v>3000</v>
      </c>
      <c r="BY262" s="39">
        <f>$C$248*'[1]Production plan'!BS123</f>
        <v>3700</v>
      </c>
      <c r="BZ262" s="39">
        <f>$C$248*'[1]Production plan'!BT123</f>
        <v>0</v>
      </c>
    </row>
    <row r="263" spans="1:78" hidden="1" x14ac:dyDescent="0.25"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</row>
    <row r="264" spans="1:78" x14ac:dyDescent="0.25">
      <c r="G264" t="s">
        <v>103</v>
      </c>
      <c r="Z264" s="27">
        <v>5200</v>
      </c>
      <c r="AX264" s="40">
        <v>12200</v>
      </c>
      <c r="BI264">
        <v>10000</v>
      </c>
      <c r="BL264">
        <v>5000</v>
      </c>
      <c r="BN264">
        <v>5000</v>
      </c>
      <c r="BP264">
        <v>5000</v>
      </c>
      <c r="BV264">
        <v>5000</v>
      </c>
    </row>
    <row r="265" spans="1:78" hidden="1" x14ac:dyDescent="0.25"/>
    <row r="266" spans="1:78" x14ac:dyDescent="0.25">
      <c r="G266" t="s">
        <v>92</v>
      </c>
      <c r="I266" t="e">
        <f t="shared" ref="I266:O266" si="164">I267/AVERAGE(J262:P262)</f>
        <v>#DIV/0!</v>
      </c>
      <c r="J266" t="e">
        <f t="shared" si="164"/>
        <v>#DIV/0!</v>
      </c>
      <c r="K266" t="e">
        <f t="shared" si="164"/>
        <v>#DIV/0!</v>
      </c>
      <c r="L266" t="e">
        <f t="shared" si="164"/>
        <v>#DIV/0!</v>
      </c>
      <c r="M266" t="e">
        <f t="shared" si="164"/>
        <v>#DIV/0!</v>
      </c>
      <c r="N266" t="e">
        <f t="shared" si="164"/>
        <v>#DIV/0!</v>
      </c>
      <c r="O266" t="e">
        <f t="shared" si="164"/>
        <v>#DIV/0!</v>
      </c>
      <c r="P266" t="e">
        <f>P267/AVERAGE(Q262:W262)</f>
        <v>#DIV/0!</v>
      </c>
      <c r="Q266" t="e">
        <f t="shared" ref="Q266:BZ266" si="165">Q267/AVERAGE(R262:X262)</f>
        <v>#DIV/0!</v>
      </c>
      <c r="R266" t="e">
        <f t="shared" si="165"/>
        <v>#DIV/0!</v>
      </c>
      <c r="S266" t="e">
        <f t="shared" si="165"/>
        <v>#DIV/0!</v>
      </c>
      <c r="T266" t="e">
        <f t="shared" si="165"/>
        <v>#DIV/0!</v>
      </c>
      <c r="U266" t="e">
        <f t="shared" si="165"/>
        <v>#DIV/0!</v>
      </c>
      <c r="V266" t="e">
        <f t="shared" si="165"/>
        <v>#DIV/0!</v>
      </c>
      <c r="W266" t="e">
        <f t="shared" si="165"/>
        <v>#DIV/0!</v>
      </c>
      <c r="X266" t="e">
        <f t="shared" si="165"/>
        <v>#DIV/0!</v>
      </c>
      <c r="Y266" t="e">
        <f t="shared" si="165"/>
        <v>#DIV/0!</v>
      </c>
      <c r="Z266" s="1" t="e">
        <f t="shared" si="165"/>
        <v>#DIV/0!</v>
      </c>
      <c r="AA266" s="1" t="e">
        <f t="shared" si="165"/>
        <v>#DIV/0!</v>
      </c>
      <c r="AB266" s="1" t="e">
        <f t="shared" si="165"/>
        <v>#DIV/0!</v>
      </c>
      <c r="AC266" t="e">
        <f t="shared" si="165"/>
        <v>#DIV/0!</v>
      </c>
      <c r="AD266" t="e">
        <f t="shared" si="165"/>
        <v>#DIV/0!</v>
      </c>
      <c r="AE266" t="e">
        <f t="shared" si="165"/>
        <v>#DIV/0!</v>
      </c>
      <c r="AF266" t="e">
        <f t="shared" si="165"/>
        <v>#DIV/0!</v>
      </c>
      <c r="AG266" t="e">
        <f t="shared" si="165"/>
        <v>#DIV/0!</v>
      </c>
      <c r="AH266" t="e">
        <f t="shared" si="165"/>
        <v>#DIV/0!</v>
      </c>
      <c r="AI266" t="e">
        <f t="shared" si="165"/>
        <v>#DIV/0!</v>
      </c>
      <c r="AJ266" t="e">
        <f t="shared" si="165"/>
        <v>#DIV/0!</v>
      </c>
      <c r="AK266" t="e">
        <f t="shared" si="165"/>
        <v>#DIV/0!</v>
      </c>
      <c r="AL266" t="e">
        <f t="shared" si="165"/>
        <v>#DIV/0!</v>
      </c>
      <c r="AM266" t="e">
        <f t="shared" si="165"/>
        <v>#DIV/0!</v>
      </c>
      <c r="AN266" t="e">
        <f t="shared" si="165"/>
        <v>#DIV/0!</v>
      </c>
      <c r="AO266" t="e">
        <f t="shared" si="165"/>
        <v>#DIV/0!</v>
      </c>
      <c r="AP266" t="e">
        <f t="shared" si="165"/>
        <v>#DIV/0!</v>
      </c>
      <c r="AQ266" t="e">
        <f t="shared" si="165"/>
        <v>#DIV/0!</v>
      </c>
      <c r="AR266" t="e">
        <f t="shared" si="165"/>
        <v>#DIV/0!</v>
      </c>
      <c r="AS266">
        <f t="shared" si="165"/>
        <v>91</v>
      </c>
      <c r="AT266">
        <f t="shared" si="165"/>
        <v>31.65217391304348</v>
      </c>
      <c r="AU266">
        <f t="shared" si="165"/>
        <v>13.735849056603774</v>
      </c>
      <c r="AV266">
        <f t="shared" si="165"/>
        <v>6.7407407407407405</v>
      </c>
      <c r="AW266">
        <f t="shared" si="165"/>
        <v>4.0898876404494384</v>
      </c>
      <c r="AX266">
        <f t="shared" si="165"/>
        <v>9.2272727272727266</v>
      </c>
      <c r="AY266">
        <f t="shared" si="165"/>
        <v>6.96</v>
      </c>
      <c r="AZ266">
        <f t="shared" si="165"/>
        <v>6.3466666666666667</v>
      </c>
      <c r="BA266">
        <f t="shared" si="165"/>
        <v>6.3194444444444438</v>
      </c>
      <c r="BB266">
        <f t="shared" si="165"/>
        <v>6.2575757575757569</v>
      </c>
      <c r="BC266">
        <f t="shared" si="165"/>
        <v>6.1090909090909093</v>
      </c>
      <c r="BD266">
        <f t="shared" si="165"/>
        <v>5.8048780487804876</v>
      </c>
      <c r="BE266">
        <f t="shared" si="165"/>
        <v>4.9411764705882355</v>
      </c>
      <c r="BF266">
        <f t="shared" si="165"/>
        <v>-0.42424242424242425</v>
      </c>
      <c r="BG266">
        <f t="shared" si="165"/>
        <v>-6.8055555555555545</v>
      </c>
      <c r="BH266">
        <f t="shared" si="165"/>
        <v>-2.5520833333333335</v>
      </c>
      <c r="BI266">
        <f t="shared" si="165"/>
        <v>7.4038461538461542</v>
      </c>
      <c r="BJ266">
        <f t="shared" si="165"/>
        <v>5.110619469026549</v>
      </c>
      <c r="BK266">
        <f t="shared" si="165"/>
        <v>3.9020270270270272</v>
      </c>
      <c r="BL266">
        <f t="shared" si="165"/>
        <v>5.0683060109289615</v>
      </c>
      <c r="BM266">
        <f t="shared" si="165"/>
        <v>4.3039443155452437</v>
      </c>
      <c r="BN266">
        <f t="shared" si="165"/>
        <v>5.830379746835443</v>
      </c>
      <c r="BO266">
        <f t="shared" si="165"/>
        <v>5.6208955223880599</v>
      </c>
      <c r="BP266">
        <f t="shared" si="165"/>
        <v>7.8654545454545461</v>
      </c>
      <c r="BQ266">
        <f t="shared" si="165"/>
        <v>6.313207547169811</v>
      </c>
      <c r="BR266">
        <f t="shared" si="165"/>
        <v>4.3977695167286246</v>
      </c>
      <c r="BS266">
        <f t="shared" si="165"/>
        <v>3.4824120603015079</v>
      </c>
      <c r="BT266">
        <f t="shared" si="165"/>
        <v>1.5223880597014925</v>
      </c>
      <c r="BU266">
        <f t="shared" si="165"/>
        <v>1.2686567164179106</v>
      </c>
      <c r="BV266">
        <f t="shared" si="165"/>
        <v>4</v>
      </c>
      <c r="BW266">
        <f t="shared" si="165"/>
        <v>3</v>
      </c>
      <c r="BX266">
        <f t="shared" si="165"/>
        <v>2</v>
      </c>
      <c r="BY266" t="e">
        <f t="shared" si="165"/>
        <v>#DIV/0!</v>
      </c>
      <c r="BZ266" t="e">
        <f t="shared" si="165"/>
        <v>#DIV/0!</v>
      </c>
    </row>
    <row r="267" spans="1:78" x14ac:dyDescent="0.25">
      <c r="G267" t="s">
        <v>95</v>
      </c>
      <c r="I267" s="39">
        <v>0</v>
      </c>
      <c r="J267" s="39">
        <f>I267+J264-J262</f>
        <v>0</v>
      </c>
      <c r="K267" s="39">
        <f t="shared" ref="K267:AS267" si="166">J267+K264-K262</f>
        <v>0</v>
      </c>
      <c r="L267" s="39">
        <f t="shared" si="166"/>
        <v>0</v>
      </c>
      <c r="M267" s="39">
        <f t="shared" si="166"/>
        <v>0</v>
      </c>
      <c r="N267" s="39">
        <f t="shared" si="166"/>
        <v>0</v>
      </c>
      <c r="O267" s="39">
        <f t="shared" si="166"/>
        <v>0</v>
      </c>
      <c r="P267" s="39">
        <f t="shared" si="166"/>
        <v>0</v>
      </c>
      <c r="Q267" s="39">
        <f t="shared" si="166"/>
        <v>0</v>
      </c>
      <c r="R267" s="39">
        <f t="shared" si="166"/>
        <v>0</v>
      </c>
      <c r="S267" s="39">
        <f t="shared" si="166"/>
        <v>0</v>
      </c>
      <c r="T267" s="39">
        <f t="shared" si="166"/>
        <v>0</v>
      </c>
      <c r="U267" s="39">
        <f t="shared" si="166"/>
        <v>0</v>
      </c>
      <c r="V267" s="39">
        <f t="shared" si="166"/>
        <v>0</v>
      </c>
      <c r="W267" s="39">
        <f t="shared" si="166"/>
        <v>0</v>
      </c>
      <c r="X267" s="39">
        <f t="shared" si="166"/>
        <v>0</v>
      </c>
      <c r="Y267" s="39">
        <f t="shared" si="166"/>
        <v>0</v>
      </c>
      <c r="Z267" s="1">
        <f t="shared" si="166"/>
        <v>5200</v>
      </c>
      <c r="AA267" s="1">
        <f t="shared" si="166"/>
        <v>5200</v>
      </c>
      <c r="AB267" s="1">
        <f t="shared" si="166"/>
        <v>5200</v>
      </c>
      <c r="AC267" s="39">
        <f t="shared" si="166"/>
        <v>5200</v>
      </c>
      <c r="AD267" s="39">
        <f t="shared" si="166"/>
        <v>5200</v>
      </c>
      <c r="AE267" s="39">
        <f t="shared" si="166"/>
        <v>5200</v>
      </c>
      <c r="AF267" s="39">
        <f t="shared" si="166"/>
        <v>5200</v>
      </c>
      <c r="AG267" s="39">
        <f t="shared" si="166"/>
        <v>5200</v>
      </c>
      <c r="AH267" s="39">
        <f t="shared" si="166"/>
        <v>5200</v>
      </c>
      <c r="AI267" s="39">
        <f t="shared" si="166"/>
        <v>5200</v>
      </c>
      <c r="AJ267" s="39">
        <f t="shared" si="166"/>
        <v>5200</v>
      </c>
      <c r="AK267" s="39">
        <f t="shared" si="166"/>
        <v>5200</v>
      </c>
      <c r="AL267" s="39">
        <f t="shared" si="166"/>
        <v>5200</v>
      </c>
      <c r="AM267" s="39">
        <f t="shared" si="166"/>
        <v>5200</v>
      </c>
      <c r="AN267" s="39">
        <f t="shared" si="166"/>
        <v>5200</v>
      </c>
      <c r="AO267" s="39">
        <f t="shared" si="166"/>
        <v>5200</v>
      </c>
      <c r="AP267" s="39">
        <f t="shared" si="166"/>
        <v>5200</v>
      </c>
      <c r="AQ267" s="39">
        <f t="shared" si="166"/>
        <v>5200</v>
      </c>
      <c r="AR267" s="39">
        <f t="shared" si="166"/>
        <v>5200</v>
      </c>
      <c r="AS267" s="39">
        <f t="shared" si="166"/>
        <v>5200</v>
      </c>
      <c r="AT267" s="39">
        <f>AS267+AT264-AT262</f>
        <v>5200</v>
      </c>
      <c r="AU267" s="39">
        <f t="shared" ref="AU267:BV267" si="167">AT267+AU264-AU262</f>
        <v>5200</v>
      </c>
      <c r="AV267" s="39">
        <f t="shared" si="167"/>
        <v>5200</v>
      </c>
      <c r="AW267" s="39">
        <f t="shared" si="167"/>
        <v>5200</v>
      </c>
      <c r="AX267" s="39">
        <f t="shared" si="167"/>
        <v>17400</v>
      </c>
      <c r="AY267" s="39">
        <f t="shared" si="167"/>
        <v>17400</v>
      </c>
      <c r="AZ267" s="39">
        <f t="shared" si="167"/>
        <v>17000</v>
      </c>
      <c r="BA267" s="39">
        <f t="shared" si="167"/>
        <v>16250</v>
      </c>
      <c r="BB267" s="39">
        <f t="shared" si="167"/>
        <v>14750</v>
      </c>
      <c r="BC267" s="39">
        <f t="shared" si="167"/>
        <v>12000</v>
      </c>
      <c r="BD267" s="39">
        <f t="shared" si="167"/>
        <v>8500</v>
      </c>
      <c r="BE267" s="39">
        <f t="shared" si="167"/>
        <v>4200</v>
      </c>
      <c r="BF267" s="39">
        <f t="shared" si="167"/>
        <v>-100</v>
      </c>
      <c r="BG267" s="39">
        <f t="shared" si="167"/>
        <v>-1750</v>
      </c>
      <c r="BH267" s="39">
        <f t="shared" si="167"/>
        <v>-1750</v>
      </c>
      <c r="BI267" s="39">
        <f t="shared" si="167"/>
        <v>8250</v>
      </c>
      <c r="BJ267" s="39">
        <f t="shared" si="167"/>
        <v>8250</v>
      </c>
      <c r="BK267" s="39">
        <f t="shared" si="167"/>
        <v>8250</v>
      </c>
      <c r="BL267" s="39">
        <f t="shared" si="167"/>
        <v>13250</v>
      </c>
      <c r="BM267" s="39">
        <f t="shared" si="167"/>
        <v>13250</v>
      </c>
      <c r="BN267" s="39">
        <f t="shared" si="167"/>
        <v>16450</v>
      </c>
      <c r="BO267" s="39">
        <f t="shared" si="167"/>
        <v>13450</v>
      </c>
      <c r="BP267" s="39">
        <f t="shared" si="167"/>
        <v>15450</v>
      </c>
      <c r="BQ267" s="39">
        <f t="shared" si="167"/>
        <v>11950</v>
      </c>
      <c r="BR267" s="39">
        <f t="shared" si="167"/>
        <v>8450</v>
      </c>
      <c r="BS267" s="39">
        <f t="shared" si="167"/>
        <v>4950</v>
      </c>
      <c r="BT267" s="39">
        <f t="shared" si="167"/>
        <v>1700</v>
      </c>
      <c r="BU267" s="39">
        <f t="shared" si="167"/>
        <v>1700</v>
      </c>
      <c r="BV267" s="39">
        <f t="shared" si="167"/>
        <v>6700</v>
      </c>
      <c r="BW267" s="39">
        <f>BV267+BW264-BW262</f>
        <v>6700</v>
      </c>
      <c r="BX267" s="39">
        <f t="shared" ref="BX267:BZ267" si="168">BW267+BX264-BX262</f>
        <v>3700</v>
      </c>
      <c r="BY267" s="39">
        <f t="shared" si="168"/>
        <v>0</v>
      </c>
      <c r="BZ267" s="39">
        <f t="shared" si="168"/>
        <v>0</v>
      </c>
    </row>
    <row r="269" spans="1:78" x14ac:dyDescent="0.25">
      <c r="A269" t="s">
        <v>134</v>
      </c>
      <c r="B269" t="s">
        <v>201</v>
      </c>
      <c r="D269">
        <v>1</v>
      </c>
      <c r="E269">
        <v>12</v>
      </c>
      <c r="G269" t="s">
        <v>102</v>
      </c>
      <c r="H269">
        <f>SUM(I271:BZ271)</f>
        <v>65500</v>
      </c>
      <c r="I269" s="39">
        <f>$D$269*'[1]Production plan'!C126</f>
        <v>0</v>
      </c>
      <c r="J269" s="39">
        <f>$D$269*'[1]Production plan'!D126</f>
        <v>0</v>
      </c>
      <c r="K269" s="39">
        <f>$D$269*'[1]Production plan'!E126</f>
        <v>0</v>
      </c>
      <c r="L269" s="39">
        <f>$D$269*'[1]Production plan'!F126</f>
        <v>0</v>
      </c>
      <c r="M269" s="39">
        <f>$D$269*'[1]Production plan'!G126</f>
        <v>0</v>
      </c>
      <c r="N269" s="39">
        <f>$D$269*'[1]Production plan'!H126</f>
        <v>0</v>
      </c>
      <c r="O269" s="39">
        <f>$D$269*'[1]Production plan'!I126</f>
        <v>0</v>
      </c>
      <c r="P269" s="39">
        <f>$D$269*'[1]Production plan'!J126</f>
        <v>0</v>
      </c>
      <c r="Q269" s="39">
        <f>$D$269*'[1]Production plan'!K126</f>
        <v>0</v>
      </c>
      <c r="R269" s="39">
        <f>$D$269*'[1]Production plan'!L126</f>
        <v>0</v>
      </c>
      <c r="S269" s="39">
        <f>$D$269*'[1]Production plan'!M126</f>
        <v>0</v>
      </c>
      <c r="T269" s="39">
        <f>$D$269*'[1]Production plan'!N126</f>
        <v>0</v>
      </c>
      <c r="U269" s="39">
        <f>$D$269*'[1]Production plan'!O126</f>
        <v>0</v>
      </c>
      <c r="V269" s="39">
        <f>$D$269*'[1]Production plan'!P126</f>
        <v>0</v>
      </c>
      <c r="W269" s="39">
        <f>$D$269*'[1]Production plan'!Q126</f>
        <v>0</v>
      </c>
      <c r="X269" s="39">
        <f>$D$269*'[1]Production plan'!R126</f>
        <v>0</v>
      </c>
      <c r="Y269" s="39">
        <f>$D$269*'[1]Production plan'!S126</f>
        <v>0</v>
      </c>
      <c r="Z269" s="1">
        <f>$D$269*'[1]Production plan'!T126</f>
        <v>0</v>
      </c>
      <c r="AA269" s="1">
        <f>$D$269*'[1]Production plan'!U126</f>
        <v>0</v>
      </c>
      <c r="AB269" s="1">
        <f>$D$269*'[1]Production plan'!V126</f>
        <v>0</v>
      </c>
      <c r="AC269" s="39">
        <f>$D$269*'[1]Production plan'!W126</f>
        <v>0</v>
      </c>
      <c r="AD269" s="39">
        <f>$D$269*'[1]Production plan'!X126</f>
        <v>0</v>
      </c>
      <c r="AE269" s="39">
        <f>$D$269*'[1]Production plan'!Y126</f>
        <v>0</v>
      </c>
      <c r="AF269" s="39">
        <f>$D$269*'[1]Production plan'!Z126</f>
        <v>0</v>
      </c>
      <c r="AG269" s="39">
        <f>$D$269*'[1]Production plan'!AA126</f>
        <v>0</v>
      </c>
      <c r="AH269" s="39">
        <f>$D$269*'[1]Production plan'!AB126</f>
        <v>0</v>
      </c>
      <c r="AI269" s="39">
        <f>$D$269*'[1]Production plan'!AC126</f>
        <v>0</v>
      </c>
      <c r="AJ269" s="39">
        <f>$D$269*'[1]Production plan'!AD126</f>
        <v>30</v>
      </c>
      <c r="AK269" s="39">
        <f>$D$269*'[1]Production plan'!AE126</f>
        <v>75</v>
      </c>
      <c r="AL269" s="39">
        <f>$D$269*'[1]Production plan'!AF126</f>
        <v>150</v>
      </c>
      <c r="AM269" s="39">
        <f>$D$269*'[1]Production plan'!AG126</f>
        <v>250</v>
      </c>
      <c r="AN269" s="39">
        <f>$D$269*'[1]Production plan'!AH126</f>
        <v>500</v>
      </c>
      <c r="AO269" s="39">
        <f>$D$269*'[1]Production plan'!AI126</f>
        <v>600</v>
      </c>
      <c r="AP269" s="39">
        <f>$D$269*'[1]Production plan'!AJ126</f>
        <v>1000</v>
      </c>
      <c r="AQ269" s="39">
        <f>$D$269*'[1]Production plan'!AK126</f>
        <v>1250</v>
      </c>
      <c r="AR269" s="39">
        <f>$D$269*'[1]Production plan'!AL126</f>
        <v>1500</v>
      </c>
      <c r="AS269" s="39">
        <f>$D$269*'[1]Production plan'!AM126</f>
        <v>1500</v>
      </c>
      <c r="AT269" s="39">
        <f>$D$269*'[1]Production plan'!AN126</f>
        <v>1500</v>
      </c>
      <c r="AU269" s="39">
        <f>$D$269*'[1]Production plan'!AO126</f>
        <v>0</v>
      </c>
      <c r="AV269" s="39">
        <f>$D$269*'[1]Production plan'!AP126</f>
        <v>2120</v>
      </c>
      <c r="AW269" s="39">
        <f>$D$269*'[1]Production plan'!AQ126</f>
        <v>2300</v>
      </c>
      <c r="AX269" s="39">
        <f>$D$269*'[1]Production plan'!AR126</f>
        <v>0</v>
      </c>
      <c r="AY269" s="39">
        <f>$D$269*'[1]Production plan'!AS126</f>
        <v>0</v>
      </c>
      <c r="AZ269" s="39">
        <f>$D$269*'[1]Production plan'!AT126</f>
        <v>0</v>
      </c>
      <c r="BA269" s="39">
        <f>$D$269*'[1]Production plan'!AU126</f>
        <v>0</v>
      </c>
      <c r="BB269" s="39">
        <f>$D$269*'[1]Production plan'!AV126</f>
        <v>0</v>
      </c>
      <c r="BC269" s="39">
        <f>$D$269*'[1]Production plan'!AW126</f>
        <v>0</v>
      </c>
      <c r="BD269" s="39">
        <f>$D$269*'[1]Production plan'!AX126</f>
        <v>0</v>
      </c>
      <c r="BE269" s="39">
        <f>$D$269*'[1]Production plan'!AY126</f>
        <v>0</v>
      </c>
      <c r="BF269" s="39">
        <f>$D$269*'[1]Production plan'!AZ126</f>
        <v>0</v>
      </c>
      <c r="BG269" s="39">
        <f>$D$269*'[1]Production plan'!BA126</f>
        <v>0</v>
      </c>
      <c r="BH269" s="39">
        <f>$D$269*'[1]Production plan'!BB126</f>
        <v>3000</v>
      </c>
      <c r="BI269" s="39">
        <f>$D$269*'[1]Production plan'!BC126</f>
        <v>7000</v>
      </c>
      <c r="BJ269" s="39">
        <f>$D$269*'[1]Production plan'!BD126</f>
        <v>7000</v>
      </c>
      <c r="BK269" s="39">
        <f>$D$269*'[1]Production plan'!BE126</f>
        <v>7000</v>
      </c>
      <c r="BL269" s="39">
        <f>$D$269*'[1]Production plan'!BF126</f>
        <v>7000</v>
      </c>
      <c r="BM269" s="39">
        <f>$D$269*'[1]Production plan'!BG126</f>
        <v>4450</v>
      </c>
      <c r="BN269" s="39">
        <f>$D$269*'[1]Production plan'!BH126</f>
        <v>0</v>
      </c>
      <c r="BO269" s="39">
        <f>$D$269*'[1]Production plan'!BI126</f>
        <v>0</v>
      </c>
      <c r="BP269" s="39">
        <f>$D$269*'[1]Production plan'!BJ126</f>
        <v>0</v>
      </c>
      <c r="BQ269" s="39">
        <f>$D$269*'[1]Production plan'!BK126</f>
        <v>0</v>
      </c>
      <c r="BR269" s="39">
        <f>$D$269*'[1]Production plan'!BL126</f>
        <v>0</v>
      </c>
      <c r="BS269" s="39">
        <f>$D$269*'[1]Production plan'!BM126</f>
        <v>0</v>
      </c>
      <c r="BT269" s="39">
        <f>$D$269*'[1]Production plan'!BN126</f>
        <v>0</v>
      </c>
      <c r="BU269" s="39">
        <f>$D$269*'[1]Production plan'!BO126</f>
        <v>7300</v>
      </c>
      <c r="BV269" s="39">
        <f>$D$269*'[1]Production plan'!BP126</f>
        <v>7300</v>
      </c>
      <c r="BW269" s="39">
        <f>$D$269*'[1]Production plan'!BQ126</f>
        <v>5025</v>
      </c>
      <c r="BX269" s="39">
        <f>$D$269*'[1]Production plan'!BR126</f>
        <v>0</v>
      </c>
      <c r="BY269" s="39">
        <f>$D$269*'[1]Production plan'!BS126</f>
        <v>0</v>
      </c>
      <c r="BZ269" s="39">
        <f>$D$269*'[1]Production plan'!BT126</f>
        <v>0</v>
      </c>
    </row>
    <row r="270" spans="1:78" hidden="1" x14ac:dyDescent="0.25"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</row>
    <row r="271" spans="1:78" x14ac:dyDescent="0.25">
      <c r="G271" t="s">
        <v>103</v>
      </c>
      <c r="V271" s="40">
        <v>9500</v>
      </c>
      <c r="W271" s="40"/>
      <c r="AK271">
        <v>6000</v>
      </c>
      <c r="BE271">
        <v>10000</v>
      </c>
      <c r="BG271">
        <v>10000</v>
      </c>
      <c r="BH271">
        <v>10000</v>
      </c>
      <c r="BL271">
        <v>5000</v>
      </c>
      <c r="BQ271">
        <v>5000</v>
      </c>
      <c r="BS271">
        <v>10000</v>
      </c>
    </row>
    <row r="272" spans="1:78" hidden="1" x14ac:dyDescent="0.25">
      <c r="W272" s="40"/>
    </row>
    <row r="273" spans="1:78" x14ac:dyDescent="0.25">
      <c r="G273" t="s">
        <v>92</v>
      </c>
      <c r="I273" t="e">
        <f t="shared" ref="I273:O273" si="169">I274/AVERAGE(J269:P269)</f>
        <v>#DIV/0!</v>
      </c>
      <c r="J273" t="e">
        <f t="shared" si="169"/>
        <v>#DIV/0!</v>
      </c>
      <c r="K273" t="e">
        <f t="shared" si="169"/>
        <v>#DIV/0!</v>
      </c>
      <c r="L273" t="e">
        <f t="shared" si="169"/>
        <v>#DIV/0!</v>
      </c>
      <c r="M273" t="e">
        <f t="shared" si="169"/>
        <v>#DIV/0!</v>
      </c>
      <c r="N273" t="e">
        <f t="shared" si="169"/>
        <v>#DIV/0!</v>
      </c>
      <c r="O273" t="e">
        <f t="shared" si="169"/>
        <v>#DIV/0!</v>
      </c>
      <c r="P273" t="e">
        <f>P274/AVERAGE(Q269:W269)</f>
        <v>#DIV/0!</v>
      </c>
      <c r="Q273" t="e">
        <f t="shared" ref="Q273:BZ273" si="170">Q274/AVERAGE(R269:X269)</f>
        <v>#DIV/0!</v>
      </c>
      <c r="R273" t="e">
        <f t="shared" si="170"/>
        <v>#DIV/0!</v>
      </c>
      <c r="S273" t="e">
        <f t="shared" si="170"/>
        <v>#DIV/0!</v>
      </c>
      <c r="T273" t="e">
        <f t="shared" si="170"/>
        <v>#DIV/0!</v>
      </c>
      <c r="U273" t="e">
        <f t="shared" si="170"/>
        <v>#DIV/0!</v>
      </c>
      <c r="V273" t="e">
        <f t="shared" si="170"/>
        <v>#DIV/0!</v>
      </c>
      <c r="W273" t="e">
        <f t="shared" si="170"/>
        <v>#DIV/0!</v>
      </c>
      <c r="X273" t="e">
        <f t="shared" si="170"/>
        <v>#DIV/0!</v>
      </c>
      <c r="Y273" t="e">
        <f t="shared" si="170"/>
        <v>#DIV/0!</v>
      </c>
      <c r="Z273" s="1" t="e">
        <f t="shared" si="170"/>
        <v>#DIV/0!</v>
      </c>
      <c r="AA273" s="1" t="e">
        <f t="shared" si="170"/>
        <v>#DIV/0!</v>
      </c>
      <c r="AB273" s="1" t="e">
        <f t="shared" si="170"/>
        <v>#DIV/0!</v>
      </c>
      <c r="AC273">
        <f t="shared" si="170"/>
        <v>2216.6666666666665</v>
      </c>
      <c r="AD273">
        <f t="shared" si="170"/>
        <v>633.33333333333337</v>
      </c>
      <c r="AE273">
        <f t="shared" si="170"/>
        <v>260.78431372549016</v>
      </c>
      <c r="AF273">
        <f t="shared" si="170"/>
        <v>131.68316831683168</v>
      </c>
      <c r="AG273">
        <f t="shared" si="170"/>
        <v>66.169154228855717</v>
      </c>
      <c r="AH273">
        <f t="shared" si="170"/>
        <v>41.433021806853581</v>
      </c>
      <c r="AI273">
        <f t="shared" si="170"/>
        <v>25.527831094049901</v>
      </c>
      <c r="AJ273">
        <f t="shared" si="170"/>
        <v>17.330718954248365</v>
      </c>
      <c r="AK273">
        <f t="shared" si="170"/>
        <v>20.526666666666667</v>
      </c>
      <c r="AL273">
        <f t="shared" si="170"/>
        <v>16.168939393939393</v>
      </c>
      <c r="AM273">
        <f t="shared" si="170"/>
        <v>13.371337579617835</v>
      </c>
      <c r="AN273">
        <f t="shared" si="170"/>
        <v>13.804761904761905</v>
      </c>
      <c r="AO273">
        <f t="shared" si="170"/>
        <v>10.965614430665164</v>
      </c>
      <c r="AP273">
        <f t="shared" si="170"/>
        <v>8.8756145526057022</v>
      </c>
      <c r="AQ273">
        <f t="shared" si="170"/>
        <v>9.1384529147982061</v>
      </c>
      <c r="AR273">
        <f t="shared" si="170"/>
        <v>9.5707547169811313</v>
      </c>
      <c r="AS273">
        <f t="shared" si="170"/>
        <v>10.222128378378379</v>
      </c>
      <c r="AT273">
        <f t="shared" si="170"/>
        <v>11.315610859728507</v>
      </c>
      <c r="AU273">
        <f t="shared" si="170"/>
        <v>11.315610859728507</v>
      </c>
      <c r="AV273">
        <f t="shared" si="170"/>
        <v>15.293478260869566</v>
      </c>
      <c r="AW273" t="e">
        <f t="shared" si="170"/>
        <v>#DIV/0!</v>
      </c>
      <c r="AX273" t="e">
        <f t="shared" si="170"/>
        <v>#DIV/0!</v>
      </c>
      <c r="AY273" t="e">
        <f t="shared" si="170"/>
        <v>#DIV/0!</v>
      </c>
      <c r="AZ273" t="e">
        <f t="shared" si="170"/>
        <v>#DIV/0!</v>
      </c>
      <c r="BA273">
        <f t="shared" si="170"/>
        <v>6.3583333333333334</v>
      </c>
      <c r="BB273">
        <f t="shared" si="170"/>
        <v>1.9075</v>
      </c>
      <c r="BC273">
        <f t="shared" si="170"/>
        <v>1.1220588235294118</v>
      </c>
      <c r="BD273">
        <f t="shared" si="170"/>
        <v>0.79479166666666667</v>
      </c>
      <c r="BE273">
        <f t="shared" si="170"/>
        <v>2.8733870967741937</v>
      </c>
      <c r="BF273">
        <f t="shared" si="170"/>
        <v>2.5126939351198869</v>
      </c>
      <c r="BG273">
        <f t="shared" si="170"/>
        <v>4.4873060648801122</v>
      </c>
      <c r="BH273">
        <f t="shared" si="170"/>
        <v>6.4121725731895225</v>
      </c>
      <c r="BI273">
        <f t="shared" si="170"/>
        <v>6.2504911591355601</v>
      </c>
      <c r="BJ273">
        <f t="shared" si="170"/>
        <v>5.9661246612466119</v>
      </c>
      <c r="BK273">
        <f t="shared" si="170"/>
        <v>5.3340611353711784</v>
      </c>
      <c r="BL273">
        <f t="shared" si="170"/>
        <v>10.578651685393259</v>
      </c>
      <c r="BM273" t="e">
        <f t="shared" si="170"/>
        <v>#DIV/0!</v>
      </c>
      <c r="BN273">
        <f t="shared" si="170"/>
        <v>2.1815068493150682</v>
      </c>
      <c r="BO273">
        <f t="shared" si="170"/>
        <v>1.0907534246575341</v>
      </c>
      <c r="BP273">
        <f t="shared" si="170"/>
        <v>0.81146496815286628</v>
      </c>
      <c r="BQ273">
        <f t="shared" si="170"/>
        <v>2.5949044585987262</v>
      </c>
      <c r="BR273">
        <f t="shared" si="170"/>
        <v>2.5949044585987262</v>
      </c>
      <c r="BS273">
        <f t="shared" si="170"/>
        <v>6.1617834394904465</v>
      </c>
      <c r="BT273">
        <f t="shared" si="170"/>
        <v>5.2815286624203823</v>
      </c>
      <c r="BU273">
        <f t="shared" si="170"/>
        <v>4.0466531440162274</v>
      </c>
      <c r="BV273">
        <f t="shared" si="170"/>
        <v>2.1293532338308458</v>
      </c>
      <c r="BW273" t="e">
        <f t="shared" si="170"/>
        <v>#DIV/0!</v>
      </c>
      <c r="BX273" t="e">
        <f t="shared" si="170"/>
        <v>#DIV/0!</v>
      </c>
      <c r="BY273" t="e">
        <f t="shared" si="170"/>
        <v>#DIV/0!</v>
      </c>
      <c r="BZ273" t="e">
        <f t="shared" si="170"/>
        <v>#DIV/0!</v>
      </c>
    </row>
    <row r="274" spans="1:78" x14ac:dyDescent="0.25">
      <c r="G274" t="s">
        <v>95</v>
      </c>
      <c r="I274" s="39">
        <v>0</v>
      </c>
      <c r="J274" s="39">
        <f>I274+J271-J269</f>
        <v>0</v>
      </c>
      <c r="K274" s="39">
        <f t="shared" ref="K274:BV274" si="171">J274+K271-K269</f>
        <v>0</v>
      </c>
      <c r="L274" s="39">
        <f t="shared" si="171"/>
        <v>0</v>
      </c>
      <c r="M274" s="39">
        <f t="shared" si="171"/>
        <v>0</v>
      </c>
      <c r="N274" s="39">
        <f t="shared" si="171"/>
        <v>0</v>
      </c>
      <c r="O274" s="39">
        <f t="shared" si="171"/>
        <v>0</v>
      </c>
      <c r="P274" s="39">
        <f t="shared" si="171"/>
        <v>0</v>
      </c>
      <c r="Q274" s="39">
        <f t="shared" si="171"/>
        <v>0</v>
      </c>
      <c r="R274" s="39">
        <f t="shared" si="171"/>
        <v>0</v>
      </c>
      <c r="S274" s="39">
        <f t="shared" si="171"/>
        <v>0</v>
      </c>
      <c r="T274" s="39">
        <f t="shared" si="171"/>
        <v>0</v>
      </c>
      <c r="U274" s="39">
        <f t="shared" si="171"/>
        <v>0</v>
      </c>
      <c r="V274" s="39">
        <f t="shared" si="171"/>
        <v>9500</v>
      </c>
      <c r="W274" s="39">
        <f t="shared" si="171"/>
        <v>9500</v>
      </c>
      <c r="X274" s="39">
        <f t="shared" si="171"/>
        <v>9500</v>
      </c>
      <c r="Y274" s="39">
        <f t="shared" si="171"/>
        <v>9500</v>
      </c>
      <c r="Z274" s="1">
        <f t="shared" si="171"/>
        <v>9500</v>
      </c>
      <c r="AA274" s="1">
        <f t="shared" si="171"/>
        <v>9500</v>
      </c>
      <c r="AB274" s="1">
        <f t="shared" si="171"/>
        <v>9500</v>
      </c>
      <c r="AC274" s="39">
        <f t="shared" si="171"/>
        <v>9500</v>
      </c>
      <c r="AD274" s="39">
        <f t="shared" si="171"/>
        <v>9500</v>
      </c>
      <c r="AE274" s="39">
        <f t="shared" si="171"/>
        <v>9500</v>
      </c>
      <c r="AF274" s="39">
        <f t="shared" si="171"/>
        <v>9500</v>
      </c>
      <c r="AG274" s="39">
        <f t="shared" si="171"/>
        <v>9500</v>
      </c>
      <c r="AH274" s="39">
        <f t="shared" si="171"/>
        <v>9500</v>
      </c>
      <c r="AI274" s="39">
        <f t="shared" si="171"/>
        <v>9500</v>
      </c>
      <c r="AJ274" s="39">
        <f t="shared" si="171"/>
        <v>9470</v>
      </c>
      <c r="AK274" s="39">
        <f t="shared" si="171"/>
        <v>15395</v>
      </c>
      <c r="AL274" s="39">
        <f t="shared" si="171"/>
        <v>15245</v>
      </c>
      <c r="AM274" s="39">
        <f t="shared" si="171"/>
        <v>14995</v>
      </c>
      <c r="AN274" s="39">
        <f t="shared" si="171"/>
        <v>14495</v>
      </c>
      <c r="AO274" s="39">
        <f t="shared" si="171"/>
        <v>13895</v>
      </c>
      <c r="AP274" s="39">
        <f t="shared" si="171"/>
        <v>12895</v>
      </c>
      <c r="AQ274" s="39">
        <f t="shared" si="171"/>
        <v>11645</v>
      </c>
      <c r="AR274" s="39">
        <f t="shared" si="171"/>
        <v>10145</v>
      </c>
      <c r="AS274" s="39">
        <f t="shared" si="171"/>
        <v>8645</v>
      </c>
      <c r="AT274" s="39">
        <f t="shared" si="171"/>
        <v>7145</v>
      </c>
      <c r="AU274" s="39">
        <f t="shared" si="171"/>
        <v>7145</v>
      </c>
      <c r="AV274" s="39">
        <f t="shared" si="171"/>
        <v>5025</v>
      </c>
      <c r="AW274" s="39">
        <f t="shared" si="171"/>
        <v>2725</v>
      </c>
      <c r="AX274" s="39">
        <f t="shared" si="171"/>
        <v>2725</v>
      </c>
      <c r="AY274" s="39">
        <f t="shared" si="171"/>
        <v>2725</v>
      </c>
      <c r="AZ274" s="39">
        <f t="shared" si="171"/>
        <v>2725</v>
      </c>
      <c r="BA274" s="39">
        <f t="shared" si="171"/>
        <v>2725</v>
      </c>
      <c r="BB274" s="39">
        <f t="shared" si="171"/>
        <v>2725</v>
      </c>
      <c r="BC274" s="39">
        <f t="shared" si="171"/>
        <v>2725</v>
      </c>
      <c r="BD274" s="39">
        <f t="shared" si="171"/>
        <v>2725</v>
      </c>
      <c r="BE274" s="39">
        <f t="shared" si="171"/>
        <v>12725</v>
      </c>
      <c r="BF274" s="39">
        <f t="shared" si="171"/>
        <v>12725</v>
      </c>
      <c r="BG274" s="39">
        <f t="shared" si="171"/>
        <v>22725</v>
      </c>
      <c r="BH274" s="39">
        <f t="shared" si="171"/>
        <v>29725</v>
      </c>
      <c r="BI274" s="39">
        <f t="shared" si="171"/>
        <v>22725</v>
      </c>
      <c r="BJ274" s="39">
        <f t="shared" si="171"/>
        <v>15725</v>
      </c>
      <c r="BK274" s="39">
        <f t="shared" si="171"/>
        <v>8725</v>
      </c>
      <c r="BL274" s="39">
        <f t="shared" si="171"/>
        <v>6725</v>
      </c>
      <c r="BM274" s="39">
        <f t="shared" si="171"/>
        <v>2275</v>
      </c>
      <c r="BN274" s="39">
        <f t="shared" si="171"/>
        <v>2275</v>
      </c>
      <c r="BO274" s="39">
        <f t="shared" si="171"/>
        <v>2275</v>
      </c>
      <c r="BP274" s="39">
        <f t="shared" si="171"/>
        <v>2275</v>
      </c>
      <c r="BQ274" s="39">
        <f t="shared" si="171"/>
        <v>7275</v>
      </c>
      <c r="BR274" s="39">
        <f t="shared" si="171"/>
        <v>7275</v>
      </c>
      <c r="BS274" s="39">
        <f t="shared" si="171"/>
        <v>17275</v>
      </c>
      <c r="BT274" s="39">
        <f t="shared" si="171"/>
        <v>17275</v>
      </c>
      <c r="BU274" s="39">
        <f t="shared" si="171"/>
        <v>9975</v>
      </c>
      <c r="BV274" s="39">
        <f t="shared" si="171"/>
        <v>2675</v>
      </c>
      <c r="BW274" s="39">
        <f t="shared" ref="BW274:BZ274" si="172">BV274+BW271-BW269</f>
        <v>-2350</v>
      </c>
      <c r="BX274" s="39">
        <f t="shared" si="172"/>
        <v>-2350</v>
      </c>
      <c r="BY274" s="39">
        <f t="shared" si="172"/>
        <v>-2350</v>
      </c>
      <c r="BZ274" s="39">
        <f t="shared" si="172"/>
        <v>-2350</v>
      </c>
    </row>
    <row r="276" spans="1:78" x14ac:dyDescent="0.25">
      <c r="A276" t="s">
        <v>135</v>
      </c>
      <c r="B276" t="s">
        <v>202</v>
      </c>
      <c r="D276">
        <v>1</v>
      </c>
      <c r="E276">
        <v>12</v>
      </c>
      <c r="G276" t="s">
        <v>102</v>
      </c>
      <c r="H276">
        <f>SUM(I278:BZ278)</f>
        <v>65500</v>
      </c>
      <c r="I276" s="39">
        <f>$D$276*'[1]Production plan'!C126</f>
        <v>0</v>
      </c>
      <c r="J276" s="39">
        <f>$D$276*'[1]Production plan'!D126</f>
        <v>0</v>
      </c>
      <c r="K276" s="39">
        <f>$D$276*'[1]Production plan'!E126</f>
        <v>0</v>
      </c>
      <c r="L276" s="39">
        <f>$D$276*'[1]Production plan'!F126</f>
        <v>0</v>
      </c>
      <c r="M276" s="39">
        <f>$D$276*'[1]Production plan'!G126</f>
        <v>0</v>
      </c>
      <c r="N276" s="39">
        <f>$D$276*'[1]Production plan'!H126</f>
        <v>0</v>
      </c>
      <c r="O276" s="39">
        <f>$D$276*'[1]Production plan'!I126</f>
        <v>0</v>
      </c>
      <c r="P276" s="39">
        <f>$D$276*'[1]Production plan'!J126</f>
        <v>0</v>
      </c>
      <c r="Q276" s="39">
        <f>$D$276*'[1]Production plan'!K126</f>
        <v>0</v>
      </c>
      <c r="R276" s="39">
        <f>$D$276*'[1]Production plan'!L126</f>
        <v>0</v>
      </c>
      <c r="S276" s="39">
        <f>$D$276*'[1]Production plan'!M126</f>
        <v>0</v>
      </c>
      <c r="T276" s="39">
        <f>$D$276*'[1]Production plan'!N126</f>
        <v>0</v>
      </c>
      <c r="U276" s="39">
        <f>$D$276*'[1]Production plan'!O126</f>
        <v>0</v>
      </c>
      <c r="V276" s="39">
        <f>$D$276*'[1]Production plan'!P126</f>
        <v>0</v>
      </c>
      <c r="W276" s="39">
        <f>$D$276*'[1]Production plan'!Q126</f>
        <v>0</v>
      </c>
      <c r="X276" s="39">
        <f>$D$276*'[1]Production plan'!R126</f>
        <v>0</v>
      </c>
      <c r="Y276" s="39">
        <f>$D$276*'[1]Production plan'!S126</f>
        <v>0</v>
      </c>
      <c r="Z276" s="1">
        <f>$D$276*'[1]Production plan'!T126</f>
        <v>0</v>
      </c>
      <c r="AA276" s="1">
        <f>$D$276*'[1]Production plan'!U126</f>
        <v>0</v>
      </c>
      <c r="AB276" s="1">
        <f>$D$276*'[1]Production plan'!V126</f>
        <v>0</v>
      </c>
      <c r="AC276" s="39">
        <f>$D$276*'[1]Production plan'!W126</f>
        <v>0</v>
      </c>
      <c r="AD276" s="39">
        <f>$D$276*'[1]Production plan'!X126</f>
        <v>0</v>
      </c>
      <c r="AE276" s="39">
        <f>$D$276*'[1]Production plan'!Y126</f>
        <v>0</v>
      </c>
      <c r="AF276" s="39">
        <f>$D$276*'[1]Production plan'!Z126</f>
        <v>0</v>
      </c>
      <c r="AG276" s="39">
        <f>$D$276*'[1]Production plan'!AA126</f>
        <v>0</v>
      </c>
      <c r="AH276" s="39">
        <f>$D$276*'[1]Production plan'!AB126</f>
        <v>0</v>
      </c>
      <c r="AI276" s="39">
        <f>$D$276*'[1]Production plan'!AC126</f>
        <v>0</v>
      </c>
      <c r="AJ276" s="39">
        <f>$D$276*'[1]Production plan'!AD126</f>
        <v>30</v>
      </c>
      <c r="AK276" s="39">
        <f>$D$276*'[1]Production plan'!AE126</f>
        <v>75</v>
      </c>
      <c r="AL276" s="39">
        <f>$D$276*'[1]Production plan'!AF126</f>
        <v>150</v>
      </c>
      <c r="AM276" s="39">
        <f>$D$276*'[1]Production plan'!AG126</f>
        <v>250</v>
      </c>
      <c r="AN276" s="39">
        <f>$D$276*'[1]Production plan'!AH126</f>
        <v>500</v>
      </c>
      <c r="AO276" s="39">
        <f>$D$276*'[1]Production plan'!AI126</f>
        <v>600</v>
      </c>
      <c r="AP276" s="39">
        <f>$D$276*'[1]Production plan'!AJ126</f>
        <v>1000</v>
      </c>
      <c r="AQ276" s="39">
        <f>$D$276*'[1]Production plan'!AK126</f>
        <v>1250</v>
      </c>
      <c r="AR276" s="39">
        <f>$D$276*'[1]Production plan'!AL126</f>
        <v>1500</v>
      </c>
      <c r="AS276" s="39">
        <f>$D$276*'[1]Production plan'!AM126</f>
        <v>1500</v>
      </c>
      <c r="AT276" s="39">
        <f>$D$276*'[1]Production plan'!AN126</f>
        <v>1500</v>
      </c>
      <c r="AU276" s="39">
        <f>$D$276*'[1]Production plan'!AO126</f>
        <v>0</v>
      </c>
      <c r="AV276" s="39">
        <f>$D$276*'[1]Production plan'!AP126</f>
        <v>2120</v>
      </c>
      <c r="AW276" s="39">
        <f>$D$276*'[1]Production plan'!AQ126</f>
        <v>2300</v>
      </c>
      <c r="AX276" s="39">
        <f>$D$276*'[1]Production plan'!AR126</f>
        <v>0</v>
      </c>
      <c r="AY276" s="39">
        <f>$D$276*'[1]Production plan'!AS126</f>
        <v>0</v>
      </c>
      <c r="AZ276" s="39">
        <f>$D$276*'[1]Production plan'!AT126</f>
        <v>0</v>
      </c>
      <c r="BA276" s="39">
        <f>$D$276*'[1]Production plan'!AU126</f>
        <v>0</v>
      </c>
      <c r="BB276" s="39">
        <f>$D$276*'[1]Production plan'!AV126</f>
        <v>0</v>
      </c>
      <c r="BC276" s="39">
        <f>$D$276*'[1]Production plan'!AW126</f>
        <v>0</v>
      </c>
      <c r="BD276" s="39">
        <f>$D$276*'[1]Production plan'!AX126</f>
        <v>0</v>
      </c>
      <c r="BE276" s="39">
        <f>$D$276*'[1]Production plan'!AY126</f>
        <v>0</v>
      </c>
      <c r="BF276" s="39">
        <f>$D$276*'[1]Production plan'!AZ126</f>
        <v>0</v>
      </c>
      <c r="BG276" s="39">
        <f>$D$276*'[1]Production plan'!BA126</f>
        <v>0</v>
      </c>
      <c r="BH276" s="39">
        <f>$D$276*'[1]Production plan'!BB126</f>
        <v>3000</v>
      </c>
      <c r="BI276" s="39">
        <f>$D$276*'[1]Production plan'!BC126</f>
        <v>7000</v>
      </c>
      <c r="BJ276" s="39">
        <f>$D$276*'[1]Production plan'!BD126</f>
        <v>7000</v>
      </c>
      <c r="BK276" s="39">
        <f>$D$276*'[1]Production plan'!BE126</f>
        <v>7000</v>
      </c>
      <c r="BL276" s="39">
        <f>$D$276*'[1]Production plan'!BF126</f>
        <v>7000</v>
      </c>
      <c r="BM276" s="39">
        <f>$D$276*'[1]Production plan'!BG126</f>
        <v>4450</v>
      </c>
      <c r="BN276" s="39">
        <f>$D$276*'[1]Production plan'!BH126</f>
        <v>0</v>
      </c>
      <c r="BO276" s="39">
        <f>$D$276*'[1]Production plan'!BI126</f>
        <v>0</v>
      </c>
      <c r="BP276" s="39">
        <f>$D$276*'[1]Production plan'!BJ126</f>
        <v>0</v>
      </c>
      <c r="BQ276" s="39">
        <f>$D$276*'[1]Production plan'!BK126</f>
        <v>0</v>
      </c>
      <c r="BR276" s="39">
        <f>$D$276*'[1]Production plan'!BL126</f>
        <v>0</v>
      </c>
      <c r="BS276" s="39">
        <f>$D$276*'[1]Production plan'!BM126</f>
        <v>0</v>
      </c>
      <c r="BT276" s="39">
        <f>$D$276*'[1]Production plan'!BN126</f>
        <v>0</v>
      </c>
      <c r="BU276" s="39">
        <f>$D$276*'[1]Production plan'!BO126</f>
        <v>7300</v>
      </c>
      <c r="BV276" s="39">
        <f>$D$276*'[1]Production plan'!BP126</f>
        <v>7300</v>
      </c>
      <c r="BW276" s="39">
        <f>$D$276*'[1]Production plan'!BQ126</f>
        <v>5025</v>
      </c>
      <c r="BX276" s="39">
        <f>$D$276*'[1]Production plan'!BR126</f>
        <v>0</v>
      </c>
      <c r="BY276" s="39">
        <f>$D$276*'[1]Production plan'!BS126</f>
        <v>0</v>
      </c>
      <c r="BZ276" s="39">
        <f>$D$276*'[1]Production plan'!BT126</f>
        <v>0</v>
      </c>
    </row>
    <row r="277" spans="1:78" hidden="1" x14ac:dyDescent="0.25"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</row>
    <row r="278" spans="1:78" x14ac:dyDescent="0.25">
      <c r="G278" t="s">
        <v>103</v>
      </c>
      <c r="O278" s="40"/>
      <c r="V278" s="40">
        <v>9500</v>
      </c>
      <c r="W278" s="40"/>
      <c r="AK278">
        <v>6000</v>
      </c>
      <c r="BE278">
        <v>10000</v>
      </c>
      <c r="BG278">
        <v>10000</v>
      </c>
      <c r="BH278">
        <v>10000</v>
      </c>
      <c r="BL278">
        <v>5000</v>
      </c>
      <c r="BQ278">
        <v>5000</v>
      </c>
      <c r="BS278">
        <v>10000</v>
      </c>
    </row>
    <row r="279" spans="1:78" hidden="1" x14ac:dyDescent="0.25">
      <c r="O279" s="40"/>
      <c r="W279" s="40"/>
    </row>
    <row r="280" spans="1:78" x14ac:dyDescent="0.25">
      <c r="G280" t="s">
        <v>92</v>
      </c>
      <c r="I280" t="e">
        <f t="shared" ref="I280:O280" si="173">I281/AVERAGE(J276:P276)</f>
        <v>#DIV/0!</v>
      </c>
      <c r="J280" t="e">
        <f t="shared" si="173"/>
        <v>#DIV/0!</v>
      </c>
      <c r="K280" t="e">
        <f t="shared" si="173"/>
        <v>#DIV/0!</v>
      </c>
      <c r="L280" t="e">
        <f t="shared" si="173"/>
        <v>#DIV/0!</v>
      </c>
      <c r="M280" t="e">
        <f t="shared" si="173"/>
        <v>#DIV/0!</v>
      </c>
      <c r="N280" t="e">
        <f t="shared" si="173"/>
        <v>#DIV/0!</v>
      </c>
      <c r="O280" t="e">
        <f t="shared" si="173"/>
        <v>#DIV/0!</v>
      </c>
      <c r="P280" t="e">
        <f>P281/AVERAGE(Q276:W276)</f>
        <v>#DIV/0!</v>
      </c>
      <c r="Q280" t="e">
        <f t="shared" ref="Q280:BZ280" si="174">Q281/AVERAGE(R276:X276)</f>
        <v>#DIV/0!</v>
      </c>
      <c r="R280" t="e">
        <f t="shared" si="174"/>
        <v>#DIV/0!</v>
      </c>
      <c r="S280" t="e">
        <f t="shared" si="174"/>
        <v>#DIV/0!</v>
      </c>
      <c r="T280" t="e">
        <f t="shared" si="174"/>
        <v>#DIV/0!</v>
      </c>
      <c r="U280" t="e">
        <f t="shared" si="174"/>
        <v>#DIV/0!</v>
      </c>
      <c r="V280" t="e">
        <f t="shared" si="174"/>
        <v>#DIV/0!</v>
      </c>
      <c r="W280" t="e">
        <f t="shared" si="174"/>
        <v>#DIV/0!</v>
      </c>
      <c r="X280" t="e">
        <f t="shared" si="174"/>
        <v>#DIV/0!</v>
      </c>
      <c r="Y280" t="e">
        <f t="shared" si="174"/>
        <v>#DIV/0!</v>
      </c>
      <c r="Z280" s="1" t="e">
        <f t="shared" si="174"/>
        <v>#DIV/0!</v>
      </c>
      <c r="AA280" s="1" t="e">
        <f t="shared" si="174"/>
        <v>#DIV/0!</v>
      </c>
      <c r="AB280" s="1" t="e">
        <f t="shared" si="174"/>
        <v>#DIV/0!</v>
      </c>
      <c r="AC280">
        <f t="shared" si="174"/>
        <v>2216.6666666666665</v>
      </c>
      <c r="AD280">
        <f t="shared" si="174"/>
        <v>633.33333333333337</v>
      </c>
      <c r="AE280">
        <f t="shared" si="174"/>
        <v>260.78431372549016</v>
      </c>
      <c r="AF280">
        <f t="shared" si="174"/>
        <v>131.68316831683168</v>
      </c>
      <c r="AG280">
        <f t="shared" si="174"/>
        <v>66.169154228855717</v>
      </c>
      <c r="AH280">
        <f t="shared" si="174"/>
        <v>41.433021806853581</v>
      </c>
      <c r="AI280">
        <f t="shared" si="174"/>
        <v>25.527831094049901</v>
      </c>
      <c r="AJ280">
        <f t="shared" si="174"/>
        <v>17.330718954248365</v>
      </c>
      <c r="AK280">
        <f t="shared" si="174"/>
        <v>20.526666666666667</v>
      </c>
      <c r="AL280">
        <f t="shared" si="174"/>
        <v>16.168939393939393</v>
      </c>
      <c r="AM280">
        <f t="shared" si="174"/>
        <v>13.371337579617835</v>
      </c>
      <c r="AN280">
        <f t="shared" si="174"/>
        <v>13.804761904761905</v>
      </c>
      <c r="AO280">
        <f t="shared" si="174"/>
        <v>10.965614430665164</v>
      </c>
      <c r="AP280">
        <f t="shared" si="174"/>
        <v>8.8756145526057022</v>
      </c>
      <c r="AQ280">
        <f t="shared" si="174"/>
        <v>9.1384529147982061</v>
      </c>
      <c r="AR280">
        <f t="shared" si="174"/>
        <v>9.5707547169811313</v>
      </c>
      <c r="AS280">
        <f t="shared" si="174"/>
        <v>10.222128378378379</v>
      </c>
      <c r="AT280">
        <f t="shared" si="174"/>
        <v>11.315610859728507</v>
      </c>
      <c r="AU280">
        <f t="shared" si="174"/>
        <v>11.315610859728507</v>
      </c>
      <c r="AV280">
        <f t="shared" si="174"/>
        <v>15.293478260869566</v>
      </c>
      <c r="AW280" t="e">
        <f t="shared" si="174"/>
        <v>#DIV/0!</v>
      </c>
      <c r="AX280" t="e">
        <f t="shared" si="174"/>
        <v>#DIV/0!</v>
      </c>
      <c r="AY280" t="e">
        <f t="shared" si="174"/>
        <v>#DIV/0!</v>
      </c>
      <c r="AZ280" t="e">
        <f t="shared" si="174"/>
        <v>#DIV/0!</v>
      </c>
      <c r="BA280">
        <f t="shared" si="174"/>
        <v>6.3583333333333334</v>
      </c>
      <c r="BB280">
        <f t="shared" si="174"/>
        <v>1.9075</v>
      </c>
      <c r="BC280">
        <f t="shared" si="174"/>
        <v>1.1220588235294118</v>
      </c>
      <c r="BD280">
        <f t="shared" si="174"/>
        <v>0.79479166666666667</v>
      </c>
      <c r="BE280">
        <f t="shared" si="174"/>
        <v>2.8733870967741937</v>
      </c>
      <c r="BF280">
        <f t="shared" si="174"/>
        <v>2.5126939351198869</v>
      </c>
      <c r="BG280">
        <f t="shared" si="174"/>
        <v>4.4873060648801122</v>
      </c>
      <c r="BH280">
        <f t="shared" si="174"/>
        <v>6.4121725731895225</v>
      </c>
      <c r="BI280">
        <f t="shared" si="174"/>
        <v>6.2504911591355601</v>
      </c>
      <c r="BJ280">
        <f t="shared" si="174"/>
        <v>5.9661246612466119</v>
      </c>
      <c r="BK280">
        <f t="shared" si="174"/>
        <v>5.3340611353711784</v>
      </c>
      <c r="BL280">
        <f t="shared" si="174"/>
        <v>10.578651685393259</v>
      </c>
      <c r="BM280" t="e">
        <f t="shared" si="174"/>
        <v>#DIV/0!</v>
      </c>
      <c r="BN280">
        <f t="shared" si="174"/>
        <v>2.1815068493150682</v>
      </c>
      <c r="BO280">
        <f t="shared" si="174"/>
        <v>1.0907534246575341</v>
      </c>
      <c r="BP280">
        <f t="shared" si="174"/>
        <v>0.81146496815286628</v>
      </c>
      <c r="BQ280">
        <f t="shared" si="174"/>
        <v>2.5949044585987262</v>
      </c>
      <c r="BR280">
        <f t="shared" si="174"/>
        <v>2.5949044585987262</v>
      </c>
      <c r="BS280">
        <f t="shared" si="174"/>
        <v>6.1617834394904465</v>
      </c>
      <c r="BT280">
        <f t="shared" si="174"/>
        <v>5.2815286624203823</v>
      </c>
      <c r="BU280">
        <f t="shared" si="174"/>
        <v>4.0466531440162274</v>
      </c>
      <c r="BV280">
        <f t="shared" si="174"/>
        <v>2.1293532338308458</v>
      </c>
      <c r="BW280" t="e">
        <f t="shared" si="174"/>
        <v>#DIV/0!</v>
      </c>
      <c r="BX280" t="e">
        <f t="shared" si="174"/>
        <v>#DIV/0!</v>
      </c>
      <c r="BY280" t="e">
        <f t="shared" si="174"/>
        <v>#DIV/0!</v>
      </c>
      <c r="BZ280" t="e">
        <f t="shared" si="174"/>
        <v>#DIV/0!</v>
      </c>
    </row>
    <row r="281" spans="1:78" x14ac:dyDescent="0.25">
      <c r="G281" t="s">
        <v>95</v>
      </c>
      <c r="I281" s="39">
        <v>0</v>
      </c>
      <c r="J281" s="39">
        <f>I281+J278-J276</f>
        <v>0</v>
      </c>
      <c r="K281" s="39">
        <f t="shared" ref="K281:BV281" si="175">J281+K278-K276</f>
        <v>0</v>
      </c>
      <c r="L281" s="39">
        <f t="shared" si="175"/>
        <v>0</v>
      </c>
      <c r="M281" s="39">
        <f t="shared" si="175"/>
        <v>0</v>
      </c>
      <c r="N281" s="39">
        <f t="shared" si="175"/>
        <v>0</v>
      </c>
      <c r="O281" s="39">
        <f t="shared" si="175"/>
        <v>0</v>
      </c>
      <c r="P281" s="39">
        <f t="shared" si="175"/>
        <v>0</v>
      </c>
      <c r="Q281" s="39">
        <f t="shared" si="175"/>
        <v>0</v>
      </c>
      <c r="R281" s="39">
        <f t="shared" si="175"/>
        <v>0</v>
      </c>
      <c r="S281" s="39">
        <f t="shared" si="175"/>
        <v>0</v>
      </c>
      <c r="T281" s="39">
        <f t="shared" si="175"/>
        <v>0</v>
      </c>
      <c r="U281" s="39">
        <f t="shared" si="175"/>
        <v>0</v>
      </c>
      <c r="V281" s="39">
        <f t="shared" si="175"/>
        <v>9500</v>
      </c>
      <c r="W281" s="39">
        <f t="shared" si="175"/>
        <v>9500</v>
      </c>
      <c r="X281" s="39">
        <f t="shared" si="175"/>
        <v>9500</v>
      </c>
      <c r="Y281" s="39">
        <f t="shared" si="175"/>
        <v>9500</v>
      </c>
      <c r="Z281" s="1">
        <f t="shared" si="175"/>
        <v>9500</v>
      </c>
      <c r="AA281" s="1">
        <f t="shared" si="175"/>
        <v>9500</v>
      </c>
      <c r="AB281" s="1">
        <f t="shared" si="175"/>
        <v>9500</v>
      </c>
      <c r="AC281" s="39">
        <f t="shared" si="175"/>
        <v>9500</v>
      </c>
      <c r="AD281" s="39">
        <f t="shared" si="175"/>
        <v>9500</v>
      </c>
      <c r="AE281" s="39">
        <f t="shared" si="175"/>
        <v>9500</v>
      </c>
      <c r="AF281" s="39">
        <f t="shared" si="175"/>
        <v>9500</v>
      </c>
      <c r="AG281" s="39">
        <f t="shared" si="175"/>
        <v>9500</v>
      </c>
      <c r="AH281" s="39">
        <f t="shared" si="175"/>
        <v>9500</v>
      </c>
      <c r="AI281" s="39">
        <f t="shared" si="175"/>
        <v>9500</v>
      </c>
      <c r="AJ281" s="39">
        <f t="shared" si="175"/>
        <v>9470</v>
      </c>
      <c r="AK281" s="39">
        <f t="shared" si="175"/>
        <v>15395</v>
      </c>
      <c r="AL281" s="39">
        <f t="shared" si="175"/>
        <v>15245</v>
      </c>
      <c r="AM281" s="39">
        <f t="shared" si="175"/>
        <v>14995</v>
      </c>
      <c r="AN281" s="39">
        <f t="shared" si="175"/>
        <v>14495</v>
      </c>
      <c r="AO281" s="39">
        <f t="shared" si="175"/>
        <v>13895</v>
      </c>
      <c r="AP281" s="39">
        <f t="shared" si="175"/>
        <v>12895</v>
      </c>
      <c r="AQ281" s="39">
        <f t="shared" si="175"/>
        <v>11645</v>
      </c>
      <c r="AR281" s="39">
        <f t="shared" si="175"/>
        <v>10145</v>
      </c>
      <c r="AS281" s="39">
        <f t="shared" si="175"/>
        <v>8645</v>
      </c>
      <c r="AT281" s="39">
        <f t="shared" si="175"/>
        <v>7145</v>
      </c>
      <c r="AU281" s="39">
        <f t="shared" si="175"/>
        <v>7145</v>
      </c>
      <c r="AV281" s="39">
        <f t="shared" si="175"/>
        <v>5025</v>
      </c>
      <c r="AW281" s="39">
        <f t="shared" si="175"/>
        <v>2725</v>
      </c>
      <c r="AX281" s="39">
        <f t="shared" si="175"/>
        <v>2725</v>
      </c>
      <c r="AY281" s="39">
        <f t="shared" si="175"/>
        <v>2725</v>
      </c>
      <c r="AZ281" s="39">
        <f t="shared" si="175"/>
        <v>2725</v>
      </c>
      <c r="BA281" s="39">
        <f t="shared" si="175"/>
        <v>2725</v>
      </c>
      <c r="BB281" s="39">
        <f t="shared" si="175"/>
        <v>2725</v>
      </c>
      <c r="BC281" s="39">
        <f t="shared" si="175"/>
        <v>2725</v>
      </c>
      <c r="BD281" s="39">
        <f t="shared" si="175"/>
        <v>2725</v>
      </c>
      <c r="BE281" s="39">
        <f t="shared" si="175"/>
        <v>12725</v>
      </c>
      <c r="BF281" s="39">
        <f t="shared" si="175"/>
        <v>12725</v>
      </c>
      <c r="BG281" s="39">
        <f t="shared" si="175"/>
        <v>22725</v>
      </c>
      <c r="BH281" s="39">
        <f t="shared" si="175"/>
        <v>29725</v>
      </c>
      <c r="BI281" s="39">
        <f t="shared" si="175"/>
        <v>22725</v>
      </c>
      <c r="BJ281" s="39">
        <f t="shared" si="175"/>
        <v>15725</v>
      </c>
      <c r="BK281" s="39">
        <f t="shared" si="175"/>
        <v>8725</v>
      </c>
      <c r="BL281" s="39">
        <f t="shared" si="175"/>
        <v>6725</v>
      </c>
      <c r="BM281" s="39">
        <f t="shared" si="175"/>
        <v>2275</v>
      </c>
      <c r="BN281" s="39">
        <f t="shared" si="175"/>
        <v>2275</v>
      </c>
      <c r="BO281" s="39">
        <f t="shared" si="175"/>
        <v>2275</v>
      </c>
      <c r="BP281" s="39">
        <f t="shared" si="175"/>
        <v>2275</v>
      </c>
      <c r="BQ281" s="39">
        <f t="shared" si="175"/>
        <v>7275</v>
      </c>
      <c r="BR281" s="39">
        <f t="shared" si="175"/>
        <v>7275</v>
      </c>
      <c r="BS281" s="39">
        <f t="shared" si="175"/>
        <v>17275</v>
      </c>
      <c r="BT281" s="39">
        <f t="shared" si="175"/>
        <v>17275</v>
      </c>
      <c r="BU281" s="39">
        <f t="shared" si="175"/>
        <v>9975</v>
      </c>
      <c r="BV281" s="39">
        <f t="shared" si="175"/>
        <v>2675</v>
      </c>
      <c r="BW281" s="39">
        <f t="shared" ref="BW281:BZ281" si="176">BV281+BW278-BW276</f>
        <v>-2350</v>
      </c>
      <c r="BX281" s="39">
        <f t="shared" si="176"/>
        <v>-2350</v>
      </c>
      <c r="BY281" s="39">
        <f t="shared" si="176"/>
        <v>-2350</v>
      </c>
      <c r="BZ281" s="39">
        <f t="shared" si="176"/>
        <v>-2350</v>
      </c>
    </row>
    <row r="283" spans="1:78" x14ac:dyDescent="0.25">
      <c r="A283" t="s">
        <v>136</v>
      </c>
      <c r="B283" t="s">
        <v>203</v>
      </c>
      <c r="C283">
        <v>1</v>
      </c>
      <c r="E283">
        <v>8</v>
      </c>
      <c r="F283">
        <v>3</v>
      </c>
      <c r="G283" t="s">
        <v>102</v>
      </c>
      <c r="H283">
        <f>SUM(I285:BZ285)</f>
        <v>56100</v>
      </c>
      <c r="I283" s="39">
        <f>$C$283*'[1]Production plan'!C123</f>
        <v>0</v>
      </c>
      <c r="J283" s="39">
        <f>$C$283*'[1]Production plan'!D123</f>
        <v>10</v>
      </c>
      <c r="K283" s="39">
        <f>$C$283*'[1]Production plan'!E123</f>
        <v>16</v>
      </c>
      <c r="L283" s="39">
        <f>$C$283*'[1]Production plan'!F123</f>
        <v>60</v>
      </c>
      <c r="M283" s="39">
        <f>$C$283*'[1]Production plan'!G123</f>
        <v>10</v>
      </c>
      <c r="N283" s="39">
        <f>$C$283*'[1]Production plan'!H123</f>
        <v>120</v>
      </c>
      <c r="O283" s="39">
        <f>$C$283*'[1]Production plan'!I123</f>
        <v>18</v>
      </c>
      <c r="P283" s="39">
        <f>$C$283*'[1]Production plan'!J123</f>
        <v>90</v>
      </c>
      <c r="Q283" s="39">
        <f>$C$283*'[1]Production plan'!K123</f>
        <v>140</v>
      </c>
      <c r="R283" s="39">
        <f>$C$283*'[1]Production plan'!L123</f>
        <v>175</v>
      </c>
      <c r="S283" s="39">
        <f>$C$283*'[1]Production plan'!M123</f>
        <v>280</v>
      </c>
      <c r="T283" s="39">
        <f>$C$283*'[1]Production plan'!N123</f>
        <v>100</v>
      </c>
      <c r="U283" s="39">
        <f>$C$283*'[1]Production plan'!O123</f>
        <v>450</v>
      </c>
      <c r="V283" s="39">
        <f>$C$283*'[1]Production plan'!P123</f>
        <v>200</v>
      </c>
      <c r="W283" s="39">
        <f>$C$283*'[1]Production plan'!Q123</f>
        <v>415</v>
      </c>
      <c r="X283" s="39">
        <f>$C$283*'[1]Production plan'!R123</f>
        <v>735</v>
      </c>
      <c r="Y283" s="39">
        <f>$C$283*'[1]Production plan'!S123</f>
        <v>765</v>
      </c>
      <c r="Z283" s="1">
        <f>$C$283*'[1]Production plan'!T123</f>
        <v>147</v>
      </c>
      <c r="AA283" s="1">
        <f>$C$283*'[1]Production plan'!U123</f>
        <v>0</v>
      </c>
      <c r="AB283" s="1">
        <f>$C$283*'[1]Production plan'!V123</f>
        <v>0</v>
      </c>
      <c r="AC283" s="39">
        <f>$C$283*'[1]Production plan'!W123</f>
        <v>480</v>
      </c>
      <c r="AD283" s="39">
        <f>$C$283*'[1]Production plan'!X123</f>
        <v>930</v>
      </c>
      <c r="AE283" s="39">
        <f>$C$283*'[1]Production plan'!Y123</f>
        <v>930</v>
      </c>
      <c r="AF283" s="39">
        <f>$C$283*'[1]Production plan'!Z123</f>
        <v>525</v>
      </c>
      <c r="AG283" s="39">
        <f>$C$283*'[1]Production plan'!AA123</f>
        <v>0</v>
      </c>
      <c r="AH283" s="39">
        <f>$C$283*'[1]Production plan'!AB123</f>
        <v>0</v>
      </c>
      <c r="AI283" s="39">
        <f>$C$283*'[1]Production plan'!AC123</f>
        <v>0</v>
      </c>
      <c r="AJ283" s="39">
        <f>$C$283*'[1]Production plan'!AD123</f>
        <v>0</v>
      </c>
      <c r="AK283" s="39">
        <f>$C$283*'[1]Production plan'!AE123</f>
        <v>0</v>
      </c>
      <c r="AL283" s="39">
        <f>$C$283*'[1]Production plan'!AF123</f>
        <v>0</v>
      </c>
      <c r="AM283" s="39">
        <f>$C$283*'[1]Production plan'!AG123</f>
        <v>0</v>
      </c>
      <c r="AN283" s="39">
        <f>$C$283*'[1]Production plan'!AH123</f>
        <v>0</v>
      </c>
      <c r="AO283" s="39">
        <f>$C$283*'[1]Production plan'!AI123</f>
        <v>0</v>
      </c>
      <c r="AP283" s="39">
        <f>$C$283*'[1]Production plan'!AJ123</f>
        <v>0</v>
      </c>
      <c r="AQ283" s="39">
        <f>$C$283*'[1]Production plan'!AK123</f>
        <v>0</v>
      </c>
      <c r="AR283" s="39">
        <f>$C$283*'[1]Production plan'!AL123</f>
        <v>0</v>
      </c>
      <c r="AS283" s="39">
        <f>$C$283*'[1]Production plan'!AM123</f>
        <v>0</v>
      </c>
      <c r="AT283" s="39">
        <f>$C$283*'[1]Production plan'!AN123</f>
        <v>0</v>
      </c>
      <c r="AU283" s="39">
        <f>$C$283*'[1]Production plan'!AO123</f>
        <v>0</v>
      </c>
      <c r="AV283" s="39">
        <f>$C$283*'[1]Production plan'!AP123</f>
        <v>0</v>
      </c>
      <c r="AW283" s="39">
        <f>$C$283*'[1]Production plan'!AQ123</f>
        <v>0</v>
      </c>
      <c r="AX283" s="39">
        <f>$C$283*'[1]Production plan'!AR123</f>
        <v>0</v>
      </c>
      <c r="AY283" s="39">
        <f>$C$283*'[1]Production plan'!AS123</f>
        <v>0</v>
      </c>
      <c r="AZ283" s="39">
        <f>$C$283*'[1]Production plan'!AT123</f>
        <v>400</v>
      </c>
      <c r="BA283" s="39">
        <f>$C$283*'[1]Production plan'!AU123</f>
        <v>750</v>
      </c>
      <c r="BB283" s="39">
        <f>$C$283*'[1]Production plan'!AV123</f>
        <v>1500</v>
      </c>
      <c r="BC283" s="39">
        <f>$C$283*'[1]Production plan'!AW123</f>
        <v>2750</v>
      </c>
      <c r="BD283" s="39">
        <f>$C$283*'[1]Production plan'!AX123</f>
        <v>3500</v>
      </c>
      <c r="BE283" s="39">
        <f>$C$283*'[1]Production plan'!AY123</f>
        <v>4300</v>
      </c>
      <c r="BF283" s="39">
        <f>$C$283*'[1]Production plan'!AZ123</f>
        <v>4300</v>
      </c>
      <c r="BG283" s="39">
        <f>$C$283*'[1]Production plan'!BA123</f>
        <v>1650</v>
      </c>
      <c r="BH283" s="39">
        <f>$C$283*'[1]Production plan'!BB123</f>
        <v>0</v>
      </c>
      <c r="BI283" s="39">
        <f>$C$283*'[1]Production plan'!BC123</f>
        <v>0</v>
      </c>
      <c r="BJ283" s="39">
        <f>$C$283*'[1]Production plan'!BD123</f>
        <v>0</v>
      </c>
      <c r="BK283" s="39">
        <f>$C$283*'[1]Production plan'!BE123</f>
        <v>0</v>
      </c>
      <c r="BL283" s="39">
        <f>$C$283*'[1]Production plan'!BF123</f>
        <v>0</v>
      </c>
      <c r="BM283" s="39">
        <f>$C$283*'[1]Production plan'!BG123</f>
        <v>0</v>
      </c>
      <c r="BN283" s="39">
        <f>$C$283*'[1]Production plan'!BH123</f>
        <v>1800</v>
      </c>
      <c r="BO283" s="39">
        <f>$C$283*'[1]Production plan'!BI123</f>
        <v>3000</v>
      </c>
      <c r="BP283" s="39">
        <f>$C$283*'[1]Production plan'!BJ123</f>
        <v>3000</v>
      </c>
      <c r="BQ283" s="39">
        <f>$C$283*'[1]Production plan'!BK123</f>
        <v>3500</v>
      </c>
      <c r="BR283" s="39">
        <f>$C$283*'[1]Production plan'!BL123</f>
        <v>3500</v>
      </c>
      <c r="BS283" s="39">
        <f>$C$283*'[1]Production plan'!BM123</f>
        <v>3500</v>
      </c>
      <c r="BT283" s="39">
        <f>$C$283*'[1]Production plan'!BN123</f>
        <v>3250</v>
      </c>
      <c r="BU283" s="39">
        <f>$C$283*'[1]Production plan'!BO123</f>
        <v>0</v>
      </c>
      <c r="BV283" s="39">
        <f>$C$283*'[1]Production plan'!BP123</f>
        <v>0</v>
      </c>
      <c r="BW283" s="39">
        <f>$C$283*'[1]Production plan'!BQ123</f>
        <v>0</v>
      </c>
      <c r="BX283" s="39">
        <f>$C$283*'[1]Production plan'!BR123</f>
        <v>3000</v>
      </c>
      <c r="BY283" s="39">
        <f>$C$283*'[1]Production plan'!BS123</f>
        <v>3700</v>
      </c>
      <c r="BZ283" s="39">
        <f>$C$283*'[1]Production plan'!BT123</f>
        <v>0</v>
      </c>
    </row>
    <row r="284" spans="1:78" hidden="1" x14ac:dyDescent="0.25"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</row>
    <row r="285" spans="1:78" x14ac:dyDescent="0.25">
      <c r="G285" t="s">
        <v>103</v>
      </c>
      <c r="K285" s="40"/>
      <c r="L285" s="40"/>
      <c r="M285" s="40"/>
      <c r="N285" s="40">
        <v>2100</v>
      </c>
      <c r="O285" s="40"/>
      <c r="X285">
        <v>3000</v>
      </c>
      <c r="Z285" s="1">
        <v>750</v>
      </c>
      <c r="AC285">
        <v>2250</v>
      </c>
      <c r="AN285">
        <v>8000</v>
      </c>
      <c r="AZ285">
        <v>8000</v>
      </c>
      <c r="BC285">
        <v>8000</v>
      </c>
      <c r="BJ285">
        <v>8000</v>
      </c>
      <c r="BN285">
        <v>8000</v>
      </c>
      <c r="BS285">
        <v>8000</v>
      </c>
    </row>
    <row r="286" spans="1:78" hidden="1" x14ac:dyDescent="0.25">
      <c r="K286" s="40"/>
      <c r="L286" s="40"/>
      <c r="M286" s="40"/>
      <c r="N286" s="40"/>
      <c r="O286" s="40"/>
    </row>
    <row r="287" spans="1:78" x14ac:dyDescent="0.25">
      <c r="G287" t="s">
        <v>92</v>
      </c>
      <c r="I287">
        <f t="shared" ref="I287:O287" si="177">I288/AVERAGE(J283:P283)</f>
        <v>23.6141975308642</v>
      </c>
      <c r="J287">
        <f t="shared" si="177"/>
        <v>16.698237885462554</v>
      </c>
      <c r="K287">
        <f t="shared" si="177"/>
        <v>12.184339314845024</v>
      </c>
      <c r="L287">
        <f t="shared" si="177"/>
        <v>8.46218487394958</v>
      </c>
      <c r="M287">
        <f t="shared" si="177"/>
        <v>7.5612134344528705</v>
      </c>
      <c r="N287">
        <f t="shared" si="177"/>
        <v>16.631284916201118</v>
      </c>
      <c r="O287">
        <f t="shared" si="177"/>
        <v>14.434146341463414</v>
      </c>
      <c r="P287">
        <f>P288/AVERAGE(Q283:W283)</f>
        <v>3.2414772727272729</v>
      </c>
      <c r="Q287">
        <f t="shared" ref="Q287:BZ287" si="178">Q288/AVERAGE(R283:X283)</f>
        <v>2.0063694267515921</v>
      </c>
      <c r="R287">
        <f t="shared" si="178"/>
        <v>1.1884550084889642</v>
      </c>
      <c r="S287">
        <f t="shared" si="178"/>
        <v>2.1159317211948792</v>
      </c>
      <c r="T287">
        <f t="shared" si="178"/>
        <v>1.9358407079646016</v>
      </c>
      <c r="U287">
        <f t="shared" si="178"/>
        <v>0.92838196286472141</v>
      </c>
      <c r="V287">
        <f t="shared" si="178"/>
        <v>0.27537372147915024</v>
      </c>
      <c r="W287">
        <f t="shared" si="178"/>
        <v>-0.72129538763493617</v>
      </c>
      <c r="X287">
        <f t="shared" si="178"/>
        <v>4.1974169741697418</v>
      </c>
      <c r="Y287">
        <f t="shared" si="178"/>
        <v>2.7539840637450199</v>
      </c>
      <c r="Z287" s="1">
        <f t="shared" si="178"/>
        <v>4.3685863874345552</v>
      </c>
      <c r="AA287" s="1">
        <f t="shared" si="178"/>
        <v>4.3685863874345552</v>
      </c>
      <c r="AB287" s="1">
        <f t="shared" si="178"/>
        <v>4.3685863874345552</v>
      </c>
      <c r="AC287">
        <f t="shared" si="178"/>
        <v>10.442767295597484</v>
      </c>
      <c r="AD287">
        <f t="shared" si="178"/>
        <v>12.643298969072164</v>
      </c>
      <c r="AE287">
        <f t="shared" si="178"/>
        <v>22.64</v>
      </c>
      <c r="AF287" t="e">
        <f t="shared" si="178"/>
        <v>#DIV/0!</v>
      </c>
      <c r="AG287" t="e">
        <f t="shared" si="178"/>
        <v>#DIV/0!</v>
      </c>
      <c r="AH287" t="e">
        <f t="shared" si="178"/>
        <v>#DIV/0!</v>
      </c>
      <c r="AI287" t="e">
        <f t="shared" si="178"/>
        <v>#DIV/0!</v>
      </c>
      <c r="AJ287" t="e">
        <f t="shared" si="178"/>
        <v>#DIV/0!</v>
      </c>
      <c r="AK287" t="e">
        <f t="shared" si="178"/>
        <v>#DIV/0!</v>
      </c>
      <c r="AL287" t="e">
        <f t="shared" si="178"/>
        <v>#DIV/0!</v>
      </c>
      <c r="AM287" t="e">
        <f t="shared" si="178"/>
        <v>#DIV/0!</v>
      </c>
      <c r="AN287" t="e">
        <f t="shared" si="178"/>
        <v>#DIV/0!</v>
      </c>
      <c r="AO287" t="e">
        <f t="shared" si="178"/>
        <v>#DIV/0!</v>
      </c>
      <c r="AP287" t="e">
        <f t="shared" si="178"/>
        <v>#DIV/0!</v>
      </c>
      <c r="AQ287" t="e">
        <f t="shared" si="178"/>
        <v>#DIV/0!</v>
      </c>
      <c r="AR287" t="e">
        <f t="shared" si="178"/>
        <v>#DIV/0!</v>
      </c>
      <c r="AS287">
        <f t="shared" si="178"/>
        <v>160.5275</v>
      </c>
      <c r="AT287">
        <f t="shared" si="178"/>
        <v>55.835652173913047</v>
      </c>
      <c r="AU287">
        <f t="shared" si="178"/>
        <v>24.230566037735851</v>
      </c>
      <c r="AV287">
        <f t="shared" si="178"/>
        <v>11.890925925925925</v>
      </c>
      <c r="AW287">
        <f t="shared" si="178"/>
        <v>7.2147191011235963</v>
      </c>
      <c r="AX287">
        <f t="shared" si="178"/>
        <v>4.8644696969696968</v>
      </c>
      <c r="AY287">
        <f t="shared" si="178"/>
        <v>3.6692</v>
      </c>
      <c r="AZ287">
        <f t="shared" si="178"/>
        <v>6.2619199999999999</v>
      </c>
      <c r="BA287">
        <f t="shared" si="178"/>
        <v>6.2311666666666667</v>
      </c>
      <c r="BB287">
        <f t="shared" si="178"/>
        <v>6.1612727272727268</v>
      </c>
      <c r="BC287">
        <f t="shared" si="178"/>
        <v>10.066254545454546</v>
      </c>
      <c r="BD287">
        <f t="shared" si="178"/>
        <v>11.113268292682926</v>
      </c>
      <c r="BE287">
        <f t="shared" si="178"/>
        <v>14.085882352941177</v>
      </c>
      <c r="BF287">
        <f t="shared" si="178"/>
        <v>32.552121212121214</v>
      </c>
      <c r="BG287">
        <f t="shared" si="178"/>
        <v>23.422777777777775</v>
      </c>
      <c r="BH287">
        <f t="shared" si="178"/>
        <v>8.7835416666666681</v>
      </c>
      <c r="BI287">
        <f t="shared" si="178"/>
        <v>5.4052564102564107</v>
      </c>
      <c r="BJ287">
        <f t="shared" si="178"/>
        <v>8.6868141592920356</v>
      </c>
      <c r="BK287">
        <f t="shared" si="178"/>
        <v>6.6325000000000003</v>
      </c>
      <c r="BL287">
        <f t="shared" si="178"/>
        <v>5.3639890710382518</v>
      </c>
      <c r="BM287">
        <f t="shared" si="178"/>
        <v>4.5550348027842231</v>
      </c>
      <c r="BN287">
        <f t="shared" si="178"/>
        <v>7.1676455696202526</v>
      </c>
      <c r="BO287">
        <f t="shared" si="178"/>
        <v>7.1976716417910458</v>
      </c>
      <c r="BP287">
        <f t="shared" si="178"/>
        <v>7.2408000000000001</v>
      </c>
      <c r="BQ287">
        <f t="shared" si="178"/>
        <v>5.6649811320754715</v>
      </c>
      <c r="BR287">
        <f t="shared" si="178"/>
        <v>3.759182156133829</v>
      </c>
      <c r="BS287">
        <f t="shared" si="178"/>
        <v>8.2473366834170854</v>
      </c>
      <c r="BT287">
        <f t="shared" si="178"/>
        <v>7.5877611940298504</v>
      </c>
      <c r="BU287">
        <f t="shared" si="178"/>
        <v>6.3231343283582087</v>
      </c>
      <c r="BV287">
        <f t="shared" si="178"/>
        <v>5.0585074626865669</v>
      </c>
      <c r="BW287">
        <f t="shared" si="178"/>
        <v>3.7938805970149252</v>
      </c>
      <c r="BX287">
        <f t="shared" si="178"/>
        <v>2.9583783783783786</v>
      </c>
      <c r="BY287" t="e">
        <f t="shared" si="178"/>
        <v>#DIV/0!</v>
      </c>
      <c r="BZ287" t="e">
        <f t="shared" si="178"/>
        <v>#DIV/0!</v>
      </c>
    </row>
    <row r="288" spans="1:78" x14ac:dyDescent="0.25">
      <c r="G288" t="s">
        <v>95</v>
      </c>
      <c r="I288" s="39">
        <v>1093</v>
      </c>
      <c r="J288" s="39">
        <f>I288+J285-J283</f>
        <v>1083</v>
      </c>
      <c r="K288" s="39">
        <f t="shared" ref="K288:O288" si="179">J288+K285-K283</f>
        <v>1067</v>
      </c>
      <c r="L288" s="39">
        <f t="shared" si="179"/>
        <v>1007</v>
      </c>
      <c r="M288" s="39">
        <f t="shared" si="179"/>
        <v>997</v>
      </c>
      <c r="N288" s="39">
        <f t="shared" si="179"/>
        <v>2977</v>
      </c>
      <c r="O288" s="39">
        <f t="shared" si="179"/>
        <v>2959</v>
      </c>
      <c r="P288" s="20">
        <v>815</v>
      </c>
      <c r="Q288" s="39">
        <f t="shared" ref="Q288:R288" si="180">P288+Q285-Q283</f>
        <v>675</v>
      </c>
      <c r="R288" s="39">
        <f t="shared" si="180"/>
        <v>500</v>
      </c>
      <c r="S288" s="20">
        <v>850</v>
      </c>
      <c r="T288" s="39">
        <f t="shared" ref="T288:BZ288" si="181">S288+T285-T283</f>
        <v>750</v>
      </c>
      <c r="U288" s="39">
        <f t="shared" si="181"/>
        <v>300</v>
      </c>
      <c r="V288" s="39">
        <f t="shared" si="181"/>
        <v>100</v>
      </c>
      <c r="W288" s="39">
        <f t="shared" si="181"/>
        <v>-315</v>
      </c>
      <c r="X288" s="39">
        <f t="shared" si="181"/>
        <v>1950</v>
      </c>
      <c r="Y288" s="39">
        <f t="shared" si="181"/>
        <v>1185</v>
      </c>
      <c r="Z288" s="1">
        <f t="shared" si="181"/>
        <v>1788</v>
      </c>
      <c r="AA288" s="1">
        <f t="shared" si="181"/>
        <v>1788</v>
      </c>
      <c r="AB288" s="1">
        <f t="shared" si="181"/>
        <v>1788</v>
      </c>
      <c r="AC288" s="39">
        <f t="shared" si="181"/>
        <v>3558</v>
      </c>
      <c r="AD288" s="39">
        <f t="shared" si="181"/>
        <v>2628</v>
      </c>
      <c r="AE288" s="39">
        <f t="shared" si="181"/>
        <v>1698</v>
      </c>
      <c r="AF288" s="39">
        <f t="shared" si="181"/>
        <v>1173</v>
      </c>
      <c r="AG288" s="39">
        <f t="shared" si="181"/>
        <v>1173</v>
      </c>
      <c r="AH288" s="39">
        <f t="shared" si="181"/>
        <v>1173</v>
      </c>
      <c r="AI288" s="39">
        <f t="shared" si="181"/>
        <v>1173</v>
      </c>
      <c r="AJ288" s="39">
        <f t="shared" si="181"/>
        <v>1173</v>
      </c>
      <c r="AK288" s="39">
        <f t="shared" si="181"/>
        <v>1173</v>
      </c>
      <c r="AL288" s="39">
        <f t="shared" si="181"/>
        <v>1173</v>
      </c>
      <c r="AM288" s="39">
        <f t="shared" si="181"/>
        <v>1173</v>
      </c>
      <c r="AN288" s="39">
        <f t="shared" si="181"/>
        <v>9173</v>
      </c>
      <c r="AO288" s="39">
        <f t="shared" si="181"/>
        <v>9173</v>
      </c>
      <c r="AP288" s="39">
        <f t="shared" si="181"/>
        <v>9173</v>
      </c>
      <c r="AQ288" s="39">
        <f t="shared" si="181"/>
        <v>9173</v>
      </c>
      <c r="AR288" s="39">
        <f t="shared" si="181"/>
        <v>9173</v>
      </c>
      <c r="AS288" s="39">
        <f t="shared" si="181"/>
        <v>9173</v>
      </c>
      <c r="AT288" s="39">
        <f t="shared" si="181"/>
        <v>9173</v>
      </c>
      <c r="AU288" s="39">
        <f t="shared" si="181"/>
        <v>9173</v>
      </c>
      <c r="AV288" s="39">
        <f t="shared" si="181"/>
        <v>9173</v>
      </c>
      <c r="AW288" s="39">
        <f t="shared" si="181"/>
        <v>9173</v>
      </c>
      <c r="AX288" s="39">
        <f t="shared" si="181"/>
        <v>9173</v>
      </c>
      <c r="AY288" s="39">
        <f t="shared" si="181"/>
        <v>9173</v>
      </c>
      <c r="AZ288" s="39">
        <f t="shared" si="181"/>
        <v>16773</v>
      </c>
      <c r="BA288" s="39">
        <f t="shared" si="181"/>
        <v>16023</v>
      </c>
      <c r="BB288" s="39">
        <f t="shared" si="181"/>
        <v>14523</v>
      </c>
      <c r="BC288" s="39">
        <f t="shared" si="181"/>
        <v>19773</v>
      </c>
      <c r="BD288" s="39">
        <f t="shared" si="181"/>
        <v>16273</v>
      </c>
      <c r="BE288" s="39">
        <f t="shared" si="181"/>
        <v>11973</v>
      </c>
      <c r="BF288" s="39">
        <f t="shared" si="181"/>
        <v>7673</v>
      </c>
      <c r="BG288" s="39">
        <f t="shared" si="181"/>
        <v>6023</v>
      </c>
      <c r="BH288" s="39">
        <f t="shared" si="181"/>
        <v>6023</v>
      </c>
      <c r="BI288" s="39">
        <f t="shared" si="181"/>
        <v>6023</v>
      </c>
      <c r="BJ288" s="39">
        <f t="shared" si="181"/>
        <v>14023</v>
      </c>
      <c r="BK288" s="39">
        <f t="shared" si="181"/>
        <v>14023</v>
      </c>
      <c r="BL288" s="39">
        <f t="shared" si="181"/>
        <v>14023</v>
      </c>
      <c r="BM288" s="39">
        <f t="shared" si="181"/>
        <v>14023</v>
      </c>
      <c r="BN288" s="39">
        <f t="shared" si="181"/>
        <v>20223</v>
      </c>
      <c r="BO288" s="39">
        <f t="shared" si="181"/>
        <v>17223</v>
      </c>
      <c r="BP288" s="39">
        <f t="shared" si="181"/>
        <v>14223</v>
      </c>
      <c r="BQ288" s="39">
        <f t="shared" si="181"/>
        <v>10723</v>
      </c>
      <c r="BR288" s="39">
        <f t="shared" si="181"/>
        <v>7223</v>
      </c>
      <c r="BS288" s="39">
        <f t="shared" si="181"/>
        <v>11723</v>
      </c>
      <c r="BT288" s="39">
        <f t="shared" si="181"/>
        <v>8473</v>
      </c>
      <c r="BU288" s="39">
        <f t="shared" si="181"/>
        <v>8473</v>
      </c>
      <c r="BV288" s="39">
        <f t="shared" si="181"/>
        <v>8473</v>
      </c>
      <c r="BW288" s="39">
        <f t="shared" si="181"/>
        <v>8473</v>
      </c>
      <c r="BX288" s="39">
        <f t="shared" si="181"/>
        <v>5473</v>
      </c>
      <c r="BY288" s="39">
        <f t="shared" si="181"/>
        <v>1773</v>
      </c>
      <c r="BZ288" s="39">
        <f t="shared" si="181"/>
        <v>1773</v>
      </c>
    </row>
    <row r="289" spans="1:78" x14ac:dyDescent="0.25">
      <c r="O289" s="40"/>
    </row>
    <row r="290" spans="1:78" x14ac:dyDescent="0.25">
      <c r="A290" t="s">
        <v>137</v>
      </c>
      <c r="B290" t="s">
        <v>204</v>
      </c>
      <c r="C290">
        <v>1</v>
      </c>
      <c r="E290">
        <v>8</v>
      </c>
      <c r="F290">
        <v>6</v>
      </c>
      <c r="G290" t="s">
        <v>102</v>
      </c>
      <c r="H290">
        <f>SUM(I292:BZ292)</f>
        <v>59700</v>
      </c>
      <c r="I290" s="39">
        <f>$C$290*'[1]Production plan'!C123</f>
        <v>0</v>
      </c>
      <c r="J290" s="39">
        <f>$C$290*'[1]Production plan'!D123</f>
        <v>10</v>
      </c>
      <c r="K290" s="39">
        <f>$C$290*'[1]Production plan'!E123</f>
        <v>16</v>
      </c>
      <c r="L290" s="39">
        <f>$C$290*'[1]Production plan'!F123</f>
        <v>60</v>
      </c>
      <c r="M290" s="39">
        <f>$C$290*'[1]Production plan'!G123</f>
        <v>10</v>
      </c>
      <c r="N290" s="39">
        <f>$C$290*'[1]Production plan'!H123</f>
        <v>120</v>
      </c>
      <c r="O290" s="39">
        <f>$C$290*'[1]Production plan'!I123</f>
        <v>18</v>
      </c>
      <c r="P290" s="39">
        <f>$C$290*'[1]Production plan'!J123</f>
        <v>90</v>
      </c>
      <c r="Q290" s="39">
        <f>$C$290*'[1]Production plan'!K123</f>
        <v>140</v>
      </c>
      <c r="R290" s="39">
        <f>$C$290*'[1]Production plan'!L123</f>
        <v>175</v>
      </c>
      <c r="S290" s="39">
        <f>$C$290*'[1]Production plan'!M123</f>
        <v>280</v>
      </c>
      <c r="T290" s="39">
        <f>$C$290*'[1]Production plan'!N123</f>
        <v>100</v>
      </c>
      <c r="U290" s="39">
        <f>$C$290*'[1]Production plan'!O123</f>
        <v>450</v>
      </c>
      <c r="V290" s="39">
        <f>$C$290*'[1]Production plan'!P123</f>
        <v>200</v>
      </c>
      <c r="W290" s="39">
        <f>$C$290*'[1]Production plan'!Q123</f>
        <v>415</v>
      </c>
      <c r="X290" s="39">
        <f>$C$290*'[1]Production plan'!R123</f>
        <v>735</v>
      </c>
      <c r="Y290" s="39">
        <f>$C$290*'[1]Production plan'!S123</f>
        <v>765</v>
      </c>
      <c r="Z290" s="1">
        <f>$C$290*'[1]Production plan'!T123</f>
        <v>147</v>
      </c>
      <c r="AA290" s="1">
        <f>$C$290*'[1]Production plan'!U123</f>
        <v>0</v>
      </c>
      <c r="AB290" s="1">
        <f>$C$290*'[1]Production plan'!V123</f>
        <v>0</v>
      </c>
      <c r="AC290" s="39">
        <f>$C$290*'[1]Production plan'!W123</f>
        <v>480</v>
      </c>
      <c r="AD290" s="39">
        <f>$C$290*'[1]Production plan'!X123</f>
        <v>930</v>
      </c>
      <c r="AE290" s="39">
        <f>$C$290*'[1]Production plan'!Y123</f>
        <v>930</v>
      </c>
      <c r="AF290" s="39">
        <f>$C$290*'[1]Production plan'!Z123</f>
        <v>525</v>
      </c>
      <c r="AG290" s="39">
        <f>$C$290*'[1]Production plan'!AA123</f>
        <v>0</v>
      </c>
      <c r="AH290" s="39">
        <f>$C$290*'[1]Production plan'!AB123</f>
        <v>0</v>
      </c>
      <c r="AI290" s="39">
        <f>$C$290*'[1]Production plan'!AC123</f>
        <v>0</v>
      </c>
      <c r="AJ290" s="39">
        <f>$C$290*'[1]Production plan'!AD123</f>
        <v>0</v>
      </c>
      <c r="AK290" s="39">
        <f>$C$290*'[1]Production plan'!AE123</f>
        <v>0</v>
      </c>
      <c r="AL290" s="39">
        <f>$C$290*'[1]Production plan'!AF123</f>
        <v>0</v>
      </c>
      <c r="AM290" s="39">
        <f>$C$290*'[1]Production plan'!AG123</f>
        <v>0</v>
      </c>
      <c r="AN290" s="39">
        <f>$C$290*'[1]Production plan'!AH123</f>
        <v>0</v>
      </c>
      <c r="AO290" s="39">
        <f>$C$290*'[1]Production plan'!AI123</f>
        <v>0</v>
      </c>
      <c r="AP290" s="39">
        <f>$C$290*'[1]Production plan'!AJ123</f>
        <v>0</v>
      </c>
      <c r="AQ290" s="39">
        <f>$C$290*'[1]Production plan'!AK123</f>
        <v>0</v>
      </c>
      <c r="AR290" s="39">
        <f>$C$290*'[1]Production plan'!AL123</f>
        <v>0</v>
      </c>
      <c r="AS290" s="39">
        <f>$C$290*'[1]Production plan'!AM123</f>
        <v>0</v>
      </c>
      <c r="AT290" s="39">
        <f>$C$290*'[1]Production plan'!AN123</f>
        <v>0</v>
      </c>
      <c r="AU290" s="39">
        <f>$C$290*'[1]Production plan'!AO123</f>
        <v>0</v>
      </c>
      <c r="AV290" s="39">
        <f>$C$290*'[1]Production plan'!AP123</f>
        <v>0</v>
      </c>
      <c r="AW290" s="39">
        <f>$C$290*'[1]Production plan'!AQ123</f>
        <v>0</v>
      </c>
      <c r="AX290" s="39">
        <f>$C$290*'[1]Production plan'!AR123</f>
        <v>0</v>
      </c>
      <c r="AY290" s="39">
        <f>$C$290*'[1]Production plan'!AS123</f>
        <v>0</v>
      </c>
      <c r="AZ290" s="39">
        <f>$C$290*'[1]Production plan'!AT123</f>
        <v>400</v>
      </c>
      <c r="BA290" s="39">
        <f>$C$290*'[1]Production plan'!AU123</f>
        <v>750</v>
      </c>
      <c r="BB290" s="39">
        <f>$C$290*'[1]Production plan'!AV123</f>
        <v>1500</v>
      </c>
      <c r="BC290" s="39">
        <f>$C$290*'[1]Production plan'!AW123</f>
        <v>2750</v>
      </c>
      <c r="BD290" s="39">
        <f>$C$290*'[1]Production plan'!AX123</f>
        <v>3500</v>
      </c>
      <c r="BE290" s="39">
        <f>$C$290*'[1]Production plan'!AY123</f>
        <v>4300</v>
      </c>
      <c r="BF290" s="39">
        <f>$C$290*'[1]Production plan'!AZ123</f>
        <v>4300</v>
      </c>
      <c r="BG290" s="39">
        <f>$C$290*'[1]Production plan'!BA123</f>
        <v>1650</v>
      </c>
      <c r="BH290" s="39">
        <f>$C$290*'[1]Production plan'!BB123</f>
        <v>0</v>
      </c>
      <c r="BI290" s="39">
        <f>$C$290*'[1]Production plan'!BC123</f>
        <v>0</v>
      </c>
      <c r="BJ290" s="39">
        <f>$C$290*'[1]Production plan'!BD123</f>
        <v>0</v>
      </c>
      <c r="BK290" s="39">
        <f>$C$290*'[1]Production plan'!BE123</f>
        <v>0</v>
      </c>
      <c r="BL290" s="39">
        <f>$C$290*'[1]Production plan'!BF123</f>
        <v>0</v>
      </c>
      <c r="BM290" s="39">
        <f>$C$290*'[1]Production plan'!BG123</f>
        <v>0</v>
      </c>
      <c r="BN290" s="39">
        <f>$C$290*'[1]Production plan'!BH123</f>
        <v>1800</v>
      </c>
      <c r="BO290" s="39">
        <f>$C$290*'[1]Production plan'!BI123</f>
        <v>3000</v>
      </c>
      <c r="BP290" s="39">
        <f>$C$290*'[1]Production plan'!BJ123</f>
        <v>3000</v>
      </c>
      <c r="BQ290" s="39">
        <f>$C$290*'[1]Production plan'!BK123</f>
        <v>3500</v>
      </c>
      <c r="BR290" s="39">
        <f>$C$290*'[1]Production plan'!BL123</f>
        <v>3500</v>
      </c>
      <c r="BS290" s="39">
        <f>$C$290*'[1]Production plan'!BM123</f>
        <v>3500</v>
      </c>
      <c r="BT290" s="39">
        <f>$C$290*'[1]Production plan'!BN123</f>
        <v>3250</v>
      </c>
      <c r="BU290" s="39">
        <f>$C$290*'[1]Production plan'!BO123</f>
        <v>0</v>
      </c>
      <c r="BV290" s="39">
        <f>$C$290*'[1]Production plan'!BP123</f>
        <v>0</v>
      </c>
      <c r="BW290" s="39">
        <f>$C$290*'[1]Production plan'!BQ123</f>
        <v>0</v>
      </c>
      <c r="BX290" s="39">
        <f>$C$290*'[1]Production plan'!BR123</f>
        <v>3000</v>
      </c>
      <c r="BY290" s="39">
        <f>$C$290*'[1]Production plan'!BS123</f>
        <v>3700</v>
      </c>
      <c r="BZ290" s="39">
        <f>$C$290*'[1]Production plan'!BT123</f>
        <v>0</v>
      </c>
    </row>
    <row r="291" spans="1:78" hidden="1" x14ac:dyDescent="0.25"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</row>
    <row r="292" spans="1:78" x14ac:dyDescent="0.25">
      <c r="G292" t="s">
        <v>103</v>
      </c>
      <c r="J292" s="40">
        <v>150</v>
      </c>
      <c r="L292" s="40">
        <v>3300</v>
      </c>
      <c r="O292" s="40">
        <v>2250</v>
      </c>
      <c r="X292">
        <v>3000</v>
      </c>
      <c r="Z292" s="1">
        <v>750</v>
      </c>
      <c r="AC292">
        <v>2250</v>
      </c>
      <c r="AN292">
        <v>8000</v>
      </c>
      <c r="AZ292">
        <v>8000</v>
      </c>
      <c r="BC292">
        <v>8000</v>
      </c>
      <c r="BJ292">
        <v>8000</v>
      </c>
      <c r="BN292">
        <v>8000</v>
      </c>
      <c r="BS292">
        <v>8000</v>
      </c>
    </row>
    <row r="293" spans="1:78" hidden="1" x14ac:dyDescent="0.25">
      <c r="J293" s="40"/>
      <c r="L293" s="40"/>
      <c r="O293" s="40"/>
    </row>
    <row r="294" spans="1:78" x14ac:dyDescent="0.25">
      <c r="G294" t="s">
        <v>92</v>
      </c>
      <c r="I294">
        <f t="shared" ref="I294:O294" si="182">I295/AVERAGE(J290:P290)</f>
        <v>3.2407407407407409</v>
      </c>
      <c r="J294">
        <f t="shared" si="182"/>
        <v>4.4713656387665193</v>
      </c>
      <c r="K294">
        <f t="shared" si="182"/>
        <v>3.128874388254486</v>
      </c>
      <c r="L294">
        <f t="shared" si="182"/>
        <v>29.529411764705884</v>
      </c>
      <c r="M294">
        <f t="shared" si="182"/>
        <v>26.574214517876488</v>
      </c>
      <c r="N294">
        <f t="shared" si="182"/>
        <v>18.905027932960895</v>
      </c>
      <c r="O294">
        <f t="shared" si="182"/>
        <v>27.395121951219512</v>
      </c>
      <c r="P294">
        <f>P295/AVERAGE(Q290:W290)</f>
        <v>2.0125000000000002</v>
      </c>
      <c r="Q294">
        <f t="shared" ref="Q294:BZ294" si="183">Q295/AVERAGE(R290:X290)</f>
        <v>1.0878980891719745</v>
      </c>
      <c r="R294">
        <f t="shared" si="183"/>
        <v>0.45398981324278437</v>
      </c>
      <c r="S294">
        <f t="shared" si="183"/>
        <v>0.92105263157894735</v>
      </c>
      <c r="T294">
        <f t="shared" si="183"/>
        <v>0.69690265486725655</v>
      </c>
      <c r="U294">
        <f t="shared" si="183"/>
        <v>-0.55702917771883287</v>
      </c>
      <c r="V294">
        <f t="shared" si="183"/>
        <v>-1.046420141620771</v>
      </c>
      <c r="W294">
        <f t="shared" si="183"/>
        <v>-1.8204121687929342</v>
      </c>
      <c r="X294">
        <f t="shared" si="183"/>
        <v>3.164206642066421</v>
      </c>
      <c r="Y294">
        <f t="shared" si="183"/>
        <v>1.6384462151394423</v>
      </c>
      <c r="Z294" s="1">
        <f t="shared" si="183"/>
        <v>3.1958115183246072</v>
      </c>
      <c r="AA294" s="1">
        <f t="shared" si="183"/>
        <v>3.1958115183246072</v>
      </c>
      <c r="AB294" s="1">
        <f t="shared" si="183"/>
        <v>3.1958115183246072</v>
      </c>
      <c r="AC294">
        <f t="shared" si="183"/>
        <v>15.262054507337526</v>
      </c>
      <c r="AD294">
        <f t="shared" si="183"/>
        <v>20.542955326460479</v>
      </c>
      <c r="AE294">
        <f t="shared" si="183"/>
        <v>44.533333333333331</v>
      </c>
      <c r="AF294" t="e">
        <f t="shared" si="183"/>
        <v>#DIV/0!</v>
      </c>
      <c r="AG294" t="e">
        <f t="shared" si="183"/>
        <v>#DIV/0!</v>
      </c>
      <c r="AH294" t="e">
        <f t="shared" si="183"/>
        <v>#DIV/0!</v>
      </c>
      <c r="AI294" t="e">
        <f t="shared" si="183"/>
        <v>#DIV/0!</v>
      </c>
      <c r="AJ294" t="e">
        <f t="shared" si="183"/>
        <v>#DIV/0!</v>
      </c>
      <c r="AK294" t="e">
        <f t="shared" si="183"/>
        <v>#DIV/0!</v>
      </c>
      <c r="AL294" t="e">
        <f t="shared" si="183"/>
        <v>#DIV/0!</v>
      </c>
      <c r="AM294" t="e">
        <f t="shared" si="183"/>
        <v>#DIV/0!</v>
      </c>
      <c r="AN294" t="e">
        <f t="shared" si="183"/>
        <v>#DIV/0!</v>
      </c>
      <c r="AO294" t="e">
        <f t="shared" si="183"/>
        <v>#DIV/0!</v>
      </c>
      <c r="AP294" t="e">
        <f t="shared" si="183"/>
        <v>#DIV/0!</v>
      </c>
      <c r="AQ294" t="e">
        <f t="shared" si="183"/>
        <v>#DIV/0!</v>
      </c>
      <c r="AR294" t="e">
        <f t="shared" si="183"/>
        <v>#DIV/0!</v>
      </c>
      <c r="AS294">
        <f t="shared" si="183"/>
        <v>189.26249999999999</v>
      </c>
      <c r="AT294">
        <f t="shared" si="183"/>
        <v>65.830434782608705</v>
      </c>
      <c r="AU294">
        <f t="shared" si="183"/>
        <v>28.567924528301887</v>
      </c>
      <c r="AV294">
        <f t="shared" si="183"/>
        <v>14.019444444444444</v>
      </c>
      <c r="AW294">
        <f t="shared" si="183"/>
        <v>8.5061797752809003</v>
      </c>
      <c r="AX294">
        <f t="shared" si="183"/>
        <v>5.7352272727272728</v>
      </c>
      <c r="AY294">
        <f t="shared" si="183"/>
        <v>4.3259999999999996</v>
      </c>
      <c r="AZ294">
        <f t="shared" si="183"/>
        <v>6.8749333333333338</v>
      </c>
      <c r="BA294">
        <f t="shared" si="183"/>
        <v>6.8697222222222223</v>
      </c>
      <c r="BB294">
        <f t="shared" si="183"/>
        <v>6.8578787878787875</v>
      </c>
      <c r="BC294">
        <f t="shared" si="183"/>
        <v>10.902181818181818</v>
      </c>
      <c r="BD294">
        <f t="shared" si="183"/>
        <v>12.234634146341463</v>
      </c>
      <c r="BE294">
        <f t="shared" si="183"/>
        <v>16.017647058823531</v>
      </c>
      <c r="BF294">
        <f t="shared" si="183"/>
        <v>39.518181818181816</v>
      </c>
      <c r="BG294">
        <f t="shared" si="183"/>
        <v>29.80833333333333</v>
      </c>
      <c r="BH294">
        <f t="shared" si="183"/>
        <v>11.178125000000001</v>
      </c>
      <c r="BI294">
        <f t="shared" si="183"/>
        <v>6.8788461538461538</v>
      </c>
      <c r="BJ294">
        <f t="shared" si="183"/>
        <v>9.7039823008849559</v>
      </c>
      <c r="BK294">
        <f t="shared" si="183"/>
        <v>7.4091216216216216</v>
      </c>
      <c r="BL294">
        <f t="shared" si="183"/>
        <v>5.9920765027322407</v>
      </c>
      <c r="BM294">
        <f t="shared" si="183"/>
        <v>5.0883990719257541</v>
      </c>
      <c r="BN294">
        <f t="shared" si="183"/>
        <v>7.749620253164557</v>
      </c>
      <c r="BO294">
        <f t="shared" si="183"/>
        <v>7.8838805970149259</v>
      </c>
      <c r="BP294">
        <f t="shared" si="183"/>
        <v>8.0767272727272736</v>
      </c>
      <c r="BQ294">
        <f t="shared" si="183"/>
        <v>6.5324528301886788</v>
      </c>
      <c r="BR294">
        <f t="shared" si="183"/>
        <v>4.6137546468401487</v>
      </c>
      <c r="BS294">
        <f t="shared" si="183"/>
        <v>9.4025125628140707</v>
      </c>
      <c r="BT294">
        <f t="shared" si="183"/>
        <v>9.0582089552238791</v>
      </c>
      <c r="BU294">
        <f t="shared" si="183"/>
        <v>7.5485074626865671</v>
      </c>
      <c r="BV294">
        <f t="shared" si="183"/>
        <v>6.0388059701492534</v>
      </c>
      <c r="BW294">
        <f t="shared" si="183"/>
        <v>4.5291044776119396</v>
      </c>
      <c r="BX294">
        <f t="shared" si="183"/>
        <v>3.845945945945946</v>
      </c>
      <c r="BY294" t="e">
        <f t="shared" si="183"/>
        <v>#DIV/0!</v>
      </c>
      <c r="BZ294" t="e">
        <f t="shared" si="183"/>
        <v>#DIV/0!</v>
      </c>
    </row>
    <row r="295" spans="1:78" x14ac:dyDescent="0.25">
      <c r="G295" t="s">
        <v>95</v>
      </c>
      <c r="I295" s="39">
        <v>150</v>
      </c>
      <c r="J295" s="39">
        <f>I295+J292-J290</f>
        <v>290</v>
      </c>
      <c r="K295" s="39">
        <f t="shared" ref="K295:O295" si="184">J295+K292-K290</f>
        <v>274</v>
      </c>
      <c r="L295" s="39">
        <f t="shared" si="184"/>
        <v>3514</v>
      </c>
      <c r="M295" s="39">
        <f t="shared" si="184"/>
        <v>3504</v>
      </c>
      <c r="N295" s="39">
        <f t="shared" si="184"/>
        <v>3384</v>
      </c>
      <c r="O295" s="39">
        <f t="shared" si="184"/>
        <v>5616</v>
      </c>
      <c r="P295" s="20">
        <v>506</v>
      </c>
      <c r="Q295" s="39">
        <f t="shared" ref="Q295:R295" si="185">P295+Q292-Q290</f>
        <v>366</v>
      </c>
      <c r="R295" s="39">
        <f t="shared" si="185"/>
        <v>191</v>
      </c>
      <c r="S295" s="20">
        <v>370</v>
      </c>
      <c r="T295" s="39">
        <f t="shared" ref="T295:AB295" si="186">S295+T292-T290</f>
        <v>270</v>
      </c>
      <c r="U295" s="39">
        <f t="shared" si="186"/>
        <v>-180</v>
      </c>
      <c r="V295" s="39">
        <f t="shared" si="186"/>
        <v>-380</v>
      </c>
      <c r="W295" s="39">
        <f t="shared" si="186"/>
        <v>-795</v>
      </c>
      <c r="X295" s="39">
        <f t="shared" si="186"/>
        <v>1470</v>
      </c>
      <c r="Y295" s="39">
        <f t="shared" si="186"/>
        <v>705</v>
      </c>
      <c r="Z295" s="1">
        <f t="shared" si="186"/>
        <v>1308</v>
      </c>
      <c r="AA295" s="1">
        <f t="shared" si="186"/>
        <v>1308</v>
      </c>
      <c r="AB295" s="1">
        <f t="shared" si="186"/>
        <v>1308</v>
      </c>
      <c r="AC295" s="20">
        <f>4500+700</f>
        <v>5200</v>
      </c>
      <c r="AD295" s="39">
        <f t="shared" ref="AD295:BZ295" si="187">AC295+AD292-AD290</f>
        <v>4270</v>
      </c>
      <c r="AE295" s="39">
        <f t="shared" si="187"/>
        <v>3340</v>
      </c>
      <c r="AF295" s="39">
        <f t="shared" si="187"/>
        <v>2815</v>
      </c>
      <c r="AG295" s="39">
        <f t="shared" si="187"/>
        <v>2815</v>
      </c>
      <c r="AH295" s="39">
        <f t="shared" si="187"/>
        <v>2815</v>
      </c>
      <c r="AI295" s="39">
        <f t="shared" si="187"/>
        <v>2815</v>
      </c>
      <c r="AJ295" s="39">
        <f t="shared" si="187"/>
        <v>2815</v>
      </c>
      <c r="AK295" s="39">
        <f t="shared" si="187"/>
        <v>2815</v>
      </c>
      <c r="AL295" s="39">
        <f t="shared" si="187"/>
        <v>2815</v>
      </c>
      <c r="AM295" s="39">
        <f t="shared" si="187"/>
        <v>2815</v>
      </c>
      <c r="AN295" s="39">
        <f t="shared" si="187"/>
        <v>10815</v>
      </c>
      <c r="AO295" s="39">
        <f t="shared" si="187"/>
        <v>10815</v>
      </c>
      <c r="AP295" s="39">
        <f t="shared" si="187"/>
        <v>10815</v>
      </c>
      <c r="AQ295" s="39">
        <f t="shared" si="187"/>
        <v>10815</v>
      </c>
      <c r="AR295" s="39">
        <f t="shared" si="187"/>
        <v>10815</v>
      </c>
      <c r="AS295" s="39">
        <f t="shared" si="187"/>
        <v>10815</v>
      </c>
      <c r="AT295" s="39">
        <f t="shared" si="187"/>
        <v>10815</v>
      </c>
      <c r="AU295" s="39">
        <f t="shared" si="187"/>
        <v>10815</v>
      </c>
      <c r="AV295" s="39">
        <f t="shared" si="187"/>
        <v>10815</v>
      </c>
      <c r="AW295" s="39">
        <f t="shared" si="187"/>
        <v>10815</v>
      </c>
      <c r="AX295" s="39">
        <f t="shared" si="187"/>
        <v>10815</v>
      </c>
      <c r="AY295" s="39">
        <f t="shared" si="187"/>
        <v>10815</v>
      </c>
      <c r="AZ295" s="39">
        <f t="shared" si="187"/>
        <v>18415</v>
      </c>
      <c r="BA295" s="39">
        <f t="shared" si="187"/>
        <v>17665</v>
      </c>
      <c r="BB295" s="39">
        <f t="shared" si="187"/>
        <v>16165</v>
      </c>
      <c r="BC295" s="39">
        <f t="shared" si="187"/>
        <v>21415</v>
      </c>
      <c r="BD295" s="39">
        <f t="shared" si="187"/>
        <v>17915</v>
      </c>
      <c r="BE295" s="39">
        <f t="shared" si="187"/>
        <v>13615</v>
      </c>
      <c r="BF295" s="39">
        <f t="shared" si="187"/>
        <v>9315</v>
      </c>
      <c r="BG295" s="39">
        <f t="shared" si="187"/>
        <v>7665</v>
      </c>
      <c r="BH295" s="39">
        <f t="shared" si="187"/>
        <v>7665</v>
      </c>
      <c r="BI295" s="39">
        <f t="shared" si="187"/>
        <v>7665</v>
      </c>
      <c r="BJ295" s="39">
        <f t="shared" si="187"/>
        <v>15665</v>
      </c>
      <c r="BK295" s="39">
        <f t="shared" si="187"/>
        <v>15665</v>
      </c>
      <c r="BL295" s="39">
        <f t="shared" si="187"/>
        <v>15665</v>
      </c>
      <c r="BM295" s="39">
        <f t="shared" si="187"/>
        <v>15665</v>
      </c>
      <c r="BN295" s="39">
        <f t="shared" si="187"/>
        <v>21865</v>
      </c>
      <c r="BO295" s="39">
        <f t="shared" si="187"/>
        <v>18865</v>
      </c>
      <c r="BP295" s="39">
        <f t="shared" si="187"/>
        <v>15865</v>
      </c>
      <c r="BQ295" s="39">
        <f t="shared" si="187"/>
        <v>12365</v>
      </c>
      <c r="BR295" s="39">
        <f t="shared" si="187"/>
        <v>8865</v>
      </c>
      <c r="BS295" s="39">
        <f t="shared" si="187"/>
        <v>13365</v>
      </c>
      <c r="BT295" s="39">
        <f t="shared" si="187"/>
        <v>10115</v>
      </c>
      <c r="BU295" s="39">
        <f t="shared" si="187"/>
        <v>10115</v>
      </c>
      <c r="BV295" s="39">
        <f t="shared" si="187"/>
        <v>10115</v>
      </c>
      <c r="BW295" s="39">
        <f t="shared" si="187"/>
        <v>10115</v>
      </c>
      <c r="BX295" s="39">
        <f t="shared" si="187"/>
        <v>7115</v>
      </c>
      <c r="BY295" s="39">
        <f t="shared" si="187"/>
        <v>3415</v>
      </c>
      <c r="BZ295" s="39">
        <f t="shared" si="187"/>
        <v>3415</v>
      </c>
    </row>
    <row r="297" spans="1:78" x14ac:dyDescent="0.25">
      <c r="A297" t="s">
        <v>138</v>
      </c>
      <c r="B297" t="s">
        <v>205</v>
      </c>
      <c r="D297">
        <v>1</v>
      </c>
      <c r="E297">
        <v>8</v>
      </c>
      <c r="G297" t="s">
        <v>102</v>
      </c>
      <c r="H297">
        <f>SUM(I299:BZ299)</f>
        <v>64500</v>
      </c>
      <c r="I297" s="39">
        <f>$D$297*'[1]Production plan'!C126</f>
        <v>0</v>
      </c>
      <c r="J297" s="39">
        <f>$D$297*'[1]Production plan'!D126</f>
        <v>0</v>
      </c>
      <c r="K297" s="39">
        <f>$D$297*'[1]Production plan'!E126</f>
        <v>0</v>
      </c>
      <c r="L297" s="39">
        <f>$D$297*'[1]Production plan'!F126</f>
        <v>0</v>
      </c>
      <c r="M297" s="39">
        <f>$D$297*'[1]Production plan'!G126</f>
        <v>0</v>
      </c>
      <c r="N297" s="39">
        <f>$D$297*'[1]Production plan'!H126</f>
        <v>0</v>
      </c>
      <c r="O297" s="39">
        <f>$D$297*'[1]Production plan'!I126</f>
        <v>0</v>
      </c>
      <c r="P297" s="39">
        <f>$D$297*'[1]Production plan'!J126</f>
        <v>0</v>
      </c>
      <c r="Q297" s="39">
        <f>$D$297*'[1]Production plan'!K126</f>
        <v>0</v>
      </c>
      <c r="R297" s="39">
        <f>$D$297*'[1]Production plan'!L126</f>
        <v>0</v>
      </c>
      <c r="S297" s="39">
        <f>$D$297*'[1]Production plan'!M126</f>
        <v>0</v>
      </c>
      <c r="T297" s="39">
        <f>$D$297*'[1]Production plan'!N126</f>
        <v>0</v>
      </c>
      <c r="U297" s="39">
        <f>$D$297*'[1]Production plan'!O126</f>
        <v>0</v>
      </c>
      <c r="V297" s="39">
        <f>$D$297*'[1]Production plan'!P126</f>
        <v>0</v>
      </c>
      <c r="W297" s="39">
        <f>$D$297*'[1]Production plan'!Q126</f>
        <v>0</v>
      </c>
      <c r="X297" s="39">
        <f>$D$297*'[1]Production plan'!R126</f>
        <v>0</v>
      </c>
      <c r="Y297" s="39">
        <f>$D$297*'[1]Production plan'!S126</f>
        <v>0</v>
      </c>
      <c r="Z297" s="1">
        <f>$D$297*'[1]Production plan'!T126</f>
        <v>0</v>
      </c>
      <c r="AA297" s="1">
        <f>$D$297*'[1]Production plan'!U126</f>
        <v>0</v>
      </c>
      <c r="AB297" s="1">
        <f>$D$297*'[1]Production plan'!V126</f>
        <v>0</v>
      </c>
      <c r="AC297" s="39">
        <f>$D$297*'[1]Production plan'!W126</f>
        <v>0</v>
      </c>
      <c r="AD297" s="39">
        <f>$D$297*'[1]Production plan'!X126</f>
        <v>0</v>
      </c>
      <c r="AE297" s="39">
        <f>$D$297*'[1]Production plan'!Y126</f>
        <v>0</v>
      </c>
      <c r="AF297" s="39">
        <f>$D$297*'[1]Production plan'!Z126</f>
        <v>0</v>
      </c>
      <c r="AG297" s="39">
        <f>$D$297*'[1]Production plan'!AA126</f>
        <v>0</v>
      </c>
      <c r="AH297" s="39">
        <f>$D$297*'[1]Production plan'!AB126</f>
        <v>0</v>
      </c>
      <c r="AI297" s="39">
        <f>$D$297*'[1]Production plan'!AC126</f>
        <v>0</v>
      </c>
      <c r="AJ297" s="39">
        <f>$D$297*'[1]Production plan'!AD126</f>
        <v>30</v>
      </c>
      <c r="AK297" s="39">
        <f>$D$297*'[1]Production plan'!AE126</f>
        <v>75</v>
      </c>
      <c r="AL297" s="39">
        <f>$D$297*'[1]Production plan'!AF126</f>
        <v>150</v>
      </c>
      <c r="AM297" s="39">
        <f>$D$297*'[1]Production plan'!AG126</f>
        <v>250</v>
      </c>
      <c r="AN297" s="39">
        <f>$D$297*'[1]Production plan'!AH126</f>
        <v>500</v>
      </c>
      <c r="AO297" s="39">
        <f>$D$297*'[1]Production plan'!AI126</f>
        <v>600</v>
      </c>
      <c r="AP297" s="39">
        <f>$D$297*'[1]Production plan'!AJ126</f>
        <v>1000</v>
      </c>
      <c r="AQ297" s="39">
        <f>$D$297*'[1]Production plan'!AK126</f>
        <v>1250</v>
      </c>
      <c r="AR297" s="39">
        <f>$D$297*'[1]Production plan'!AL126</f>
        <v>1500</v>
      </c>
      <c r="AS297" s="39">
        <f>$D$297*'[1]Production plan'!AM126</f>
        <v>1500</v>
      </c>
      <c r="AT297" s="39">
        <f>$D$297*'[1]Production plan'!AN126</f>
        <v>1500</v>
      </c>
      <c r="AU297" s="39">
        <f>$D$297*'[1]Production plan'!AO126</f>
        <v>0</v>
      </c>
      <c r="AV297" s="39">
        <f>$D$297*'[1]Production plan'!AP126</f>
        <v>2120</v>
      </c>
      <c r="AW297" s="39">
        <f>$D$297*'[1]Production plan'!AQ126</f>
        <v>2300</v>
      </c>
      <c r="AX297" s="39">
        <f>$D$297*'[1]Production plan'!AR126</f>
        <v>0</v>
      </c>
      <c r="AY297" s="39">
        <f>$D$297*'[1]Production plan'!AS126</f>
        <v>0</v>
      </c>
      <c r="AZ297" s="39">
        <f>$D$297*'[1]Production plan'!AT126</f>
        <v>0</v>
      </c>
      <c r="BA297" s="39">
        <f>$D$297*'[1]Production plan'!AU126</f>
        <v>0</v>
      </c>
      <c r="BB297" s="39">
        <f>$D$297*'[1]Production plan'!AV126</f>
        <v>0</v>
      </c>
      <c r="BC297" s="39">
        <f>$D$297*'[1]Production plan'!AW126</f>
        <v>0</v>
      </c>
      <c r="BD297" s="39">
        <f>$D$297*'[1]Production plan'!AX126</f>
        <v>0</v>
      </c>
      <c r="BE297" s="39">
        <f>$D$297*'[1]Production plan'!AY126</f>
        <v>0</v>
      </c>
      <c r="BF297" s="39">
        <f>$D$297*'[1]Production plan'!AZ126</f>
        <v>0</v>
      </c>
      <c r="BG297" s="39">
        <f>$D$297*'[1]Production plan'!BA126</f>
        <v>0</v>
      </c>
      <c r="BH297" s="39">
        <f>$D$297*'[1]Production plan'!BB126</f>
        <v>3000</v>
      </c>
      <c r="BI297" s="39">
        <f>$D$297*'[1]Production plan'!BC126</f>
        <v>7000</v>
      </c>
      <c r="BJ297" s="39">
        <f>$D$297*'[1]Production plan'!BD126</f>
        <v>7000</v>
      </c>
      <c r="BK297" s="39">
        <f>$D$297*'[1]Production plan'!BE126</f>
        <v>7000</v>
      </c>
      <c r="BL297" s="39">
        <f>$D$297*'[1]Production plan'!BF126</f>
        <v>7000</v>
      </c>
      <c r="BM297" s="39">
        <f>$D$297*'[1]Production plan'!BG126</f>
        <v>4450</v>
      </c>
      <c r="BN297" s="39">
        <f>$D$297*'[1]Production plan'!BH126</f>
        <v>0</v>
      </c>
      <c r="BO297" s="39">
        <f>$D$297*'[1]Production plan'!BI126</f>
        <v>0</v>
      </c>
      <c r="BP297" s="39">
        <f>$D$297*'[1]Production plan'!BJ126</f>
        <v>0</v>
      </c>
      <c r="BQ297" s="39">
        <f>$D$297*'[1]Production plan'!BK126</f>
        <v>0</v>
      </c>
      <c r="BR297" s="39">
        <f>$D$297*'[1]Production plan'!BL126</f>
        <v>0</v>
      </c>
      <c r="BS297" s="39">
        <f>$D$297*'[1]Production plan'!BM126</f>
        <v>0</v>
      </c>
      <c r="BT297" s="39">
        <f>$D$297*'[1]Production plan'!BN126</f>
        <v>0</v>
      </c>
      <c r="BU297" s="39">
        <f>$D$297*'[1]Production plan'!BO126</f>
        <v>7300</v>
      </c>
      <c r="BV297" s="39">
        <f>$D$297*'[1]Production plan'!BP126</f>
        <v>7300</v>
      </c>
      <c r="BW297" s="39">
        <f>$D$297*'[1]Production plan'!BQ126</f>
        <v>5025</v>
      </c>
      <c r="BX297" s="39">
        <f>$D$297*'[1]Production plan'!BR126</f>
        <v>0</v>
      </c>
      <c r="BY297" s="39">
        <f>$D$297*'[1]Production plan'!BS126</f>
        <v>0</v>
      </c>
      <c r="BZ297" s="39">
        <f>$D$297*'[1]Production plan'!BT126</f>
        <v>0</v>
      </c>
    </row>
    <row r="298" spans="1:78" hidden="1" x14ac:dyDescent="0.25"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</row>
    <row r="299" spans="1:78" x14ac:dyDescent="0.25">
      <c r="G299" t="s">
        <v>103</v>
      </c>
      <c r="Z299" s="27">
        <v>4500</v>
      </c>
      <c r="AP299">
        <v>6000</v>
      </c>
      <c r="BB299">
        <v>6000</v>
      </c>
      <c r="BE299">
        <v>10000</v>
      </c>
      <c r="BG299">
        <v>10000</v>
      </c>
      <c r="BH299">
        <v>8000</v>
      </c>
      <c r="BQ299">
        <v>10000</v>
      </c>
      <c r="BS299">
        <v>10000</v>
      </c>
    </row>
    <row r="300" spans="1:78" hidden="1" x14ac:dyDescent="0.25">
      <c r="W300" s="40"/>
    </row>
    <row r="301" spans="1:78" x14ac:dyDescent="0.25">
      <c r="G301" t="s">
        <v>92</v>
      </c>
      <c r="I301" t="e">
        <f t="shared" ref="I301:O301" si="188">I302/AVERAGE(J297:P297)</f>
        <v>#DIV/0!</v>
      </c>
      <c r="J301" t="e">
        <f t="shared" si="188"/>
        <v>#DIV/0!</v>
      </c>
      <c r="K301" t="e">
        <f t="shared" si="188"/>
        <v>#DIV/0!</v>
      </c>
      <c r="L301" t="e">
        <f t="shared" si="188"/>
        <v>#DIV/0!</v>
      </c>
      <c r="M301" t="e">
        <f t="shared" si="188"/>
        <v>#DIV/0!</v>
      </c>
      <c r="N301" t="e">
        <f t="shared" si="188"/>
        <v>#DIV/0!</v>
      </c>
      <c r="O301" t="e">
        <f t="shared" si="188"/>
        <v>#DIV/0!</v>
      </c>
      <c r="P301" t="e">
        <f>P302/AVERAGE(Q297:W297)</f>
        <v>#DIV/0!</v>
      </c>
      <c r="Q301" t="e">
        <f t="shared" ref="Q301:BA301" si="189">Q302/AVERAGE(R297:X297)</f>
        <v>#DIV/0!</v>
      </c>
      <c r="R301" t="e">
        <f t="shared" si="189"/>
        <v>#DIV/0!</v>
      </c>
      <c r="S301" t="e">
        <f t="shared" si="189"/>
        <v>#DIV/0!</v>
      </c>
      <c r="T301" t="e">
        <f t="shared" si="189"/>
        <v>#DIV/0!</v>
      </c>
      <c r="U301" t="e">
        <f t="shared" si="189"/>
        <v>#DIV/0!</v>
      </c>
      <c r="V301" t="e">
        <f t="shared" si="189"/>
        <v>#DIV/0!</v>
      </c>
      <c r="W301" t="e">
        <f t="shared" si="189"/>
        <v>#DIV/0!</v>
      </c>
      <c r="X301" t="e">
        <f t="shared" si="189"/>
        <v>#DIV/0!</v>
      </c>
      <c r="Y301" t="e">
        <f t="shared" si="189"/>
        <v>#DIV/0!</v>
      </c>
      <c r="Z301" s="1" t="e">
        <f t="shared" si="189"/>
        <v>#DIV/0!</v>
      </c>
      <c r="AA301" s="1" t="e">
        <f t="shared" si="189"/>
        <v>#DIV/0!</v>
      </c>
      <c r="AB301" s="1" t="e">
        <f t="shared" si="189"/>
        <v>#DIV/0!</v>
      </c>
      <c r="AC301">
        <f t="shared" si="189"/>
        <v>1050</v>
      </c>
      <c r="AD301">
        <f t="shared" si="189"/>
        <v>300</v>
      </c>
      <c r="AE301">
        <f t="shared" si="189"/>
        <v>123.52941176470587</v>
      </c>
      <c r="AF301">
        <f t="shared" si="189"/>
        <v>62.376237623762378</v>
      </c>
      <c r="AG301">
        <f t="shared" si="189"/>
        <v>31.343283582089551</v>
      </c>
      <c r="AH301">
        <f t="shared" si="189"/>
        <v>19.626168224299064</v>
      </c>
      <c r="AI301">
        <f t="shared" si="189"/>
        <v>12.092130518234164</v>
      </c>
      <c r="AJ301">
        <f t="shared" si="189"/>
        <v>8.1803921568627445</v>
      </c>
      <c r="AK301">
        <f t="shared" si="189"/>
        <v>5.86</v>
      </c>
      <c r="AL301">
        <f t="shared" si="189"/>
        <v>4.502272727272727</v>
      </c>
      <c r="AM301">
        <f t="shared" si="189"/>
        <v>3.5624203821656053</v>
      </c>
      <c r="AN301">
        <f t="shared" si="189"/>
        <v>3.3285714285714287</v>
      </c>
      <c r="AO301">
        <f t="shared" si="189"/>
        <v>2.2846674182638105</v>
      </c>
      <c r="AP301">
        <f t="shared" si="189"/>
        <v>5.4341199606686335</v>
      </c>
      <c r="AQ301">
        <f t="shared" si="189"/>
        <v>5.2146860986547088</v>
      </c>
      <c r="AR301">
        <f t="shared" si="189"/>
        <v>4.8537735849056602</v>
      </c>
      <c r="AS301">
        <f t="shared" si="189"/>
        <v>4.3099662162162167</v>
      </c>
      <c r="AT301">
        <f t="shared" si="189"/>
        <v>3.3970588235294117</v>
      </c>
      <c r="AU301">
        <f t="shared" si="189"/>
        <v>3.3970588235294117</v>
      </c>
      <c r="AV301">
        <f t="shared" si="189"/>
        <v>7.6086956521739135E-2</v>
      </c>
      <c r="AW301" t="e">
        <f t="shared" si="189"/>
        <v>#DIV/0!</v>
      </c>
      <c r="AX301" t="e">
        <f t="shared" si="189"/>
        <v>#DIV/0!</v>
      </c>
      <c r="AY301" t="e">
        <f t="shared" si="189"/>
        <v>#DIV/0!</v>
      </c>
      <c r="AZ301" t="e">
        <f t="shared" si="189"/>
        <v>#DIV/0!</v>
      </c>
      <c r="BA301">
        <f t="shared" si="189"/>
        <v>-5.3083333333333336</v>
      </c>
      <c r="BB301">
        <f>BB302/AVERAGE(BC297:BI297)</f>
        <v>2.6074999999999999</v>
      </c>
      <c r="BC301">
        <f t="shared" ref="BC301:BZ301" si="190">BC302/AVERAGE(BD297:BJ297)</f>
        <v>1.5338235294117648</v>
      </c>
      <c r="BD301">
        <f t="shared" si="190"/>
        <v>1.0864583333333333</v>
      </c>
      <c r="BE301">
        <f t="shared" si="190"/>
        <v>3.0991935483870967</v>
      </c>
      <c r="BF301">
        <f t="shared" si="190"/>
        <v>2.7101551480959096</v>
      </c>
      <c r="BG301">
        <f t="shared" si="190"/>
        <v>4.6847672778561353</v>
      </c>
      <c r="BH301">
        <f t="shared" si="190"/>
        <v>6.1964560862865952</v>
      </c>
      <c r="BI301">
        <f t="shared" si="190"/>
        <v>5.9754420432220039</v>
      </c>
      <c r="BJ301">
        <f t="shared" si="190"/>
        <v>5.5867208672086717</v>
      </c>
      <c r="BK301">
        <f t="shared" si="190"/>
        <v>4.7227074235807862</v>
      </c>
      <c r="BL301">
        <f t="shared" si="190"/>
        <v>1.1404494382022472</v>
      </c>
      <c r="BM301" t="e">
        <f t="shared" si="190"/>
        <v>#DIV/0!</v>
      </c>
      <c r="BN301">
        <f t="shared" si="190"/>
        <v>-3.5719178082191778</v>
      </c>
      <c r="BO301">
        <f t="shared" si="190"/>
        <v>-1.7859589041095889</v>
      </c>
      <c r="BP301">
        <f t="shared" si="190"/>
        <v>-1.3286624203821658</v>
      </c>
      <c r="BQ301">
        <f t="shared" si="190"/>
        <v>2.2382165605095543</v>
      </c>
      <c r="BR301">
        <f t="shared" si="190"/>
        <v>2.2382165605095543</v>
      </c>
      <c r="BS301">
        <f t="shared" si="190"/>
        <v>5.8050955414012746</v>
      </c>
      <c r="BT301">
        <f t="shared" si="190"/>
        <v>4.9757961783439484</v>
      </c>
      <c r="BU301">
        <f t="shared" si="190"/>
        <v>3.6409736308316432</v>
      </c>
      <c r="BV301">
        <f t="shared" si="190"/>
        <v>1.3333333333333333</v>
      </c>
      <c r="BW301" t="e">
        <f t="shared" si="190"/>
        <v>#DIV/0!</v>
      </c>
      <c r="BX301" t="e">
        <f t="shared" si="190"/>
        <v>#DIV/0!</v>
      </c>
      <c r="BY301" t="e">
        <f t="shared" si="190"/>
        <v>#DIV/0!</v>
      </c>
      <c r="BZ301" t="e">
        <f t="shared" si="190"/>
        <v>#DIV/0!</v>
      </c>
    </row>
    <row r="302" spans="1:78" x14ac:dyDescent="0.25">
      <c r="G302" t="s">
        <v>95</v>
      </c>
      <c r="I302" s="39">
        <v>0</v>
      </c>
      <c r="J302" s="39">
        <f>I302+J299-J297</f>
        <v>0</v>
      </c>
      <c r="K302" s="39">
        <f t="shared" ref="K302:BV302" si="191">J302+K299-K297</f>
        <v>0</v>
      </c>
      <c r="L302" s="39">
        <f t="shared" si="191"/>
        <v>0</v>
      </c>
      <c r="M302" s="39">
        <f t="shared" si="191"/>
        <v>0</v>
      </c>
      <c r="N302" s="39">
        <f t="shared" si="191"/>
        <v>0</v>
      </c>
      <c r="O302" s="39">
        <f t="shared" si="191"/>
        <v>0</v>
      </c>
      <c r="P302" s="39">
        <f t="shared" si="191"/>
        <v>0</v>
      </c>
      <c r="Q302" s="39">
        <f t="shared" si="191"/>
        <v>0</v>
      </c>
      <c r="R302" s="39">
        <f t="shared" si="191"/>
        <v>0</v>
      </c>
      <c r="S302" s="39">
        <f t="shared" si="191"/>
        <v>0</v>
      </c>
      <c r="T302" s="39">
        <f t="shared" si="191"/>
        <v>0</v>
      </c>
      <c r="U302" s="39">
        <f t="shared" si="191"/>
        <v>0</v>
      </c>
      <c r="V302" s="39">
        <f t="shared" si="191"/>
        <v>0</v>
      </c>
      <c r="W302" s="39">
        <f t="shared" si="191"/>
        <v>0</v>
      </c>
      <c r="X302" s="39">
        <f t="shared" si="191"/>
        <v>0</v>
      </c>
      <c r="Y302" s="39">
        <f t="shared" si="191"/>
        <v>0</v>
      </c>
      <c r="Z302" s="1">
        <f t="shared" si="191"/>
        <v>4500</v>
      </c>
      <c r="AA302" s="1">
        <f t="shared" si="191"/>
        <v>4500</v>
      </c>
      <c r="AB302" s="1">
        <f t="shared" si="191"/>
        <v>4500</v>
      </c>
      <c r="AC302" s="39">
        <f t="shared" si="191"/>
        <v>4500</v>
      </c>
      <c r="AD302" s="39">
        <f t="shared" si="191"/>
        <v>4500</v>
      </c>
      <c r="AE302" s="39">
        <f t="shared" si="191"/>
        <v>4500</v>
      </c>
      <c r="AF302" s="39">
        <f t="shared" si="191"/>
        <v>4500</v>
      </c>
      <c r="AG302" s="39">
        <f t="shared" si="191"/>
        <v>4500</v>
      </c>
      <c r="AH302" s="39">
        <f t="shared" si="191"/>
        <v>4500</v>
      </c>
      <c r="AI302" s="39">
        <f t="shared" si="191"/>
        <v>4500</v>
      </c>
      <c r="AJ302" s="39">
        <f>AI302+AJ299-AJ297</f>
        <v>4470</v>
      </c>
      <c r="AK302" s="39">
        <f t="shared" si="191"/>
        <v>4395</v>
      </c>
      <c r="AL302" s="39">
        <f t="shared" si="191"/>
        <v>4245</v>
      </c>
      <c r="AM302" s="39">
        <f t="shared" si="191"/>
        <v>3995</v>
      </c>
      <c r="AN302" s="39">
        <f t="shared" si="191"/>
        <v>3495</v>
      </c>
      <c r="AO302" s="39">
        <f t="shared" si="191"/>
        <v>2895</v>
      </c>
      <c r="AP302" s="39">
        <f t="shared" si="191"/>
        <v>7895</v>
      </c>
      <c r="AQ302" s="39">
        <f t="shared" si="191"/>
        <v>6645</v>
      </c>
      <c r="AR302" s="39">
        <f t="shared" si="191"/>
        <v>5145</v>
      </c>
      <c r="AS302" s="39">
        <f t="shared" si="191"/>
        <v>3645</v>
      </c>
      <c r="AT302" s="39">
        <f t="shared" si="191"/>
        <v>2145</v>
      </c>
      <c r="AU302" s="39">
        <f t="shared" si="191"/>
        <v>2145</v>
      </c>
      <c r="AV302" s="39">
        <f t="shared" si="191"/>
        <v>25</v>
      </c>
      <c r="AW302" s="39">
        <f t="shared" si="191"/>
        <v>-2275</v>
      </c>
      <c r="AX302" s="39">
        <f t="shared" si="191"/>
        <v>-2275</v>
      </c>
      <c r="AY302" s="39">
        <f t="shared" si="191"/>
        <v>-2275</v>
      </c>
      <c r="AZ302" s="39">
        <f t="shared" si="191"/>
        <v>-2275</v>
      </c>
      <c r="BA302" s="39">
        <f t="shared" si="191"/>
        <v>-2275</v>
      </c>
      <c r="BB302" s="39">
        <f t="shared" si="191"/>
        <v>3725</v>
      </c>
      <c r="BC302" s="39">
        <f t="shared" si="191"/>
        <v>3725</v>
      </c>
      <c r="BD302" s="39">
        <f t="shared" si="191"/>
        <v>3725</v>
      </c>
      <c r="BE302" s="39">
        <f t="shared" si="191"/>
        <v>13725</v>
      </c>
      <c r="BF302" s="39">
        <f t="shared" si="191"/>
        <v>13725</v>
      </c>
      <c r="BG302" s="39">
        <f t="shared" si="191"/>
        <v>23725</v>
      </c>
      <c r="BH302" s="39">
        <f t="shared" si="191"/>
        <v>28725</v>
      </c>
      <c r="BI302" s="39">
        <f t="shared" si="191"/>
        <v>21725</v>
      </c>
      <c r="BJ302" s="39">
        <f t="shared" si="191"/>
        <v>14725</v>
      </c>
      <c r="BK302" s="39">
        <f t="shared" si="191"/>
        <v>7725</v>
      </c>
      <c r="BL302" s="39">
        <f t="shared" si="191"/>
        <v>725</v>
      </c>
      <c r="BM302" s="39">
        <f t="shared" si="191"/>
        <v>-3725</v>
      </c>
      <c r="BN302" s="39">
        <f t="shared" si="191"/>
        <v>-3725</v>
      </c>
      <c r="BO302" s="39">
        <f t="shared" si="191"/>
        <v>-3725</v>
      </c>
      <c r="BP302" s="39">
        <f t="shared" si="191"/>
        <v>-3725</v>
      </c>
      <c r="BQ302" s="39">
        <f t="shared" si="191"/>
        <v>6275</v>
      </c>
      <c r="BR302" s="39">
        <f t="shared" si="191"/>
        <v>6275</v>
      </c>
      <c r="BS302" s="39">
        <f t="shared" si="191"/>
        <v>16275</v>
      </c>
      <c r="BT302" s="39">
        <f t="shared" si="191"/>
        <v>16275</v>
      </c>
      <c r="BU302" s="39">
        <f t="shared" si="191"/>
        <v>8975</v>
      </c>
      <c r="BV302" s="39">
        <f t="shared" si="191"/>
        <v>1675</v>
      </c>
      <c r="BW302" s="39">
        <f t="shared" ref="BW302:BZ302" si="192">BV302+BW299-BW297</f>
        <v>-3350</v>
      </c>
      <c r="BX302" s="39">
        <f t="shared" si="192"/>
        <v>-3350</v>
      </c>
      <c r="BY302" s="39">
        <f t="shared" si="192"/>
        <v>-3350</v>
      </c>
      <c r="BZ302" s="39">
        <f t="shared" si="192"/>
        <v>-3350</v>
      </c>
    </row>
    <row r="303" spans="1:78" x14ac:dyDescent="0.25">
      <c r="O303" s="40"/>
    </row>
    <row r="304" spans="1:78" x14ac:dyDescent="0.25">
      <c r="A304" t="s">
        <v>139</v>
      </c>
      <c r="B304" t="s">
        <v>206</v>
      </c>
      <c r="D304">
        <v>1</v>
      </c>
      <c r="E304">
        <v>8</v>
      </c>
      <c r="G304" t="s">
        <v>102</v>
      </c>
      <c r="H304">
        <f>SUM(I306:BZ306)</f>
        <v>64500</v>
      </c>
      <c r="I304" s="39">
        <f>$D$304*'[1]Production plan'!C126</f>
        <v>0</v>
      </c>
      <c r="J304" s="39">
        <f>$D$304*'[1]Production plan'!D126</f>
        <v>0</v>
      </c>
      <c r="K304" s="39">
        <f>$D$304*'[1]Production plan'!E126</f>
        <v>0</v>
      </c>
      <c r="L304" s="39">
        <f>$D$304*'[1]Production plan'!F126</f>
        <v>0</v>
      </c>
      <c r="M304" s="39">
        <f>$D$304*'[1]Production plan'!G126</f>
        <v>0</v>
      </c>
      <c r="N304" s="39">
        <f>$D$304*'[1]Production plan'!H126</f>
        <v>0</v>
      </c>
      <c r="O304" s="39">
        <f>$D$304*'[1]Production plan'!I126</f>
        <v>0</v>
      </c>
      <c r="P304" s="39">
        <f>$D$304*'[1]Production plan'!J126</f>
        <v>0</v>
      </c>
      <c r="Q304" s="39">
        <f>$D$304*'[1]Production plan'!K126</f>
        <v>0</v>
      </c>
      <c r="R304" s="39">
        <f>$D$304*'[1]Production plan'!L126</f>
        <v>0</v>
      </c>
      <c r="S304" s="39">
        <f>$D$304*'[1]Production plan'!M126</f>
        <v>0</v>
      </c>
      <c r="T304" s="39">
        <f>$D$304*'[1]Production plan'!N126</f>
        <v>0</v>
      </c>
      <c r="U304" s="39">
        <f>$D$304*'[1]Production plan'!O126</f>
        <v>0</v>
      </c>
      <c r="V304" s="39">
        <f>$D$304*'[1]Production plan'!P126</f>
        <v>0</v>
      </c>
      <c r="W304" s="39">
        <f>$D$304*'[1]Production plan'!Q126</f>
        <v>0</v>
      </c>
      <c r="X304" s="39">
        <f>$D$304*'[1]Production plan'!R126</f>
        <v>0</v>
      </c>
      <c r="Y304" s="39">
        <f>$D$304*'[1]Production plan'!S126</f>
        <v>0</v>
      </c>
      <c r="Z304" s="1">
        <f>$D$304*'[1]Production plan'!T126</f>
        <v>0</v>
      </c>
      <c r="AA304" s="1">
        <f>$D$304*'[1]Production plan'!U126</f>
        <v>0</v>
      </c>
      <c r="AB304" s="1">
        <f>$D$304*'[1]Production plan'!V126</f>
        <v>0</v>
      </c>
      <c r="AC304" s="39">
        <f>$D$304*'[1]Production plan'!W126</f>
        <v>0</v>
      </c>
      <c r="AD304" s="39">
        <f>$D$304*'[1]Production plan'!X126</f>
        <v>0</v>
      </c>
      <c r="AE304" s="39">
        <f>$D$304*'[1]Production plan'!Y126</f>
        <v>0</v>
      </c>
      <c r="AF304" s="39">
        <f>$D$304*'[1]Production plan'!Z126</f>
        <v>0</v>
      </c>
      <c r="AG304" s="39">
        <f>$D$304*'[1]Production plan'!AA126</f>
        <v>0</v>
      </c>
      <c r="AH304" s="39">
        <f>$D$304*'[1]Production plan'!AB126</f>
        <v>0</v>
      </c>
      <c r="AI304" s="39">
        <f>$D$304*'[1]Production plan'!AC126</f>
        <v>0</v>
      </c>
      <c r="AJ304" s="39">
        <f>$D$304*'[1]Production plan'!AD126</f>
        <v>30</v>
      </c>
      <c r="AK304" s="39">
        <f>$D$304*'[1]Production plan'!AE126</f>
        <v>75</v>
      </c>
      <c r="AL304" s="39">
        <f>$D$304*'[1]Production plan'!AF126</f>
        <v>150</v>
      </c>
      <c r="AM304" s="39">
        <f>$D$304*'[1]Production plan'!AG126</f>
        <v>250</v>
      </c>
      <c r="AN304" s="39">
        <f>$D$304*'[1]Production plan'!AH126</f>
        <v>500</v>
      </c>
      <c r="AO304" s="39">
        <f>$D$304*'[1]Production plan'!AI126</f>
        <v>600</v>
      </c>
      <c r="AP304" s="39">
        <f>$D$304*'[1]Production plan'!AJ126</f>
        <v>1000</v>
      </c>
      <c r="AQ304" s="39">
        <f>$D$304*'[1]Production plan'!AK126</f>
        <v>1250</v>
      </c>
      <c r="AR304" s="39">
        <f>$D$304*'[1]Production plan'!AL126</f>
        <v>1500</v>
      </c>
      <c r="AS304" s="39">
        <f>$D$304*'[1]Production plan'!AM126</f>
        <v>1500</v>
      </c>
      <c r="AT304" s="39">
        <f>$D$304*'[1]Production plan'!AN126</f>
        <v>1500</v>
      </c>
      <c r="AU304" s="39">
        <f>$D$304*'[1]Production plan'!AO126</f>
        <v>0</v>
      </c>
      <c r="AV304" s="39">
        <f>$D$304*'[1]Production plan'!AP126</f>
        <v>2120</v>
      </c>
      <c r="AW304" s="39">
        <f>$D$304*'[1]Production plan'!AQ126</f>
        <v>2300</v>
      </c>
      <c r="AX304" s="39">
        <f>$D$304*'[1]Production plan'!AR126</f>
        <v>0</v>
      </c>
      <c r="AY304" s="39">
        <f>$D$304*'[1]Production plan'!AS126</f>
        <v>0</v>
      </c>
      <c r="AZ304" s="39">
        <f>$D$304*'[1]Production plan'!AT126</f>
        <v>0</v>
      </c>
      <c r="BA304" s="39">
        <f>$D$304*'[1]Production plan'!AU126</f>
        <v>0</v>
      </c>
      <c r="BB304" s="39">
        <f>$D$304*'[1]Production plan'!AV126</f>
        <v>0</v>
      </c>
      <c r="BC304" s="39">
        <f>$D$304*'[1]Production plan'!AW126</f>
        <v>0</v>
      </c>
      <c r="BD304" s="39">
        <f>$D$304*'[1]Production plan'!AX126</f>
        <v>0</v>
      </c>
      <c r="BE304" s="39">
        <f>$D$304*'[1]Production plan'!AY126</f>
        <v>0</v>
      </c>
      <c r="BF304" s="39">
        <f>$D$304*'[1]Production plan'!AZ126</f>
        <v>0</v>
      </c>
      <c r="BG304" s="39">
        <f>$D$304*'[1]Production plan'!BA126</f>
        <v>0</v>
      </c>
      <c r="BH304" s="39">
        <f>$D$304*'[1]Production plan'!BB126</f>
        <v>3000</v>
      </c>
      <c r="BI304" s="39">
        <f>$D$304*'[1]Production plan'!BC126</f>
        <v>7000</v>
      </c>
      <c r="BJ304" s="39">
        <f>$D$304*'[1]Production plan'!BD126</f>
        <v>7000</v>
      </c>
      <c r="BK304" s="39">
        <f>$D$304*'[1]Production plan'!BE126</f>
        <v>7000</v>
      </c>
      <c r="BL304" s="39">
        <f>$D$304*'[1]Production plan'!BF126</f>
        <v>7000</v>
      </c>
      <c r="BM304" s="39">
        <f>$D$304*'[1]Production plan'!BG126</f>
        <v>4450</v>
      </c>
      <c r="BN304" s="39">
        <f>$D$304*'[1]Production plan'!BH126</f>
        <v>0</v>
      </c>
      <c r="BO304" s="39">
        <f>$D$304*'[1]Production plan'!BI126</f>
        <v>0</v>
      </c>
      <c r="BP304" s="39">
        <f>$D$304*'[1]Production plan'!BJ126</f>
        <v>0</v>
      </c>
      <c r="BQ304" s="39">
        <f>$D$304*'[1]Production plan'!BK126</f>
        <v>0</v>
      </c>
      <c r="BR304" s="39">
        <f>$D$304*'[1]Production plan'!BL126</f>
        <v>0</v>
      </c>
      <c r="BS304" s="39">
        <f>$D$304*'[1]Production plan'!BM126</f>
        <v>0</v>
      </c>
      <c r="BT304" s="39">
        <f>$D$304*'[1]Production plan'!BN126</f>
        <v>0</v>
      </c>
      <c r="BU304" s="39">
        <f>$D$304*'[1]Production plan'!BO126</f>
        <v>7300</v>
      </c>
      <c r="BV304" s="39">
        <f>$D$304*'[1]Production plan'!BP126</f>
        <v>7300</v>
      </c>
      <c r="BW304" s="39">
        <f>$D$304*'[1]Production plan'!BQ126</f>
        <v>5025</v>
      </c>
      <c r="BX304" s="39">
        <f>$D$304*'[1]Production plan'!BR126</f>
        <v>0</v>
      </c>
      <c r="BY304" s="39">
        <f>$D$304*'[1]Production plan'!BS126</f>
        <v>0</v>
      </c>
      <c r="BZ304" s="39">
        <f>$D$304*'[1]Production plan'!BT126</f>
        <v>0</v>
      </c>
    </row>
    <row r="305" spans="1:78" hidden="1" x14ac:dyDescent="0.25"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</row>
    <row r="306" spans="1:78" x14ac:dyDescent="0.25">
      <c r="G306" t="s">
        <v>103</v>
      </c>
      <c r="Z306" s="27">
        <v>4500</v>
      </c>
      <c r="AP306">
        <v>6000</v>
      </c>
      <c r="BB306">
        <v>6000</v>
      </c>
      <c r="BE306">
        <v>10000</v>
      </c>
      <c r="BG306">
        <v>10000</v>
      </c>
      <c r="BH306">
        <v>8000</v>
      </c>
      <c r="BQ306">
        <v>10000</v>
      </c>
      <c r="BS306">
        <v>10000</v>
      </c>
    </row>
    <row r="307" spans="1:78" hidden="1" x14ac:dyDescent="0.25">
      <c r="W307" s="40"/>
    </row>
    <row r="308" spans="1:78" x14ac:dyDescent="0.25">
      <c r="G308" t="s">
        <v>92</v>
      </c>
      <c r="I308" t="e">
        <f t="shared" ref="I308:O308" si="193">I309/AVERAGE(J304:P304)</f>
        <v>#DIV/0!</v>
      </c>
      <c r="J308" t="e">
        <f t="shared" si="193"/>
        <v>#DIV/0!</v>
      </c>
      <c r="K308" t="e">
        <f t="shared" si="193"/>
        <v>#DIV/0!</v>
      </c>
      <c r="L308" t="e">
        <f t="shared" si="193"/>
        <v>#DIV/0!</v>
      </c>
      <c r="M308" t="e">
        <f t="shared" si="193"/>
        <v>#DIV/0!</v>
      </c>
      <c r="N308" t="e">
        <f t="shared" si="193"/>
        <v>#DIV/0!</v>
      </c>
      <c r="O308" t="e">
        <f t="shared" si="193"/>
        <v>#DIV/0!</v>
      </c>
      <c r="P308" t="e">
        <f>P309/AVERAGE(Q304:W304)</f>
        <v>#DIV/0!</v>
      </c>
      <c r="Q308" t="e">
        <f t="shared" ref="Q308:BZ308" si="194">Q309/AVERAGE(R304:X304)</f>
        <v>#DIV/0!</v>
      </c>
      <c r="R308" t="e">
        <f t="shared" si="194"/>
        <v>#DIV/0!</v>
      </c>
      <c r="S308" t="e">
        <f t="shared" si="194"/>
        <v>#DIV/0!</v>
      </c>
      <c r="T308" t="e">
        <f t="shared" si="194"/>
        <v>#DIV/0!</v>
      </c>
      <c r="U308" t="e">
        <f t="shared" si="194"/>
        <v>#DIV/0!</v>
      </c>
      <c r="V308" t="e">
        <f t="shared" si="194"/>
        <v>#DIV/0!</v>
      </c>
      <c r="W308" t="e">
        <f t="shared" si="194"/>
        <v>#DIV/0!</v>
      </c>
      <c r="X308" t="e">
        <f t="shared" si="194"/>
        <v>#DIV/0!</v>
      </c>
      <c r="Y308" t="e">
        <f t="shared" si="194"/>
        <v>#DIV/0!</v>
      </c>
      <c r="Z308" s="1" t="e">
        <f t="shared" si="194"/>
        <v>#DIV/0!</v>
      </c>
      <c r="AA308" s="1" t="e">
        <f t="shared" si="194"/>
        <v>#DIV/0!</v>
      </c>
      <c r="AB308" s="1" t="e">
        <f t="shared" si="194"/>
        <v>#DIV/0!</v>
      </c>
      <c r="AC308">
        <f t="shared" si="194"/>
        <v>1050</v>
      </c>
      <c r="AD308">
        <f t="shared" si="194"/>
        <v>300</v>
      </c>
      <c r="AE308">
        <f t="shared" si="194"/>
        <v>123.52941176470587</v>
      </c>
      <c r="AF308">
        <f t="shared" si="194"/>
        <v>62.376237623762378</v>
      </c>
      <c r="AG308">
        <f t="shared" si="194"/>
        <v>31.343283582089551</v>
      </c>
      <c r="AH308">
        <f t="shared" si="194"/>
        <v>19.626168224299064</v>
      </c>
      <c r="AI308">
        <f t="shared" si="194"/>
        <v>12.092130518234164</v>
      </c>
      <c r="AJ308">
        <f t="shared" si="194"/>
        <v>8.1803921568627445</v>
      </c>
      <c r="AK308">
        <f t="shared" si="194"/>
        <v>5.86</v>
      </c>
      <c r="AL308">
        <f t="shared" si="194"/>
        <v>4.502272727272727</v>
      </c>
      <c r="AM308">
        <f t="shared" si="194"/>
        <v>3.5624203821656053</v>
      </c>
      <c r="AN308">
        <f t="shared" si="194"/>
        <v>3.3285714285714287</v>
      </c>
      <c r="AO308">
        <f t="shared" si="194"/>
        <v>2.2846674182638105</v>
      </c>
      <c r="AP308">
        <f t="shared" si="194"/>
        <v>5.4341199606686335</v>
      </c>
      <c r="AQ308">
        <f t="shared" si="194"/>
        <v>5.2146860986547088</v>
      </c>
      <c r="AR308">
        <f t="shared" si="194"/>
        <v>4.8537735849056602</v>
      </c>
      <c r="AS308">
        <f t="shared" si="194"/>
        <v>4.3099662162162167</v>
      </c>
      <c r="AT308">
        <f t="shared" si="194"/>
        <v>3.3970588235294117</v>
      </c>
      <c r="AU308">
        <f t="shared" si="194"/>
        <v>3.3970588235294117</v>
      </c>
      <c r="AV308">
        <f t="shared" si="194"/>
        <v>7.6086956521739135E-2</v>
      </c>
      <c r="AW308" t="e">
        <f t="shared" si="194"/>
        <v>#DIV/0!</v>
      </c>
      <c r="AX308" t="e">
        <f t="shared" si="194"/>
        <v>#DIV/0!</v>
      </c>
      <c r="AY308" t="e">
        <f t="shared" si="194"/>
        <v>#DIV/0!</v>
      </c>
      <c r="AZ308" t="e">
        <f t="shared" si="194"/>
        <v>#DIV/0!</v>
      </c>
      <c r="BA308">
        <f t="shared" si="194"/>
        <v>-5.3083333333333336</v>
      </c>
      <c r="BB308">
        <f t="shared" si="194"/>
        <v>2.6074999999999999</v>
      </c>
      <c r="BC308">
        <f t="shared" si="194"/>
        <v>1.5338235294117648</v>
      </c>
      <c r="BD308">
        <f t="shared" si="194"/>
        <v>1.0864583333333333</v>
      </c>
      <c r="BE308">
        <f t="shared" si="194"/>
        <v>3.0991935483870967</v>
      </c>
      <c r="BF308">
        <f t="shared" si="194"/>
        <v>2.7101551480959096</v>
      </c>
      <c r="BG308">
        <f t="shared" si="194"/>
        <v>4.6847672778561353</v>
      </c>
      <c r="BH308">
        <f t="shared" si="194"/>
        <v>6.1964560862865952</v>
      </c>
      <c r="BI308">
        <f t="shared" si="194"/>
        <v>5.9754420432220039</v>
      </c>
      <c r="BJ308">
        <f t="shared" si="194"/>
        <v>5.5867208672086717</v>
      </c>
      <c r="BK308">
        <f t="shared" si="194"/>
        <v>4.7227074235807862</v>
      </c>
      <c r="BL308">
        <f t="shared" si="194"/>
        <v>1.1404494382022472</v>
      </c>
      <c r="BM308" t="e">
        <f t="shared" si="194"/>
        <v>#DIV/0!</v>
      </c>
      <c r="BN308">
        <f t="shared" si="194"/>
        <v>-3.5719178082191778</v>
      </c>
      <c r="BO308">
        <f t="shared" si="194"/>
        <v>-1.7859589041095889</v>
      </c>
      <c r="BP308">
        <f t="shared" si="194"/>
        <v>-1.3286624203821658</v>
      </c>
      <c r="BQ308">
        <f t="shared" si="194"/>
        <v>2.2382165605095543</v>
      </c>
      <c r="BR308">
        <f t="shared" si="194"/>
        <v>2.2382165605095543</v>
      </c>
      <c r="BS308">
        <f t="shared" si="194"/>
        <v>5.8050955414012746</v>
      </c>
      <c r="BT308">
        <f t="shared" si="194"/>
        <v>4.9757961783439484</v>
      </c>
      <c r="BU308">
        <f t="shared" si="194"/>
        <v>3.6409736308316432</v>
      </c>
      <c r="BV308">
        <f t="shared" si="194"/>
        <v>1.3333333333333333</v>
      </c>
      <c r="BW308" t="e">
        <f t="shared" si="194"/>
        <v>#DIV/0!</v>
      </c>
      <c r="BX308" t="e">
        <f t="shared" si="194"/>
        <v>#DIV/0!</v>
      </c>
      <c r="BY308" t="e">
        <f t="shared" si="194"/>
        <v>#DIV/0!</v>
      </c>
      <c r="BZ308" t="e">
        <f t="shared" si="194"/>
        <v>#DIV/0!</v>
      </c>
    </row>
    <row r="309" spans="1:78" x14ac:dyDescent="0.25">
      <c r="G309" t="s">
        <v>95</v>
      </c>
      <c r="I309" s="39">
        <v>0</v>
      </c>
      <c r="J309" s="39">
        <f>I309+J306-J304</f>
        <v>0</v>
      </c>
      <c r="K309" s="39">
        <f t="shared" ref="K309:BV309" si="195">J309+K306-K304</f>
        <v>0</v>
      </c>
      <c r="L309" s="39">
        <f t="shared" si="195"/>
        <v>0</v>
      </c>
      <c r="M309" s="39">
        <f t="shared" si="195"/>
        <v>0</v>
      </c>
      <c r="N309" s="39">
        <f t="shared" si="195"/>
        <v>0</v>
      </c>
      <c r="O309" s="39">
        <f t="shared" si="195"/>
        <v>0</v>
      </c>
      <c r="P309" s="39">
        <f t="shared" si="195"/>
        <v>0</v>
      </c>
      <c r="Q309" s="39">
        <f t="shared" si="195"/>
        <v>0</v>
      </c>
      <c r="R309" s="39">
        <f t="shared" si="195"/>
        <v>0</v>
      </c>
      <c r="S309" s="39">
        <f t="shared" si="195"/>
        <v>0</v>
      </c>
      <c r="T309" s="39">
        <f t="shared" si="195"/>
        <v>0</v>
      </c>
      <c r="U309" s="39">
        <f t="shared" si="195"/>
        <v>0</v>
      </c>
      <c r="V309" s="39">
        <f t="shared" si="195"/>
        <v>0</v>
      </c>
      <c r="W309" s="39">
        <f t="shared" si="195"/>
        <v>0</v>
      </c>
      <c r="X309" s="39">
        <f t="shared" si="195"/>
        <v>0</v>
      </c>
      <c r="Y309" s="39">
        <f t="shared" si="195"/>
        <v>0</v>
      </c>
      <c r="Z309" s="1">
        <f t="shared" si="195"/>
        <v>4500</v>
      </c>
      <c r="AA309" s="1">
        <f t="shared" si="195"/>
        <v>4500</v>
      </c>
      <c r="AB309" s="1">
        <f t="shared" si="195"/>
        <v>4500</v>
      </c>
      <c r="AC309" s="39">
        <f t="shared" si="195"/>
        <v>4500</v>
      </c>
      <c r="AD309" s="39">
        <f t="shared" si="195"/>
        <v>4500</v>
      </c>
      <c r="AE309" s="39">
        <f t="shared" si="195"/>
        <v>4500</v>
      </c>
      <c r="AF309" s="39">
        <f t="shared" si="195"/>
        <v>4500</v>
      </c>
      <c r="AG309" s="39">
        <f t="shared" si="195"/>
        <v>4500</v>
      </c>
      <c r="AH309" s="39">
        <f t="shared" si="195"/>
        <v>4500</v>
      </c>
      <c r="AI309" s="39">
        <f t="shared" si="195"/>
        <v>4500</v>
      </c>
      <c r="AJ309" s="39">
        <f>AI309+AJ306-AJ304</f>
        <v>4470</v>
      </c>
      <c r="AK309" s="39">
        <f t="shared" si="195"/>
        <v>4395</v>
      </c>
      <c r="AL309" s="39">
        <f t="shared" si="195"/>
        <v>4245</v>
      </c>
      <c r="AM309" s="39">
        <f t="shared" si="195"/>
        <v>3995</v>
      </c>
      <c r="AN309" s="39">
        <f t="shared" si="195"/>
        <v>3495</v>
      </c>
      <c r="AO309" s="39">
        <f t="shared" si="195"/>
        <v>2895</v>
      </c>
      <c r="AP309" s="39">
        <f t="shared" si="195"/>
        <v>7895</v>
      </c>
      <c r="AQ309" s="39">
        <f t="shared" si="195"/>
        <v>6645</v>
      </c>
      <c r="AR309" s="39">
        <f t="shared" si="195"/>
        <v>5145</v>
      </c>
      <c r="AS309" s="39">
        <f t="shared" si="195"/>
        <v>3645</v>
      </c>
      <c r="AT309" s="39">
        <f t="shared" si="195"/>
        <v>2145</v>
      </c>
      <c r="AU309" s="39">
        <f t="shared" si="195"/>
        <v>2145</v>
      </c>
      <c r="AV309" s="39">
        <f t="shared" si="195"/>
        <v>25</v>
      </c>
      <c r="AW309" s="39">
        <f t="shared" si="195"/>
        <v>-2275</v>
      </c>
      <c r="AX309" s="39">
        <f t="shared" si="195"/>
        <v>-2275</v>
      </c>
      <c r="AY309" s="39">
        <f t="shared" si="195"/>
        <v>-2275</v>
      </c>
      <c r="AZ309" s="39">
        <f t="shared" si="195"/>
        <v>-2275</v>
      </c>
      <c r="BA309" s="39">
        <f t="shared" si="195"/>
        <v>-2275</v>
      </c>
      <c r="BB309" s="39">
        <f t="shared" si="195"/>
        <v>3725</v>
      </c>
      <c r="BC309" s="39">
        <f t="shared" si="195"/>
        <v>3725</v>
      </c>
      <c r="BD309" s="39">
        <f t="shared" si="195"/>
        <v>3725</v>
      </c>
      <c r="BE309" s="39">
        <f t="shared" si="195"/>
        <v>13725</v>
      </c>
      <c r="BF309" s="39">
        <f t="shared" si="195"/>
        <v>13725</v>
      </c>
      <c r="BG309" s="39">
        <f t="shared" si="195"/>
        <v>23725</v>
      </c>
      <c r="BH309" s="39">
        <f t="shared" si="195"/>
        <v>28725</v>
      </c>
      <c r="BI309" s="39">
        <f t="shared" si="195"/>
        <v>21725</v>
      </c>
      <c r="BJ309" s="39">
        <f t="shared" si="195"/>
        <v>14725</v>
      </c>
      <c r="BK309" s="39">
        <f t="shared" si="195"/>
        <v>7725</v>
      </c>
      <c r="BL309" s="39">
        <f t="shared" si="195"/>
        <v>725</v>
      </c>
      <c r="BM309" s="39">
        <f t="shared" si="195"/>
        <v>-3725</v>
      </c>
      <c r="BN309" s="39">
        <f t="shared" si="195"/>
        <v>-3725</v>
      </c>
      <c r="BO309" s="39">
        <f t="shared" si="195"/>
        <v>-3725</v>
      </c>
      <c r="BP309" s="39">
        <f t="shared" si="195"/>
        <v>-3725</v>
      </c>
      <c r="BQ309" s="39">
        <f t="shared" si="195"/>
        <v>6275</v>
      </c>
      <c r="BR309" s="39">
        <f t="shared" si="195"/>
        <v>6275</v>
      </c>
      <c r="BS309" s="39">
        <f t="shared" si="195"/>
        <v>16275</v>
      </c>
      <c r="BT309" s="39">
        <f t="shared" si="195"/>
        <v>16275</v>
      </c>
      <c r="BU309" s="39">
        <f t="shared" si="195"/>
        <v>8975</v>
      </c>
      <c r="BV309" s="39">
        <f t="shared" si="195"/>
        <v>1675</v>
      </c>
      <c r="BW309" s="39">
        <f t="shared" ref="BW309:BZ309" si="196">BV309+BW306-BW304</f>
        <v>-3350</v>
      </c>
      <c r="BX309" s="39">
        <f t="shared" si="196"/>
        <v>-3350</v>
      </c>
      <c r="BY309" s="39">
        <f t="shared" si="196"/>
        <v>-3350</v>
      </c>
      <c r="BZ309" s="39">
        <f t="shared" si="196"/>
        <v>-3350</v>
      </c>
    </row>
    <row r="311" spans="1:78" x14ac:dyDescent="0.25">
      <c r="A311" t="s">
        <v>140</v>
      </c>
      <c r="B311" t="s">
        <v>207</v>
      </c>
      <c r="C311">
        <v>1</v>
      </c>
      <c r="E311">
        <v>8</v>
      </c>
      <c r="G311" t="s">
        <v>102</v>
      </c>
      <c r="H311">
        <f>SUM(I313:BZ313)</f>
        <v>5000</v>
      </c>
      <c r="I311" s="39">
        <f>$C$311*'[1]Production plan'!C147</f>
        <v>0</v>
      </c>
      <c r="J311" s="39">
        <f>$C$311*'[1]Production plan'!D147</f>
        <v>0</v>
      </c>
      <c r="K311" s="39">
        <f>$C$311*'[1]Production plan'!E147</f>
        <v>0</v>
      </c>
      <c r="L311" s="39">
        <f>$C$311*'[1]Production plan'!F147</f>
        <v>0</v>
      </c>
      <c r="M311" s="39">
        <f>$C$311*'[1]Production plan'!G147</f>
        <v>0</v>
      </c>
      <c r="N311" s="39">
        <f>$C$311*'[1]Production plan'!H147</f>
        <v>0</v>
      </c>
      <c r="O311" s="39">
        <f>$C$311*'[1]Production plan'!I147</f>
        <v>0</v>
      </c>
      <c r="P311" s="39">
        <f>$C$311*'[1]Production plan'!J147</f>
        <v>12</v>
      </c>
      <c r="Q311" s="39">
        <f>$C$311*'[1]Production plan'!K147</f>
        <v>12</v>
      </c>
      <c r="R311" s="39">
        <f>$C$311*'[1]Production plan'!L147</f>
        <v>24</v>
      </c>
      <c r="S311" s="39">
        <f>$C$311*'[1]Production plan'!M147</f>
        <v>216</v>
      </c>
      <c r="T311" s="39">
        <f>$C$311*'[1]Production plan'!N147</f>
        <v>96</v>
      </c>
      <c r="U311" s="39">
        <f>$C$311*'[1]Production plan'!O147</f>
        <v>264</v>
      </c>
      <c r="V311" s="39">
        <f>$C$311*'[1]Production plan'!P147</f>
        <v>175</v>
      </c>
      <c r="W311" s="39">
        <f>$C$311*'[1]Production plan'!Q147</f>
        <v>264</v>
      </c>
      <c r="X311" s="39">
        <f>$C$311*'[1]Production plan'!R147</f>
        <v>552</v>
      </c>
      <c r="Y311" s="39">
        <f>$C$311*'[1]Production plan'!S147</f>
        <v>288</v>
      </c>
      <c r="Z311" s="1">
        <f>$C$311*'[1]Production plan'!T147</f>
        <v>0</v>
      </c>
      <c r="AA311" s="1">
        <f>$C$311*'[1]Production plan'!U147</f>
        <v>0</v>
      </c>
      <c r="AB311" s="1">
        <f>$C$311*'[1]Production plan'!V147</f>
        <v>0</v>
      </c>
      <c r="AC311" s="39">
        <f>$C$311*'[1]Production plan'!W147</f>
        <v>504</v>
      </c>
      <c r="AD311" s="39">
        <f>$C$311*'[1]Production plan'!X147</f>
        <v>504</v>
      </c>
      <c r="AE311" s="39">
        <f>$C$311*'[1]Production plan'!Y147</f>
        <v>504</v>
      </c>
      <c r="AF311" s="39">
        <f>$C$311*'[1]Production plan'!Z147</f>
        <v>472</v>
      </c>
      <c r="AG311" s="39">
        <f>$C$311*'[1]Production plan'!AA147</f>
        <v>340</v>
      </c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</row>
    <row r="312" spans="1:78" hidden="1" x14ac:dyDescent="0.25"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</row>
    <row r="313" spans="1:78" x14ac:dyDescent="0.25">
      <c r="G313" t="s">
        <v>103</v>
      </c>
      <c r="K313" s="40"/>
      <c r="L313" s="40">
        <v>5000</v>
      </c>
      <c r="M313" s="40"/>
      <c r="N313" s="40"/>
      <c r="O313" s="40"/>
    </row>
    <row r="314" spans="1:78" hidden="1" x14ac:dyDescent="0.25">
      <c r="K314" s="40"/>
      <c r="L314" s="40"/>
      <c r="M314" s="40"/>
      <c r="N314" s="40"/>
      <c r="O314" s="40"/>
    </row>
    <row r="315" spans="1:78" x14ac:dyDescent="0.25">
      <c r="G315" t="s">
        <v>92</v>
      </c>
      <c r="I315" t="e">
        <f t="shared" ref="I315:BT315" si="197">I316/AVERAGE(I311:O311)</f>
        <v>#DIV/0!</v>
      </c>
      <c r="J315">
        <f t="shared" si="197"/>
        <v>0</v>
      </c>
      <c r="K315">
        <f t="shared" si="197"/>
        <v>0</v>
      </c>
      <c r="L315">
        <f t="shared" si="197"/>
        <v>729.16666666666674</v>
      </c>
      <c r="M315">
        <f t="shared" si="197"/>
        <v>132.57575757575756</v>
      </c>
      <c r="N315">
        <f t="shared" si="197"/>
        <v>97.222222222222214</v>
      </c>
      <c r="O315">
        <f t="shared" si="197"/>
        <v>56.089743589743591</v>
      </c>
      <c r="P315">
        <f t="shared" si="197"/>
        <v>43.804755944931166</v>
      </c>
      <c r="Q315">
        <f t="shared" si="197"/>
        <v>33.221693625118938</v>
      </c>
      <c r="R315">
        <f t="shared" si="197"/>
        <v>21.840351979886865</v>
      </c>
      <c r="S315">
        <f t="shared" si="197"/>
        <v>17.91698113207547</v>
      </c>
      <c r="T315">
        <f t="shared" si="197"/>
        <v>19.868212324588164</v>
      </c>
      <c r="U315">
        <f t="shared" si="197"/>
        <v>19.906675307841869</v>
      </c>
      <c r="V315">
        <f t="shared" si="197"/>
        <v>23.057857701329162</v>
      </c>
      <c r="W315">
        <f t="shared" si="197"/>
        <v>17.190920398009951</v>
      </c>
      <c r="X315">
        <f t="shared" si="197"/>
        <v>12.867424242424242</v>
      </c>
      <c r="Y315">
        <f t="shared" si="197"/>
        <v>12.090555555555554</v>
      </c>
      <c r="Z315" s="1">
        <f t="shared" si="197"/>
        <v>10.969254032258064</v>
      </c>
      <c r="AA315" s="1">
        <f t="shared" si="197"/>
        <v>9.3644578313253017</v>
      </c>
      <c r="AB315" s="1">
        <f t="shared" si="197"/>
        <v>8.0266781411359727</v>
      </c>
      <c r="AC315">
        <f t="shared" si="197"/>
        <v>5.6045611015490531</v>
      </c>
      <c r="AD315">
        <f t="shared" si="197"/>
        <v>4.6175824175824172</v>
      </c>
      <c r="AE315">
        <f t="shared" si="197"/>
        <v>3.6405775075987838</v>
      </c>
      <c r="AF315">
        <f t="shared" si="197"/>
        <v>2.770935960591133</v>
      </c>
      <c r="AG315">
        <f t="shared" si="197"/>
        <v>2.3088235294117645</v>
      </c>
      <c r="AH315" t="e">
        <f t="shared" si="197"/>
        <v>#DIV/0!</v>
      </c>
      <c r="AI315" t="e">
        <f t="shared" si="197"/>
        <v>#DIV/0!</v>
      </c>
      <c r="AJ315" t="e">
        <f t="shared" si="197"/>
        <v>#DIV/0!</v>
      </c>
      <c r="AK315" t="e">
        <f t="shared" si="197"/>
        <v>#DIV/0!</v>
      </c>
      <c r="AL315" t="e">
        <f t="shared" si="197"/>
        <v>#DIV/0!</v>
      </c>
      <c r="AM315" t="e">
        <f t="shared" si="197"/>
        <v>#DIV/0!</v>
      </c>
      <c r="AN315" t="e">
        <f t="shared" si="197"/>
        <v>#DIV/0!</v>
      </c>
      <c r="AO315" t="e">
        <f t="shared" si="197"/>
        <v>#DIV/0!</v>
      </c>
      <c r="AP315" t="e">
        <f t="shared" si="197"/>
        <v>#DIV/0!</v>
      </c>
      <c r="AQ315" t="e">
        <f t="shared" si="197"/>
        <v>#DIV/0!</v>
      </c>
      <c r="AR315" t="e">
        <f t="shared" si="197"/>
        <v>#DIV/0!</v>
      </c>
      <c r="AS315" t="e">
        <f t="shared" si="197"/>
        <v>#DIV/0!</v>
      </c>
      <c r="AT315" t="e">
        <f t="shared" si="197"/>
        <v>#DIV/0!</v>
      </c>
      <c r="AU315" t="e">
        <f t="shared" si="197"/>
        <v>#DIV/0!</v>
      </c>
      <c r="AV315" t="e">
        <f t="shared" si="197"/>
        <v>#DIV/0!</v>
      </c>
      <c r="AW315" t="e">
        <f t="shared" si="197"/>
        <v>#DIV/0!</v>
      </c>
      <c r="AX315" t="e">
        <f t="shared" si="197"/>
        <v>#DIV/0!</v>
      </c>
      <c r="AY315" t="e">
        <f t="shared" si="197"/>
        <v>#DIV/0!</v>
      </c>
      <c r="AZ315" t="e">
        <f t="shared" si="197"/>
        <v>#DIV/0!</v>
      </c>
      <c r="BA315" t="e">
        <f t="shared" si="197"/>
        <v>#DIV/0!</v>
      </c>
      <c r="BB315" t="e">
        <f t="shared" si="197"/>
        <v>#DIV/0!</v>
      </c>
      <c r="BC315" t="e">
        <f t="shared" si="197"/>
        <v>#DIV/0!</v>
      </c>
      <c r="BD315" t="e">
        <f t="shared" si="197"/>
        <v>#DIV/0!</v>
      </c>
      <c r="BE315" t="e">
        <f t="shared" si="197"/>
        <v>#DIV/0!</v>
      </c>
      <c r="BF315" t="e">
        <f t="shared" si="197"/>
        <v>#DIV/0!</v>
      </c>
      <c r="BG315" t="e">
        <f t="shared" si="197"/>
        <v>#DIV/0!</v>
      </c>
      <c r="BH315" t="e">
        <f t="shared" si="197"/>
        <v>#DIV/0!</v>
      </c>
      <c r="BI315" t="e">
        <f t="shared" si="197"/>
        <v>#DIV/0!</v>
      </c>
      <c r="BJ315" t="e">
        <f t="shared" si="197"/>
        <v>#DIV/0!</v>
      </c>
      <c r="BK315" t="e">
        <f t="shared" si="197"/>
        <v>#DIV/0!</v>
      </c>
      <c r="BL315" t="e">
        <f t="shared" si="197"/>
        <v>#DIV/0!</v>
      </c>
      <c r="BM315" t="e">
        <f t="shared" si="197"/>
        <v>#DIV/0!</v>
      </c>
      <c r="BN315" t="e">
        <f t="shared" si="197"/>
        <v>#DIV/0!</v>
      </c>
      <c r="BO315" t="e">
        <f t="shared" si="197"/>
        <v>#DIV/0!</v>
      </c>
      <c r="BP315" t="e">
        <f t="shared" si="197"/>
        <v>#DIV/0!</v>
      </c>
      <c r="BQ315" t="e">
        <f t="shared" si="197"/>
        <v>#DIV/0!</v>
      </c>
      <c r="BR315" t="e">
        <f t="shared" si="197"/>
        <v>#DIV/0!</v>
      </c>
      <c r="BS315" t="e">
        <f t="shared" si="197"/>
        <v>#DIV/0!</v>
      </c>
      <c r="BT315" t="e">
        <f t="shared" si="197"/>
        <v>#DIV/0!</v>
      </c>
      <c r="BU315" t="e">
        <f t="shared" ref="BU315:BZ315" si="198">BU316/AVERAGE(BU311:CA311)</f>
        <v>#DIV/0!</v>
      </c>
      <c r="BV315" t="e">
        <f t="shared" si="198"/>
        <v>#DIV/0!</v>
      </c>
      <c r="BW315" t="e">
        <f t="shared" si="198"/>
        <v>#DIV/0!</v>
      </c>
      <c r="BX315" t="e">
        <f t="shared" si="198"/>
        <v>#DIV/0!</v>
      </c>
      <c r="BY315" t="e">
        <f t="shared" si="198"/>
        <v>#DIV/0!</v>
      </c>
      <c r="BZ315" t="e">
        <f t="shared" si="198"/>
        <v>#DIV/0!</v>
      </c>
    </row>
    <row r="316" spans="1:78" x14ac:dyDescent="0.25">
      <c r="G316" t="s">
        <v>95</v>
      </c>
      <c r="I316" s="39">
        <f t="shared" ref="I316:K316" si="199">I317/AVERAGE(J313:P313)</f>
        <v>0</v>
      </c>
      <c r="J316" s="39">
        <f t="shared" si="199"/>
        <v>0</v>
      </c>
      <c r="K316" s="39">
        <f t="shared" si="199"/>
        <v>0</v>
      </c>
      <c r="L316" s="39">
        <v>5000</v>
      </c>
      <c r="M316" s="39">
        <f t="shared" ref="M316:O316" si="200">L316+M313-M311</f>
        <v>5000</v>
      </c>
      <c r="N316" s="39">
        <f t="shared" si="200"/>
        <v>5000</v>
      </c>
      <c r="O316" s="39">
        <f t="shared" si="200"/>
        <v>5000</v>
      </c>
      <c r="P316" s="20">
        <v>5000</v>
      </c>
      <c r="Q316" s="39">
        <f t="shared" ref="Q316:AG316" si="201">P316+Q313-Q311</f>
        <v>4988</v>
      </c>
      <c r="R316" s="39">
        <f t="shared" si="201"/>
        <v>4964</v>
      </c>
      <c r="S316" s="39">
        <f t="shared" si="201"/>
        <v>4748</v>
      </c>
      <c r="T316" s="39">
        <f t="shared" si="201"/>
        <v>4652</v>
      </c>
      <c r="U316" s="39">
        <f t="shared" si="201"/>
        <v>4388</v>
      </c>
      <c r="V316" s="39">
        <f t="shared" si="201"/>
        <v>4213</v>
      </c>
      <c r="W316" s="39">
        <f t="shared" si="201"/>
        <v>3949</v>
      </c>
      <c r="X316" s="39">
        <f t="shared" si="201"/>
        <v>3397</v>
      </c>
      <c r="Y316" s="39">
        <f t="shared" si="201"/>
        <v>3109</v>
      </c>
      <c r="Z316" s="1">
        <f t="shared" si="201"/>
        <v>3109</v>
      </c>
      <c r="AA316" s="1">
        <f t="shared" si="201"/>
        <v>3109</v>
      </c>
      <c r="AB316" s="1">
        <f t="shared" si="201"/>
        <v>3109</v>
      </c>
      <c r="AC316" s="39">
        <f t="shared" si="201"/>
        <v>2605</v>
      </c>
      <c r="AD316" s="39">
        <f t="shared" si="201"/>
        <v>2101</v>
      </c>
      <c r="AE316" s="39">
        <f t="shared" si="201"/>
        <v>1597</v>
      </c>
      <c r="AF316" s="39">
        <f t="shared" si="201"/>
        <v>1125</v>
      </c>
      <c r="AG316" s="39">
        <f t="shared" si="201"/>
        <v>785</v>
      </c>
      <c r="AH316" s="39" t="e">
        <f t="shared" ref="AH316:BZ316" si="202">AH317/AVERAGE(AI313:AO313)</f>
        <v>#DIV/0!</v>
      </c>
      <c r="AI316" s="39" t="e">
        <f t="shared" si="202"/>
        <v>#DIV/0!</v>
      </c>
      <c r="AJ316" s="39" t="e">
        <f t="shared" si="202"/>
        <v>#DIV/0!</v>
      </c>
      <c r="AK316" s="39" t="e">
        <f t="shared" si="202"/>
        <v>#DIV/0!</v>
      </c>
      <c r="AL316" s="39" t="e">
        <f t="shared" si="202"/>
        <v>#DIV/0!</v>
      </c>
      <c r="AM316" s="39" t="e">
        <f t="shared" si="202"/>
        <v>#DIV/0!</v>
      </c>
      <c r="AN316" s="39" t="e">
        <f t="shared" si="202"/>
        <v>#DIV/0!</v>
      </c>
      <c r="AO316" s="39" t="e">
        <f t="shared" si="202"/>
        <v>#DIV/0!</v>
      </c>
      <c r="AP316" s="39" t="e">
        <f t="shared" si="202"/>
        <v>#DIV/0!</v>
      </c>
      <c r="AQ316" s="39" t="e">
        <f t="shared" si="202"/>
        <v>#DIV/0!</v>
      </c>
      <c r="AR316" s="39" t="e">
        <f t="shared" si="202"/>
        <v>#DIV/0!</v>
      </c>
      <c r="AS316" s="39" t="e">
        <f t="shared" si="202"/>
        <v>#DIV/0!</v>
      </c>
      <c r="AT316" s="39" t="e">
        <f t="shared" si="202"/>
        <v>#DIV/0!</v>
      </c>
      <c r="AU316" s="39" t="e">
        <f t="shared" si="202"/>
        <v>#DIV/0!</v>
      </c>
      <c r="AV316" s="39" t="e">
        <f t="shared" si="202"/>
        <v>#DIV/0!</v>
      </c>
      <c r="AW316" s="39" t="e">
        <f t="shared" si="202"/>
        <v>#DIV/0!</v>
      </c>
      <c r="AX316" s="39" t="e">
        <f t="shared" si="202"/>
        <v>#DIV/0!</v>
      </c>
      <c r="AY316" s="39" t="e">
        <f t="shared" si="202"/>
        <v>#DIV/0!</v>
      </c>
      <c r="AZ316" s="39" t="e">
        <f t="shared" si="202"/>
        <v>#DIV/0!</v>
      </c>
      <c r="BA316" s="39" t="e">
        <f t="shared" si="202"/>
        <v>#DIV/0!</v>
      </c>
      <c r="BB316" s="39" t="e">
        <f t="shared" si="202"/>
        <v>#DIV/0!</v>
      </c>
      <c r="BC316" s="39" t="e">
        <f t="shared" si="202"/>
        <v>#DIV/0!</v>
      </c>
      <c r="BD316" s="39" t="e">
        <f t="shared" si="202"/>
        <v>#DIV/0!</v>
      </c>
      <c r="BE316" s="39" t="e">
        <f t="shared" si="202"/>
        <v>#DIV/0!</v>
      </c>
      <c r="BF316" s="39" t="e">
        <f t="shared" si="202"/>
        <v>#DIV/0!</v>
      </c>
      <c r="BG316" s="39" t="e">
        <f t="shared" si="202"/>
        <v>#DIV/0!</v>
      </c>
      <c r="BH316" s="39" t="e">
        <f t="shared" si="202"/>
        <v>#DIV/0!</v>
      </c>
      <c r="BI316" s="39" t="e">
        <f t="shared" si="202"/>
        <v>#DIV/0!</v>
      </c>
      <c r="BJ316" s="39" t="e">
        <f t="shared" si="202"/>
        <v>#DIV/0!</v>
      </c>
      <c r="BK316" s="39" t="e">
        <f t="shared" si="202"/>
        <v>#DIV/0!</v>
      </c>
      <c r="BL316" s="39" t="e">
        <f t="shared" si="202"/>
        <v>#DIV/0!</v>
      </c>
      <c r="BM316" s="39" t="e">
        <f t="shared" si="202"/>
        <v>#DIV/0!</v>
      </c>
      <c r="BN316" s="39" t="e">
        <f t="shared" si="202"/>
        <v>#DIV/0!</v>
      </c>
      <c r="BO316" s="39" t="e">
        <f t="shared" si="202"/>
        <v>#DIV/0!</v>
      </c>
      <c r="BP316" s="39" t="e">
        <f t="shared" si="202"/>
        <v>#DIV/0!</v>
      </c>
      <c r="BQ316" s="39" t="e">
        <f t="shared" si="202"/>
        <v>#DIV/0!</v>
      </c>
      <c r="BR316" s="39" t="e">
        <f t="shared" si="202"/>
        <v>#DIV/0!</v>
      </c>
      <c r="BS316" s="39" t="e">
        <f t="shared" si="202"/>
        <v>#DIV/0!</v>
      </c>
      <c r="BT316" s="39" t="e">
        <f t="shared" si="202"/>
        <v>#DIV/0!</v>
      </c>
      <c r="BU316" s="39" t="e">
        <f t="shared" si="202"/>
        <v>#DIV/0!</v>
      </c>
      <c r="BV316" s="39" t="e">
        <f t="shared" si="202"/>
        <v>#DIV/0!</v>
      </c>
      <c r="BW316" s="39" t="e">
        <f t="shared" si="202"/>
        <v>#DIV/0!</v>
      </c>
      <c r="BX316" s="39" t="e">
        <f t="shared" si="202"/>
        <v>#DIV/0!</v>
      </c>
      <c r="BY316" s="39" t="e">
        <f t="shared" si="202"/>
        <v>#DIV/0!</v>
      </c>
      <c r="BZ316" s="39" t="e">
        <f t="shared" si="202"/>
        <v>#DIV/0!</v>
      </c>
    </row>
    <row r="317" spans="1:78" x14ac:dyDescent="0.25">
      <c r="L317" s="40"/>
      <c r="O317" s="40"/>
    </row>
    <row r="318" spans="1:78" x14ac:dyDescent="0.25">
      <c r="A318" t="s">
        <v>141</v>
      </c>
      <c r="B318" t="s">
        <v>208</v>
      </c>
      <c r="C318">
        <v>1</v>
      </c>
      <c r="E318">
        <v>8</v>
      </c>
      <c r="G318" t="s">
        <v>102</v>
      </c>
      <c r="H318">
        <f>SUM(I320:BZ320)</f>
        <v>5000</v>
      </c>
      <c r="I318" s="39">
        <f>$C$318*'[1]Production plan'!C147</f>
        <v>0</v>
      </c>
      <c r="J318" s="39">
        <f>$C$318*'[1]Production plan'!D147</f>
        <v>0</v>
      </c>
      <c r="K318" s="39">
        <f>$C$318*'[1]Production plan'!E147</f>
        <v>0</v>
      </c>
      <c r="L318" s="39">
        <f>$C$318*'[1]Production plan'!F147</f>
        <v>0</v>
      </c>
      <c r="M318" s="39">
        <f>$C$318*'[1]Production plan'!G147</f>
        <v>0</v>
      </c>
      <c r="N318" s="39">
        <f>$C$318*'[1]Production plan'!H147</f>
        <v>0</v>
      </c>
      <c r="O318" s="39">
        <f>$C$318*'[1]Production plan'!I147</f>
        <v>0</v>
      </c>
      <c r="P318" s="39">
        <f>$C$318*'[1]Production plan'!J147</f>
        <v>12</v>
      </c>
      <c r="Q318" s="39">
        <f>$C$318*'[1]Production plan'!K147</f>
        <v>12</v>
      </c>
      <c r="R318" s="39">
        <f>$C$318*'[1]Production plan'!L147</f>
        <v>24</v>
      </c>
      <c r="S318" s="39">
        <f>$C$318*'[1]Production plan'!M147</f>
        <v>216</v>
      </c>
      <c r="T318" s="39">
        <f>$C$318*'[1]Production plan'!N147</f>
        <v>96</v>
      </c>
      <c r="U318" s="39">
        <f>$C$318*'[1]Production plan'!O147</f>
        <v>264</v>
      </c>
      <c r="V318" s="39">
        <f>$C$318*'[1]Production plan'!P147</f>
        <v>175</v>
      </c>
      <c r="W318" s="39">
        <f>$C$318*'[1]Production plan'!Q147</f>
        <v>264</v>
      </c>
      <c r="X318" s="39">
        <f>$C$318*'[1]Production plan'!R147</f>
        <v>552</v>
      </c>
      <c r="Y318" s="39">
        <f>$C$318*'[1]Production plan'!S147</f>
        <v>288</v>
      </c>
      <c r="Z318" s="1">
        <f>$C$318*'[1]Production plan'!T147</f>
        <v>0</v>
      </c>
      <c r="AA318" s="1">
        <f>$C$318*'[1]Production plan'!U147</f>
        <v>0</v>
      </c>
      <c r="AB318" s="1">
        <f>$C$318*'[1]Production plan'!V147</f>
        <v>0</v>
      </c>
      <c r="AC318" s="39">
        <f>$C$318*'[1]Production plan'!W147</f>
        <v>504</v>
      </c>
      <c r="AD318" s="39">
        <f>$C$318*'[1]Production plan'!X147</f>
        <v>504</v>
      </c>
      <c r="AE318" s="39">
        <f>$C$318*'[1]Production plan'!Y147</f>
        <v>504</v>
      </c>
      <c r="AF318" s="39">
        <f>$C$318*'[1]Production plan'!Z147</f>
        <v>472</v>
      </c>
      <c r="AG318" s="39">
        <f>$C$318*'[1]Production plan'!AA147</f>
        <v>340</v>
      </c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</row>
    <row r="319" spans="1:78" hidden="1" x14ac:dyDescent="0.25"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</row>
    <row r="320" spans="1:78" x14ac:dyDescent="0.25">
      <c r="G320" t="s">
        <v>103</v>
      </c>
      <c r="J320" s="40"/>
      <c r="L320" s="40">
        <v>5000</v>
      </c>
      <c r="O320" s="40"/>
    </row>
    <row r="321" spans="1:78" hidden="1" x14ac:dyDescent="0.25">
      <c r="J321" s="40"/>
      <c r="L321" s="40"/>
      <c r="O321" s="40"/>
    </row>
    <row r="322" spans="1:78" x14ac:dyDescent="0.25">
      <c r="G322" t="s">
        <v>92</v>
      </c>
      <c r="I322">
        <f t="shared" ref="I322:O322" si="203">I323/AVERAGE(J318:P318)</f>
        <v>3033.3333333333335</v>
      </c>
      <c r="J322">
        <f t="shared" si="203"/>
        <v>1516.6666666666667</v>
      </c>
      <c r="K322">
        <f t="shared" si="203"/>
        <v>758.33333333333337</v>
      </c>
      <c r="L322">
        <f t="shared" si="203"/>
        <v>270.45454545454544</v>
      </c>
      <c r="M322">
        <f t="shared" si="203"/>
        <v>198.33333333333331</v>
      </c>
      <c r="N322">
        <f t="shared" si="203"/>
        <v>114.42307692307693</v>
      </c>
      <c r="O322">
        <f t="shared" si="203"/>
        <v>89.361702127659584</v>
      </c>
      <c r="P322">
        <f>P323/AVERAGE(Q318:W318)</f>
        <v>67.855375832540446</v>
      </c>
      <c r="Q322">
        <f t="shared" ref="Q322:BZ322" si="204">Q323/AVERAGE(R318:X318)</f>
        <v>44.771841609050909</v>
      </c>
      <c r="R322">
        <f t="shared" si="204"/>
        <v>38.309433962264151</v>
      </c>
      <c r="S322">
        <f t="shared" si="204"/>
        <v>42.435631482611349</v>
      </c>
      <c r="T322">
        <f t="shared" si="204"/>
        <v>44.640311082307193</v>
      </c>
      <c r="U322">
        <f t="shared" si="204"/>
        <v>52.409695074276776</v>
      </c>
      <c r="V322">
        <f t="shared" si="204"/>
        <v>40.924751243781095</v>
      </c>
      <c r="W322">
        <f t="shared" si="204"/>
        <v>34.609848484848484</v>
      </c>
      <c r="X322">
        <f t="shared" si="204"/>
        <v>33.386111111111106</v>
      </c>
      <c r="Y322">
        <f t="shared" si="204"/>
        <v>29.273689516129032</v>
      </c>
      <c r="Z322" s="1">
        <f t="shared" si="204"/>
        <v>24.990963855421686</v>
      </c>
      <c r="AA322" s="1">
        <f t="shared" si="204"/>
        <v>21.420826161790018</v>
      </c>
      <c r="AB322" s="1">
        <f t="shared" si="204"/>
        <v>17.850688468158346</v>
      </c>
      <c r="AC322">
        <f t="shared" si="204"/>
        <v>17.127472527472527</v>
      </c>
      <c r="AD322">
        <f t="shared" si="204"/>
        <v>16.616261398176292</v>
      </c>
      <c r="AE322">
        <f t="shared" si="204"/>
        <v>16.711822660098523</v>
      </c>
      <c r="AF322">
        <f t="shared" si="204"/>
        <v>18.567647058823528</v>
      </c>
      <c r="AG322" t="e">
        <f t="shared" si="204"/>
        <v>#DIV/0!</v>
      </c>
      <c r="AH322" t="e">
        <f t="shared" si="204"/>
        <v>#DIV/0!</v>
      </c>
      <c r="AI322" t="e">
        <f t="shared" si="204"/>
        <v>#DIV/0!</v>
      </c>
      <c r="AJ322" t="e">
        <f t="shared" si="204"/>
        <v>#DIV/0!</v>
      </c>
      <c r="AK322" t="e">
        <f t="shared" si="204"/>
        <v>#DIV/0!</v>
      </c>
      <c r="AL322" t="e">
        <f t="shared" si="204"/>
        <v>#DIV/0!</v>
      </c>
      <c r="AM322" t="e">
        <f t="shared" si="204"/>
        <v>#DIV/0!</v>
      </c>
      <c r="AN322" t="e">
        <f t="shared" si="204"/>
        <v>#DIV/0!</v>
      </c>
      <c r="AO322" t="e">
        <f t="shared" si="204"/>
        <v>#DIV/0!</v>
      </c>
      <c r="AP322" t="e">
        <f t="shared" si="204"/>
        <v>#DIV/0!</v>
      </c>
      <c r="AQ322" t="e">
        <f t="shared" si="204"/>
        <v>#DIV/0!</v>
      </c>
      <c r="AR322" t="e">
        <f t="shared" si="204"/>
        <v>#DIV/0!</v>
      </c>
      <c r="AS322" t="e">
        <f t="shared" si="204"/>
        <v>#DIV/0!</v>
      </c>
      <c r="AT322" t="e">
        <f t="shared" si="204"/>
        <v>#DIV/0!</v>
      </c>
      <c r="AU322" t="e">
        <f t="shared" si="204"/>
        <v>#DIV/0!</v>
      </c>
      <c r="AV322" t="e">
        <f t="shared" si="204"/>
        <v>#DIV/0!</v>
      </c>
      <c r="AW322" t="e">
        <f t="shared" si="204"/>
        <v>#DIV/0!</v>
      </c>
      <c r="AX322" t="e">
        <f t="shared" si="204"/>
        <v>#DIV/0!</v>
      </c>
      <c r="AY322" t="e">
        <f t="shared" si="204"/>
        <v>#DIV/0!</v>
      </c>
      <c r="AZ322" t="e">
        <f t="shared" si="204"/>
        <v>#DIV/0!</v>
      </c>
      <c r="BA322" t="e">
        <f t="shared" si="204"/>
        <v>#DIV/0!</v>
      </c>
      <c r="BB322" t="e">
        <f t="shared" si="204"/>
        <v>#DIV/0!</v>
      </c>
      <c r="BC322" t="e">
        <f t="shared" si="204"/>
        <v>#DIV/0!</v>
      </c>
      <c r="BD322" t="e">
        <f t="shared" si="204"/>
        <v>#DIV/0!</v>
      </c>
      <c r="BE322" t="e">
        <f t="shared" si="204"/>
        <v>#DIV/0!</v>
      </c>
      <c r="BF322" t="e">
        <f t="shared" si="204"/>
        <v>#DIV/0!</v>
      </c>
      <c r="BG322" t="e">
        <f t="shared" si="204"/>
        <v>#DIV/0!</v>
      </c>
      <c r="BH322" t="e">
        <f t="shared" si="204"/>
        <v>#DIV/0!</v>
      </c>
      <c r="BI322" t="e">
        <f t="shared" si="204"/>
        <v>#DIV/0!</v>
      </c>
      <c r="BJ322" t="e">
        <f t="shared" si="204"/>
        <v>#DIV/0!</v>
      </c>
      <c r="BK322" t="e">
        <f t="shared" si="204"/>
        <v>#DIV/0!</v>
      </c>
      <c r="BL322" t="e">
        <f t="shared" si="204"/>
        <v>#DIV/0!</v>
      </c>
      <c r="BM322" t="e">
        <f t="shared" si="204"/>
        <v>#DIV/0!</v>
      </c>
      <c r="BN322" t="e">
        <f t="shared" si="204"/>
        <v>#DIV/0!</v>
      </c>
      <c r="BO322" t="e">
        <f t="shared" si="204"/>
        <v>#DIV/0!</v>
      </c>
      <c r="BP322" t="e">
        <f t="shared" si="204"/>
        <v>#DIV/0!</v>
      </c>
      <c r="BQ322" t="e">
        <f t="shared" si="204"/>
        <v>#DIV/0!</v>
      </c>
      <c r="BR322" t="e">
        <f t="shared" si="204"/>
        <v>#DIV/0!</v>
      </c>
      <c r="BS322" t="e">
        <f t="shared" si="204"/>
        <v>#DIV/0!</v>
      </c>
      <c r="BT322" t="e">
        <f t="shared" si="204"/>
        <v>#DIV/0!</v>
      </c>
      <c r="BU322" t="e">
        <f t="shared" si="204"/>
        <v>#DIV/0!</v>
      </c>
      <c r="BV322" t="e">
        <f t="shared" si="204"/>
        <v>#DIV/0!</v>
      </c>
      <c r="BW322" t="e">
        <f t="shared" si="204"/>
        <v>#DIV/0!</v>
      </c>
      <c r="BX322" t="e">
        <f t="shared" si="204"/>
        <v>#DIV/0!</v>
      </c>
      <c r="BY322" t="e">
        <f t="shared" si="204"/>
        <v>#DIV/0!</v>
      </c>
      <c r="BZ322" t="e">
        <f t="shared" si="204"/>
        <v>#DIV/0!</v>
      </c>
    </row>
    <row r="323" spans="1:78" x14ac:dyDescent="0.25">
      <c r="G323" t="s">
        <v>95</v>
      </c>
      <c r="I323" s="39">
        <v>5200</v>
      </c>
      <c r="J323" s="39">
        <f>I323+J320-J318</f>
        <v>5200</v>
      </c>
      <c r="K323" s="39">
        <f t="shared" ref="K323:AG323" si="205">J323+K320-K318</f>
        <v>5200</v>
      </c>
      <c r="L323" s="39">
        <f t="shared" si="205"/>
        <v>10200</v>
      </c>
      <c r="M323" s="39">
        <f t="shared" si="205"/>
        <v>10200</v>
      </c>
      <c r="N323" s="39">
        <f t="shared" si="205"/>
        <v>10200</v>
      </c>
      <c r="O323" s="39">
        <f t="shared" si="205"/>
        <v>10200</v>
      </c>
      <c r="P323" s="39">
        <f t="shared" si="205"/>
        <v>10188</v>
      </c>
      <c r="Q323" s="39">
        <f t="shared" si="205"/>
        <v>10176</v>
      </c>
      <c r="R323" s="39">
        <f t="shared" si="205"/>
        <v>10152</v>
      </c>
      <c r="S323" s="39">
        <f t="shared" si="205"/>
        <v>9936</v>
      </c>
      <c r="T323" s="39">
        <f t="shared" si="205"/>
        <v>9840</v>
      </c>
      <c r="U323" s="39">
        <f t="shared" si="205"/>
        <v>9576</v>
      </c>
      <c r="V323" s="39">
        <f t="shared" si="205"/>
        <v>9401</v>
      </c>
      <c r="W323" s="39">
        <f t="shared" si="205"/>
        <v>9137</v>
      </c>
      <c r="X323" s="39">
        <f t="shared" si="205"/>
        <v>8585</v>
      </c>
      <c r="Y323" s="39">
        <f t="shared" si="205"/>
        <v>8297</v>
      </c>
      <c r="Z323" s="1">
        <f t="shared" si="205"/>
        <v>8297</v>
      </c>
      <c r="AA323" s="1">
        <f t="shared" si="205"/>
        <v>8297</v>
      </c>
      <c r="AB323" s="1">
        <f t="shared" si="205"/>
        <v>8297</v>
      </c>
      <c r="AC323" s="39">
        <f t="shared" si="205"/>
        <v>7793</v>
      </c>
      <c r="AD323" s="39">
        <f t="shared" si="205"/>
        <v>7289</v>
      </c>
      <c r="AE323" s="39">
        <f t="shared" si="205"/>
        <v>6785</v>
      </c>
      <c r="AF323" s="39">
        <f t="shared" si="205"/>
        <v>6313</v>
      </c>
      <c r="AG323" s="39">
        <f t="shared" si="205"/>
        <v>5973</v>
      </c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</row>
    <row r="324" spans="1:78" x14ac:dyDescent="0.25">
      <c r="L324" s="40"/>
    </row>
    <row r="325" spans="1:78" x14ac:dyDescent="0.25">
      <c r="A325" t="s">
        <v>142</v>
      </c>
      <c r="B325" t="s">
        <v>209</v>
      </c>
      <c r="C325">
        <v>1</v>
      </c>
      <c r="E325">
        <v>8</v>
      </c>
      <c r="G325" t="s">
        <v>102</v>
      </c>
      <c r="H325">
        <f>SUM(I327:BZ327)</f>
        <v>37400</v>
      </c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AC325" s="39"/>
      <c r="AD325" s="39"/>
      <c r="AE325" s="39"/>
      <c r="AF325" s="39"/>
      <c r="AG325" s="39">
        <f>$C$325*'[1]Production plan'!AA147</f>
        <v>340</v>
      </c>
      <c r="AH325" s="39">
        <f>$C$325*'[1]Production plan'!AB147</f>
        <v>0</v>
      </c>
      <c r="AI325" s="39">
        <f>$C$325*'[1]Production plan'!AC147</f>
        <v>0</v>
      </c>
      <c r="AJ325" s="39">
        <f>$C$325*'[1]Production plan'!AD147</f>
        <v>0</v>
      </c>
      <c r="AK325" s="39">
        <f>$C$325*'[1]Production plan'!AE147</f>
        <v>0</v>
      </c>
      <c r="AL325" s="39">
        <f>$C$325*'[1]Production plan'!AF147</f>
        <v>0</v>
      </c>
      <c r="AM325" s="39">
        <f>$C$325*'[1]Production plan'!AG147</f>
        <v>0</v>
      </c>
      <c r="AN325" s="39">
        <f>$C$325*'[1]Production plan'!AH147</f>
        <v>0</v>
      </c>
      <c r="AO325" s="39">
        <f>$C$325*'[1]Production plan'!AI147</f>
        <v>0</v>
      </c>
      <c r="AP325" s="39">
        <f>$C$325*'[1]Production plan'!AJ147</f>
        <v>0</v>
      </c>
      <c r="AQ325" s="39">
        <f>$C$325*'[1]Production plan'!AK147</f>
        <v>0</v>
      </c>
      <c r="AR325" s="39">
        <f>$C$325*'[1]Production plan'!AL147</f>
        <v>0</v>
      </c>
      <c r="AS325" s="39">
        <f>$C$325*'[1]Production plan'!AM147</f>
        <v>0</v>
      </c>
      <c r="AT325" s="39">
        <f>$C$325*'[1]Production plan'!AN147</f>
        <v>0</v>
      </c>
      <c r="AU325" s="39">
        <f>$C$325*'[1]Production plan'!AO147</f>
        <v>0</v>
      </c>
      <c r="AV325" s="39">
        <f>$C$325*'[1]Production plan'!AP147</f>
        <v>0</v>
      </c>
      <c r="AW325" s="39">
        <f>$C$325*'[1]Production plan'!AQ147</f>
        <v>0</v>
      </c>
      <c r="AX325" s="39">
        <f>$C$325*'[1]Production plan'!AR147</f>
        <v>0</v>
      </c>
      <c r="AY325" s="39">
        <f>$C$325*'[1]Production plan'!AS147</f>
        <v>0</v>
      </c>
      <c r="AZ325" s="39">
        <f>$C$325*'[1]Production plan'!AT147</f>
        <v>288</v>
      </c>
      <c r="BA325" s="39">
        <f>$C$325*'[1]Production plan'!AU147</f>
        <v>600</v>
      </c>
      <c r="BB325" s="39">
        <f>$C$325*'[1]Production plan'!AV147</f>
        <v>1080</v>
      </c>
      <c r="BC325" s="39">
        <f>$C$325*'[1]Production plan'!AW147</f>
        <v>2100</v>
      </c>
      <c r="BD325" s="39">
        <f>$C$325*'[1]Production plan'!AX147</f>
        <v>3000</v>
      </c>
      <c r="BE325" s="39">
        <f>$C$325*'[1]Production plan'!AY147</f>
        <v>3025</v>
      </c>
      <c r="BF325" s="39">
        <f>$C$325*'[1]Production plan'!AZ147</f>
        <v>3025</v>
      </c>
      <c r="BG325" s="39">
        <f>$C$325*'[1]Production plan'!BA147</f>
        <v>0</v>
      </c>
      <c r="BH325" s="39">
        <f>$C$325*'[1]Production plan'!BB147</f>
        <v>0</v>
      </c>
      <c r="BI325" s="39">
        <f>$C$325*'[1]Production plan'!BC147</f>
        <v>0</v>
      </c>
      <c r="BJ325" s="39">
        <f>$C$325*'[1]Production plan'!BD147</f>
        <v>0</v>
      </c>
      <c r="BK325" s="39">
        <f>$C$325*'[1]Production plan'!BE147</f>
        <v>0</v>
      </c>
      <c r="BL325" s="39">
        <f>$C$325*'[1]Production plan'!BF147</f>
        <v>0</v>
      </c>
      <c r="BM325" s="39">
        <f>$C$325*'[1]Production plan'!BG147</f>
        <v>0</v>
      </c>
      <c r="BN325" s="39">
        <f>$C$325*'[1]Production plan'!BH147</f>
        <v>1400</v>
      </c>
      <c r="BO325" s="39">
        <f>$C$325*'[1]Production plan'!BI147</f>
        <v>1800</v>
      </c>
      <c r="BP325" s="39">
        <f>$C$325*'[1]Production plan'!BJ147</f>
        <v>1950</v>
      </c>
      <c r="BQ325" s="39">
        <f>$C$325*'[1]Production plan'!BK147</f>
        <v>3000</v>
      </c>
      <c r="BR325" s="39">
        <f>$C$325*'[1]Production plan'!BL147</f>
        <v>3000</v>
      </c>
      <c r="BS325" s="39">
        <f>$C$325*'[1]Production plan'!BM147</f>
        <v>2000</v>
      </c>
      <c r="BT325" s="39">
        <f>$C$325*'[1]Production plan'!BN147</f>
        <v>2860</v>
      </c>
      <c r="BU325" s="39">
        <f>$C$325*'[1]Production plan'!BO147</f>
        <v>0</v>
      </c>
      <c r="BV325" s="39">
        <f>$C$325*'[1]Production plan'!BP147</f>
        <v>0</v>
      </c>
      <c r="BW325" s="39">
        <f>$C$325*'[1]Production plan'!BQ147</f>
        <v>0</v>
      </c>
      <c r="BX325" s="39">
        <f>$C$325*'[1]Production plan'!BR147</f>
        <v>2600</v>
      </c>
      <c r="BY325" s="39">
        <f>$C$325*'[1]Production plan'!BS147</f>
        <v>3000</v>
      </c>
      <c r="BZ325" s="39">
        <f>$C$325*'[1]Production plan'!BT147</f>
        <v>0</v>
      </c>
    </row>
    <row r="326" spans="1:78" hidden="1" x14ac:dyDescent="0.25"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</row>
    <row r="327" spans="1:78" x14ac:dyDescent="0.25">
      <c r="G327" t="s">
        <v>103</v>
      </c>
      <c r="K327" s="40"/>
      <c r="L327" s="40"/>
      <c r="M327" s="40"/>
      <c r="N327" s="40"/>
      <c r="O327" s="40"/>
      <c r="Z327" s="1">
        <v>400</v>
      </c>
      <c r="AC327" s="40">
        <v>17000</v>
      </c>
      <c r="AK327" s="40"/>
      <c r="BI327">
        <v>10000</v>
      </c>
      <c r="BN327">
        <v>10000</v>
      </c>
    </row>
    <row r="328" spans="1:78" hidden="1" x14ac:dyDescent="0.25">
      <c r="K328" s="40"/>
      <c r="L328" s="40"/>
      <c r="M328" s="40"/>
      <c r="N328" s="40"/>
      <c r="O328" s="40"/>
    </row>
    <row r="329" spans="1:78" x14ac:dyDescent="0.25">
      <c r="G329" t="s">
        <v>92</v>
      </c>
      <c r="I329" t="e">
        <f t="shared" ref="I329:O329" si="206">I330/AVERAGE(J325:P325)</f>
        <v>#DIV/0!</v>
      </c>
      <c r="J329" t="e">
        <f t="shared" si="206"/>
        <v>#DIV/0!</v>
      </c>
      <c r="K329" t="e">
        <f t="shared" si="206"/>
        <v>#DIV/0!</v>
      </c>
      <c r="L329" t="e">
        <f t="shared" si="206"/>
        <v>#DIV/0!</v>
      </c>
      <c r="M329" t="e">
        <f t="shared" si="206"/>
        <v>#DIV/0!</v>
      </c>
      <c r="N329" t="e">
        <f t="shared" si="206"/>
        <v>#DIV/0!</v>
      </c>
      <c r="O329" t="e">
        <f t="shared" si="206"/>
        <v>#DIV/0!</v>
      </c>
      <c r="P329" t="e">
        <f>P330/AVERAGE(Q325:W325)</f>
        <v>#DIV/0!</v>
      </c>
      <c r="Q329" t="e">
        <f t="shared" ref="Q329:BZ329" si="207">Q330/AVERAGE(R325:X325)</f>
        <v>#DIV/0!</v>
      </c>
      <c r="R329" t="e">
        <f t="shared" si="207"/>
        <v>#DIV/0!</v>
      </c>
      <c r="S329" t="e">
        <f t="shared" si="207"/>
        <v>#DIV/0!</v>
      </c>
      <c r="T329" t="e">
        <f t="shared" si="207"/>
        <v>#DIV/0!</v>
      </c>
      <c r="U329" t="e">
        <f t="shared" si="207"/>
        <v>#DIV/0!</v>
      </c>
      <c r="V329" t="e">
        <f t="shared" si="207"/>
        <v>#DIV/0!</v>
      </c>
      <c r="W329" t="e">
        <f t="shared" si="207"/>
        <v>#DIV/0!</v>
      </c>
      <c r="X329" t="e">
        <f t="shared" si="207"/>
        <v>#DIV/0!</v>
      </c>
      <c r="Y329" t="e">
        <f t="shared" si="207"/>
        <v>#DIV/0!</v>
      </c>
      <c r="Z329" s="1">
        <f t="shared" si="207"/>
        <v>1.1764705882352942</v>
      </c>
      <c r="AA329" s="1">
        <f t="shared" si="207"/>
        <v>2.3529411764705883</v>
      </c>
      <c r="AB329" s="1">
        <f t="shared" si="207"/>
        <v>3.5294117647058827</v>
      </c>
      <c r="AC329">
        <f t="shared" si="207"/>
        <v>204.70588235294119</v>
      </c>
      <c r="AD329">
        <f t="shared" si="207"/>
        <v>255.88235294117646</v>
      </c>
      <c r="AE329">
        <f t="shared" si="207"/>
        <v>307.05882352941177</v>
      </c>
      <c r="AF329">
        <f t="shared" si="207"/>
        <v>358.23529411764707</v>
      </c>
      <c r="AG329" t="e">
        <f t="shared" si="207"/>
        <v>#DIV/0!</v>
      </c>
      <c r="AH329" t="e">
        <f t="shared" si="207"/>
        <v>#DIV/0!</v>
      </c>
      <c r="AI329" t="e">
        <f t="shared" si="207"/>
        <v>#DIV/0!</v>
      </c>
      <c r="AJ329" t="e">
        <f t="shared" si="207"/>
        <v>#DIV/0!</v>
      </c>
      <c r="AK329" t="e">
        <f t="shared" si="207"/>
        <v>#DIV/0!</v>
      </c>
      <c r="AL329" t="e">
        <f t="shared" si="207"/>
        <v>#DIV/0!</v>
      </c>
      <c r="AM329" t="e">
        <f t="shared" si="207"/>
        <v>#DIV/0!</v>
      </c>
      <c r="AN329" t="e">
        <f t="shared" si="207"/>
        <v>#DIV/0!</v>
      </c>
      <c r="AO329" t="e">
        <f t="shared" si="207"/>
        <v>#DIV/0!</v>
      </c>
      <c r="AP329" t="e">
        <f t="shared" si="207"/>
        <v>#DIV/0!</v>
      </c>
      <c r="AQ329" t="e">
        <f t="shared" si="207"/>
        <v>#DIV/0!</v>
      </c>
      <c r="AR329" t="e">
        <f t="shared" si="207"/>
        <v>#DIV/0!</v>
      </c>
      <c r="AS329">
        <f t="shared" si="207"/>
        <v>414.65277777777777</v>
      </c>
      <c r="AT329">
        <f t="shared" si="207"/>
        <v>134.48198198198199</v>
      </c>
      <c r="AU329">
        <f t="shared" si="207"/>
        <v>60.680894308943081</v>
      </c>
      <c r="AV329">
        <f t="shared" si="207"/>
        <v>29.355948869223209</v>
      </c>
      <c r="AW329">
        <f t="shared" si="207"/>
        <v>16.89586870401811</v>
      </c>
      <c r="AX329">
        <f t="shared" si="207"/>
        <v>11.831962746457942</v>
      </c>
      <c r="AY329">
        <f t="shared" si="207"/>
        <v>9.1035218783351119</v>
      </c>
      <c r="AZ329">
        <f t="shared" si="207"/>
        <v>9.150740452065472</v>
      </c>
      <c r="BA329">
        <f t="shared" si="207"/>
        <v>9.2562551103843003</v>
      </c>
      <c r="BB329">
        <f t="shared" si="207"/>
        <v>9.4747982062780274</v>
      </c>
      <c r="BC329">
        <f t="shared" si="207"/>
        <v>10.049060773480663</v>
      </c>
      <c r="BD329">
        <f t="shared" si="207"/>
        <v>11.56099173553719</v>
      </c>
      <c r="BE329">
        <f t="shared" si="207"/>
        <v>16.12198347107438</v>
      </c>
      <c r="BF329" t="e">
        <f t="shared" si="207"/>
        <v>#DIV/0!</v>
      </c>
      <c r="BG329">
        <f t="shared" si="207"/>
        <v>19.71</v>
      </c>
      <c r="BH329">
        <f t="shared" si="207"/>
        <v>8.6231249999999999</v>
      </c>
      <c r="BI329">
        <f t="shared" si="207"/>
        <v>18.950291262135924</v>
      </c>
      <c r="BJ329">
        <f t="shared" si="207"/>
        <v>11.974723926380369</v>
      </c>
      <c r="BK329">
        <f t="shared" si="207"/>
        <v>8.7528251121076224</v>
      </c>
      <c r="BL329">
        <f t="shared" si="207"/>
        <v>7.4215969581749048</v>
      </c>
      <c r="BM329">
        <f t="shared" si="207"/>
        <v>6.0958151155527789</v>
      </c>
      <c r="BN329">
        <f t="shared" si="207"/>
        <v>10.800410677618069</v>
      </c>
      <c r="BO329">
        <f t="shared" si="207"/>
        <v>11.334426229508196</v>
      </c>
      <c r="BP329">
        <f t="shared" si="207"/>
        <v>12.112707182320444</v>
      </c>
      <c r="BQ329">
        <f t="shared" si="207"/>
        <v>10.568260038240918</v>
      </c>
      <c r="BR329">
        <f t="shared" si="207"/>
        <v>8.5606118546845131</v>
      </c>
      <c r="BS329">
        <f t="shared" si="207"/>
        <v>8.9295508274231672</v>
      </c>
      <c r="BT329">
        <f t="shared" si="207"/>
        <v>8.4985714285714291</v>
      </c>
      <c r="BU329">
        <f t="shared" si="207"/>
        <v>7.0821428571428573</v>
      </c>
      <c r="BV329">
        <f t="shared" si="207"/>
        <v>5.6657142857142855</v>
      </c>
      <c r="BW329">
        <f t="shared" si="207"/>
        <v>4.2492857142857146</v>
      </c>
      <c r="BX329">
        <f t="shared" si="207"/>
        <v>3.5546666666666669</v>
      </c>
      <c r="BY329" t="e">
        <f t="shared" si="207"/>
        <v>#DIV/0!</v>
      </c>
      <c r="BZ329" t="e">
        <f t="shared" si="207"/>
        <v>#DIV/0!</v>
      </c>
    </row>
    <row r="330" spans="1:78" x14ac:dyDescent="0.25">
      <c r="G330" t="s">
        <v>95</v>
      </c>
      <c r="I330" s="39">
        <v>0</v>
      </c>
      <c r="J330" s="39">
        <f>I330+J327-J325</f>
        <v>0</v>
      </c>
      <c r="K330" s="39">
        <f t="shared" ref="K330:BV330" si="208">J330+K327-K325</f>
        <v>0</v>
      </c>
      <c r="L330" s="39">
        <f t="shared" si="208"/>
        <v>0</v>
      </c>
      <c r="M330" s="39">
        <f t="shared" si="208"/>
        <v>0</v>
      </c>
      <c r="N330" s="39">
        <f t="shared" si="208"/>
        <v>0</v>
      </c>
      <c r="O330" s="39">
        <f t="shared" si="208"/>
        <v>0</v>
      </c>
      <c r="P330" s="39">
        <f t="shared" si="208"/>
        <v>0</v>
      </c>
      <c r="Q330" s="39">
        <f t="shared" si="208"/>
        <v>0</v>
      </c>
      <c r="R330" s="39">
        <f t="shared" si="208"/>
        <v>0</v>
      </c>
      <c r="S330" s="39">
        <f t="shared" si="208"/>
        <v>0</v>
      </c>
      <c r="T330" s="39">
        <f t="shared" si="208"/>
        <v>0</v>
      </c>
      <c r="U330" s="39">
        <f t="shared" si="208"/>
        <v>0</v>
      </c>
      <c r="V330" s="39">
        <f t="shared" si="208"/>
        <v>0</v>
      </c>
      <c r="W330" s="39">
        <f t="shared" si="208"/>
        <v>0</v>
      </c>
      <c r="X330" s="39">
        <f t="shared" si="208"/>
        <v>0</v>
      </c>
      <c r="Y330" s="39">
        <f t="shared" si="208"/>
        <v>0</v>
      </c>
      <c r="Z330" s="1">
        <f t="shared" si="208"/>
        <v>400</v>
      </c>
      <c r="AA330" s="1">
        <f t="shared" si="208"/>
        <v>400</v>
      </c>
      <c r="AB330" s="1">
        <f t="shared" si="208"/>
        <v>400</v>
      </c>
      <c r="AC330" s="39">
        <f t="shared" si="208"/>
        <v>17400</v>
      </c>
      <c r="AD330" s="39">
        <f t="shared" si="208"/>
        <v>17400</v>
      </c>
      <c r="AE330" s="39">
        <f t="shared" si="208"/>
        <v>17400</v>
      </c>
      <c r="AF330" s="39">
        <f t="shared" si="208"/>
        <v>17400</v>
      </c>
      <c r="AG330" s="39">
        <f t="shared" si="208"/>
        <v>17060</v>
      </c>
      <c r="AH330" s="39">
        <f t="shared" si="208"/>
        <v>17060</v>
      </c>
      <c r="AI330" s="39">
        <f t="shared" si="208"/>
        <v>17060</v>
      </c>
      <c r="AJ330" s="39">
        <f t="shared" si="208"/>
        <v>17060</v>
      </c>
      <c r="AK330" s="39">
        <f t="shared" si="208"/>
        <v>17060</v>
      </c>
      <c r="AL330" s="39">
        <f t="shared" si="208"/>
        <v>17060</v>
      </c>
      <c r="AM330" s="39">
        <f t="shared" si="208"/>
        <v>17060</v>
      </c>
      <c r="AN330" s="39">
        <f t="shared" si="208"/>
        <v>17060</v>
      </c>
      <c r="AO330" s="39">
        <f t="shared" si="208"/>
        <v>17060</v>
      </c>
      <c r="AP330" s="39">
        <f t="shared" si="208"/>
        <v>17060</v>
      </c>
      <c r="AQ330" s="39">
        <f t="shared" si="208"/>
        <v>17060</v>
      </c>
      <c r="AR330" s="39">
        <f t="shared" si="208"/>
        <v>17060</v>
      </c>
      <c r="AS330" s="39">
        <f t="shared" si="208"/>
        <v>17060</v>
      </c>
      <c r="AT330" s="39">
        <f t="shared" si="208"/>
        <v>17060</v>
      </c>
      <c r="AU330" s="39">
        <f t="shared" si="208"/>
        <v>17060</v>
      </c>
      <c r="AV330" s="39">
        <f t="shared" si="208"/>
        <v>17060</v>
      </c>
      <c r="AW330" s="39">
        <f t="shared" si="208"/>
        <v>17060</v>
      </c>
      <c r="AX330" s="39">
        <f t="shared" si="208"/>
        <v>17060</v>
      </c>
      <c r="AY330" s="39">
        <f t="shared" si="208"/>
        <v>17060</v>
      </c>
      <c r="AZ330" s="39">
        <f t="shared" si="208"/>
        <v>16772</v>
      </c>
      <c r="BA330" s="39">
        <f t="shared" si="208"/>
        <v>16172</v>
      </c>
      <c r="BB330" s="39">
        <f t="shared" si="208"/>
        <v>15092</v>
      </c>
      <c r="BC330" s="39">
        <f t="shared" si="208"/>
        <v>12992</v>
      </c>
      <c r="BD330" s="39">
        <f t="shared" si="208"/>
        <v>9992</v>
      </c>
      <c r="BE330" s="39">
        <f t="shared" si="208"/>
        <v>6967</v>
      </c>
      <c r="BF330" s="39">
        <f t="shared" si="208"/>
        <v>3942</v>
      </c>
      <c r="BG330" s="39">
        <f t="shared" si="208"/>
        <v>3942</v>
      </c>
      <c r="BH330" s="39">
        <f t="shared" si="208"/>
        <v>3942</v>
      </c>
      <c r="BI330" s="39">
        <f t="shared" si="208"/>
        <v>13942</v>
      </c>
      <c r="BJ330" s="39">
        <f t="shared" si="208"/>
        <v>13942</v>
      </c>
      <c r="BK330" s="39">
        <f t="shared" si="208"/>
        <v>13942</v>
      </c>
      <c r="BL330" s="39">
        <f t="shared" si="208"/>
        <v>13942</v>
      </c>
      <c r="BM330" s="39">
        <f t="shared" si="208"/>
        <v>13942</v>
      </c>
      <c r="BN330" s="39">
        <f t="shared" si="208"/>
        <v>22542</v>
      </c>
      <c r="BO330" s="39">
        <f t="shared" si="208"/>
        <v>20742</v>
      </c>
      <c r="BP330" s="39">
        <f t="shared" si="208"/>
        <v>18792</v>
      </c>
      <c r="BQ330" s="39">
        <f t="shared" si="208"/>
        <v>15792</v>
      </c>
      <c r="BR330" s="39">
        <f t="shared" si="208"/>
        <v>12792</v>
      </c>
      <c r="BS330" s="39">
        <f t="shared" si="208"/>
        <v>10792</v>
      </c>
      <c r="BT330" s="39">
        <f t="shared" si="208"/>
        <v>7932</v>
      </c>
      <c r="BU330" s="39">
        <f t="shared" si="208"/>
        <v>7932</v>
      </c>
      <c r="BV330" s="39">
        <f t="shared" si="208"/>
        <v>7932</v>
      </c>
      <c r="BW330" s="39">
        <f t="shared" ref="BW330:BZ330" si="209">BV330+BW327-BW325</f>
        <v>7932</v>
      </c>
      <c r="BX330" s="39">
        <f t="shared" si="209"/>
        <v>5332</v>
      </c>
      <c r="BY330" s="39">
        <f t="shared" si="209"/>
        <v>2332</v>
      </c>
      <c r="BZ330" s="39">
        <f t="shared" si="209"/>
        <v>2332</v>
      </c>
    </row>
    <row r="331" spans="1:78" x14ac:dyDescent="0.25">
      <c r="L331" s="40"/>
      <c r="O331" s="40"/>
    </row>
    <row r="332" spans="1:78" x14ac:dyDescent="0.25">
      <c r="A332" t="s">
        <v>143</v>
      </c>
      <c r="B332" t="s">
        <v>210</v>
      </c>
      <c r="C332">
        <v>1</v>
      </c>
      <c r="E332">
        <v>8</v>
      </c>
      <c r="G332" t="s">
        <v>102</v>
      </c>
      <c r="H332">
        <f>SUM(I334:BZ334)</f>
        <v>37400</v>
      </c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AC332" s="39"/>
      <c r="AD332" s="39"/>
      <c r="AE332" s="39"/>
      <c r="AF332" s="39"/>
      <c r="AG332" s="39">
        <f>$C$332*'[1]Production plan'!AA147</f>
        <v>340</v>
      </c>
      <c r="AH332" s="39">
        <f>$C$332*'[1]Production plan'!AB147</f>
        <v>0</v>
      </c>
      <c r="AI332" s="39">
        <f>$C$332*'[1]Production plan'!AC147</f>
        <v>0</v>
      </c>
      <c r="AJ332" s="39">
        <f>$C$332*'[1]Production plan'!AD147</f>
        <v>0</v>
      </c>
      <c r="AK332" s="39">
        <f>$C$332*'[1]Production plan'!AE147</f>
        <v>0</v>
      </c>
      <c r="AL332" s="39">
        <f>$C$332*'[1]Production plan'!AF147</f>
        <v>0</v>
      </c>
      <c r="AM332" s="39">
        <f>$C$332*'[1]Production plan'!AG147</f>
        <v>0</v>
      </c>
      <c r="AN332" s="39">
        <f>$C$332*'[1]Production plan'!AH147</f>
        <v>0</v>
      </c>
      <c r="AO332" s="39">
        <f>$C$332*'[1]Production plan'!AI147</f>
        <v>0</v>
      </c>
      <c r="AP332" s="39">
        <f>$C$332*'[1]Production plan'!AJ147</f>
        <v>0</v>
      </c>
      <c r="AQ332" s="39">
        <f>$C$332*'[1]Production plan'!AK147</f>
        <v>0</v>
      </c>
      <c r="AR332" s="39">
        <f>$C$332*'[1]Production plan'!AL147</f>
        <v>0</v>
      </c>
      <c r="AS332" s="39">
        <f>$C$332*'[1]Production plan'!AM147</f>
        <v>0</v>
      </c>
      <c r="AT332" s="39">
        <f>$C$332*'[1]Production plan'!AN147</f>
        <v>0</v>
      </c>
      <c r="AU332" s="39">
        <f>$C$332*'[1]Production plan'!AO147</f>
        <v>0</v>
      </c>
      <c r="AV332" s="39">
        <f>$C$332*'[1]Production plan'!AP147</f>
        <v>0</v>
      </c>
      <c r="AW332" s="39">
        <f>$C$332*'[1]Production plan'!AQ147</f>
        <v>0</v>
      </c>
      <c r="AX332" s="39">
        <f>$C$332*'[1]Production plan'!AR147</f>
        <v>0</v>
      </c>
      <c r="AY332" s="39">
        <f>$C$332*'[1]Production plan'!AS147</f>
        <v>0</v>
      </c>
      <c r="AZ332" s="39">
        <f>$C$332*'[1]Production plan'!AT147</f>
        <v>288</v>
      </c>
      <c r="BA332" s="39">
        <f>$C$332*'[1]Production plan'!AU147</f>
        <v>600</v>
      </c>
      <c r="BB332" s="39">
        <f>$C$332*'[1]Production plan'!AV147</f>
        <v>1080</v>
      </c>
      <c r="BC332" s="39">
        <f>$C$332*'[1]Production plan'!AW147</f>
        <v>2100</v>
      </c>
      <c r="BD332" s="39">
        <f>$C$332*'[1]Production plan'!AX147</f>
        <v>3000</v>
      </c>
      <c r="BE332" s="39">
        <f>$C$332*'[1]Production plan'!AY147</f>
        <v>3025</v>
      </c>
      <c r="BF332" s="39">
        <f>$C$332*'[1]Production plan'!AZ147</f>
        <v>3025</v>
      </c>
      <c r="BG332" s="39">
        <f>$C$332*'[1]Production plan'!BA147</f>
        <v>0</v>
      </c>
      <c r="BH332" s="39">
        <f>$C$332*'[1]Production plan'!BB147</f>
        <v>0</v>
      </c>
      <c r="BI332" s="39">
        <f>$C$332*'[1]Production plan'!BC147</f>
        <v>0</v>
      </c>
      <c r="BJ332" s="39">
        <f>$C$332*'[1]Production plan'!BD147</f>
        <v>0</v>
      </c>
      <c r="BK332" s="39">
        <f>$C$332*'[1]Production plan'!BE147</f>
        <v>0</v>
      </c>
      <c r="BL332" s="39">
        <f>$C$332*'[1]Production plan'!BF147</f>
        <v>0</v>
      </c>
      <c r="BM332" s="39">
        <f>$C$332*'[1]Production plan'!BG147</f>
        <v>0</v>
      </c>
      <c r="BN332" s="39">
        <f>$C$332*'[1]Production plan'!BH147</f>
        <v>1400</v>
      </c>
      <c r="BO332" s="39">
        <f>$C$332*'[1]Production plan'!BI147</f>
        <v>1800</v>
      </c>
      <c r="BP332" s="39">
        <f>$C$332*'[1]Production plan'!BJ147</f>
        <v>1950</v>
      </c>
      <c r="BQ332" s="39">
        <f>$C$332*'[1]Production plan'!BK147</f>
        <v>3000</v>
      </c>
      <c r="BR332" s="39">
        <f>$C$332*'[1]Production plan'!BL147</f>
        <v>3000</v>
      </c>
      <c r="BS332" s="39">
        <f>$C$332*'[1]Production plan'!BM147</f>
        <v>2000</v>
      </c>
      <c r="BT332" s="39">
        <f>$C$332*'[1]Production plan'!BN147</f>
        <v>2860</v>
      </c>
      <c r="BU332" s="39">
        <f>$C$332*'[1]Production plan'!BO147</f>
        <v>0</v>
      </c>
      <c r="BV332" s="39">
        <f>$C$332*'[1]Production plan'!BP147</f>
        <v>0</v>
      </c>
      <c r="BW332" s="39">
        <f>$C$332*'[1]Production plan'!BQ147</f>
        <v>0</v>
      </c>
      <c r="BX332" s="39">
        <f>$C$332*'[1]Production plan'!BR147</f>
        <v>2600</v>
      </c>
      <c r="BY332" s="39">
        <f>$C$332*'[1]Production plan'!BS147</f>
        <v>3000</v>
      </c>
      <c r="BZ332" s="39">
        <f>$C$332*'[1]Production plan'!BT147</f>
        <v>0</v>
      </c>
    </row>
    <row r="333" spans="1:78" hidden="1" x14ac:dyDescent="0.25"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</row>
    <row r="334" spans="1:78" x14ac:dyDescent="0.25">
      <c r="G334" t="s">
        <v>103</v>
      </c>
      <c r="Z334" s="1">
        <v>400</v>
      </c>
      <c r="AC334" s="40">
        <v>17000</v>
      </c>
      <c r="AK334" s="40"/>
      <c r="BI334">
        <v>10000</v>
      </c>
      <c r="BN334">
        <v>10000</v>
      </c>
    </row>
    <row r="335" spans="1:78" hidden="1" x14ac:dyDescent="0.25"/>
    <row r="336" spans="1:78" x14ac:dyDescent="0.25">
      <c r="G336" t="s">
        <v>92</v>
      </c>
      <c r="I336" t="e">
        <f t="shared" ref="I336:O336" si="210">I337/AVERAGE(J332:P332)</f>
        <v>#DIV/0!</v>
      </c>
      <c r="J336" t="e">
        <f t="shared" si="210"/>
        <v>#DIV/0!</v>
      </c>
      <c r="K336" t="e">
        <f t="shared" si="210"/>
        <v>#DIV/0!</v>
      </c>
      <c r="L336" t="e">
        <f t="shared" si="210"/>
        <v>#DIV/0!</v>
      </c>
      <c r="M336" t="e">
        <f t="shared" si="210"/>
        <v>#DIV/0!</v>
      </c>
      <c r="N336" t="e">
        <f t="shared" si="210"/>
        <v>#DIV/0!</v>
      </c>
      <c r="O336" t="e">
        <f t="shared" si="210"/>
        <v>#DIV/0!</v>
      </c>
      <c r="P336" t="e">
        <f>P337/AVERAGE(Q332:W332)</f>
        <v>#DIV/0!</v>
      </c>
      <c r="Q336" t="e">
        <f t="shared" ref="Q336:BZ336" si="211">Q337/AVERAGE(R332:X332)</f>
        <v>#DIV/0!</v>
      </c>
      <c r="R336" t="e">
        <f t="shared" si="211"/>
        <v>#DIV/0!</v>
      </c>
      <c r="S336" t="e">
        <f t="shared" si="211"/>
        <v>#DIV/0!</v>
      </c>
      <c r="T336" t="e">
        <f t="shared" si="211"/>
        <v>#DIV/0!</v>
      </c>
      <c r="U336" t="e">
        <f t="shared" si="211"/>
        <v>#DIV/0!</v>
      </c>
      <c r="V336" t="e">
        <f t="shared" si="211"/>
        <v>#DIV/0!</v>
      </c>
      <c r="W336" t="e">
        <f t="shared" si="211"/>
        <v>#DIV/0!</v>
      </c>
      <c r="X336" t="e">
        <f t="shared" si="211"/>
        <v>#DIV/0!</v>
      </c>
      <c r="Y336" t="e">
        <f t="shared" si="211"/>
        <v>#DIV/0!</v>
      </c>
      <c r="Z336" s="1">
        <f t="shared" si="211"/>
        <v>1.1764705882352942</v>
      </c>
      <c r="AA336" s="1">
        <f t="shared" si="211"/>
        <v>2.3529411764705883</v>
      </c>
      <c r="AB336" s="1">
        <f t="shared" si="211"/>
        <v>3.5294117647058827</v>
      </c>
      <c r="AC336">
        <f t="shared" si="211"/>
        <v>204.70588235294119</v>
      </c>
      <c r="AD336">
        <f t="shared" si="211"/>
        <v>255.88235294117646</v>
      </c>
      <c r="AE336">
        <f t="shared" si="211"/>
        <v>307.05882352941177</v>
      </c>
      <c r="AF336">
        <f t="shared" si="211"/>
        <v>358.23529411764707</v>
      </c>
      <c r="AG336" t="e">
        <f t="shared" si="211"/>
        <v>#DIV/0!</v>
      </c>
      <c r="AH336" t="e">
        <f t="shared" si="211"/>
        <v>#DIV/0!</v>
      </c>
      <c r="AI336" t="e">
        <f t="shared" si="211"/>
        <v>#DIV/0!</v>
      </c>
      <c r="AJ336" t="e">
        <f t="shared" si="211"/>
        <v>#DIV/0!</v>
      </c>
      <c r="AK336" t="e">
        <f t="shared" si="211"/>
        <v>#DIV/0!</v>
      </c>
      <c r="AL336" t="e">
        <f t="shared" si="211"/>
        <v>#DIV/0!</v>
      </c>
      <c r="AM336" t="e">
        <f t="shared" si="211"/>
        <v>#DIV/0!</v>
      </c>
      <c r="AN336" t="e">
        <f t="shared" si="211"/>
        <v>#DIV/0!</v>
      </c>
      <c r="AO336" t="e">
        <f t="shared" si="211"/>
        <v>#DIV/0!</v>
      </c>
      <c r="AP336" t="e">
        <f t="shared" si="211"/>
        <v>#DIV/0!</v>
      </c>
      <c r="AQ336" t="e">
        <f t="shared" si="211"/>
        <v>#DIV/0!</v>
      </c>
      <c r="AR336" t="e">
        <f t="shared" si="211"/>
        <v>#DIV/0!</v>
      </c>
      <c r="AS336">
        <f t="shared" si="211"/>
        <v>414.65277777777777</v>
      </c>
      <c r="AT336">
        <f t="shared" si="211"/>
        <v>134.48198198198199</v>
      </c>
      <c r="AU336">
        <f t="shared" si="211"/>
        <v>60.680894308943081</v>
      </c>
      <c r="AV336">
        <f t="shared" si="211"/>
        <v>29.355948869223209</v>
      </c>
      <c r="AW336">
        <f t="shared" si="211"/>
        <v>16.89586870401811</v>
      </c>
      <c r="AX336">
        <f t="shared" si="211"/>
        <v>11.831962746457942</v>
      </c>
      <c r="AY336">
        <f t="shared" si="211"/>
        <v>9.1035218783351119</v>
      </c>
      <c r="AZ336">
        <f t="shared" si="211"/>
        <v>9.150740452065472</v>
      </c>
      <c r="BA336">
        <f t="shared" si="211"/>
        <v>9.2562551103843003</v>
      </c>
      <c r="BB336">
        <f t="shared" si="211"/>
        <v>9.4747982062780274</v>
      </c>
      <c r="BC336">
        <f t="shared" si="211"/>
        <v>10.049060773480663</v>
      </c>
      <c r="BD336">
        <f t="shared" si="211"/>
        <v>11.56099173553719</v>
      </c>
      <c r="BE336">
        <f t="shared" si="211"/>
        <v>16.12198347107438</v>
      </c>
      <c r="BF336" t="e">
        <f t="shared" si="211"/>
        <v>#DIV/0!</v>
      </c>
      <c r="BG336">
        <f t="shared" si="211"/>
        <v>19.71</v>
      </c>
      <c r="BH336">
        <f t="shared" si="211"/>
        <v>8.6231249999999999</v>
      </c>
      <c r="BI336">
        <f t="shared" si="211"/>
        <v>18.950291262135924</v>
      </c>
      <c r="BJ336">
        <f t="shared" si="211"/>
        <v>11.974723926380369</v>
      </c>
      <c r="BK336">
        <f t="shared" si="211"/>
        <v>8.7528251121076224</v>
      </c>
      <c r="BL336">
        <f t="shared" si="211"/>
        <v>7.4215969581749048</v>
      </c>
      <c r="BM336">
        <f t="shared" si="211"/>
        <v>6.0958151155527789</v>
      </c>
      <c r="BN336">
        <f t="shared" si="211"/>
        <v>10.800410677618069</v>
      </c>
      <c r="BO336">
        <f t="shared" si="211"/>
        <v>11.334426229508196</v>
      </c>
      <c r="BP336">
        <f t="shared" si="211"/>
        <v>12.112707182320444</v>
      </c>
      <c r="BQ336">
        <f t="shared" si="211"/>
        <v>10.568260038240918</v>
      </c>
      <c r="BR336">
        <f t="shared" si="211"/>
        <v>8.5606118546845131</v>
      </c>
      <c r="BS336">
        <f t="shared" si="211"/>
        <v>8.9295508274231672</v>
      </c>
      <c r="BT336">
        <f t="shared" si="211"/>
        <v>8.4985714285714291</v>
      </c>
      <c r="BU336">
        <f t="shared" si="211"/>
        <v>7.0821428571428573</v>
      </c>
      <c r="BV336">
        <f t="shared" si="211"/>
        <v>5.6657142857142855</v>
      </c>
      <c r="BW336">
        <f t="shared" si="211"/>
        <v>4.2492857142857146</v>
      </c>
      <c r="BX336">
        <f t="shared" si="211"/>
        <v>3.5546666666666669</v>
      </c>
      <c r="BY336" t="e">
        <f t="shared" si="211"/>
        <v>#DIV/0!</v>
      </c>
      <c r="BZ336" t="e">
        <f t="shared" si="211"/>
        <v>#DIV/0!</v>
      </c>
    </row>
    <row r="337" spans="1:78" x14ac:dyDescent="0.25">
      <c r="G337" t="s">
        <v>95</v>
      </c>
      <c r="I337" s="39">
        <v>0</v>
      </c>
      <c r="J337" s="39">
        <f>I337+J334-J332</f>
        <v>0</v>
      </c>
      <c r="K337" s="39">
        <f t="shared" ref="K337:BV337" si="212">J337+K334-K332</f>
        <v>0</v>
      </c>
      <c r="L337" s="39">
        <f t="shared" si="212"/>
        <v>0</v>
      </c>
      <c r="M337" s="39">
        <f t="shared" si="212"/>
        <v>0</v>
      </c>
      <c r="N337" s="39">
        <f t="shared" si="212"/>
        <v>0</v>
      </c>
      <c r="O337" s="39">
        <f t="shared" si="212"/>
        <v>0</v>
      </c>
      <c r="P337" s="39">
        <f t="shared" si="212"/>
        <v>0</v>
      </c>
      <c r="Q337" s="39">
        <f t="shared" si="212"/>
        <v>0</v>
      </c>
      <c r="R337" s="39">
        <f t="shared" si="212"/>
        <v>0</v>
      </c>
      <c r="S337" s="39">
        <f t="shared" si="212"/>
        <v>0</v>
      </c>
      <c r="T337" s="39">
        <f t="shared" si="212"/>
        <v>0</v>
      </c>
      <c r="U337" s="39">
        <f t="shared" si="212"/>
        <v>0</v>
      </c>
      <c r="V337" s="39">
        <f t="shared" si="212"/>
        <v>0</v>
      </c>
      <c r="W337" s="39">
        <f t="shared" si="212"/>
        <v>0</v>
      </c>
      <c r="X337" s="39">
        <f t="shared" si="212"/>
        <v>0</v>
      </c>
      <c r="Y337" s="39">
        <f t="shared" si="212"/>
        <v>0</v>
      </c>
      <c r="Z337" s="1">
        <f t="shared" si="212"/>
        <v>400</v>
      </c>
      <c r="AA337" s="1">
        <f t="shared" si="212"/>
        <v>400</v>
      </c>
      <c r="AB337" s="1">
        <f t="shared" si="212"/>
        <v>400</v>
      </c>
      <c r="AC337" s="39">
        <f t="shared" si="212"/>
        <v>17400</v>
      </c>
      <c r="AD337" s="39">
        <f t="shared" si="212"/>
        <v>17400</v>
      </c>
      <c r="AE337" s="39">
        <f t="shared" si="212"/>
        <v>17400</v>
      </c>
      <c r="AF337" s="39">
        <f t="shared" si="212"/>
        <v>17400</v>
      </c>
      <c r="AG337" s="39">
        <f t="shared" si="212"/>
        <v>17060</v>
      </c>
      <c r="AH337" s="39">
        <f t="shared" si="212"/>
        <v>17060</v>
      </c>
      <c r="AI337" s="39">
        <f t="shared" si="212"/>
        <v>17060</v>
      </c>
      <c r="AJ337" s="39">
        <f t="shared" si="212"/>
        <v>17060</v>
      </c>
      <c r="AK337" s="39">
        <f t="shared" si="212"/>
        <v>17060</v>
      </c>
      <c r="AL337" s="39">
        <f t="shared" si="212"/>
        <v>17060</v>
      </c>
      <c r="AM337" s="39">
        <f t="shared" si="212"/>
        <v>17060</v>
      </c>
      <c r="AN337" s="39">
        <f t="shared" si="212"/>
        <v>17060</v>
      </c>
      <c r="AO337" s="39">
        <f t="shared" si="212"/>
        <v>17060</v>
      </c>
      <c r="AP337" s="39">
        <f t="shared" si="212"/>
        <v>17060</v>
      </c>
      <c r="AQ337" s="39">
        <f t="shared" si="212"/>
        <v>17060</v>
      </c>
      <c r="AR337" s="39">
        <f t="shared" si="212"/>
        <v>17060</v>
      </c>
      <c r="AS337" s="39">
        <f t="shared" si="212"/>
        <v>17060</v>
      </c>
      <c r="AT337" s="39">
        <f t="shared" si="212"/>
        <v>17060</v>
      </c>
      <c r="AU337" s="39">
        <f t="shared" si="212"/>
        <v>17060</v>
      </c>
      <c r="AV337" s="39">
        <f t="shared" si="212"/>
        <v>17060</v>
      </c>
      <c r="AW337" s="39">
        <f t="shared" si="212"/>
        <v>17060</v>
      </c>
      <c r="AX337" s="39">
        <f t="shared" si="212"/>
        <v>17060</v>
      </c>
      <c r="AY337" s="39">
        <f t="shared" si="212"/>
        <v>17060</v>
      </c>
      <c r="AZ337" s="39">
        <f t="shared" si="212"/>
        <v>16772</v>
      </c>
      <c r="BA337" s="39">
        <f t="shared" si="212"/>
        <v>16172</v>
      </c>
      <c r="BB337" s="39">
        <f t="shared" si="212"/>
        <v>15092</v>
      </c>
      <c r="BC337" s="39">
        <f t="shared" si="212"/>
        <v>12992</v>
      </c>
      <c r="BD337" s="39">
        <f t="shared" si="212"/>
        <v>9992</v>
      </c>
      <c r="BE337" s="39">
        <f t="shared" si="212"/>
        <v>6967</v>
      </c>
      <c r="BF337" s="39">
        <f t="shared" si="212"/>
        <v>3942</v>
      </c>
      <c r="BG337" s="39">
        <f t="shared" si="212"/>
        <v>3942</v>
      </c>
      <c r="BH337" s="39">
        <f t="shared" si="212"/>
        <v>3942</v>
      </c>
      <c r="BI337" s="39">
        <f t="shared" si="212"/>
        <v>13942</v>
      </c>
      <c r="BJ337" s="39">
        <f t="shared" si="212"/>
        <v>13942</v>
      </c>
      <c r="BK337" s="39">
        <f t="shared" si="212"/>
        <v>13942</v>
      </c>
      <c r="BL337" s="39">
        <f t="shared" si="212"/>
        <v>13942</v>
      </c>
      <c r="BM337" s="39">
        <f t="shared" si="212"/>
        <v>13942</v>
      </c>
      <c r="BN337" s="39">
        <f t="shared" si="212"/>
        <v>22542</v>
      </c>
      <c r="BO337" s="39">
        <f t="shared" si="212"/>
        <v>20742</v>
      </c>
      <c r="BP337" s="39">
        <f t="shared" si="212"/>
        <v>18792</v>
      </c>
      <c r="BQ337" s="39">
        <f t="shared" si="212"/>
        <v>15792</v>
      </c>
      <c r="BR337" s="39">
        <f t="shared" si="212"/>
        <v>12792</v>
      </c>
      <c r="BS337" s="39">
        <f t="shared" si="212"/>
        <v>10792</v>
      </c>
      <c r="BT337" s="39">
        <f t="shared" si="212"/>
        <v>7932</v>
      </c>
      <c r="BU337" s="39">
        <f t="shared" si="212"/>
        <v>7932</v>
      </c>
      <c r="BV337" s="39">
        <f t="shared" si="212"/>
        <v>7932</v>
      </c>
      <c r="BW337" s="39">
        <f t="shared" ref="BW337:BZ337" si="213">BV337+BW334-BW332</f>
        <v>7932</v>
      </c>
      <c r="BX337" s="39">
        <f t="shared" si="213"/>
        <v>5332</v>
      </c>
      <c r="BY337" s="39">
        <f t="shared" si="213"/>
        <v>2332</v>
      </c>
      <c r="BZ337" s="39">
        <f t="shared" si="213"/>
        <v>2332</v>
      </c>
    </row>
    <row r="339" spans="1:78" x14ac:dyDescent="0.25">
      <c r="A339" t="s">
        <v>144</v>
      </c>
      <c r="B339" t="s">
        <v>211</v>
      </c>
      <c r="D339">
        <v>1</v>
      </c>
      <c r="E339">
        <v>8</v>
      </c>
      <c r="G339" t="s">
        <v>102</v>
      </c>
      <c r="H339">
        <f>SUM(I341:BZ341)</f>
        <v>50000</v>
      </c>
      <c r="I339" s="39">
        <f>$D$339*'[1]Production plan'!C150</f>
        <v>0</v>
      </c>
      <c r="J339" s="39">
        <f>$D$339*'[1]Production plan'!D150</f>
        <v>0</v>
      </c>
      <c r="K339" s="39">
        <f>$D$339*'[1]Production plan'!E150</f>
        <v>0</v>
      </c>
      <c r="L339" s="39">
        <f>$D$339*'[1]Production plan'!F150</f>
        <v>0</v>
      </c>
      <c r="M339" s="39">
        <f>$D$339*'[1]Production plan'!G150</f>
        <v>0</v>
      </c>
      <c r="N339" s="39">
        <f>$D$339*'[1]Production plan'!H150</f>
        <v>0</v>
      </c>
      <c r="O339" s="39">
        <f>$D$339*'[1]Production plan'!I150</f>
        <v>0</v>
      </c>
      <c r="P339" s="39">
        <f>$D$339*'[1]Production plan'!J150</f>
        <v>0</v>
      </c>
      <c r="Q339" s="39">
        <f>$D$339*'[1]Production plan'!K150</f>
        <v>0</v>
      </c>
      <c r="R339" s="39">
        <f>$D$339*'[1]Production plan'!L150</f>
        <v>0</v>
      </c>
      <c r="S339" s="39">
        <f>$D$339*'[1]Production plan'!M150</f>
        <v>0</v>
      </c>
      <c r="T339" s="39">
        <f>$D$339*'[1]Production plan'!N150</f>
        <v>0</v>
      </c>
      <c r="U339" s="39">
        <f>$D$339*'[1]Production plan'!O150</f>
        <v>0</v>
      </c>
      <c r="V339" s="39">
        <f>$D$339*'[1]Production plan'!P150</f>
        <v>0</v>
      </c>
      <c r="W339" s="39">
        <f>$D$339*'[1]Production plan'!Q150</f>
        <v>0</v>
      </c>
      <c r="X339" s="39">
        <f>$D$339*'[1]Production plan'!R150</f>
        <v>0</v>
      </c>
      <c r="Y339" s="39">
        <f>$D$339*'[1]Production plan'!S150</f>
        <v>0</v>
      </c>
      <c r="Z339" s="1">
        <f>$D$339*'[1]Production plan'!T150</f>
        <v>0</v>
      </c>
      <c r="AA339" s="1">
        <f>$D$339*'[1]Production plan'!U150</f>
        <v>0</v>
      </c>
      <c r="AB339" s="1">
        <f>$D$339*'[1]Production plan'!V150</f>
        <v>0</v>
      </c>
      <c r="AC339" s="39">
        <f>$D$339*'[1]Production plan'!W150</f>
        <v>0</v>
      </c>
      <c r="AD339" s="39">
        <f>$D$339*'[1]Production plan'!X150</f>
        <v>0</v>
      </c>
      <c r="AE339" s="39">
        <f>$D$339*'[1]Production plan'!Y150</f>
        <v>0</v>
      </c>
      <c r="AF339" s="39">
        <f>$D$339*'[1]Production plan'!Z150</f>
        <v>0</v>
      </c>
      <c r="AG339" s="39">
        <f>$D$339*'[1]Production plan'!AA150</f>
        <v>0</v>
      </c>
      <c r="AH339" s="39">
        <f>$D$339*'[1]Production plan'!AB150</f>
        <v>0</v>
      </c>
      <c r="AI339" s="39">
        <f>$D$339*'[1]Production plan'!AC150</f>
        <v>0</v>
      </c>
      <c r="AJ339" s="39">
        <f>$D$339*'[1]Production plan'!AD150</f>
        <v>0</v>
      </c>
      <c r="AK339" s="39">
        <f>$D$339*'[1]Production plan'!AE150</f>
        <v>0</v>
      </c>
      <c r="AL339" s="39">
        <f>$D$339*'[1]Production plan'!AF150</f>
        <v>0</v>
      </c>
      <c r="AM339" s="39">
        <f>$D$339*'[1]Production plan'!AG150</f>
        <v>0</v>
      </c>
      <c r="AN339" s="39">
        <f>$D$339*'[1]Production plan'!AH150</f>
        <v>0</v>
      </c>
      <c r="AO339" s="39">
        <f>$D$339*'[1]Production plan'!AI150</f>
        <v>0</v>
      </c>
      <c r="AP339" s="39">
        <f>$D$339*'[1]Production plan'!AJ150</f>
        <v>50</v>
      </c>
      <c r="AQ339" s="39">
        <f>$D$339*'[1]Production plan'!AK150</f>
        <v>192</v>
      </c>
      <c r="AR339" s="39">
        <f>$D$339*'[1]Production plan'!AL150</f>
        <v>720</v>
      </c>
      <c r="AS339" s="39">
        <f>$D$339*'[1]Production plan'!AM150</f>
        <v>1125</v>
      </c>
      <c r="AT339" s="39">
        <f>$D$339*'[1]Production plan'!AN150</f>
        <v>1250</v>
      </c>
      <c r="AU339" s="39">
        <f>$D$339*'[1]Production plan'!AO150</f>
        <v>0</v>
      </c>
      <c r="AV339" s="39">
        <f>$D$339*'[1]Production plan'!AP150</f>
        <v>1620</v>
      </c>
      <c r="AW339" s="39">
        <f>$D$339*'[1]Production plan'!AQ150</f>
        <v>1665</v>
      </c>
      <c r="AX339" s="39">
        <f>$D$339*'[1]Production plan'!AR150</f>
        <v>0</v>
      </c>
      <c r="AY339" s="39">
        <f>$D$339*'[1]Production plan'!AS150</f>
        <v>0</v>
      </c>
      <c r="AZ339" s="39">
        <f>$D$339*'[1]Production plan'!AT150</f>
        <v>0</v>
      </c>
      <c r="BA339" s="39">
        <f>$D$339*'[1]Production plan'!AU150</f>
        <v>0</v>
      </c>
      <c r="BB339" s="39">
        <f>$D$339*'[1]Production plan'!AV150</f>
        <v>0</v>
      </c>
      <c r="BC339" s="39">
        <f>$D$339*'[1]Production plan'!AW150</f>
        <v>0</v>
      </c>
      <c r="BD339" s="39">
        <f>$D$339*'[1]Production plan'!AX150</f>
        <v>0</v>
      </c>
      <c r="BE339" s="39">
        <f>$D$339*'[1]Production plan'!AY150</f>
        <v>0</v>
      </c>
      <c r="BF339" s="39">
        <f>$D$339*'[1]Production plan'!AZ150</f>
        <v>0</v>
      </c>
      <c r="BG339" s="39">
        <f>$D$339*'[1]Production plan'!BA150</f>
        <v>0</v>
      </c>
      <c r="BH339" s="39">
        <f>$D$339*'[1]Production plan'!BB150</f>
        <v>1800</v>
      </c>
      <c r="BI339" s="39">
        <f>$D$339*'[1]Production plan'!BC150</f>
        <v>4750</v>
      </c>
      <c r="BJ339" s="39">
        <f>$D$339*'[1]Production plan'!BD150</f>
        <v>5730</v>
      </c>
      <c r="BK339" s="39">
        <f>$D$339*'[1]Production plan'!BE150</f>
        <v>5730</v>
      </c>
      <c r="BL339" s="39">
        <f>$D$339*'[1]Production plan'!BF150</f>
        <v>5915</v>
      </c>
      <c r="BM339" s="39">
        <f>$D$339*'[1]Production plan'!BG150</f>
        <v>2325</v>
      </c>
      <c r="BN339" s="39">
        <f>$D$339*'[1]Production plan'!BH150</f>
        <v>0</v>
      </c>
      <c r="BO339" s="39">
        <f>$D$339*'[1]Production plan'!BI150</f>
        <v>0</v>
      </c>
      <c r="BP339" s="39">
        <f>$D$339*'[1]Production plan'!BJ150</f>
        <v>0</v>
      </c>
      <c r="BQ339" s="39">
        <f>$D$339*'[1]Production plan'!BK150</f>
        <v>0</v>
      </c>
      <c r="BR339" s="39">
        <f>$D$339*'[1]Production plan'!BL150</f>
        <v>0</v>
      </c>
      <c r="BS339" s="39">
        <f>$D$339*'[1]Production plan'!BM150</f>
        <v>0</v>
      </c>
      <c r="BT339" s="39">
        <f>$D$339*'[1]Production plan'!BN150</f>
        <v>0</v>
      </c>
      <c r="BU339" s="39">
        <f>$D$339*'[1]Production plan'!BO150</f>
        <v>3000</v>
      </c>
      <c r="BV339" s="39">
        <f>$D$339*'[1]Production plan'!BP150</f>
        <v>6000</v>
      </c>
      <c r="BW339" s="39">
        <f>$D$339*'[1]Production plan'!BQ150</f>
        <v>2975</v>
      </c>
      <c r="BX339" s="39">
        <f>$D$339*'[1]Production plan'!BR150</f>
        <v>0</v>
      </c>
      <c r="BY339" s="39">
        <f>$D$339*'[1]Production plan'!BS150</f>
        <v>0</v>
      </c>
      <c r="BZ339" s="39">
        <f>$D$339*'[1]Production plan'!BT150</f>
        <v>0</v>
      </c>
    </row>
    <row r="340" spans="1:78" hidden="1" x14ac:dyDescent="0.25"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</row>
    <row r="341" spans="1:78" x14ac:dyDescent="0.25">
      <c r="G341" t="s">
        <v>103</v>
      </c>
      <c r="V341" s="40">
        <v>10000</v>
      </c>
      <c r="W341" s="40"/>
      <c r="BD341">
        <v>10000</v>
      </c>
      <c r="BF341">
        <v>10000</v>
      </c>
      <c r="BH341">
        <v>10000</v>
      </c>
      <c r="BR341">
        <v>10000</v>
      </c>
    </row>
    <row r="342" spans="1:78" hidden="1" x14ac:dyDescent="0.25">
      <c r="W342" s="40"/>
    </row>
    <row r="343" spans="1:78" x14ac:dyDescent="0.25">
      <c r="G343" t="s">
        <v>92</v>
      </c>
      <c r="I343" t="e">
        <f t="shared" ref="I343:O343" si="214">I344/AVERAGE(J339:P339)</f>
        <v>#DIV/0!</v>
      </c>
      <c r="J343" t="e">
        <f t="shared" si="214"/>
        <v>#DIV/0!</v>
      </c>
      <c r="K343" t="e">
        <f t="shared" si="214"/>
        <v>#DIV/0!</v>
      </c>
      <c r="L343" t="e">
        <f t="shared" si="214"/>
        <v>#DIV/0!</v>
      </c>
      <c r="M343" t="e">
        <f t="shared" si="214"/>
        <v>#DIV/0!</v>
      </c>
      <c r="N343" t="e">
        <f t="shared" si="214"/>
        <v>#DIV/0!</v>
      </c>
      <c r="O343" t="e">
        <f t="shared" si="214"/>
        <v>#DIV/0!</v>
      </c>
      <c r="P343" t="e">
        <f>P344/AVERAGE(Q339:W339)</f>
        <v>#DIV/0!</v>
      </c>
      <c r="Q343" t="e">
        <f t="shared" ref="Q343:BZ343" si="215">Q344/AVERAGE(R339:X339)</f>
        <v>#DIV/0!</v>
      </c>
      <c r="R343" t="e">
        <f t="shared" si="215"/>
        <v>#DIV/0!</v>
      </c>
      <c r="S343" t="e">
        <f t="shared" si="215"/>
        <v>#DIV/0!</v>
      </c>
      <c r="T343" t="e">
        <f t="shared" si="215"/>
        <v>#DIV/0!</v>
      </c>
      <c r="U343" t="e">
        <f t="shared" si="215"/>
        <v>#DIV/0!</v>
      </c>
      <c r="V343" t="e">
        <f t="shared" si="215"/>
        <v>#DIV/0!</v>
      </c>
      <c r="W343" t="e">
        <f t="shared" si="215"/>
        <v>#DIV/0!</v>
      </c>
      <c r="X343" t="e">
        <f t="shared" si="215"/>
        <v>#DIV/0!</v>
      </c>
      <c r="Y343" t="e">
        <f t="shared" si="215"/>
        <v>#DIV/0!</v>
      </c>
      <c r="Z343" s="1" t="e">
        <f t="shared" si="215"/>
        <v>#DIV/0!</v>
      </c>
      <c r="AA343" s="1" t="e">
        <f t="shared" si="215"/>
        <v>#DIV/0!</v>
      </c>
      <c r="AB343" s="1" t="e">
        <f t="shared" si="215"/>
        <v>#DIV/0!</v>
      </c>
      <c r="AC343" t="e">
        <f t="shared" si="215"/>
        <v>#DIV/0!</v>
      </c>
      <c r="AD343" t="e">
        <f t="shared" si="215"/>
        <v>#DIV/0!</v>
      </c>
      <c r="AE343" t="e">
        <f t="shared" si="215"/>
        <v>#DIV/0!</v>
      </c>
      <c r="AF343" t="e">
        <f t="shared" si="215"/>
        <v>#DIV/0!</v>
      </c>
      <c r="AG343" t="e">
        <f t="shared" si="215"/>
        <v>#DIV/0!</v>
      </c>
      <c r="AH343" t="e">
        <f t="shared" si="215"/>
        <v>#DIV/0!</v>
      </c>
      <c r="AI343">
        <f t="shared" si="215"/>
        <v>1400</v>
      </c>
      <c r="AJ343">
        <f t="shared" si="215"/>
        <v>289.25619834710744</v>
      </c>
      <c r="AK343">
        <f t="shared" si="215"/>
        <v>72.765072765072773</v>
      </c>
      <c r="AL343">
        <f t="shared" si="215"/>
        <v>33.540967896502153</v>
      </c>
      <c r="AM343">
        <f t="shared" si="215"/>
        <v>20.976925382079713</v>
      </c>
      <c r="AN343">
        <f t="shared" si="215"/>
        <v>20.976925382079713</v>
      </c>
      <c r="AO343">
        <f t="shared" si="215"/>
        <v>14.121444422029453</v>
      </c>
      <c r="AP343">
        <f t="shared" si="215"/>
        <v>10.597991479001825</v>
      </c>
      <c r="AQ343">
        <f t="shared" si="215"/>
        <v>10.706269592476488</v>
      </c>
      <c r="AR343">
        <f t="shared" si="215"/>
        <v>11.17773851590106</v>
      </c>
      <c r="AS343">
        <f t="shared" si="215"/>
        <v>12.214112458654906</v>
      </c>
      <c r="AT343">
        <f t="shared" si="215"/>
        <v>14.198173515981736</v>
      </c>
      <c r="AU343">
        <f t="shared" si="215"/>
        <v>14.198173515981736</v>
      </c>
      <c r="AV343">
        <f t="shared" si="215"/>
        <v>21.2018018018018</v>
      </c>
      <c r="AW343" t="e">
        <f t="shared" si="215"/>
        <v>#DIV/0!</v>
      </c>
      <c r="AX343" t="e">
        <f t="shared" si="215"/>
        <v>#DIV/0!</v>
      </c>
      <c r="AY343" t="e">
        <f t="shared" si="215"/>
        <v>#DIV/0!</v>
      </c>
      <c r="AZ343" t="e">
        <f t="shared" si="215"/>
        <v>#DIV/0!</v>
      </c>
      <c r="BA343">
        <f t="shared" si="215"/>
        <v>13.136666666666665</v>
      </c>
      <c r="BB343">
        <f t="shared" si="215"/>
        <v>3.6100763358778627</v>
      </c>
      <c r="BC343">
        <f t="shared" si="215"/>
        <v>1.9255700325732901</v>
      </c>
      <c r="BD343">
        <f t="shared" si="215"/>
        <v>5.1996668517490283</v>
      </c>
      <c r="BE343">
        <f t="shared" si="215"/>
        <v>3.914148380355277</v>
      </c>
      <c r="BF343">
        <f t="shared" si="215"/>
        <v>6.2341333333333333</v>
      </c>
      <c r="BG343">
        <f t="shared" si="215"/>
        <v>6.2341333333333333</v>
      </c>
      <c r="BH343">
        <f t="shared" si="215"/>
        <v>9.0407361963190187</v>
      </c>
      <c r="BI343">
        <f t="shared" si="215"/>
        <v>9.5327918781725884</v>
      </c>
      <c r="BJ343">
        <f t="shared" si="215"/>
        <v>10.571653543307086</v>
      </c>
      <c r="BK343">
        <f t="shared" si="215"/>
        <v>13.055339805825243</v>
      </c>
      <c r="BL343">
        <f t="shared" si="215"/>
        <v>28.460645161290319</v>
      </c>
      <c r="BM343" t="e">
        <f t="shared" si="215"/>
        <v>#DIV/0!</v>
      </c>
      <c r="BN343">
        <f t="shared" si="215"/>
        <v>16.632000000000001</v>
      </c>
      <c r="BO343">
        <f t="shared" si="215"/>
        <v>5.5439999999999996</v>
      </c>
      <c r="BP343">
        <f t="shared" si="215"/>
        <v>4.1666805845511483</v>
      </c>
      <c r="BQ343">
        <f t="shared" si="215"/>
        <v>4.1666805845511483</v>
      </c>
      <c r="BR343">
        <f t="shared" si="215"/>
        <v>10.012192066805845</v>
      </c>
      <c r="BS343">
        <f t="shared" si="215"/>
        <v>10.012192066805845</v>
      </c>
      <c r="BT343">
        <f t="shared" si="215"/>
        <v>8.5818789144050101</v>
      </c>
      <c r="BU343">
        <f t="shared" si="215"/>
        <v>7.8707520891364906</v>
      </c>
      <c r="BV343">
        <f t="shared" si="215"/>
        <v>10.928403361344538</v>
      </c>
      <c r="BW343" t="e">
        <f t="shared" si="215"/>
        <v>#DIV/0!</v>
      </c>
      <c r="BX343" t="e">
        <f t="shared" si="215"/>
        <v>#DIV/0!</v>
      </c>
      <c r="BY343" t="e">
        <f t="shared" si="215"/>
        <v>#DIV/0!</v>
      </c>
      <c r="BZ343" t="e">
        <f t="shared" si="215"/>
        <v>#DIV/0!</v>
      </c>
    </row>
    <row r="344" spans="1:78" x14ac:dyDescent="0.25">
      <c r="G344" t="s">
        <v>95</v>
      </c>
      <c r="I344" s="39">
        <v>0</v>
      </c>
      <c r="J344" s="39">
        <f>I344+J341-J339</f>
        <v>0</v>
      </c>
      <c r="K344" s="39">
        <f t="shared" ref="K344:U344" si="216">J344+K341-K339</f>
        <v>0</v>
      </c>
      <c r="L344" s="39">
        <f t="shared" si="216"/>
        <v>0</v>
      </c>
      <c r="M344" s="39">
        <f t="shared" si="216"/>
        <v>0</v>
      </c>
      <c r="N344" s="39">
        <f t="shared" si="216"/>
        <v>0</v>
      </c>
      <c r="O344" s="39">
        <f t="shared" si="216"/>
        <v>0</v>
      </c>
      <c r="P344" s="39">
        <f t="shared" si="216"/>
        <v>0</v>
      </c>
      <c r="Q344" s="39">
        <f t="shared" si="216"/>
        <v>0</v>
      </c>
      <c r="R344" s="39">
        <f t="shared" si="216"/>
        <v>0</v>
      </c>
      <c r="S344" s="39">
        <f t="shared" si="216"/>
        <v>0</v>
      </c>
      <c r="T344" s="39">
        <f t="shared" si="216"/>
        <v>0</v>
      </c>
      <c r="U344" s="39">
        <f t="shared" si="216"/>
        <v>0</v>
      </c>
      <c r="V344" s="39">
        <f>U344+V341-V339</f>
        <v>10000</v>
      </c>
      <c r="W344" s="39">
        <f t="shared" ref="W344:BZ344" si="217">V344+W341-W339</f>
        <v>10000</v>
      </c>
      <c r="X344" s="39">
        <f t="shared" si="217"/>
        <v>10000</v>
      </c>
      <c r="Y344" s="39">
        <f t="shared" si="217"/>
        <v>10000</v>
      </c>
      <c r="Z344" s="1">
        <f t="shared" si="217"/>
        <v>10000</v>
      </c>
      <c r="AA344" s="1">
        <f t="shared" si="217"/>
        <v>10000</v>
      </c>
      <c r="AB344" s="1">
        <f t="shared" si="217"/>
        <v>10000</v>
      </c>
      <c r="AC344" s="39">
        <f t="shared" si="217"/>
        <v>10000</v>
      </c>
      <c r="AD344" s="39">
        <f t="shared" si="217"/>
        <v>10000</v>
      </c>
      <c r="AE344" s="39">
        <f t="shared" si="217"/>
        <v>10000</v>
      </c>
      <c r="AF344" s="39">
        <f t="shared" si="217"/>
        <v>10000</v>
      </c>
      <c r="AG344" s="39">
        <f t="shared" si="217"/>
        <v>10000</v>
      </c>
      <c r="AH344" s="39">
        <f t="shared" si="217"/>
        <v>10000</v>
      </c>
      <c r="AI344" s="39">
        <f t="shared" si="217"/>
        <v>10000</v>
      </c>
      <c r="AJ344" s="39">
        <f t="shared" si="217"/>
        <v>10000</v>
      </c>
      <c r="AK344" s="39">
        <f t="shared" si="217"/>
        <v>10000</v>
      </c>
      <c r="AL344" s="39">
        <f t="shared" si="217"/>
        <v>10000</v>
      </c>
      <c r="AM344" s="39">
        <f t="shared" si="217"/>
        <v>10000</v>
      </c>
      <c r="AN344" s="39">
        <f t="shared" si="217"/>
        <v>10000</v>
      </c>
      <c r="AO344" s="39">
        <f t="shared" si="217"/>
        <v>10000</v>
      </c>
      <c r="AP344" s="39">
        <f t="shared" si="217"/>
        <v>9950</v>
      </c>
      <c r="AQ344" s="39">
        <f t="shared" si="217"/>
        <v>9758</v>
      </c>
      <c r="AR344" s="39">
        <f t="shared" si="217"/>
        <v>9038</v>
      </c>
      <c r="AS344" s="39">
        <f t="shared" si="217"/>
        <v>7913</v>
      </c>
      <c r="AT344" s="39">
        <f t="shared" si="217"/>
        <v>6663</v>
      </c>
      <c r="AU344" s="39">
        <f t="shared" si="217"/>
        <v>6663</v>
      </c>
      <c r="AV344" s="39">
        <f t="shared" si="217"/>
        <v>5043</v>
      </c>
      <c r="AW344" s="39">
        <f t="shared" si="217"/>
        <v>3378</v>
      </c>
      <c r="AX344" s="39">
        <f t="shared" si="217"/>
        <v>3378</v>
      </c>
      <c r="AY344" s="39">
        <f t="shared" si="217"/>
        <v>3378</v>
      </c>
      <c r="AZ344" s="39">
        <f t="shared" si="217"/>
        <v>3378</v>
      </c>
      <c r="BA344" s="39">
        <f t="shared" si="217"/>
        <v>3378</v>
      </c>
      <c r="BB344" s="39">
        <f t="shared" si="217"/>
        <v>3378</v>
      </c>
      <c r="BC344" s="39">
        <f t="shared" si="217"/>
        <v>3378</v>
      </c>
      <c r="BD344" s="39">
        <f t="shared" si="217"/>
        <v>13378</v>
      </c>
      <c r="BE344" s="39">
        <f t="shared" si="217"/>
        <v>13378</v>
      </c>
      <c r="BF344" s="39">
        <f t="shared" si="217"/>
        <v>23378</v>
      </c>
      <c r="BG344" s="39">
        <f t="shared" si="217"/>
        <v>23378</v>
      </c>
      <c r="BH344" s="39">
        <f t="shared" si="217"/>
        <v>31578</v>
      </c>
      <c r="BI344" s="39">
        <f t="shared" si="217"/>
        <v>26828</v>
      </c>
      <c r="BJ344" s="39">
        <f t="shared" si="217"/>
        <v>21098</v>
      </c>
      <c r="BK344" s="39">
        <f t="shared" si="217"/>
        <v>15368</v>
      </c>
      <c r="BL344" s="39">
        <f t="shared" si="217"/>
        <v>9453</v>
      </c>
      <c r="BM344" s="39">
        <f t="shared" si="217"/>
        <v>7128</v>
      </c>
      <c r="BN344" s="39">
        <f t="shared" si="217"/>
        <v>7128</v>
      </c>
      <c r="BO344" s="39">
        <f t="shared" si="217"/>
        <v>7128</v>
      </c>
      <c r="BP344" s="39">
        <f t="shared" si="217"/>
        <v>7128</v>
      </c>
      <c r="BQ344" s="39">
        <f t="shared" si="217"/>
        <v>7128</v>
      </c>
      <c r="BR344" s="39">
        <f t="shared" si="217"/>
        <v>17128</v>
      </c>
      <c r="BS344" s="39">
        <f t="shared" si="217"/>
        <v>17128</v>
      </c>
      <c r="BT344" s="39">
        <f t="shared" si="217"/>
        <v>17128</v>
      </c>
      <c r="BU344" s="39">
        <f t="shared" si="217"/>
        <v>14128</v>
      </c>
      <c r="BV344" s="39">
        <f t="shared" si="217"/>
        <v>8128</v>
      </c>
      <c r="BW344" s="39">
        <f t="shared" si="217"/>
        <v>5153</v>
      </c>
      <c r="BX344" s="39">
        <f t="shared" si="217"/>
        <v>5153</v>
      </c>
      <c r="BY344" s="39">
        <f t="shared" si="217"/>
        <v>5153</v>
      </c>
      <c r="BZ344" s="39">
        <f t="shared" si="217"/>
        <v>5153</v>
      </c>
    </row>
    <row r="345" spans="1:78" x14ac:dyDescent="0.25">
      <c r="O345" s="40"/>
    </row>
    <row r="346" spans="1:78" x14ac:dyDescent="0.25">
      <c r="A346" t="s">
        <v>145</v>
      </c>
      <c r="B346" t="s">
        <v>212</v>
      </c>
      <c r="D346">
        <v>1</v>
      </c>
      <c r="E346">
        <v>8</v>
      </c>
      <c r="G346" t="s">
        <v>102</v>
      </c>
      <c r="H346">
        <f>SUM(I348:BZ348)</f>
        <v>50000</v>
      </c>
      <c r="I346" s="39">
        <f>$D$346*'[1]Production plan'!C150</f>
        <v>0</v>
      </c>
      <c r="J346" s="39">
        <f>$D$346*'[1]Production plan'!D150</f>
        <v>0</v>
      </c>
      <c r="K346" s="39">
        <f>$D$346*'[1]Production plan'!E150</f>
        <v>0</v>
      </c>
      <c r="L346" s="39">
        <f>$D$346*'[1]Production plan'!F150</f>
        <v>0</v>
      </c>
      <c r="M346" s="39">
        <f>$D$346*'[1]Production plan'!G150</f>
        <v>0</v>
      </c>
      <c r="N346" s="39">
        <f>$D$346*'[1]Production plan'!H150</f>
        <v>0</v>
      </c>
      <c r="O346" s="39">
        <f>$D$346*'[1]Production plan'!I150</f>
        <v>0</v>
      </c>
      <c r="P346" s="39">
        <f>$D$346*'[1]Production plan'!J150</f>
        <v>0</v>
      </c>
      <c r="Q346" s="39">
        <f>$D$346*'[1]Production plan'!K150</f>
        <v>0</v>
      </c>
      <c r="R346" s="39">
        <f>$D$346*'[1]Production plan'!L150</f>
        <v>0</v>
      </c>
      <c r="S346" s="39">
        <f>$D$346*'[1]Production plan'!M150</f>
        <v>0</v>
      </c>
      <c r="T346" s="39">
        <f>$D$346*'[1]Production plan'!N150</f>
        <v>0</v>
      </c>
      <c r="U346" s="39">
        <f>$D$346*'[1]Production plan'!O150</f>
        <v>0</v>
      </c>
      <c r="V346" s="39">
        <f>$D$346*'[1]Production plan'!P150</f>
        <v>0</v>
      </c>
      <c r="W346" s="39">
        <f>$D$346*'[1]Production plan'!Q150</f>
        <v>0</v>
      </c>
      <c r="X346" s="39">
        <f>$D$346*'[1]Production plan'!R150</f>
        <v>0</v>
      </c>
      <c r="Y346" s="39">
        <f>$D$346*'[1]Production plan'!S150</f>
        <v>0</v>
      </c>
      <c r="Z346" s="1">
        <f>$D$346*'[1]Production plan'!T150</f>
        <v>0</v>
      </c>
      <c r="AA346" s="1">
        <f>$D$346*'[1]Production plan'!U150</f>
        <v>0</v>
      </c>
      <c r="AB346" s="1">
        <f>$D$346*'[1]Production plan'!V150</f>
        <v>0</v>
      </c>
      <c r="AC346" s="39">
        <f>$D$346*'[1]Production plan'!W150</f>
        <v>0</v>
      </c>
      <c r="AD346" s="39">
        <f>$D$346*'[1]Production plan'!X150</f>
        <v>0</v>
      </c>
      <c r="AE346" s="39">
        <f>$D$346*'[1]Production plan'!Y150</f>
        <v>0</v>
      </c>
      <c r="AF346" s="39">
        <f>$D$346*'[1]Production plan'!Z150</f>
        <v>0</v>
      </c>
      <c r="AG346" s="39">
        <f>$D$346*'[1]Production plan'!AA150</f>
        <v>0</v>
      </c>
      <c r="AH346" s="39">
        <f>$D$346*'[1]Production plan'!AB150</f>
        <v>0</v>
      </c>
      <c r="AI346" s="39">
        <f>$D$346*'[1]Production plan'!AC150</f>
        <v>0</v>
      </c>
      <c r="AJ346" s="39">
        <f>$D$346*'[1]Production plan'!AD150</f>
        <v>0</v>
      </c>
      <c r="AK346" s="39">
        <f>$D$346*'[1]Production plan'!AE150</f>
        <v>0</v>
      </c>
      <c r="AL346" s="39">
        <f>$D$346*'[1]Production plan'!AF150</f>
        <v>0</v>
      </c>
      <c r="AM346" s="39">
        <f>$D$346*'[1]Production plan'!AG150</f>
        <v>0</v>
      </c>
      <c r="AN346" s="39">
        <f>$D$346*'[1]Production plan'!AH150</f>
        <v>0</v>
      </c>
      <c r="AO346" s="39">
        <f>$D$346*'[1]Production plan'!AI150</f>
        <v>0</v>
      </c>
      <c r="AP346" s="39">
        <f>$D$346*'[1]Production plan'!AJ150</f>
        <v>50</v>
      </c>
      <c r="AQ346" s="39">
        <f>$D$346*'[1]Production plan'!AK150</f>
        <v>192</v>
      </c>
      <c r="AR346" s="39">
        <f>$D$346*'[1]Production plan'!AL150</f>
        <v>720</v>
      </c>
      <c r="AS346" s="39">
        <f>$D$346*'[1]Production plan'!AM150</f>
        <v>1125</v>
      </c>
      <c r="AT346" s="39">
        <f>$D$346*'[1]Production plan'!AN150</f>
        <v>1250</v>
      </c>
      <c r="AU346" s="39">
        <f>$D$346*'[1]Production plan'!AO150</f>
        <v>0</v>
      </c>
      <c r="AV346" s="39">
        <f>$D$346*'[1]Production plan'!AP150</f>
        <v>1620</v>
      </c>
      <c r="AW346" s="39">
        <f>$D$346*'[1]Production plan'!AQ150</f>
        <v>1665</v>
      </c>
      <c r="AX346" s="39">
        <f>$D$346*'[1]Production plan'!AR150</f>
        <v>0</v>
      </c>
      <c r="AY346" s="39">
        <f>$D$346*'[1]Production plan'!AS150</f>
        <v>0</v>
      </c>
      <c r="AZ346" s="39">
        <f>$D$346*'[1]Production plan'!AT150</f>
        <v>0</v>
      </c>
      <c r="BA346" s="39">
        <f>$D$346*'[1]Production plan'!AU150</f>
        <v>0</v>
      </c>
      <c r="BB346" s="39">
        <f>$D$346*'[1]Production plan'!AV150</f>
        <v>0</v>
      </c>
      <c r="BC346" s="39">
        <f>$D$346*'[1]Production plan'!AW150</f>
        <v>0</v>
      </c>
      <c r="BD346" s="39">
        <f>$D$346*'[1]Production plan'!AX150</f>
        <v>0</v>
      </c>
      <c r="BE346" s="39">
        <f>$D$346*'[1]Production plan'!AY150</f>
        <v>0</v>
      </c>
      <c r="BF346" s="39">
        <f>$D$346*'[1]Production plan'!AZ150</f>
        <v>0</v>
      </c>
      <c r="BG346" s="39">
        <f>$D$346*'[1]Production plan'!BA150</f>
        <v>0</v>
      </c>
      <c r="BH346" s="39">
        <f>$D$346*'[1]Production plan'!BB150</f>
        <v>1800</v>
      </c>
      <c r="BI346" s="39">
        <f>$D$346*'[1]Production plan'!BC150</f>
        <v>4750</v>
      </c>
      <c r="BJ346" s="39">
        <f>$D$346*'[1]Production plan'!BD150</f>
        <v>5730</v>
      </c>
      <c r="BK346" s="39">
        <f>$D$346*'[1]Production plan'!BE150</f>
        <v>5730</v>
      </c>
      <c r="BL346" s="39">
        <f>$D$346*'[1]Production plan'!BF150</f>
        <v>5915</v>
      </c>
      <c r="BM346" s="39">
        <f>$D$346*'[1]Production plan'!BG150</f>
        <v>2325</v>
      </c>
      <c r="BN346" s="39">
        <f>$D$346*'[1]Production plan'!BH150</f>
        <v>0</v>
      </c>
      <c r="BO346" s="39">
        <f>$D$346*'[1]Production plan'!BI150</f>
        <v>0</v>
      </c>
      <c r="BP346" s="39">
        <f>$D$346*'[1]Production plan'!BJ150</f>
        <v>0</v>
      </c>
      <c r="BQ346" s="39">
        <f>$D$346*'[1]Production plan'!BK150</f>
        <v>0</v>
      </c>
      <c r="BR346" s="39">
        <f>$D$346*'[1]Production plan'!BL150</f>
        <v>0</v>
      </c>
      <c r="BS346" s="39">
        <f>$D$346*'[1]Production plan'!BM150</f>
        <v>0</v>
      </c>
      <c r="BT346" s="39">
        <f>$D$346*'[1]Production plan'!BN150</f>
        <v>0</v>
      </c>
      <c r="BU346" s="39">
        <f>$D$346*'[1]Production plan'!BO150</f>
        <v>3000</v>
      </c>
      <c r="BV346" s="39">
        <f>$D$346*'[1]Production plan'!BP150</f>
        <v>6000</v>
      </c>
      <c r="BW346" s="39">
        <f>$D$346*'[1]Production plan'!BQ150</f>
        <v>2975</v>
      </c>
      <c r="BX346" s="39">
        <f>$D$346*'[1]Production plan'!BR150</f>
        <v>0</v>
      </c>
      <c r="BY346" s="39">
        <f>$D$346*'[1]Production plan'!BS150</f>
        <v>0</v>
      </c>
      <c r="BZ346" s="39">
        <f>$D$346*'[1]Production plan'!BT150</f>
        <v>0</v>
      </c>
    </row>
    <row r="347" spans="1:78" hidden="1" x14ac:dyDescent="0.25"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</row>
    <row r="348" spans="1:78" x14ac:dyDescent="0.25">
      <c r="G348" t="s">
        <v>103</v>
      </c>
      <c r="V348" s="40">
        <v>10000</v>
      </c>
      <c r="W348" s="40"/>
      <c r="BD348">
        <v>10000</v>
      </c>
      <c r="BF348">
        <v>10000</v>
      </c>
      <c r="BH348">
        <v>10000</v>
      </c>
      <c r="BR348">
        <v>10000</v>
      </c>
    </row>
    <row r="349" spans="1:78" hidden="1" x14ac:dyDescent="0.25">
      <c r="W349" s="40"/>
    </row>
    <row r="350" spans="1:78" x14ac:dyDescent="0.25">
      <c r="G350" t="s">
        <v>92</v>
      </c>
      <c r="I350" t="e">
        <f t="shared" ref="I350:O350" si="218">I351/AVERAGE(J346:P346)</f>
        <v>#DIV/0!</v>
      </c>
      <c r="J350" t="e">
        <f t="shared" si="218"/>
        <v>#DIV/0!</v>
      </c>
      <c r="K350" t="e">
        <f t="shared" si="218"/>
        <v>#DIV/0!</v>
      </c>
      <c r="L350" t="e">
        <f t="shared" si="218"/>
        <v>#DIV/0!</v>
      </c>
      <c r="M350" t="e">
        <f t="shared" si="218"/>
        <v>#DIV/0!</v>
      </c>
      <c r="N350" t="e">
        <f t="shared" si="218"/>
        <v>#DIV/0!</v>
      </c>
      <c r="O350" t="e">
        <f t="shared" si="218"/>
        <v>#DIV/0!</v>
      </c>
      <c r="P350" t="e">
        <f>P351/AVERAGE(Q346:W346)</f>
        <v>#DIV/0!</v>
      </c>
      <c r="Q350" t="e">
        <f t="shared" ref="Q350:BZ350" si="219">Q351/AVERAGE(R346:X346)</f>
        <v>#DIV/0!</v>
      </c>
      <c r="R350" t="e">
        <f t="shared" si="219"/>
        <v>#DIV/0!</v>
      </c>
      <c r="S350" t="e">
        <f t="shared" si="219"/>
        <v>#DIV/0!</v>
      </c>
      <c r="T350" t="e">
        <f t="shared" si="219"/>
        <v>#DIV/0!</v>
      </c>
      <c r="U350" t="e">
        <f t="shared" si="219"/>
        <v>#DIV/0!</v>
      </c>
      <c r="V350" t="e">
        <f t="shared" si="219"/>
        <v>#DIV/0!</v>
      </c>
      <c r="W350" t="e">
        <f t="shared" si="219"/>
        <v>#DIV/0!</v>
      </c>
      <c r="X350" t="e">
        <f t="shared" si="219"/>
        <v>#DIV/0!</v>
      </c>
      <c r="Y350" t="e">
        <f t="shared" si="219"/>
        <v>#DIV/0!</v>
      </c>
      <c r="Z350" s="1" t="e">
        <f t="shared" si="219"/>
        <v>#DIV/0!</v>
      </c>
      <c r="AA350" s="1" t="e">
        <f t="shared" si="219"/>
        <v>#DIV/0!</v>
      </c>
      <c r="AB350" s="1" t="e">
        <f t="shared" si="219"/>
        <v>#DIV/0!</v>
      </c>
      <c r="AC350" t="e">
        <f t="shared" si="219"/>
        <v>#DIV/0!</v>
      </c>
      <c r="AD350" t="e">
        <f t="shared" si="219"/>
        <v>#DIV/0!</v>
      </c>
      <c r="AE350" t="e">
        <f t="shared" si="219"/>
        <v>#DIV/0!</v>
      </c>
      <c r="AF350" t="e">
        <f t="shared" si="219"/>
        <v>#DIV/0!</v>
      </c>
      <c r="AG350" t="e">
        <f t="shared" si="219"/>
        <v>#DIV/0!</v>
      </c>
      <c r="AH350" t="e">
        <f t="shared" si="219"/>
        <v>#DIV/0!</v>
      </c>
      <c r="AI350">
        <f t="shared" si="219"/>
        <v>1400</v>
      </c>
      <c r="AJ350">
        <f t="shared" si="219"/>
        <v>289.25619834710744</v>
      </c>
      <c r="AK350">
        <f t="shared" si="219"/>
        <v>72.765072765072773</v>
      </c>
      <c r="AL350">
        <f t="shared" si="219"/>
        <v>33.540967896502153</v>
      </c>
      <c r="AM350">
        <f t="shared" si="219"/>
        <v>20.976925382079713</v>
      </c>
      <c r="AN350">
        <f t="shared" si="219"/>
        <v>20.976925382079713</v>
      </c>
      <c r="AO350">
        <f t="shared" si="219"/>
        <v>14.121444422029453</v>
      </c>
      <c r="AP350">
        <f t="shared" si="219"/>
        <v>10.597991479001825</v>
      </c>
      <c r="AQ350">
        <f t="shared" si="219"/>
        <v>10.706269592476488</v>
      </c>
      <c r="AR350">
        <f t="shared" si="219"/>
        <v>11.17773851590106</v>
      </c>
      <c r="AS350">
        <f t="shared" si="219"/>
        <v>12.214112458654906</v>
      </c>
      <c r="AT350">
        <f t="shared" si="219"/>
        <v>14.198173515981736</v>
      </c>
      <c r="AU350">
        <f t="shared" si="219"/>
        <v>14.198173515981736</v>
      </c>
      <c r="AV350">
        <f t="shared" si="219"/>
        <v>21.2018018018018</v>
      </c>
      <c r="AW350" t="e">
        <f t="shared" si="219"/>
        <v>#DIV/0!</v>
      </c>
      <c r="AX350" t="e">
        <f t="shared" si="219"/>
        <v>#DIV/0!</v>
      </c>
      <c r="AY350" t="e">
        <f t="shared" si="219"/>
        <v>#DIV/0!</v>
      </c>
      <c r="AZ350" t="e">
        <f t="shared" si="219"/>
        <v>#DIV/0!</v>
      </c>
      <c r="BA350">
        <f t="shared" si="219"/>
        <v>13.136666666666665</v>
      </c>
      <c r="BB350">
        <f t="shared" si="219"/>
        <v>3.6100763358778627</v>
      </c>
      <c r="BC350">
        <f t="shared" si="219"/>
        <v>1.9255700325732901</v>
      </c>
      <c r="BD350">
        <f t="shared" si="219"/>
        <v>5.1996668517490283</v>
      </c>
      <c r="BE350">
        <f t="shared" si="219"/>
        <v>3.914148380355277</v>
      </c>
      <c r="BF350">
        <f t="shared" si="219"/>
        <v>6.2341333333333333</v>
      </c>
      <c r="BG350">
        <f t="shared" si="219"/>
        <v>6.2341333333333333</v>
      </c>
      <c r="BH350">
        <f t="shared" si="219"/>
        <v>9.0407361963190187</v>
      </c>
      <c r="BI350">
        <f t="shared" si="219"/>
        <v>9.5327918781725884</v>
      </c>
      <c r="BJ350">
        <f t="shared" si="219"/>
        <v>10.571653543307086</v>
      </c>
      <c r="BK350">
        <f t="shared" si="219"/>
        <v>13.055339805825243</v>
      </c>
      <c r="BL350">
        <f t="shared" si="219"/>
        <v>28.460645161290319</v>
      </c>
      <c r="BM350" t="e">
        <f t="shared" si="219"/>
        <v>#DIV/0!</v>
      </c>
      <c r="BN350">
        <f t="shared" si="219"/>
        <v>16.632000000000001</v>
      </c>
      <c r="BO350">
        <f t="shared" si="219"/>
        <v>5.5439999999999996</v>
      </c>
      <c r="BP350">
        <f t="shared" si="219"/>
        <v>4.1666805845511483</v>
      </c>
      <c r="BQ350">
        <f t="shared" si="219"/>
        <v>4.1666805845511483</v>
      </c>
      <c r="BR350">
        <f t="shared" si="219"/>
        <v>10.012192066805845</v>
      </c>
      <c r="BS350">
        <f t="shared" si="219"/>
        <v>10.012192066805845</v>
      </c>
      <c r="BT350">
        <f t="shared" si="219"/>
        <v>8.5818789144050101</v>
      </c>
      <c r="BU350">
        <f t="shared" si="219"/>
        <v>7.8707520891364906</v>
      </c>
      <c r="BV350">
        <f t="shared" si="219"/>
        <v>10.928403361344538</v>
      </c>
      <c r="BW350" t="e">
        <f t="shared" si="219"/>
        <v>#DIV/0!</v>
      </c>
      <c r="BX350" t="e">
        <f t="shared" si="219"/>
        <v>#DIV/0!</v>
      </c>
      <c r="BY350" t="e">
        <f t="shared" si="219"/>
        <v>#DIV/0!</v>
      </c>
      <c r="BZ350" t="e">
        <f t="shared" si="219"/>
        <v>#DIV/0!</v>
      </c>
    </row>
    <row r="351" spans="1:78" x14ac:dyDescent="0.25">
      <c r="G351" t="s">
        <v>95</v>
      </c>
      <c r="I351" s="39">
        <v>0</v>
      </c>
      <c r="J351" s="39">
        <f>I351+J348-J346</f>
        <v>0</v>
      </c>
      <c r="K351" s="39">
        <f t="shared" ref="K351:Q351" si="220">J351+K348-K346</f>
        <v>0</v>
      </c>
      <c r="L351" s="39">
        <f t="shared" si="220"/>
        <v>0</v>
      </c>
      <c r="M351" s="39">
        <f t="shared" si="220"/>
        <v>0</v>
      </c>
      <c r="N351" s="39">
        <f t="shared" si="220"/>
        <v>0</v>
      </c>
      <c r="O351" s="39">
        <f t="shared" si="220"/>
        <v>0</v>
      </c>
      <c r="P351" s="39">
        <f t="shared" si="220"/>
        <v>0</v>
      </c>
      <c r="Q351" s="39">
        <f t="shared" si="220"/>
        <v>0</v>
      </c>
      <c r="R351" s="39">
        <f>Q351+R348-R346</f>
        <v>0</v>
      </c>
      <c r="S351" s="39">
        <f t="shared" ref="S351:BZ351" si="221">R351+S348-S346</f>
        <v>0</v>
      </c>
      <c r="T351" s="39">
        <f t="shared" si="221"/>
        <v>0</v>
      </c>
      <c r="U351" s="39">
        <f t="shared" si="221"/>
        <v>0</v>
      </c>
      <c r="V351" s="39">
        <f t="shared" si="221"/>
        <v>10000</v>
      </c>
      <c r="W351" s="39">
        <f t="shared" si="221"/>
        <v>10000</v>
      </c>
      <c r="X351" s="39">
        <f t="shared" si="221"/>
        <v>10000</v>
      </c>
      <c r="Y351" s="39">
        <f t="shared" si="221"/>
        <v>10000</v>
      </c>
      <c r="Z351" s="1">
        <f t="shared" si="221"/>
        <v>10000</v>
      </c>
      <c r="AA351" s="1">
        <f t="shared" si="221"/>
        <v>10000</v>
      </c>
      <c r="AB351" s="1">
        <f t="shared" si="221"/>
        <v>10000</v>
      </c>
      <c r="AC351" s="39">
        <f t="shared" si="221"/>
        <v>10000</v>
      </c>
      <c r="AD351" s="39">
        <f t="shared" si="221"/>
        <v>10000</v>
      </c>
      <c r="AE351" s="39">
        <f t="shared" si="221"/>
        <v>10000</v>
      </c>
      <c r="AF351" s="39">
        <f t="shared" si="221"/>
        <v>10000</v>
      </c>
      <c r="AG351" s="39">
        <f t="shared" si="221"/>
        <v>10000</v>
      </c>
      <c r="AH351" s="39">
        <f t="shared" si="221"/>
        <v>10000</v>
      </c>
      <c r="AI351" s="39">
        <f t="shared" si="221"/>
        <v>10000</v>
      </c>
      <c r="AJ351" s="39">
        <f t="shared" si="221"/>
        <v>10000</v>
      </c>
      <c r="AK351" s="39">
        <f t="shared" si="221"/>
        <v>10000</v>
      </c>
      <c r="AL351" s="39">
        <f t="shared" si="221"/>
        <v>10000</v>
      </c>
      <c r="AM351" s="39">
        <f t="shared" si="221"/>
        <v>10000</v>
      </c>
      <c r="AN351" s="39">
        <f t="shared" si="221"/>
        <v>10000</v>
      </c>
      <c r="AO351" s="39">
        <f t="shared" si="221"/>
        <v>10000</v>
      </c>
      <c r="AP351" s="39">
        <f t="shared" si="221"/>
        <v>9950</v>
      </c>
      <c r="AQ351" s="39">
        <f t="shared" si="221"/>
        <v>9758</v>
      </c>
      <c r="AR351" s="39">
        <f t="shared" si="221"/>
        <v>9038</v>
      </c>
      <c r="AS351" s="39">
        <f t="shared" si="221"/>
        <v>7913</v>
      </c>
      <c r="AT351" s="39">
        <f t="shared" si="221"/>
        <v>6663</v>
      </c>
      <c r="AU351" s="39">
        <f t="shared" si="221"/>
        <v>6663</v>
      </c>
      <c r="AV351" s="39">
        <f t="shared" si="221"/>
        <v>5043</v>
      </c>
      <c r="AW351" s="39">
        <f t="shared" si="221"/>
        <v>3378</v>
      </c>
      <c r="AX351" s="39">
        <f t="shared" si="221"/>
        <v>3378</v>
      </c>
      <c r="AY351" s="39">
        <f t="shared" si="221"/>
        <v>3378</v>
      </c>
      <c r="AZ351" s="39">
        <f t="shared" si="221"/>
        <v>3378</v>
      </c>
      <c r="BA351" s="39">
        <f t="shared" si="221"/>
        <v>3378</v>
      </c>
      <c r="BB351" s="39">
        <f t="shared" si="221"/>
        <v>3378</v>
      </c>
      <c r="BC351" s="39">
        <f t="shared" si="221"/>
        <v>3378</v>
      </c>
      <c r="BD351" s="39">
        <f t="shared" si="221"/>
        <v>13378</v>
      </c>
      <c r="BE351" s="39">
        <f t="shared" si="221"/>
        <v>13378</v>
      </c>
      <c r="BF351" s="39">
        <f t="shared" si="221"/>
        <v>23378</v>
      </c>
      <c r="BG351" s="39">
        <f t="shared" si="221"/>
        <v>23378</v>
      </c>
      <c r="BH351" s="39">
        <f t="shared" si="221"/>
        <v>31578</v>
      </c>
      <c r="BI351" s="39">
        <f t="shared" si="221"/>
        <v>26828</v>
      </c>
      <c r="BJ351" s="39">
        <f t="shared" si="221"/>
        <v>21098</v>
      </c>
      <c r="BK351" s="39">
        <f t="shared" si="221"/>
        <v>15368</v>
      </c>
      <c r="BL351" s="39">
        <f t="shared" si="221"/>
        <v>9453</v>
      </c>
      <c r="BM351" s="39">
        <f t="shared" si="221"/>
        <v>7128</v>
      </c>
      <c r="BN351" s="39">
        <f t="shared" si="221"/>
        <v>7128</v>
      </c>
      <c r="BO351" s="39">
        <f t="shared" si="221"/>
        <v>7128</v>
      </c>
      <c r="BP351" s="39">
        <f t="shared" si="221"/>
        <v>7128</v>
      </c>
      <c r="BQ351" s="39">
        <f t="shared" si="221"/>
        <v>7128</v>
      </c>
      <c r="BR351" s="39">
        <f t="shared" si="221"/>
        <v>17128</v>
      </c>
      <c r="BS351" s="39">
        <f t="shared" si="221"/>
        <v>17128</v>
      </c>
      <c r="BT351" s="39">
        <f t="shared" si="221"/>
        <v>17128</v>
      </c>
      <c r="BU351" s="39">
        <f t="shared" si="221"/>
        <v>14128</v>
      </c>
      <c r="BV351" s="39">
        <f t="shared" si="221"/>
        <v>8128</v>
      </c>
      <c r="BW351" s="39">
        <f t="shared" si="221"/>
        <v>5153</v>
      </c>
      <c r="BX351" s="39">
        <f t="shared" si="221"/>
        <v>5153</v>
      </c>
      <c r="BY351" s="39">
        <f t="shared" si="221"/>
        <v>5153</v>
      </c>
      <c r="BZ351" s="39">
        <f t="shared" si="221"/>
        <v>5153</v>
      </c>
    </row>
    <row r="354" spans="1:78" x14ac:dyDescent="0.25">
      <c r="A354" t="s">
        <v>146</v>
      </c>
      <c r="B354" t="s">
        <v>213</v>
      </c>
      <c r="C354">
        <f>0.5508*1.2</f>
        <v>0.66095999999999988</v>
      </c>
      <c r="E354">
        <v>12</v>
      </c>
      <c r="F354">
        <v>6</v>
      </c>
      <c r="G354" t="s">
        <v>88</v>
      </c>
      <c r="H354">
        <f>SUM(I356:BZ357)</f>
        <v>34560</v>
      </c>
      <c r="I354" s="39">
        <f>$C$354*'[1]Production plan'!C147+$D$356*'[1]Production plan'!C150</f>
        <v>0</v>
      </c>
      <c r="J354" s="39">
        <f>$C$354*'[1]Production plan'!D147</f>
        <v>0</v>
      </c>
      <c r="K354" s="39">
        <f>$C$354*'[1]Production plan'!E147</f>
        <v>0</v>
      </c>
      <c r="L354" s="39">
        <f>$C$354*'[1]Production plan'!F147</f>
        <v>0</v>
      </c>
      <c r="M354" s="39">
        <f>$C$354*'[1]Production plan'!G147</f>
        <v>0</v>
      </c>
      <c r="N354" s="39">
        <f>$C$354*'[1]Production plan'!H147</f>
        <v>0</v>
      </c>
      <c r="O354" s="39">
        <f>$C$354*'[1]Production plan'!I147</f>
        <v>0</v>
      </c>
      <c r="P354" s="39">
        <f>$C$354*'[1]Production plan'!J147</f>
        <v>7.931519999999999</v>
      </c>
      <c r="Q354" s="39">
        <f>$C$354*'[1]Production plan'!K147</f>
        <v>7.931519999999999</v>
      </c>
      <c r="R354" s="39">
        <f>$C$354*'[1]Production plan'!L147</f>
        <v>15.863039999999998</v>
      </c>
      <c r="S354" s="39">
        <f>$C$354*'[1]Production plan'!M147</f>
        <v>142.76735999999997</v>
      </c>
      <c r="T354" s="39">
        <f>$C$354*'[1]Production plan'!N147</f>
        <v>63.452159999999992</v>
      </c>
      <c r="U354" s="39">
        <f>$C$354*'[1]Production plan'!O147</f>
        <v>174.49343999999996</v>
      </c>
      <c r="V354" s="39">
        <f>$C$354*'[1]Production plan'!P147</f>
        <v>115.66799999999998</v>
      </c>
      <c r="W354" s="39">
        <f>$C$354*'[1]Production plan'!Q147</f>
        <v>174.49343999999996</v>
      </c>
      <c r="X354" s="39">
        <f>$C$354*'[1]Production plan'!R147</f>
        <v>364.84991999999994</v>
      </c>
      <c r="Y354" s="39">
        <f>$C$354*'[1]Production plan'!S147</f>
        <v>190.35647999999998</v>
      </c>
      <c r="Z354" s="1">
        <f>$C$354*'[1]Production plan'!T147</f>
        <v>0</v>
      </c>
      <c r="AA354" s="1">
        <f>$C$354*'[1]Production plan'!U147</f>
        <v>0</v>
      </c>
      <c r="AB354" s="1">
        <f>$C$354*'[1]Production plan'!V147</f>
        <v>0</v>
      </c>
      <c r="AC354" s="39">
        <f>$C$354*'[1]Production plan'!W147</f>
        <v>333.12383999999992</v>
      </c>
      <c r="AD354" s="39">
        <f>$C$354*'[1]Production plan'!X147</f>
        <v>333.12383999999992</v>
      </c>
      <c r="AE354" s="39">
        <f>$C$354*'[1]Production plan'!Y147</f>
        <v>333.12383999999992</v>
      </c>
      <c r="AF354" s="39">
        <f>$C$354*'[1]Production plan'!Z147</f>
        <v>311.97311999999994</v>
      </c>
      <c r="AG354" s="39">
        <f>$C$354*'[1]Production plan'!AA147</f>
        <v>224.72639999999996</v>
      </c>
      <c r="AH354" s="39">
        <f>$C$354*'[1]Production plan'!AB147</f>
        <v>0</v>
      </c>
      <c r="AI354" s="39">
        <f>$C$354*'[1]Production plan'!AC147</f>
        <v>0</v>
      </c>
      <c r="AJ354" s="39">
        <f>$C$354*'[1]Production plan'!AD147</f>
        <v>0</v>
      </c>
      <c r="AK354" s="39">
        <f>$C$354*'[1]Production plan'!AE147</f>
        <v>0</v>
      </c>
      <c r="AL354" s="39">
        <f>$C$354*'[1]Production plan'!AF147</f>
        <v>0</v>
      </c>
      <c r="AM354" s="39">
        <f>$C$354*'[1]Production plan'!AG147</f>
        <v>0</v>
      </c>
      <c r="AN354" s="39">
        <f>$C$354*'[1]Production plan'!AH147</f>
        <v>0</v>
      </c>
      <c r="AO354" s="39">
        <f>$C$354*'[1]Production plan'!AI147</f>
        <v>0</v>
      </c>
      <c r="AP354" s="39">
        <f>$C$354*'[1]Production plan'!AJ147</f>
        <v>0</v>
      </c>
      <c r="AQ354" s="39">
        <f>$C$354*'[1]Production plan'!AK147</f>
        <v>0</v>
      </c>
      <c r="AR354" s="39">
        <f>$C$354*'[1]Production plan'!AL147</f>
        <v>0</v>
      </c>
      <c r="AS354" s="39">
        <f>$C$354*'[1]Production plan'!AM147</f>
        <v>0</v>
      </c>
      <c r="AT354" s="39">
        <f>$C$354*'[1]Production plan'!AN147</f>
        <v>0</v>
      </c>
      <c r="AU354" s="39">
        <f>$C$354*'[1]Production plan'!AO147</f>
        <v>0</v>
      </c>
      <c r="AV354" s="39">
        <f>$C$354*'[1]Production plan'!AP147</f>
        <v>0</v>
      </c>
      <c r="AW354" s="39">
        <f>$C$354*'[1]Production plan'!AQ147</f>
        <v>0</v>
      </c>
      <c r="AX354" s="39">
        <f>$C$354*'[1]Production plan'!AR147</f>
        <v>0</v>
      </c>
      <c r="AY354" s="39">
        <f>$C$354*'[1]Production plan'!AS147</f>
        <v>0</v>
      </c>
      <c r="AZ354" s="39">
        <f>$C$354*'[1]Production plan'!AT147</f>
        <v>190.35647999999998</v>
      </c>
      <c r="BA354" s="39">
        <f>$C$354*'[1]Production plan'!AU147</f>
        <v>396.57599999999991</v>
      </c>
      <c r="BB354" s="39">
        <f>$C$354*'[1]Production plan'!AV147</f>
        <v>713.83679999999993</v>
      </c>
      <c r="BC354" s="39">
        <f>$C$354*'[1]Production plan'!AW147</f>
        <v>1388.0159999999998</v>
      </c>
      <c r="BD354" s="39">
        <f>$C$354*'[1]Production plan'!AX147</f>
        <v>1982.8799999999997</v>
      </c>
      <c r="BE354" s="39">
        <f>$C$354*'[1]Production plan'!AY147</f>
        <v>1999.4039999999995</v>
      </c>
      <c r="BF354" s="39">
        <f>$C$354*'[1]Production plan'!AZ147</f>
        <v>1999.4039999999995</v>
      </c>
      <c r="BG354" s="39">
        <f>$C$354*'[1]Production plan'!BA147</f>
        <v>0</v>
      </c>
      <c r="BH354" s="39">
        <f>$C$354*'[1]Production plan'!BB147</f>
        <v>0</v>
      </c>
      <c r="BI354" s="39">
        <f>$C$354*'[1]Production plan'!BC147</f>
        <v>0</v>
      </c>
      <c r="BJ354" s="39">
        <f>$C$354*'[1]Production plan'!BD147</f>
        <v>0</v>
      </c>
      <c r="BK354" s="39">
        <f>$C$354*'[1]Production plan'!BE147</f>
        <v>0</v>
      </c>
      <c r="BL354" s="39">
        <f>$C$354*'[1]Production plan'!BF147</f>
        <v>0</v>
      </c>
      <c r="BM354" s="39">
        <f>$C$354*'[1]Production plan'!BG147</f>
        <v>0</v>
      </c>
      <c r="BN354" s="39">
        <f>$C$354*'[1]Production plan'!BH147</f>
        <v>925.34399999999982</v>
      </c>
      <c r="BO354" s="39">
        <f>$C$354*'[1]Production plan'!BI147</f>
        <v>1189.7279999999998</v>
      </c>
      <c r="BP354" s="39">
        <f>$C$354*'[1]Production plan'!BJ147</f>
        <v>1288.8719999999998</v>
      </c>
      <c r="BQ354" s="39">
        <f>$C$354*'[1]Production plan'!BK147</f>
        <v>1982.8799999999997</v>
      </c>
      <c r="BR354" s="39">
        <f>$C$354*'[1]Production plan'!BL147</f>
        <v>1982.8799999999997</v>
      </c>
      <c r="BS354" s="39">
        <f>$C$354*'[1]Production plan'!BM147</f>
        <v>1321.9199999999998</v>
      </c>
      <c r="BT354" s="39">
        <f>$C$354*'[1]Production plan'!BN147</f>
        <v>1890.3455999999996</v>
      </c>
      <c r="BU354" s="39">
        <f>$C$354*'[1]Production plan'!BO147</f>
        <v>0</v>
      </c>
      <c r="BV354" s="39">
        <f>$C$354*'[1]Production plan'!BP147</f>
        <v>0</v>
      </c>
      <c r="BW354" s="39">
        <f>$C$354*'[1]Production plan'!BQ147</f>
        <v>0</v>
      </c>
      <c r="BX354" s="39">
        <f>$C$354*'[1]Production plan'!BR147</f>
        <v>1718.4959999999996</v>
      </c>
      <c r="BY354" s="39">
        <f>$C$354*'[1]Production plan'!BS147</f>
        <v>1982.8799999999997</v>
      </c>
      <c r="BZ354" s="39">
        <f>$C$354*'[1]Production plan'!BT147</f>
        <v>0</v>
      </c>
    </row>
    <row r="355" spans="1:78" x14ac:dyDescent="0.25">
      <c r="G355" t="s">
        <v>89</v>
      </c>
      <c r="I355" s="39"/>
      <c r="J355" s="39">
        <f>+$D$356*'[1]Production plan'!D150</f>
        <v>0</v>
      </c>
      <c r="K355" s="39">
        <f>+$D$356*'[1]Production plan'!E150</f>
        <v>0</v>
      </c>
      <c r="L355" s="39">
        <f>+$D$356*'[1]Production plan'!F150</f>
        <v>0</v>
      </c>
      <c r="M355" s="39">
        <f>+$D$356*'[1]Production plan'!G150</f>
        <v>0</v>
      </c>
      <c r="N355" s="39">
        <f>+$D$356*'[1]Production plan'!H150</f>
        <v>0</v>
      </c>
      <c r="O355" s="39">
        <f>+$D$356*'[1]Production plan'!I150</f>
        <v>0</v>
      </c>
      <c r="P355" s="39">
        <f>+$D$356*'[1]Production plan'!J150</f>
        <v>0</v>
      </c>
      <c r="Q355" s="39">
        <f>+$D$356*'[1]Production plan'!K150</f>
        <v>0</v>
      </c>
      <c r="R355" s="39">
        <f>+$D$356*'[1]Production plan'!L150</f>
        <v>0</v>
      </c>
      <c r="S355" s="39">
        <f>+$D$356*'[1]Production plan'!M150</f>
        <v>0</v>
      </c>
      <c r="T355" s="39">
        <f>+$D$356*'[1]Production plan'!N150</f>
        <v>0</v>
      </c>
      <c r="U355" s="39">
        <f>+$D$356*'[1]Production plan'!O150</f>
        <v>0</v>
      </c>
      <c r="V355" s="39">
        <f>+$D$356*'[1]Production plan'!P150</f>
        <v>0</v>
      </c>
      <c r="W355" s="39">
        <f>+$D$356*'[1]Production plan'!Q150</f>
        <v>0</v>
      </c>
      <c r="X355" s="39">
        <f>+$D$356*'[1]Production plan'!R150</f>
        <v>0</v>
      </c>
      <c r="Y355" s="39">
        <f>+$D$356*'[1]Production plan'!S150</f>
        <v>0</v>
      </c>
      <c r="Z355" s="1">
        <f>+$D$356*'[1]Production plan'!T150</f>
        <v>0</v>
      </c>
      <c r="AA355" s="1">
        <f>+$D$356*'[1]Production plan'!U150</f>
        <v>0</v>
      </c>
      <c r="AB355" s="1">
        <f>+$D$356*'[1]Production plan'!V150</f>
        <v>0</v>
      </c>
      <c r="AC355" s="39">
        <f>+$D$356*'[1]Production plan'!W150</f>
        <v>0</v>
      </c>
      <c r="AD355" s="39">
        <f>+$D$356*'[1]Production plan'!X150</f>
        <v>0</v>
      </c>
      <c r="AE355" s="39">
        <f>+$D$356*'[1]Production plan'!Y150</f>
        <v>0</v>
      </c>
      <c r="AF355" s="39">
        <f>+$D$356*'[1]Production plan'!Z150</f>
        <v>0</v>
      </c>
      <c r="AG355" s="39">
        <f>+$D$356*'[1]Production plan'!AA150</f>
        <v>0</v>
      </c>
      <c r="AH355" s="39">
        <f>+$D$356*'[1]Production plan'!AB150</f>
        <v>0</v>
      </c>
      <c r="AI355" s="39">
        <f>+$D$356*'[1]Production plan'!AC150</f>
        <v>0</v>
      </c>
      <c r="AJ355" s="39">
        <f>+$D$356*'[1]Production plan'!AD150</f>
        <v>0</v>
      </c>
      <c r="AK355" s="39">
        <f>+$D$356*'[1]Production plan'!AE150</f>
        <v>0</v>
      </c>
      <c r="AL355" s="39">
        <f>+$D$356*'[1]Production plan'!AF150</f>
        <v>0</v>
      </c>
      <c r="AM355" s="39">
        <f>+$D$356*'[1]Production plan'!AG150</f>
        <v>0</v>
      </c>
      <c r="AN355" s="39">
        <f>+$D$356*'[1]Production plan'!AH150</f>
        <v>0</v>
      </c>
      <c r="AO355" s="39">
        <f>+$D$356*'[1]Production plan'!AI150</f>
        <v>0</v>
      </c>
      <c r="AP355" s="39">
        <f>+$D$356*'[1]Production plan'!AJ150</f>
        <v>16.68</v>
      </c>
      <c r="AQ355" s="39">
        <f>+$D$356*'[1]Production plan'!AK150</f>
        <v>64.051199999999994</v>
      </c>
      <c r="AR355" s="39">
        <f>+$D$356*'[1]Production plan'!AL150</f>
        <v>240.19200000000001</v>
      </c>
      <c r="AS355" s="39">
        <f>+$D$356*'[1]Production plan'!AM150</f>
        <v>375.3</v>
      </c>
      <c r="AT355" s="39">
        <f>+$D$356*'[1]Production plan'!AN150</f>
        <v>417</v>
      </c>
      <c r="AU355" s="39">
        <f>+$D$356*'[1]Production plan'!AO150</f>
        <v>0</v>
      </c>
      <c r="AV355" s="39">
        <f>+$D$356*'[1]Production plan'!AP150</f>
        <v>540.43200000000002</v>
      </c>
      <c r="AW355" s="39">
        <f>+$D$356*'[1]Production plan'!AQ150</f>
        <v>555.44399999999996</v>
      </c>
      <c r="AX355" s="39">
        <f>+$D$356*'[1]Production plan'!AR150</f>
        <v>0</v>
      </c>
      <c r="AY355" s="39">
        <f>+$D$356*'[1]Production plan'!AS150</f>
        <v>0</v>
      </c>
      <c r="AZ355" s="39">
        <f>+$D$356*'[1]Production plan'!AT150</f>
        <v>0</v>
      </c>
      <c r="BA355" s="39">
        <f>+$D$356*'[1]Production plan'!AU150</f>
        <v>0</v>
      </c>
      <c r="BB355" s="39">
        <f>+$D$356*'[1]Production plan'!AV150</f>
        <v>0</v>
      </c>
      <c r="BC355" s="39">
        <f>+$D$356*'[1]Production plan'!AW150</f>
        <v>0</v>
      </c>
      <c r="BD355" s="39">
        <f>+$D$356*'[1]Production plan'!AX150</f>
        <v>0</v>
      </c>
      <c r="BE355" s="39">
        <f>+$D$356*'[1]Production plan'!AY150</f>
        <v>0</v>
      </c>
      <c r="BF355" s="39">
        <f>+$D$356*'[1]Production plan'!AZ150</f>
        <v>0</v>
      </c>
      <c r="BG355" s="39">
        <f>+$D$356*'[1]Production plan'!BA150</f>
        <v>0</v>
      </c>
      <c r="BH355" s="39">
        <f>+$D$356*'[1]Production plan'!BB150</f>
        <v>600.48</v>
      </c>
      <c r="BI355" s="39">
        <f>+$D$356*'[1]Production plan'!BC150</f>
        <v>1584.6000000000001</v>
      </c>
      <c r="BJ355" s="39">
        <f>+$D$356*'[1]Production plan'!BD150</f>
        <v>1911.528</v>
      </c>
      <c r="BK355" s="39">
        <f>+$D$356*'[1]Production plan'!BE150</f>
        <v>1911.528</v>
      </c>
      <c r="BL355" s="39">
        <f>+$D$356*'[1]Production plan'!BF150</f>
        <v>1973.2440000000001</v>
      </c>
      <c r="BM355" s="39">
        <f>+$D$356*'[1]Production plan'!BG150</f>
        <v>775.62</v>
      </c>
      <c r="BN355" s="39">
        <f>+$D$356*'[1]Production plan'!BH150</f>
        <v>0</v>
      </c>
      <c r="BO355" s="39">
        <f>+$D$356*'[1]Production plan'!BI150</f>
        <v>0</v>
      </c>
      <c r="BP355" s="39">
        <f>+$D$356*'[1]Production plan'!BJ150</f>
        <v>0</v>
      </c>
      <c r="BQ355" s="39">
        <f>+$D$356*'[1]Production plan'!BK150</f>
        <v>0</v>
      </c>
      <c r="BR355" s="39">
        <f>+$D$356*'[1]Production plan'!BL150</f>
        <v>0</v>
      </c>
      <c r="BS355" s="39">
        <f>+$D$356*'[1]Production plan'!BM150</f>
        <v>0</v>
      </c>
      <c r="BT355" s="39">
        <f>+$D$356*'[1]Production plan'!BN150</f>
        <v>0</v>
      </c>
      <c r="BU355" s="39">
        <f>+$D$356*'[1]Production plan'!BO150</f>
        <v>1000.8000000000001</v>
      </c>
      <c r="BV355" s="39">
        <f>+$D$356*'[1]Production plan'!BP150</f>
        <v>2001.6000000000001</v>
      </c>
      <c r="BW355" s="39">
        <f>+$D$356*'[1]Production plan'!BQ150</f>
        <v>992.46</v>
      </c>
      <c r="BX355" s="39">
        <f>+$D$356*'[1]Production plan'!BR150</f>
        <v>0</v>
      </c>
      <c r="BY355" s="39">
        <f>+$D$356*'[1]Production plan'!BS150</f>
        <v>0</v>
      </c>
      <c r="BZ355" s="39">
        <f>+$D$356*'[1]Production plan'!BT150</f>
        <v>0</v>
      </c>
    </row>
    <row r="356" spans="1:78" x14ac:dyDescent="0.25">
      <c r="D356">
        <f>0.278*1.2</f>
        <v>0.33360000000000001</v>
      </c>
      <c r="G356" t="s">
        <v>90</v>
      </c>
      <c r="Q356" s="40"/>
      <c r="AV356">
        <v>1920</v>
      </c>
      <c r="AZ356">
        <v>1920</v>
      </c>
      <c r="BB356">
        <v>1920</v>
      </c>
      <c r="BC356">
        <v>1920</v>
      </c>
      <c r="BI356">
        <v>1920</v>
      </c>
      <c r="BK356">
        <v>1920</v>
      </c>
      <c r="BL356">
        <v>1920</v>
      </c>
      <c r="BM356">
        <v>1920</v>
      </c>
      <c r="BN356">
        <v>1920</v>
      </c>
      <c r="BP356">
        <v>1920</v>
      </c>
      <c r="BU356">
        <v>1920</v>
      </c>
      <c r="BW356">
        <v>1920</v>
      </c>
    </row>
    <row r="357" spans="1:78" x14ac:dyDescent="0.25">
      <c r="G357" t="s">
        <v>91</v>
      </c>
      <c r="Q357" s="40"/>
      <c r="BD357">
        <v>1920</v>
      </c>
      <c r="BF357">
        <v>1920</v>
      </c>
      <c r="BG357">
        <v>1920</v>
      </c>
      <c r="BH357">
        <v>1920</v>
      </c>
      <c r="BR357">
        <v>1920</v>
      </c>
      <c r="BS357">
        <v>1920</v>
      </c>
    </row>
    <row r="358" spans="1:78" x14ac:dyDescent="0.25">
      <c r="G358" t="s">
        <v>92</v>
      </c>
      <c r="I358">
        <f t="shared" ref="I358" si="222">I359/AVERAGE(J354:P354)</f>
        <v>5930.7673686758662</v>
      </c>
      <c r="J358">
        <f t="shared" ref="J358:BU358" si="223">J359/AVERAGE(K354:Q355)</f>
        <v>5930.7673686758662</v>
      </c>
      <c r="K358">
        <f t="shared" si="223"/>
        <v>2965.3836843379331</v>
      </c>
      <c r="L358">
        <f t="shared" si="223"/>
        <v>539.16066987962427</v>
      </c>
      <c r="M358">
        <f t="shared" si="223"/>
        <v>395.3844912450578</v>
      </c>
      <c r="N358">
        <f t="shared" si="223"/>
        <v>228.10643725676411</v>
      </c>
      <c r="O358">
        <f t="shared" si="223"/>
        <v>178.1457031892626</v>
      </c>
      <c r="P358">
        <f t="shared" si="223"/>
        <v>135.27156693455834</v>
      </c>
      <c r="Q358">
        <f t="shared" si="223"/>
        <v>89.253561815349343</v>
      </c>
      <c r="R358">
        <f t="shared" si="223"/>
        <v>76.37003603677671</v>
      </c>
      <c r="S358">
        <f t="shared" si="223"/>
        <v>84.589638101415986</v>
      </c>
      <c r="T358">
        <f t="shared" si="223"/>
        <v>88.981475598328444</v>
      </c>
      <c r="U358">
        <f t="shared" si="223"/>
        <v>104.45849636295605</v>
      </c>
      <c r="V358">
        <f t="shared" si="223"/>
        <v>81.562448288694526</v>
      </c>
      <c r="W358">
        <f t="shared" si="223"/>
        <v>68.969922536916016</v>
      </c>
      <c r="X358">
        <f t="shared" si="223"/>
        <v>66.515787137900432</v>
      </c>
      <c r="Y358">
        <f t="shared" si="223"/>
        <v>58.314726233982263</v>
      </c>
      <c r="Z358" s="1">
        <f t="shared" si="223"/>
        <v>49.783311896824785</v>
      </c>
      <c r="AA358" s="1">
        <f t="shared" si="223"/>
        <v>49.783311896824785</v>
      </c>
      <c r="AB358" s="1">
        <f t="shared" si="223"/>
        <v>41.033716565608856</v>
      </c>
      <c r="AC358">
        <f t="shared" si="223"/>
        <v>48.519976537623599</v>
      </c>
      <c r="AD358">
        <f t="shared" si="223"/>
        <v>61.740393083947531</v>
      </c>
      <c r="AE358">
        <f t="shared" si="223"/>
        <v>91.372361205018436</v>
      </c>
      <c r="AF358">
        <f t="shared" si="223"/>
        <v>198.78340381904403</v>
      </c>
      <c r="AG358" t="e">
        <f t="shared" si="223"/>
        <v>#DIV/0!</v>
      </c>
      <c r="AH358" t="e">
        <f t="shared" si="223"/>
        <v>#DIV/0!</v>
      </c>
      <c r="AI358">
        <f t="shared" si="223"/>
        <v>2489.5509064748203</v>
      </c>
      <c r="AJ358">
        <f t="shared" si="223"/>
        <v>514.37002199892981</v>
      </c>
      <c r="AK358">
        <f t="shared" si="223"/>
        <v>129.39453775856654</v>
      </c>
      <c r="AL358">
        <f t="shared" si="223"/>
        <v>59.644247879128415</v>
      </c>
      <c r="AM358">
        <f t="shared" si="223"/>
        <v>37.302231142865153</v>
      </c>
      <c r="AN358">
        <f t="shared" si="223"/>
        <v>37.302231142865153</v>
      </c>
      <c r="AO358">
        <f t="shared" si="223"/>
        <v>25.111467686855161</v>
      </c>
      <c r="AP358">
        <f t="shared" si="223"/>
        <v>18.834075673119447</v>
      </c>
      <c r="AQ358">
        <f t="shared" si="223"/>
        <v>18.979552558580099</v>
      </c>
      <c r="AR358">
        <f t="shared" si="223"/>
        <v>19.612993873452478</v>
      </c>
      <c r="AS358">
        <f t="shared" si="223"/>
        <v>18.657807840771099</v>
      </c>
      <c r="AT358">
        <f t="shared" si="223"/>
        <v>15.415054433288809</v>
      </c>
      <c r="AU358">
        <f t="shared" si="223"/>
        <v>10.823706176493506</v>
      </c>
      <c r="AV358">
        <f t="shared" si="223"/>
        <v>13.949241072135321</v>
      </c>
      <c r="AW358">
        <f t="shared" si="223"/>
        <v>8.0224755143416449</v>
      </c>
      <c r="AX358">
        <f t="shared" si="223"/>
        <v>5.6180379406882741</v>
      </c>
      <c r="AY358">
        <f t="shared" si="223"/>
        <v>4.3225230168750377</v>
      </c>
      <c r="AZ358">
        <f t="shared" si="223"/>
        <v>7.2750565888432117</v>
      </c>
      <c r="BA358">
        <f t="shared" si="223"/>
        <v>6.4648930366449617</v>
      </c>
      <c r="BB358">
        <f t="shared" si="223"/>
        <v>7.6430351957720868</v>
      </c>
      <c r="BC358">
        <f t="shared" si="223"/>
        <v>7.985013180799613</v>
      </c>
      <c r="BD358">
        <f t="shared" si="223"/>
        <v>7.9539773980947652</v>
      </c>
      <c r="BE358">
        <f t="shared" si="223"/>
        <v>5.1702702312764233</v>
      </c>
      <c r="BF358">
        <f t="shared" si="223"/>
        <v>5.7658666666666694</v>
      </c>
      <c r="BG358">
        <f t="shared" si="223"/>
        <v>7.9910086235316591</v>
      </c>
      <c r="BH358">
        <f t="shared" si="223"/>
        <v>9.3310729631784479</v>
      </c>
      <c r="BI358">
        <f t="shared" si="223"/>
        <v>10.078382624302018</v>
      </c>
      <c r="BJ358">
        <f t="shared" si="223"/>
        <v>7.343246367949094</v>
      </c>
      <c r="BK358">
        <f t="shared" si="223"/>
        <v>7.3031866169204998</v>
      </c>
      <c r="BL358">
        <f t="shared" si="223"/>
        <v>7.7268922613592741</v>
      </c>
      <c r="BM358">
        <f t="shared" si="223"/>
        <v>8.4269467566794045</v>
      </c>
      <c r="BN358">
        <f t="shared" si="223"/>
        <v>9.6739008339875294</v>
      </c>
      <c r="BO358">
        <f t="shared" si="223"/>
        <v>7.5368770969897954</v>
      </c>
      <c r="BP358">
        <f t="shared" si="223"/>
        <v>8.5276518359769167</v>
      </c>
      <c r="BQ358">
        <f t="shared" si="223"/>
        <v>6.1894988767293251</v>
      </c>
      <c r="BR358">
        <f t="shared" si="223"/>
        <v>6.1087985172959094</v>
      </c>
      <c r="BS358">
        <f t="shared" si="223"/>
        <v>7.824578304324878</v>
      </c>
      <c r="BT358">
        <f t="shared" si="223"/>
        <v>5.40666372496894</v>
      </c>
      <c r="BU358">
        <f t="shared" si="223"/>
        <v>6.5518959482250363</v>
      </c>
      <c r="BV358">
        <f t="shared" ref="BV358:BZ358" si="224">BV359/AVERAGE(BW354:CC355)</f>
        <v>4.0652123337926662</v>
      </c>
      <c r="BW358">
        <f t="shared" si="224"/>
        <v>5.3699813258636864</v>
      </c>
      <c r="BX358">
        <f t="shared" si="224"/>
        <v>3.2159767610748093</v>
      </c>
      <c r="BY358" t="e">
        <f t="shared" si="224"/>
        <v>#DIV/0!</v>
      </c>
      <c r="BZ358" t="e">
        <f t="shared" si="224"/>
        <v>#DIV/0!</v>
      </c>
    </row>
    <row r="359" spans="1:78" x14ac:dyDescent="0.25">
      <c r="G359" t="s">
        <v>93</v>
      </c>
      <c r="I359" s="39">
        <v>6720</v>
      </c>
      <c r="J359" s="39">
        <f t="shared" ref="J359:BU359" si="225">I359+J356-J354+J357-J355</f>
        <v>6720</v>
      </c>
      <c r="K359" s="39">
        <f t="shared" si="225"/>
        <v>6720</v>
      </c>
      <c r="L359" s="39">
        <f t="shared" si="225"/>
        <v>6720</v>
      </c>
      <c r="M359" s="39">
        <f t="shared" si="225"/>
        <v>6720</v>
      </c>
      <c r="N359" s="39">
        <f t="shared" si="225"/>
        <v>6720</v>
      </c>
      <c r="O359" s="39">
        <f t="shared" si="225"/>
        <v>6720</v>
      </c>
      <c r="P359" s="39">
        <f t="shared" si="225"/>
        <v>6712.0684799999999</v>
      </c>
      <c r="Q359" s="39">
        <f t="shared" si="225"/>
        <v>6704.1369599999998</v>
      </c>
      <c r="R359" s="39">
        <f t="shared" si="225"/>
        <v>6688.2739199999996</v>
      </c>
      <c r="S359" s="39">
        <f t="shared" si="225"/>
        <v>6545.5065599999998</v>
      </c>
      <c r="T359" s="39">
        <f t="shared" si="225"/>
        <v>6482.0544</v>
      </c>
      <c r="U359" s="39">
        <f t="shared" si="225"/>
        <v>6307.5609599999998</v>
      </c>
      <c r="V359" s="39">
        <f t="shared" si="225"/>
        <v>6191.8929600000001</v>
      </c>
      <c r="W359" s="39">
        <f t="shared" si="225"/>
        <v>6017.3995199999999</v>
      </c>
      <c r="X359" s="39">
        <f t="shared" si="225"/>
        <v>5652.5496000000003</v>
      </c>
      <c r="Y359" s="39">
        <f t="shared" si="225"/>
        <v>5462.1931199999999</v>
      </c>
      <c r="Z359" s="1">
        <f t="shared" si="225"/>
        <v>5462.1931199999999</v>
      </c>
      <c r="AA359" s="1">
        <f t="shared" si="225"/>
        <v>5462.1931199999999</v>
      </c>
      <c r="AB359" s="41">
        <f>AA359+AB356-AB354+AB357-AB355-960</f>
        <v>4502.1931199999999</v>
      </c>
      <c r="AC359" s="39">
        <f t="shared" ref="AC359:AD359" si="226">AB359+AC356-AC354+AC357-AC355</f>
        <v>4169.0692799999997</v>
      </c>
      <c r="AD359" s="39">
        <f t="shared" si="226"/>
        <v>3835.94544</v>
      </c>
      <c r="AE359" s="39">
        <f t="shared" si="225"/>
        <v>3502.8216000000002</v>
      </c>
      <c r="AF359" s="39">
        <f t="shared" si="225"/>
        <v>3190.8484800000001</v>
      </c>
      <c r="AG359" s="39">
        <f t="shared" si="225"/>
        <v>2966.1220800000001</v>
      </c>
      <c r="AH359" s="39">
        <f t="shared" si="225"/>
        <v>2966.1220800000001</v>
      </c>
      <c r="AI359" s="39">
        <f t="shared" si="225"/>
        <v>2966.1220800000001</v>
      </c>
      <c r="AJ359" s="39">
        <f t="shared" si="225"/>
        <v>2966.1220800000001</v>
      </c>
      <c r="AK359" s="39">
        <f t="shared" si="225"/>
        <v>2966.1220800000001</v>
      </c>
      <c r="AL359" s="39">
        <f t="shared" si="225"/>
        <v>2966.1220800000001</v>
      </c>
      <c r="AM359" s="39">
        <f t="shared" si="225"/>
        <v>2966.1220800000001</v>
      </c>
      <c r="AN359" s="39">
        <f t="shared" si="225"/>
        <v>2966.1220800000001</v>
      </c>
      <c r="AO359" s="39">
        <f t="shared" si="225"/>
        <v>2966.1220800000001</v>
      </c>
      <c r="AP359" s="39">
        <f t="shared" si="225"/>
        <v>2949.4420800000003</v>
      </c>
      <c r="AQ359" s="39">
        <f t="shared" si="225"/>
        <v>2885.3908800000004</v>
      </c>
      <c r="AR359" s="39">
        <f t="shared" si="225"/>
        <v>2645.1988800000004</v>
      </c>
      <c r="AS359" s="39">
        <f t="shared" si="225"/>
        <v>2269.8988800000002</v>
      </c>
      <c r="AT359" s="39">
        <f t="shared" si="225"/>
        <v>1852.8988800000002</v>
      </c>
      <c r="AU359" s="39">
        <f t="shared" si="225"/>
        <v>1852.8988800000002</v>
      </c>
      <c r="AV359" s="39">
        <f t="shared" si="225"/>
        <v>3232.4668799999999</v>
      </c>
      <c r="AW359" s="39">
        <f t="shared" si="225"/>
        <v>2677.02288</v>
      </c>
      <c r="AX359" s="39">
        <f t="shared" si="225"/>
        <v>2677.02288</v>
      </c>
      <c r="AY359" s="39">
        <f t="shared" si="225"/>
        <v>2677.02288</v>
      </c>
      <c r="AZ359" s="39">
        <f t="shared" si="225"/>
        <v>4406.6664000000001</v>
      </c>
      <c r="BA359" s="39">
        <f t="shared" si="225"/>
        <v>4010.0904</v>
      </c>
      <c r="BB359" s="39">
        <f t="shared" si="225"/>
        <v>5216.2536</v>
      </c>
      <c r="BC359" s="39">
        <f t="shared" si="225"/>
        <v>5748.2376000000004</v>
      </c>
      <c r="BD359" s="39">
        <f t="shared" si="225"/>
        <v>5685.3576000000012</v>
      </c>
      <c r="BE359" s="39">
        <f t="shared" si="225"/>
        <v>3685.9536000000016</v>
      </c>
      <c r="BF359" s="39">
        <f t="shared" si="225"/>
        <v>3606.5496000000021</v>
      </c>
      <c r="BG359" s="39">
        <f t="shared" si="225"/>
        <v>5526.5496000000021</v>
      </c>
      <c r="BH359" s="39">
        <f t="shared" si="225"/>
        <v>6846.0696000000025</v>
      </c>
      <c r="BI359" s="39">
        <f t="shared" si="225"/>
        <v>7181.4696000000022</v>
      </c>
      <c r="BJ359" s="39">
        <f t="shared" si="225"/>
        <v>5269.9416000000019</v>
      </c>
      <c r="BK359" s="39">
        <f t="shared" si="225"/>
        <v>5278.4136000000017</v>
      </c>
      <c r="BL359" s="39">
        <f t="shared" si="225"/>
        <v>5225.1696000000011</v>
      </c>
      <c r="BM359" s="39">
        <f t="shared" si="225"/>
        <v>6369.5496000000012</v>
      </c>
      <c r="BN359" s="39">
        <f t="shared" si="225"/>
        <v>7364.2056000000021</v>
      </c>
      <c r="BO359" s="39">
        <f t="shared" si="225"/>
        <v>6174.477600000002</v>
      </c>
      <c r="BP359" s="39">
        <f t="shared" si="225"/>
        <v>6805.6056000000026</v>
      </c>
      <c r="BQ359" s="39">
        <f t="shared" si="225"/>
        <v>4822.7256000000034</v>
      </c>
      <c r="BR359" s="39">
        <f t="shared" si="225"/>
        <v>4759.8456000000042</v>
      </c>
      <c r="BS359" s="39">
        <f t="shared" si="225"/>
        <v>5357.9256000000041</v>
      </c>
      <c r="BT359" s="39">
        <f t="shared" si="225"/>
        <v>3467.5800000000045</v>
      </c>
      <c r="BU359" s="39">
        <f t="shared" si="225"/>
        <v>4386.7800000000043</v>
      </c>
      <c r="BV359" s="39">
        <f t="shared" ref="BV359:BZ359" si="227">BU359+BV356-BV354+BV357-BV355</f>
        <v>2385.1800000000039</v>
      </c>
      <c r="BW359" s="39">
        <f t="shared" si="227"/>
        <v>3312.7200000000039</v>
      </c>
      <c r="BX359" s="39">
        <f t="shared" si="227"/>
        <v>1594.2240000000043</v>
      </c>
      <c r="BY359" s="39">
        <f t="shared" si="227"/>
        <v>-388.6559999999954</v>
      </c>
      <c r="BZ359" s="39">
        <f t="shared" si="227"/>
        <v>-388.6559999999954</v>
      </c>
    </row>
    <row r="360" spans="1:78" x14ac:dyDescent="0.25"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</row>
    <row r="362" spans="1:78" s="42" customFormat="1" x14ac:dyDescent="0.25">
      <c r="A362" s="42" t="s">
        <v>147</v>
      </c>
      <c r="B362" s="42" t="s">
        <v>214</v>
      </c>
      <c r="C362" s="42">
        <v>1</v>
      </c>
      <c r="E362" s="42">
        <v>12</v>
      </c>
      <c r="G362" s="42" t="s">
        <v>102</v>
      </c>
      <c r="H362" s="42">
        <f>SUM(I364:BZ364)</f>
        <v>3000</v>
      </c>
      <c r="I362" s="43">
        <f>$C$362*'[1]Production plan'!C180/8</f>
        <v>0</v>
      </c>
      <c r="J362" s="43">
        <f>$C$362*'[1]Production plan'!D180/8</f>
        <v>0</v>
      </c>
      <c r="K362" s="43">
        <f>$C$362*'[1]Production plan'!E180/8</f>
        <v>1.125</v>
      </c>
      <c r="L362" s="43">
        <f>$C$362*'[1]Production plan'!F180/8</f>
        <v>0</v>
      </c>
      <c r="M362" s="43">
        <f>$C$362*'[1]Production plan'!G180/8</f>
        <v>0.625</v>
      </c>
      <c r="N362" s="43">
        <f>$C$362*'[1]Production plan'!H180/8</f>
        <v>0</v>
      </c>
      <c r="O362" s="43">
        <f>$C$362*'[1]Production plan'!I180/8</f>
        <v>0</v>
      </c>
      <c r="P362" s="43">
        <f>$C$362*'[1]Production plan'!J180/8</f>
        <v>0</v>
      </c>
      <c r="Q362" s="43">
        <f>$C$362*'[1]Production plan'!K180/8</f>
        <v>0</v>
      </c>
      <c r="R362" s="43">
        <f>$C$362*'[1]Production plan'!L180/8</f>
        <v>0</v>
      </c>
      <c r="S362" s="43">
        <f>$C$362*'[1]Production plan'!M180/8</f>
        <v>0</v>
      </c>
      <c r="T362" s="43">
        <f>$C$362*'[1]Production plan'!N180/8</f>
        <v>2.75</v>
      </c>
      <c r="U362" s="43">
        <f>$C$362*'[1]Production plan'!O180/8</f>
        <v>8.625</v>
      </c>
      <c r="V362" s="43">
        <f>$C$362*'[1]Production plan'!P180/8</f>
        <v>6.875</v>
      </c>
      <c r="W362" s="43">
        <f>$C$362*'[1]Production plan'!Q180/8</f>
        <v>6.5</v>
      </c>
      <c r="X362" s="43">
        <f>$C$362*'[1]Production plan'!R180/8</f>
        <v>7.625</v>
      </c>
      <c r="Y362" s="43">
        <f>$C$362*'[1]Production plan'!S180/8</f>
        <v>21.875</v>
      </c>
      <c r="Z362" s="43">
        <f>$C$362*'[1]Production plan'!T180/8</f>
        <v>20.375</v>
      </c>
      <c r="AA362" s="43">
        <f>$C$362*'[1]Production plan'!U180/8</f>
        <v>7.5</v>
      </c>
      <c r="AB362" s="43">
        <f>$C$362*'[1]Production plan'!V180/8</f>
        <v>0</v>
      </c>
      <c r="AC362" s="43">
        <f>$C$362*'[1]Production plan'!W180/8</f>
        <v>0</v>
      </c>
      <c r="AD362" s="43">
        <f>$C$362*'[1]Production plan'!X180/8</f>
        <v>0</v>
      </c>
      <c r="AE362" s="43">
        <f>$C$362*'[1]Production plan'!Y180/8</f>
        <v>43.75</v>
      </c>
      <c r="AF362" s="43">
        <f>$C$362*'[1]Production plan'!Z180/8</f>
        <v>56.25</v>
      </c>
      <c r="AG362" s="43">
        <f>$C$362*'[1]Production plan'!AA180/8</f>
        <v>56.25</v>
      </c>
      <c r="AH362" s="43">
        <f>$C$362*'[1]Production plan'!AB180/8</f>
        <v>53.375</v>
      </c>
      <c r="AI362" s="43">
        <f>$C$362*'[1]Production plan'!AC180/8</f>
        <v>0</v>
      </c>
      <c r="AJ362" s="43">
        <f>$C$362*'[1]Production plan'!AD180/8</f>
        <v>0</v>
      </c>
      <c r="AK362" s="43">
        <f>$C$362*'[1]Production plan'!AE171/8</f>
        <v>0</v>
      </c>
      <c r="AL362" s="43">
        <f>$C$362*'[1]Production plan'!AF171/8</f>
        <v>0</v>
      </c>
      <c r="AM362" s="43">
        <f>$C$362*'[1]Production plan'!AG171/8</f>
        <v>0</v>
      </c>
      <c r="AN362" s="43">
        <f>$C$362*'[1]Production plan'!AH171/8</f>
        <v>0</v>
      </c>
      <c r="AO362" s="43">
        <f>$C$362*'[1]Production plan'!AI171/8</f>
        <v>0</v>
      </c>
      <c r="AP362" s="43">
        <f>$C$362*'[1]Production plan'!AJ171/8</f>
        <v>0</v>
      </c>
      <c r="AQ362" s="43">
        <f>$C$362*'[1]Production plan'!AK171/8</f>
        <v>0</v>
      </c>
      <c r="AR362" s="43">
        <f>$C$362*'[1]Production plan'!AL171/8</f>
        <v>0</v>
      </c>
      <c r="AS362" s="43">
        <f>$C$362*'[1]Production plan'!AM171/8</f>
        <v>0</v>
      </c>
      <c r="AT362" s="43">
        <f>$C$362*'[1]Production plan'!AN171/8</f>
        <v>0</v>
      </c>
      <c r="AU362" s="43">
        <f>$C$362*'[1]Production plan'!AO171/8</f>
        <v>0</v>
      </c>
      <c r="AV362" s="43">
        <f>$C$362*'[1]Production plan'!AP171/8</f>
        <v>0</v>
      </c>
      <c r="AW362" s="43">
        <f>$C$362*'[1]Production plan'!AQ171/8</f>
        <v>0</v>
      </c>
      <c r="AX362" s="43">
        <f>$C$362*'[1]Production plan'!AR171/8</f>
        <v>0</v>
      </c>
      <c r="AY362" s="43">
        <f>$C$362*'[1]Production plan'!AS171/8</f>
        <v>0</v>
      </c>
      <c r="AZ362" s="43">
        <f>$C$362*'[1]Production plan'!AT171/8</f>
        <v>0</v>
      </c>
      <c r="BA362" s="43">
        <f>$C$362*'[1]Production plan'!AU171/8</f>
        <v>0</v>
      </c>
      <c r="BB362" s="43">
        <f>$C$362*'[1]Production plan'!AV171/8</f>
        <v>24</v>
      </c>
      <c r="BC362" s="43">
        <f>$C$362*'[1]Production plan'!AW171/8</f>
        <v>72</v>
      </c>
      <c r="BD362" s="43">
        <f>$C$362*'[1]Production plan'!AX171/8</f>
        <v>108</v>
      </c>
      <c r="BE362" s="43">
        <f>$C$362*'[1]Production plan'!AY171/8</f>
        <v>216</v>
      </c>
      <c r="BF362" s="43">
        <f>$C$362*'[1]Production plan'!AZ171/8</f>
        <v>300</v>
      </c>
      <c r="BG362" s="43">
        <f>$C$362*'[1]Production plan'!BA171/8</f>
        <v>336</v>
      </c>
      <c r="BH362" s="43">
        <f>$C$362*'[1]Production plan'!BB171/8</f>
        <v>228</v>
      </c>
      <c r="BI362" s="43">
        <f>$C$362*'[1]Production plan'!BC171/8</f>
        <v>0</v>
      </c>
      <c r="BJ362" s="43">
        <f>$C$362*'[1]Production plan'!BD171/8</f>
        <v>0</v>
      </c>
      <c r="BK362" s="43">
        <f>$C$362*'[1]Production plan'!BE171/8</f>
        <v>0</v>
      </c>
      <c r="BL362" s="43">
        <f>$C$362*'[1]Production plan'!BF171/8</f>
        <v>0</v>
      </c>
      <c r="BM362" s="43">
        <f>$C$362*'[1]Production plan'!BG171/8</f>
        <v>0</v>
      </c>
      <c r="BN362" s="43">
        <f>$C$362*'[1]Production plan'!BH171/8</f>
        <v>0</v>
      </c>
      <c r="BO362" s="43">
        <f>$C$362*'[1]Production plan'!BI171/8</f>
        <v>0</v>
      </c>
      <c r="BP362" s="43">
        <f>$C$362*'[1]Production plan'!BJ171/8</f>
        <v>175.92000000000002</v>
      </c>
      <c r="BQ362" s="43">
        <f>$C$362*'[1]Production plan'!BK171/8</f>
        <v>175.92000000000002</v>
      </c>
      <c r="BR362" s="43">
        <f>$C$362*'[1]Production plan'!BL171/8</f>
        <v>263.88</v>
      </c>
      <c r="BS362" s="43">
        <f>$C$362*'[1]Production plan'!BM171/8</f>
        <v>263.88</v>
      </c>
      <c r="BT362" s="43">
        <f>$C$362*'[1]Production plan'!BN171/8</f>
        <v>351.84000000000003</v>
      </c>
      <c r="BU362" s="43">
        <f>$C$362*'[1]Production plan'!BO171/8</f>
        <v>263.88</v>
      </c>
      <c r="BV362" s="43">
        <f>$C$362*'[1]Production plan'!BP171/8</f>
        <v>351.84000000000003</v>
      </c>
      <c r="BW362" s="43">
        <f>$C$362*'[1]Production plan'!BQ171/8</f>
        <v>0</v>
      </c>
      <c r="BX362" s="43">
        <f>$C$362*'[1]Production plan'!BR171/8</f>
        <v>0</v>
      </c>
      <c r="BY362" s="43">
        <f>$C$362*'[1]Production plan'!BS171/8</f>
        <v>0</v>
      </c>
      <c r="BZ362" s="43">
        <f>$C$362*'[1]Production plan'!BT171/8</f>
        <v>0</v>
      </c>
    </row>
    <row r="363" spans="1:78" hidden="1" x14ac:dyDescent="0.25"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</row>
    <row r="364" spans="1:78" x14ac:dyDescent="0.25">
      <c r="G364" t="s">
        <v>103</v>
      </c>
      <c r="AW364">
        <v>500</v>
      </c>
      <c r="BC364">
        <v>500</v>
      </c>
      <c r="BE364">
        <v>500</v>
      </c>
      <c r="BL364">
        <v>500</v>
      </c>
      <c r="BN364">
        <v>500</v>
      </c>
      <c r="BP364">
        <v>500</v>
      </c>
    </row>
    <row r="365" spans="1:78" hidden="1" x14ac:dyDescent="0.25"/>
    <row r="366" spans="1:78" x14ac:dyDescent="0.25">
      <c r="G366" t="s">
        <v>92</v>
      </c>
      <c r="I366">
        <f t="shared" ref="I366:O366" si="228">I367/AVERAGE(J362:P362)</f>
        <v>2508</v>
      </c>
      <c r="J366">
        <f t="shared" si="228"/>
        <v>2508</v>
      </c>
      <c r="K366">
        <f t="shared" si="228"/>
        <v>7009.8</v>
      </c>
      <c r="L366">
        <f t="shared" si="228"/>
        <v>7009.8</v>
      </c>
      <c r="M366">
        <f t="shared" si="228"/>
        <v>1591.5454545454545</v>
      </c>
      <c r="N366">
        <f t="shared" si="228"/>
        <v>384.76923076923077</v>
      </c>
      <c r="O366">
        <f t="shared" si="228"/>
        <v>239.82191780821918</v>
      </c>
      <c r="P366">
        <f>P367/AVERAGE(Q362:W362)</f>
        <v>176.83838383838383</v>
      </c>
      <c r="Q366">
        <f t="shared" ref="Q366:BZ366" si="229">Q367/AVERAGE(R362:X362)</f>
        <v>135.18918918918919</v>
      </c>
      <c r="R366">
        <f t="shared" si="229"/>
        <v>80.677419354838705</v>
      </c>
      <c r="S366">
        <f t="shared" si="229"/>
        <v>58.649916247906191</v>
      </c>
      <c r="T366">
        <f t="shared" si="229"/>
        <v>54.897637795275593</v>
      </c>
      <c r="U366">
        <f t="shared" si="229"/>
        <v>60.736749116607768</v>
      </c>
      <c r="V366">
        <f t="shared" si="229"/>
        <v>67.61643835616438</v>
      </c>
      <c r="W366">
        <f t="shared" si="229"/>
        <v>74.48366013071896</v>
      </c>
      <c r="X366">
        <f t="shared" si="229"/>
        <v>45.135026737967912</v>
      </c>
      <c r="Y366">
        <f t="shared" si="229"/>
        <v>31.804496578690127</v>
      </c>
      <c r="Z366" s="1">
        <f t="shared" si="229"/>
        <v>23.965648854961831</v>
      </c>
      <c r="AA366" s="1">
        <f t="shared" si="229"/>
        <v>18.470483005366724</v>
      </c>
      <c r="AB366" s="1">
        <f t="shared" si="229"/>
        <v>18.470483005366724</v>
      </c>
      <c r="AC366">
        <f t="shared" si="229"/>
        <v>18.470483005366724</v>
      </c>
      <c r="AD366">
        <f t="shared" si="229"/>
        <v>18.470483005366724</v>
      </c>
      <c r="AE366">
        <f t="shared" si="229"/>
        <v>21.495855312735493</v>
      </c>
      <c r="AF366">
        <f t="shared" si="229"/>
        <v>28.933865450399086</v>
      </c>
      <c r="AG366">
        <f t="shared" si="229"/>
        <v>52.049180327868854</v>
      </c>
      <c r="AH366" t="e">
        <f t="shared" si="229"/>
        <v>#DIV/0!</v>
      </c>
      <c r="AI366" t="e">
        <f t="shared" si="229"/>
        <v>#DIV/0!</v>
      </c>
      <c r="AJ366" t="e">
        <f t="shared" si="229"/>
        <v>#DIV/0!</v>
      </c>
      <c r="AK366" t="e">
        <f t="shared" si="229"/>
        <v>#DIV/0!</v>
      </c>
      <c r="AL366" t="e">
        <f t="shared" si="229"/>
        <v>#DIV/0!</v>
      </c>
      <c r="AM366" t="e">
        <f t="shared" si="229"/>
        <v>#DIV/0!</v>
      </c>
      <c r="AN366" t="e">
        <f t="shared" si="229"/>
        <v>#DIV/0!</v>
      </c>
      <c r="AO366" t="e">
        <f t="shared" si="229"/>
        <v>#DIV/0!</v>
      </c>
      <c r="AP366" t="e">
        <f t="shared" si="229"/>
        <v>#DIV/0!</v>
      </c>
      <c r="AQ366" t="e">
        <f t="shared" si="229"/>
        <v>#DIV/0!</v>
      </c>
      <c r="AR366" t="e">
        <f t="shared" si="229"/>
        <v>#DIV/0!</v>
      </c>
      <c r="AS366" t="e">
        <f t="shared" si="229"/>
        <v>#DIV/0!</v>
      </c>
      <c r="AT366" t="e">
        <f t="shared" si="229"/>
        <v>#DIV/0!</v>
      </c>
      <c r="AU366">
        <f t="shared" si="229"/>
        <v>100.1875</v>
      </c>
      <c r="AV366">
        <f t="shared" si="229"/>
        <v>25.046875</v>
      </c>
      <c r="AW366">
        <f t="shared" si="229"/>
        <v>28.943627450980394</v>
      </c>
      <c r="AX366">
        <f t="shared" si="229"/>
        <v>14.058333333333334</v>
      </c>
      <c r="AY366">
        <f t="shared" si="229"/>
        <v>8.2006944444444443</v>
      </c>
      <c r="AZ366">
        <f t="shared" si="229"/>
        <v>5.5913825757575752</v>
      </c>
      <c r="BA366">
        <f t="shared" si="229"/>
        <v>4.5985202492211839</v>
      </c>
      <c r="BB366">
        <f t="shared" si="229"/>
        <v>4.552777777777778</v>
      </c>
      <c r="BC366">
        <f t="shared" si="229"/>
        <v>7.3505892255892249</v>
      </c>
      <c r="BD366">
        <f t="shared" si="229"/>
        <v>7.3856481481481486</v>
      </c>
      <c r="BE366">
        <f t="shared" si="229"/>
        <v>11.532986111111111</v>
      </c>
      <c r="BF366">
        <f t="shared" si="229"/>
        <v>13.944148936170214</v>
      </c>
      <c r="BG366">
        <f t="shared" si="229"/>
        <v>24.17763157894737</v>
      </c>
      <c r="BH366" t="e">
        <f t="shared" si="229"/>
        <v>#DIV/0!</v>
      </c>
      <c r="BI366">
        <f t="shared" si="229"/>
        <v>22.262960436562071</v>
      </c>
      <c r="BJ366">
        <f t="shared" si="229"/>
        <v>11.131480218281036</v>
      </c>
      <c r="BK366">
        <f t="shared" si="229"/>
        <v>6.3608458390177347</v>
      </c>
      <c r="BL366">
        <f t="shared" si="229"/>
        <v>8.4316734879490678</v>
      </c>
      <c r="BM366">
        <f t="shared" si="229"/>
        <v>6.0226239199636193</v>
      </c>
      <c r="BN366">
        <f t="shared" si="229"/>
        <v>7.3004440521092464</v>
      </c>
      <c r="BO366">
        <f t="shared" si="229"/>
        <v>5.9098832802789136</v>
      </c>
      <c r="BP366">
        <f t="shared" si="229"/>
        <v>7.8893875206433535</v>
      </c>
      <c r="BQ366">
        <f t="shared" si="229"/>
        <v>7.9940213466013947</v>
      </c>
      <c r="BR366">
        <f t="shared" si="229"/>
        <v>8.2070259208731215</v>
      </c>
      <c r="BS366">
        <f t="shared" si="229"/>
        <v>8.5362148083839724</v>
      </c>
      <c r="BT366">
        <f t="shared" si="229"/>
        <v>8.069187292925351</v>
      </c>
      <c r="BU366">
        <f t="shared" si="229"/>
        <v>8.0175648021828039</v>
      </c>
      <c r="BV366" t="e">
        <f t="shared" si="229"/>
        <v>#DIV/0!</v>
      </c>
      <c r="BW366" t="e">
        <f t="shared" si="229"/>
        <v>#DIV/0!</v>
      </c>
      <c r="BX366" t="e">
        <f t="shared" si="229"/>
        <v>#DIV/0!</v>
      </c>
      <c r="BY366" t="e">
        <f t="shared" si="229"/>
        <v>#DIV/0!</v>
      </c>
      <c r="BZ366" t="e">
        <f t="shared" si="229"/>
        <v>#DIV/0!</v>
      </c>
    </row>
    <row r="367" spans="1:78" x14ac:dyDescent="0.25">
      <c r="G367" t="s">
        <v>95</v>
      </c>
      <c r="I367" s="39">
        <v>627</v>
      </c>
      <c r="J367" s="39">
        <f>I367+J364-J362</f>
        <v>627</v>
      </c>
      <c r="K367" s="39">
        <f t="shared" ref="K367:U367" si="230">J367+K364-K362</f>
        <v>625.875</v>
      </c>
      <c r="L367" s="39">
        <f t="shared" si="230"/>
        <v>625.875</v>
      </c>
      <c r="M367" s="39">
        <f t="shared" si="230"/>
        <v>625.25</v>
      </c>
      <c r="N367" s="39">
        <f t="shared" si="230"/>
        <v>625.25</v>
      </c>
      <c r="O367" s="39">
        <f t="shared" si="230"/>
        <v>625.25</v>
      </c>
      <c r="P367" s="39">
        <f t="shared" si="230"/>
        <v>625.25</v>
      </c>
      <c r="Q367" s="39">
        <f t="shared" si="230"/>
        <v>625.25</v>
      </c>
      <c r="R367" s="39">
        <f t="shared" si="230"/>
        <v>625.25</v>
      </c>
      <c r="S367" s="39">
        <f t="shared" si="230"/>
        <v>625.25</v>
      </c>
      <c r="T367" s="39">
        <f t="shared" si="230"/>
        <v>622.5</v>
      </c>
      <c r="U367" s="39">
        <f t="shared" si="230"/>
        <v>613.875</v>
      </c>
      <c r="V367" s="20">
        <v>617</v>
      </c>
      <c r="W367" s="39">
        <f t="shared" ref="W367:BZ367" si="231">V367+W364-W362</f>
        <v>610.5</v>
      </c>
      <c r="X367" s="39">
        <f t="shared" si="231"/>
        <v>602.875</v>
      </c>
      <c r="Y367" s="39">
        <f t="shared" si="231"/>
        <v>581</v>
      </c>
      <c r="Z367" s="1">
        <f t="shared" si="231"/>
        <v>560.625</v>
      </c>
      <c r="AA367" s="1">
        <f t="shared" si="231"/>
        <v>553.125</v>
      </c>
      <c r="AB367" s="1">
        <f t="shared" si="231"/>
        <v>553.125</v>
      </c>
      <c r="AC367" s="39">
        <f t="shared" si="231"/>
        <v>553.125</v>
      </c>
      <c r="AD367" s="39">
        <f t="shared" si="231"/>
        <v>553.125</v>
      </c>
      <c r="AE367" s="39">
        <f t="shared" si="231"/>
        <v>509.375</v>
      </c>
      <c r="AF367" s="39">
        <f t="shared" si="231"/>
        <v>453.125</v>
      </c>
      <c r="AG367" s="39">
        <f t="shared" si="231"/>
        <v>396.875</v>
      </c>
      <c r="AH367" s="39">
        <f t="shared" si="231"/>
        <v>343.5</v>
      </c>
      <c r="AI367" s="39">
        <f t="shared" si="231"/>
        <v>343.5</v>
      </c>
      <c r="AJ367" s="39">
        <f t="shared" si="231"/>
        <v>343.5</v>
      </c>
      <c r="AK367" s="39">
        <f t="shared" si="231"/>
        <v>343.5</v>
      </c>
      <c r="AL367" s="39">
        <f t="shared" si="231"/>
        <v>343.5</v>
      </c>
      <c r="AM367" s="39">
        <f t="shared" si="231"/>
        <v>343.5</v>
      </c>
      <c r="AN367" s="39">
        <f t="shared" si="231"/>
        <v>343.5</v>
      </c>
      <c r="AO367" s="39">
        <f t="shared" si="231"/>
        <v>343.5</v>
      </c>
      <c r="AP367" s="39">
        <f t="shared" si="231"/>
        <v>343.5</v>
      </c>
      <c r="AQ367" s="39">
        <f t="shared" si="231"/>
        <v>343.5</v>
      </c>
      <c r="AR367" s="39">
        <f t="shared" si="231"/>
        <v>343.5</v>
      </c>
      <c r="AS367" s="39">
        <f t="shared" si="231"/>
        <v>343.5</v>
      </c>
      <c r="AT367" s="39">
        <f t="shared" si="231"/>
        <v>343.5</v>
      </c>
      <c r="AU367" s="39">
        <f t="shared" si="231"/>
        <v>343.5</v>
      </c>
      <c r="AV367" s="39">
        <f t="shared" si="231"/>
        <v>343.5</v>
      </c>
      <c r="AW367" s="39">
        <f t="shared" si="231"/>
        <v>843.5</v>
      </c>
      <c r="AX367" s="39">
        <f t="shared" si="231"/>
        <v>843.5</v>
      </c>
      <c r="AY367" s="39">
        <f t="shared" si="231"/>
        <v>843.5</v>
      </c>
      <c r="AZ367" s="39">
        <f t="shared" si="231"/>
        <v>843.5</v>
      </c>
      <c r="BA367" s="39">
        <f t="shared" si="231"/>
        <v>843.5</v>
      </c>
      <c r="BB367" s="39">
        <f t="shared" si="231"/>
        <v>819.5</v>
      </c>
      <c r="BC367" s="39">
        <f t="shared" si="231"/>
        <v>1247.5</v>
      </c>
      <c r="BD367" s="39">
        <f t="shared" si="231"/>
        <v>1139.5</v>
      </c>
      <c r="BE367" s="39">
        <f t="shared" si="231"/>
        <v>1423.5</v>
      </c>
      <c r="BF367" s="39">
        <f t="shared" si="231"/>
        <v>1123.5</v>
      </c>
      <c r="BG367" s="39">
        <f t="shared" si="231"/>
        <v>787.5</v>
      </c>
      <c r="BH367" s="39">
        <f t="shared" si="231"/>
        <v>559.5</v>
      </c>
      <c r="BI367" s="39">
        <f t="shared" si="231"/>
        <v>559.5</v>
      </c>
      <c r="BJ367" s="39">
        <f t="shared" si="231"/>
        <v>559.5</v>
      </c>
      <c r="BK367" s="39">
        <f t="shared" si="231"/>
        <v>559.5</v>
      </c>
      <c r="BL367" s="39">
        <f t="shared" si="231"/>
        <v>1059.5</v>
      </c>
      <c r="BM367" s="39">
        <f t="shared" si="231"/>
        <v>1059.5</v>
      </c>
      <c r="BN367" s="39">
        <f t="shared" si="231"/>
        <v>1559.5</v>
      </c>
      <c r="BO367" s="39">
        <f t="shared" si="231"/>
        <v>1559.5</v>
      </c>
      <c r="BP367" s="39">
        <f t="shared" si="231"/>
        <v>1883.58</v>
      </c>
      <c r="BQ367" s="39">
        <f t="shared" si="231"/>
        <v>1707.6599999999999</v>
      </c>
      <c r="BR367" s="39">
        <f t="shared" si="231"/>
        <v>1443.7799999999997</v>
      </c>
      <c r="BS367" s="39">
        <f t="shared" si="231"/>
        <v>1179.8999999999996</v>
      </c>
      <c r="BT367" s="39">
        <f t="shared" si="231"/>
        <v>828.0599999999996</v>
      </c>
      <c r="BU367" s="39">
        <f t="shared" si="231"/>
        <v>564.17999999999961</v>
      </c>
      <c r="BV367" s="39">
        <f t="shared" si="231"/>
        <v>212.33999999999958</v>
      </c>
      <c r="BW367" s="39">
        <f t="shared" si="231"/>
        <v>212.33999999999958</v>
      </c>
      <c r="BX367" s="39">
        <f t="shared" si="231"/>
        <v>212.33999999999958</v>
      </c>
      <c r="BY367" s="39">
        <f t="shared" si="231"/>
        <v>212.33999999999958</v>
      </c>
      <c r="BZ367" s="39">
        <f t="shared" si="231"/>
        <v>212.33999999999958</v>
      </c>
    </row>
    <row r="369" spans="1:78" s="42" customFormat="1" x14ac:dyDescent="0.25">
      <c r="A369" s="42" t="s">
        <v>148</v>
      </c>
      <c r="B369" s="42" t="s">
        <v>215</v>
      </c>
      <c r="C369" s="42">
        <v>1</v>
      </c>
      <c r="E369" s="42">
        <v>12</v>
      </c>
      <c r="G369" s="42" t="s">
        <v>102</v>
      </c>
      <c r="H369" s="42">
        <f>SUM(I371:BZ371)</f>
        <v>3000</v>
      </c>
      <c r="I369" s="43">
        <f>$C$369*'[1]Production plan'!C180/8</f>
        <v>0</v>
      </c>
      <c r="J369" s="43">
        <f>$C$369*'[1]Production plan'!D180/8</f>
        <v>0</v>
      </c>
      <c r="K369" s="43">
        <f>$C$369*'[1]Production plan'!E180/8</f>
        <v>1.125</v>
      </c>
      <c r="L369" s="43">
        <f>$C$369*'[1]Production plan'!F180/8</f>
        <v>0</v>
      </c>
      <c r="M369" s="43">
        <f>$C$369*'[1]Production plan'!G180/8</f>
        <v>0.625</v>
      </c>
      <c r="N369" s="43">
        <f>$C$369*'[1]Production plan'!H180/8</f>
        <v>0</v>
      </c>
      <c r="O369" s="43">
        <f>$C$369*'[1]Production plan'!I180/8</f>
        <v>0</v>
      </c>
      <c r="P369" s="43">
        <f>$C$369*'[1]Production plan'!J180/8</f>
        <v>0</v>
      </c>
      <c r="Q369" s="43">
        <f>$C$369*'[1]Production plan'!K180/8</f>
        <v>0</v>
      </c>
      <c r="R369" s="43">
        <f>$C$369*'[1]Production plan'!L180/8</f>
        <v>0</v>
      </c>
      <c r="S369" s="43">
        <f>$C$369*'[1]Production plan'!M180/8</f>
        <v>0</v>
      </c>
      <c r="T369" s="43">
        <f>$C$369*'[1]Production plan'!N180/8</f>
        <v>2.75</v>
      </c>
      <c r="U369" s="43">
        <f>$C$369*'[1]Production plan'!O180/8</f>
        <v>8.625</v>
      </c>
      <c r="V369" s="43">
        <f>$C$369*'[1]Production plan'!P180/8</f>
        <v>6.875</v>
      </c>
      <c r="W369" s="43">
        <f>$C$369*'[1]Production plan'!Q180/8</f>
        <v>6.5</v>
      </c>
      <c r="X369" s="43">
        <f>$C$369*'[1]Production plan'!R180/8</f>
        <v>7.625</v>
      </c>
      <c r="Y369" s="43">
        <f>$C$369*'[1]Production plan'!S180/8</f>
        <v>21.875</v>
      </c>
      <c r="Z369" s="43">
        <f>$C$369*'[1]Production plan'!T180/8</f>
        <v>20.375</v>
      </c>
      <c r="AA369" s="43">
        <f>$C$369*'[1]Production plan'!U180/8</f>
        <v>7.5</v>
      </c>
      <c r="AB369" s="43">
        <f>$C$369*'[1]Production plan'!V180/8</f>
        <v>0</v>
      </c>
      <c r="AC369" s="43">
        <f>$C$369*'[1]Production plan'!W180/8</f>
        <v>0</v>
      </c>
      <c r="AD369" s="43">
        <f>$C$369*'[1]Production plan'!X180/8</f>
        <v>0</v>
      </c>
      <c r="AE369" s="43">
        <f>$C$369*'[1]Production plan'!Y180/8</f>
        <v>43.75</v>
      </c>
      <c r="AF369" s="43">
        <f>$C$369*'[1]Production plan'!Z180/8</f>
        <v>56.25</v>
      </c>
      <c r="AG369" s="43">
        <f>$C$369*'[1]Production plan'!AA180/8</f>
        <v>56.25</v>
      </c>
      <c r="AH369" s="43">
        <f>$C$369*'[1]Production plan'!AB180/8</f>
        <v>53.375</v>
      </c>
      <c r="AI369" s="43">
        <f>$C$369*'[1]Production plan'!AC180/8</f>
        <v>0</v>
      </c>
      <c r="AJ369" s="43">
        <f>$C$369*'[1]Production plan'!AD171/8</f>
        <v>0</v>
      </c>
      <c r="AK369" s="43">
        <f>$C$369*'[1]Production plan'!AE171/8</f>
        <v>0</v>
      </c>
      <c r="AL369" s="43">
        <f>$C$369*'[1]Production plan'!AF171/8</f>
        <v>0</v>
      </c>
      <c r="AM369" s="43">
        <f>$C$369*'[1]Production plan'!AG171/8</f>
        <v>0</v>
      </c>
      <c r="AN369" s="43">
        <f>$C$369*'[1]Production plan'!AH171/8</f>
        <v>0</v>
      </c>
      <c r="AO369" s="43">
        <f>$C$369*'[1]Production plan'!AI171/8</f>
        <v>0</v>
      </c>
      <c r="AP369" s="43">
        <f>$C$369*'[1]Production plan'!AJ171/8</f>
        <v>0</v>
      </c>
      <c r="AQ369" s="43">
        <f>$C$369*'[1]Production plan'!AK171/8</f>
        <v>0</v>
      </c>
      <c r="AR369" s="43">
        <f>$C$369*'[1]Production plan'!AL171/8</f>
        <v>0</v>
      </c>
      <c r="AS369" s="43">
        <f>$C$369*'[1]Production plan'!AM171/8</f>
        <v>0</v>
      </c>
      <c r="AT369" s="43">
        <f>$C$369*'[1]Production plan'!AN171/8</f>
        <v>0</v>
      </c>
      <c r="AU369" s="43">
        <f>$C$369*'[1]Production plan'!AO171/8</f>
        <v>0</v>
      </c>
      <c r="AV369" s="43">
        <f>$C$369*'[1]Production plan'!AP171/8</f>
        <v>0</v>
      </c>
      <c r="AW369" s="43">
        <f>$C$369*'[1]Production plan'!AQ171/8</f>
        <v>0</v>
      </c>
      <c r="AX369" s="43">
        <f>$C$369*'[1]Production plan'!AR171/8</f>
        <v>0</v>
      </c>
      <c r="AY369" s="43">
        <f>$C$369*'[1]Production plan'!AS171/8</f>
        <v>0</v>
      </c>
      <c r="AZ369" s="43">
        <f>$C$369*'[1]Production plan'!AT171/8</f>
        <v>0</v>
      </c>
      <c r="BA369" s="43">
        <f>$C$369*'[1]Production plan'!AU171/8</f>
        <v>0</v>
      </c>
      <c r="BB369" s="43">
        <f>$C$369*'[1]Production plan'!AV171/8</f>
        <v>24</v>
      </c>
      <c r="BC369" s="43">
        <f>$C$369*'[1]Production plan'!AW171/8</f>
        <v>72</v>
      </c>
      <c r="BD369" s="43">
        <f>$C$369*'[1]Production plan'!AX171/8</f>
        <v>108</v>
      </c>
      <c r="BE369" s="43">
        <f>$C$369*'[1]Production plan'!AY171/8</f>
        <v>216</v>
      </c>
      <c r="BF369" s="43">
        <f>$C$369*'[1]Production plan'!AZ171/8</f>
        <v>300</v>
      </c>
      <c r="BG369" s="43">
        <f>$C$369*'[1]Production plan'!BA171/8</f>
        <v>336</v>
      </c>
      <c r="BH369" s="43">
        <f>$C$369*'[1]Production plan'!BB171/8</f>
        <v>228</v>
      </c>
      <c r="BI369" s="43">
        <f>$C$369*'[1]Production plan'!BC171/8</f>
        <v>0</v>
      </c>
      <c r="BJ369" s="43">
        <f>$C$369*'[1]Production plan'!BD171/8</f>
        <v>0</v>
      </c>
      <c r="BK369" s="43">
        <f>$C$369*'[1]Production plan'!BE171/8</f>
        <v>0</v>
      </c>
      <c r="BL369" s="43">
        <f>$C$369*'[1]Production plan'!BF171/8</f>
        <v>0</v>
      </c>
      <c r="BM369" s="43">
        <f>$C$369*'[1]Production plan'!BG171/8</f>
        <v>0</v>
      </c>
      <c r="BN369" s="43">
        <f>$C$369*'[1]Production plan'!BH171/8</f>
        <v>0</v>
      </c>
      <c r="BO369" s="43">
        <f>$C$369*'[1]Production plan'!BI171/8</f>
        <v>0</v>
      </c>
      <c r="BP369" s="43">
        <f>$C$369*'[1]Production plan'!BJ171/8</f>
        <v>175.92000000000002</v>
      </c>
      <c r="BQ369" s="43">
        <f>$C$369*'[1]Production plan'!BK171/8</f>
        <v>175.92000000000002</v>
      </c>
      <c r="BR369" s="43">
        <f>$C$369*'[1]Production plan'!BL171/8</f>
        <v>263.88</v>
      </c>
      <c r="BS369" s="43">
        <f>$C$369*'[1]Production plan'!BM171/8</f>
        <v>263.88</v>
      </c>
      <c r="BT369" s="43">
        <f>$C$369*'[1]Production plan'!BN171/8</f>
        <v>351.84000000000003</v>
      </c>
      <c r="BU369" s="43">
        <f>$C$369*'[1]Production plan'!BO171/8</f>
        <v>263.88</v>
      </c>
      <c r="BV369" s="43">
        <f>$C$369*'[1]Production plan'!BP171/8</f>
        <v>351.84000000000003</v>
      </c>
      <c r="BW369" s="43">
        <f>$C$369*'[1]Production plan'!BQ171/8</f>
        <v>0</v>
      </c>
      <c r="BX369" s="43">
        <f>$C$369*'[1]Production plan'!BR171/8</f>
        <v>0</v>
      </c>
      <c r="BY369" s="43">
        <f>$C$369*'[1]Production plan'!BS171/8</f>
        <v>0</v>
      </c>
      <c r="BZ369" s="43">
        <f>$C$369*'[1]Production plan'!BT171/8</f>
        <v>0</v>
      </c>
    </row>
    <row r="370" spans="1:78" hidden="1" x14ac:dyDescent="0.25"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</row>
    <row r="371" spans="1:78" x14ac:dyDescent="0.25">
      <c r="G371" t="s">
        <v>103</v>
      </c>
      <c r="AW371">
        <v>500</v>
      </c>
      <c r="BC371">
        <v>500</v>
      </c>
      <c r="BE371">
        <v>500</v>
      </c>
      <c r="BL371">
        <v>500</v>
      </c>
      <c r="BN371">
        <v>500</v>
      </c>
      <c r="BP371">
        <v>500</v>
      </c>
    </row>
    <row r="372" spans="1:78" hidden="1" x14ac:dyDescent="0.25"/>
    <row r="373" spans="1:78" x14ac:dyDescent="0.25">
      <c r="G373" t="s">
        <v>92</v>
      </c>
      <c r="I373">
        <f t="shared" ref="I373:O373" si="232">I374/AVERAGE(J369:P369)</f>
        <v>1928</v>
      </c>
      <c r="J373">
        <f t="shared" si="232"/>
        <v>1928</v>
      </c>
      <c r="K373">
        <f t="shared" si="232"/>
        <v>5385.8</v>
      </c>
      <c r="L373">
        <f t="shared" si="232"/>
        <v>5385.8</v>
      </c>
      <c r="M373">
        <f t="shared" si="232"/>
        <v>1222.4545454545455</v>
      </c>
      <c r="N373">
        <f t="shared" si="232"/>
        <v>295.53846153846155</v>
      </c>
      <c r="O373">
        <f t="shared" si="232"/>
        <v>184.20547945205479</v>
      </c>
      <c r="P373">
        <f>P374/AVERAGE(Q369:W369)</f>
        <v>135.82828282828282</v>
      </c>
      <c r="Q373">
        <f t="shared" ref="Q373:BZ373" si="233">Q374/AVERAGE(R369:X369)</f>
        <v>103.83783783783784</v>
      </c>
      <c r="R373">
        <f t="shared" si="233"/>
        <v>61.967741935483872</v>
      </c>
      <c r="S373">
        <f t="shared" si="233"/>
        <v>45.048576214405358</v>
      </c>
      <c r="T373">
        <f t="shared" si="233"/>
        <v>42.110236220472444</v>
      </c>
      <c r="U373">
        <f t="shared" si="233"/>
        <v>46.390459363957596</v>
      </c>
      <c r="V373">
        <f t="shared" si="233"/>
        <v>57.424657534246577</v>
      </c>
      <c r="W373">
        <f t="shared" si="233"/>
        <v>63.137254901960787</v>
      </c>
      <c r="X373">
        <f t="shared" si="233"/>
        <v>38.172459893048128</v>
      </c>
      <c r="Y373">
        <f t="shared" si="233"/>
        <v>26.713587487781037</v>
      </c>
      <c r="Z373" s="1">
        <f t="shared" si="233"/>
        <v>19.990076335877863</v>
      </c>
      <c r="AA373" s="1">
        <f t="shared" si="233"/>
        <v>15.364937388193201</v>
      </c>
      <c r="AB373" s="1">
        <f t="shared" si="233"/>
        <v>15.364937388193201</v>
      </c>
      <c r="AC373">
        <f t="shared" si="233"/>
        <v>15.364937388193201</v>
      </c>
      <c r="AD373">
        <f t="shared" si="233"/>
        <v>15.364937388193201</v>
      </c>
      <c r="AE373">
        <f t="shared" si="233"/>
        <v>17.571213262999244</v>
      </c>
      <c r="AF373">
        <f t="shared" si="233"/>
        <v>22.995438996579246</v>
      </c>
      <c r="AG373">
        <f t="shared" si="233"/>
        <v>39.852459016393439</v>
      </c>
      <c r="AH373" t="e">
        <f t="shared" si="233"/>
        <v>#DIV/0!</v>
      </c>
      <c r="AI373" t="e">
        <f t="shared" si="233"/>
        <v>#DIV/0!</v>
      </c>
      <c r="AJ373" t="e">
        <f t="shared" si="233"/>
        <v>#DIV/0!</v>
      </c>
      <c r="AK373" t="e">
        <f t="shared" si="233"/>
        <v>#DIV/0!</v>
      </c>
      <c r="AL373" t="e">
        <f t="shared" si="233"/>
        <v>#DIV/0!</v>
      </c>
      <c r="AM373" t="e">
        <f t="shared" si="233"/>
        <v>#DIV/0!</v>
      </c>
      <c r="AN373" t="e">
        <f t="shared" si="233"/>
        <v>#DIV/0!</v>
      </c>
      <c r="AO373" t="e">
        <f t="shared" si="233"/>
        <v>#DIV/0!</v>
      </c>
      <c r="AP373" t="e">
        <f t="shared" si="233"/>
        <v>#DIV/0!</v>
      </c>
      <c r="AQ373" t="e">
        <f t="shared" si="233"/>
        <v>#DIV/0!</v>
      </c>
      <c r="AR373" t="e">
        <f t="shared" si="233"/>
        <v>#DIV/0!</v>
      </c>
      <c r="AS373" t="e">
        <f t="shared" si="233"/>
        <v>#DIV/0!</v>
      </c>
      <c r="AT373" t="e">
        <f t="shared" si="233"/>
        <v>#DIV/0!</v>
      </c>
      <c r="AU373">
        <f t="shared" si="233"/>
        <v>73.0625</v>
      </c>
      <c r="AV373">
        <f t="shared" si="233"/>
        <v>18.265625</v>
      </c>
      <c r="AW373">
        <f t="shared" si="233"/>
        <v>25.752450980392158</v>
      </c>
      <c r="AX373">
        <f t="shared" si="233"/>
        <v>12.508333333333333</v>
      </c>
      <c r="AY373">
        <f t="shared" si="233"/>
        <v>7.2965277777777775</v>
      </c>
      <c r="AZ373">
        <f t="shared" si="233"/>
        <v>4.9749053030303028</v>
      </c>
      <c r="BA373">
        <f t="shared" si="233"/>
        <v>4.0915109034267916</v>
      </c>
      <c r="BB373">
        <f t="shared" si="233"/>
        <v>4.0361111111111114</v>
      </c>
      <c r="BC373">
        <f t="shared" si="233"/>
        <v>6.8026094276094273</v>
      </c>
      <c r="BD373">
        <f t="shared" si="233"/>
        <v>6.7828703703703708</v>
      </c>
      <c r="BE373">
        <f t="shared" si="233"/>
        <v>10.779513888888889</v>
      </c>
      <c r="BF373">
        <f t="shared" si="233"/>
        <v>12.789893617021278</v>
      </c>
      <c r="BG373">
        <f t="shared" si="233"/>
        <v>21.322368421052634</v>
      </c>
      <c r="BH373" t="e">
        <f t="shared" si="233"/>
        <v>#DIV/0!</v>
      </c>
      <c r="BI373">
        <f t="shared" si="233"/>
        <v>18.562414733969984</v>
      </c>
      <c r="BJ373">
        <f t="shared" si="233"/>
        <v>9.2812073669849919</v>
      </c>
      <c r="BK373">
        <f t="shared" si="233"/>
        <v>5.3035470668485667</v>
      </c>
      <c r="BL373">
        <f t="shared" si="233"/>
        <v>7.6915643474306501</v>
      </c>
      <c r="BM373">
        <f t="shared" si="233"/>
        <v>5.4939745338790358</v>
      </c>
      <c r="BN373">
        <f t="shared" si="233"/>
        <v>6.8650857341572369</v>
      </c>
      <c r="BO373">
        <f t="shared" si="233"/>
        <v>5.5574503562225246</v>
      </c>
      <c r="BP373">
        <f t="shared" si="233"/>
        <v>7.4998563940547127</v>
      </c>
      <c r="BQ373">
        <f t="shared" si="233"/>
        <v>7.5586630286493843</v>
      </c>
      <c r="BR373">
        <f t="shared" si="233"/>
        <v>7.678376534788538</v>
      </c>
      <c r="BS373">
        <f t="shared" si="233"/>
        <v>7.8633883170035936</v>
      </c>
      <c r="BT373">
        <f t="shared" si="233"/>
        <v>7.1629312024946366</v>
      </c>
      <c r="BU373">
        <f t="shared" si="233"/>
        <v>6.6959413369713445</v>
      </c>
      <c r="BV373" t="e">
        <f t="shared" si="233"/>
        <v>#DIV/0!</v>
      </c>
      <c r="BW373" t="e">
        <f t="shared" si="233"/>
        <v>#DIV/0!</v>
      </c>
      <c r="BX373" t="e">
        <f t="shared" si="233"/>
        <v>#DIV/0!</v>
      </c>
      <c r="BY373" t="e">
        <f t="shared" si="233"/>
        <v>#DIV/0!</v>
      </c>
      <c r="BZ373" t="e">
        <f t="shared" si="233"/>
        <v>#DIV/0!</v>
      </c>
    </row>
    <row r="374" spans="1:78" x14ac:dyDescent="0.25">
      <c r="G374" t="s">
        <v>95</v>
      </c>
      <c r="I374" s="39">
        <v>482</v>
      </c>
      <c r="J374" s="39">
        <f>I374+J371-J369</f>
        <v>482</v>
      </c>
      <c r="K374" s="39">
        <f t="shared" ref="K374:U374" si="234">J374+K371-K369</f>
        <v>480.875</v>
      </c>
      <c r="L374" s="39">
        <f t="shared" si="234"/>
        <v>480.875</v>
      </c>
      <c r="M374" s="39">
        <f t="shared" si="234"/>
        <v>480.25</v>
      </c>
      <c r="N374" s="39">
        <f t="shared" si="234"/>
        <v>480.25</v>
      </c>
      <c r="O374" s="39">
        <f t="shared" si="234"/>
        <v>480.25</v>
      </c>
      <c r="P374" s="39">
        <f t="shared" si="234"/>
        <v>480.25</v>
      </c>
      <c r="Q374" s="39">
        <f t="shared" si="234"/>
        <v>480.25</v>
      </c>
      <c r="R374" s="39">
        <f t="shared" si="234"/>
        <v>480.25</v>
      </c>
      <c r="S374" s="39">
        <f t="shared" si="234"/>
        <v>480.25</v>
      </c>
      <c r="T374" s="39">
        <f t="shared" si="234"/>
        <v>477.5</v>
      </c>
      <c r="U374" s="39">
        <f t="shared" si="234"/>
        <v>468.875</v>
      </c>
      <c r="V374" s="20">
        <v>524</v>
      </c>
      <c r="W374" s="39">
        <f t="shared" ref="W374:BZ374" si="235">V374+W371-W369</f>
        <v>517.5</v>
      </c>
      <c r="X374" s="39">
        <f t="shared" si="235"/>
        <v>509.875</v>
      </c>
      <c r="Y374" s="39">
        <f t="shared" si="235"/>
        <v>488</v>
      </c>
      <c r="Z374" s="1">
        <f t="shared" si="235"/>
        <v>467.625</v>
      </c>
      <c r="AA374" s="1">
        <f t="shared" si="235"/>
        <v>460.125</v>
      </c>
      <c r="AB374" s="1">
        <f t="shared" si="235"/>
        <v>460.125</v>
      </c>
      <c r="AC374" s="39">
        <f t="shared" si="235"/>
        <v>460.125</v>
      </c>
      <c r="AD374" s="39">
        <f t="shared" si="235"/>
        <v>460.125</v>
      </c>
      <c r="AE374" s="39">
        <f t="shared" si="235"/>
        <v>416.375</v>
      </c>
      <c r="AF374" s="39">
        <f t="shared" si="235"/>
        <v>360.125</v>
      </c>
      <c r="AG374" s="39">
        <f t="shared" si="235"/>
        <v>303.875</v>
      </c>
      <c r="AH374" s="39">
        <f t="shared" si="235"/>
        <v>250.5</v>
      </c>
      <c r="AI374" s="39">
        <f t="shared" si="235"/>
        <v>250.5</v>
      </c>
      <c r="AJ374" s="39">
        <f t="shared" si="235"/>
        <v>250.5</v>
      </c>
      <c r="AK374" s="39">
        <f t="shared" si="235"/>
        <v>250.5</v>
      </c>
      <c r="AL374" s="39">
        <f t="shared" si="235"/>
        <v>250.5</v>
      </c>
      <c r="AM374" s="39">
        <f t="shared" si="235"/>
        <v>250.5</v>
      </c>
      <c r="AN374" s="39">
        <f t="shared" si="235"/>
        <v>250.5</v>
      </c>
      <c r="AO374" s="39">
        <f t="shared" si="235"/>
        <v>250.5</v>
      </c>
      <c r="AP374" s="39">
        <f t="shared" si="235"/>
        <v>250.5</v>
      </c>
      <c r="AQ374" s="39">
        <f t="shared" si="235"/>
        <v>250.5</v>
      </c>
      <c r="AR374" s="39">
        <f t="shared" si="235"/>
        <v>250.5</v>
      </c>
      <c r="AS374" s="39">
        <f t="shared" si="235"/>
        <v>250.5</v>
      </c>
      <c r="AT374" s="39">
        <f t="shared" si="235"/>
        <v>250.5</v>
      </c>
      <c r="AU374" s="39">
        <f t="shared" si="235"/>
        <v>250.5</v>
      </c>
      <c r="AV374" s="39">
        <f t="shared" si="235"/>
        <v>250.5</v>
      </c>
      <c r="AW374" s="39">
        <f t="shared" si="235"/>
        <v>750.5</v>
      </c>
      <c r="AX374" s="39">
        <f t="shared" si="235"/>
        <v>750.5</v>
      </c>
      <c r="AY374" s="39">
        <f t="shared" si="235"/>
        <v>750.5</v>
      </c>
      <c r="AZ374" s="39">
        <f t="shared" si="235"/>
        <v>750.5</v>
      </c>
      <c r="BA374" s="39">
        <f t="shared" si="235"/>
        <v>750.5</v>
      </c>
      <c r="BB374" s="39">
        <f t="shared" si="235"/>
        <v>726.5</v>
      </c>
      <c r="BC374" s="39">
        <f t="shared" si="235"/>
        <v>1154.5</v>
      </c>
      <c r="BD374" s="39">
        <f t="shared" si="235"/>
        <v>1046.5</v>
      </c>
      <c r="BE374" s="39">
        <f t="shared" si="235"/>
        <v>1330.5</v>
      </c>
      <c r="BF374" s="39">
        <f t="shared" si="235"/>
        <v>1030.5</v>
      </c>
      <c r="BG374" s="39">
        <f t="shared" si="235"/>
        <v>694.5</v>
      </c>
      <c r="BH374" s="39">
        <f t="shared" si="235"/>
        <v>466.5</v>
      </c>
      <c r="BI374" s="39">
        <f t="shared" si="235"/>
        <v>466.5</v>
      </c>
      <c r="BJ374" s="39">
        <f t="shared" si="235"/>
        <v>466.5</v>
      </c>
      <c r="BK374" s="39">
        <f t="shared" si="235"/>
        <v>466.5</v>
      </c>
      <c r="BL374" s="39">
        <f t="shared" si="235"/>
        <v>966.5</v>
      </c>
      <c r="BM374" s="39">
        <f t="shared" si="235"/>
        <v>966.5</v>
      </c>
      <c r="BN374" s="39">
        <f t="shared" si="235"/>
        <v>1466.5</v>
      </c>
      <c r="BO374" s="39">
        <f t="shared" si="235"/>
        <v>1466.5</v>
      </c>
      <c r="BP374" s="39">
        <f t="shared" si="235"/>
        <v>1790.58</v>
      </c>
      <c r="BQ374" s="39">
        <f t="shared" si="235"/>
        <v>1614.6599999999999</v>
      </c>
      <c r="BR374" s="39">
        <f t="shared" si="235"/>
        <v>1350.7799999999997</v>
      </c>
      <c r="BS374" s="39">
        <f t="shared" si="235"/>
        <v>1086.8999999999996</v>
      </c>
      <c r="BT374" s="39">
        <f t="shared" si="235"/>
        <v>735.0599999999996</v>
      </c>
      <c r="BU374" s="39">
        <f t="shared" si="235"/>
        <v>471.17999999999961</v>
      </c>
      <c r="BV374" s="39">
        <f t="shared" si="235"/>
        <v>119.33999999999958</v>
      </c>
      <c r="BW374" s="39">
        <f t="shared" si="235"/>
        <v>119.33999999999958</v>
      </c>
      <c r="BX374" s="39">
        <f t="shared" si="235"/>
        <v>119.33999999999958</v>
      </c>
      <c r="BY374" s="39">
        <f t="shared" si="235"/>
        <v>119.33999999999958</v>
      </c>
      <c r="BZ374" s="39">
        <f t="shared" si="235"/>
        <v>119.33999999999958</v>
      </c>
    </row>
    <row r="376" spans="1:78" x14ac:dyDescent="0.25">
      <c r="A376" t="s">
        <v>149</v>
      </c>
      <c r="B376" t="s">
        <v>216</v>
      </c>
      <c r="C376">
        <v>2</v>
      </c>
      <c r="D376">
        <v>2</v>
      </c>
      <c r="E376">
        <v>8</v>
      </c>
      <c r="G376" t="s">
        <v>102</v>
      </c>
      <c r="H376">
        <f>SUM(I378:BZ378)</f>
        <v>12000</v>
      </c>
      <c r="I376" s="39">
        <f>$C$376*'[1]Production plan'!C180/8</f>
        <v>0</v>
      </c>
      <c r="J376" s="39">
        <f>$C$376*'[1]Production plan'!D180/8</f>
        <v>0</v>
      </c>
      <c r="K376" s="39">
        <f>$C$376*'[1]Production plan'!E180/8</f>
        <v>2.25</v>
      </c>
      <c r="L376" s="39">
        <f>$C$376*'[1]Production plan'!F180/8</f>
        <v>0</v>
      </c>
      <c r="M376" s="39">
        <f>$C$376*'[1]Production plan'!G180/8</f>
        <v>1.25</v>
      </c>
      <c r="N376" s="39">
        <f>$C$376*'[1]Production plan'!H180/8</f>
        <v>0</v>
      </c>
      <c r="O376" s="39">
        <f>$C$376*'[1]Production plan'!I180/8</f>
        <v>0</v>
      </c>
      <c r="P376" s="39">
        <f>$C$376*'[1]Production plan'!J180/8</f>
        <v>0</v>
      </c>
      <c r="Q376" s="39">
        <f>$C$376*'[1]Production plan'!K180/8</f>
        <v>0</v>
      </c>
      <c r="R376" s="39">
        <f>$C$376*'[1]Production plan'!L180/8</f>
        <v>0</v>
      </c>
      <c r="S376" s="39">
        <f>$C$376*'[1]Production plan'!M180/8</f>
        <v>0</v>
      </c>
      <c r="T376" s="39">
        <f>$C$376*'[1]Production plan'!N180/8</f>
        <v>5.5</v>
      </c>
      <c r="U376" s="39">
        <f>$C$376*'[1]Production plan'!O180/8</f>
        <v>17.25</v>
      </c>
      <c r="V376" s="39">
        <f>$C$376*'[1]Production plan'!P180/8</f>
        <v>13.75</v>
      </c>
      <c r="W376" s="39">
        <f>$C$376*'[1]Production plan'!Q180/8</f>
        <v>13</v>
      </c>
      <c r="X376" s="39">
        <f>$C$376*'[1]Production plan'!R180/8</f>
        <v>15.25</v>
      </c>
      <c r="Y376" s="39">
        <f>$C$376*'[1]Production plan'!S180/8</f>
        <v>43.75</v>
      </c>
      <c r="Z376" s="1">
        <f>$C$376*'[1]Production plan'!T171/8+$D$376*'[1]Production plan'!T213/16</f>
        <v>0</v>
      </c>
      <c r="AA376" s="1">
        <f>$C$376*'[1]Production plan'!U171/8+$D$376*'[1]Production plan'!U213/16</f>
        <v>0</v>
      </c>
      <c r="AB376" s="1">
        <f>$C$376*'[1]Production plan'!V171/8+$D$376*'[1]Production plan'!V213/16</f>
        <v>0</v>
      </c>
      <c r="AC376" s="39">
        <f>$C$376*'[1]Production plan'!W171/8+$D$376*'[1]Production plan'!W213/16</f>
        <v>0</v>
      </c>
      <c r="AD376" s="39">
        <f>$C$376*'[1]Production plan'!X171/8+$D$376*'[1]Production plan'!X213/16</f>
        <v>0</v>
      </c>
      <c r="AE376" s="39">
        <f>$C$376*'[1]Production plan'!Y171/8+$D$376*'[1]Production plan'!Y213/16</f>
        <v>0</v>
      </c>
      <c r="AF376" s="39">
        <f>$C$376*'[1]Production plan'!Z171/8+$D$376*'[1]Production plan'!Z213/16</f>
        <v>0</v>
      </c>
      <c r="AG376" s="39">
        <f>$C$376*'[1]Production plan'!AA171/8+$D$376*'[1]Production plan'!AA213/16</f>
        <v>0</v>
      </c>
      <c r="AH376" s="39">
        <f>$C$376*'[1]Production plan'!AB171/8+$D$376*'[1]Production plan'!AB213/16</f>
        <v>0</v>
      </c>
      <c r="AI376" s="39">
        <f>$C$376*'[1]Production plan'!AC171/8+$D$376*'[1]Production plan'!AC213/16</f>
        <v>0</v>
      </c>
      <c r="AJ376" s="39">
        <f>$C$376*'[1]Production plan'!AD171/8+$D$376*'[1]Production plan'!AD213/16</f>
        <v>0</v>
      </c>
      <c r="AK376" s="39">
        <f>$C$376*'[1]Production plan'!AE171/8+$D$376*'[1]Production plan'!AE213/16</f>
        <v>0</v>
      </c>
      <c r="AL376" s="39">
        <f>$C$376*'[1]Production plan'!AF171/8+$D$376*'[1]Production plan'!AF213/16</f>
        <v>0</v>
      </c>
      <c r="AM376" s="39">
        <f>$C$376*'[1]Production plan'!AG171/8+$D$376*'[1]Production plan'!AG213/16</f>
        <v>0</v>
      </c>
      <c r="AN376" s="39">
        <f>$C$376*'[1]Production plan'!AH171/8+$D$376*'[1]Production plan'!AH213/16</f>
        <v>0</v>
      </c>
      <c r="AO376" s="39">
        <f>$C$376*'[1]Production plan'!AI171/8+$D$376*'[1]Production plan'!AI213/16</f>
        <v>0</v>
      </c>
      <c r="AP376" s="39">
        <f>$C$376*'[1]Production plan'!AJ171/8+$D$376*'[1]Production plan'!AJ213/16</f>
        <v>0</v>
      </c>
      <c r="AQ376" s="39">
        <f>$C$376*'[1]Production plan'!AK171/8+$D$376*'[1]Production plan'!AK213/16</f>
        <v>0</v>
      </c>
      <c r="AR376" s="39">
        <f>$C$376*'[1]Production plan'!AL171/8+$D$376*'[1]Production plan'!AL213/16</f>
        <v>0</v>
      </c>
      <c r="AS376" s="39">
        <f>$C$376*'[1]Production plan'!AM171/8+$D$376*'[1]Production plan'!AM213/16</f>
        <v>0</v>
      </c>
      <c r="AT376" s="39">
        <f>$C$376*'[1]Production plan'!AN171/8+$D$376*'[1]Production plan'!AN213/16</f>
        <v>0</v>
      </c>
      <c r="AU376" s="39">
        <f>$C$376*'[1]Production plan'!AO171/8+$D$376*'[1]Production plan'!AO213/16</f>
        <v>15.375</v>
      </c>
      <c r="AV376" s="39">
        <f>$C$376*'[1]Production plan'!AP171/8+$D$376*'[1]Production plan'!AP174/16</f>
        <v>100</v>
      </c>
      <c r="AW376" s="39">
        <f>$C$376*'[1]Production plan'!AQ171/8+$D$376*'[1]Production plan'!AQ174/16</f>
        <v>100</v>
      </c>
      <c r="AX376" s="39">
        <f>$C$376*'[1]Production plan'!AR171/8+$D$376*'[1]Production plan'!AR174/16</f>
        <v>180</v>
      </c>
      <c r="AY376" s="39">
        <f>$C$376*'[1]Production plan'!AS171/8+$D$376*'[1]Production plan'!AS174/16</f>
        <v>172</v>
      </c>
      <c r="AZ376" s="39">
        <f>$C$376*'[1]Production plan'!AT171/8+$D$376*'[1]Production plan'!AT174/16</f>
        <v>0</v>
      </c>
      <c r="BA376" s="39">
        <f>$C$376*'[1]Production plan'!AU171/8+$D$376*'[1]Production plan'!AU174/16</f>
        <v>0</v>
      </c>
      <c r="BB376" s="39">
        <f>$C$376*'[1]Production plan'!AV171/8+$D$376*'[1]Production plan'!AV174/16</f>
        <v>48</v>
      </c>
      <c r="BC376" s="39">
        <f>$C$376*'[1]Production plan'!AW171/8+$D$376*'[1]Production plan'!AW174/16</f>
        <v>144</v>
      </c>
      <c r="BD376" s="39">
        <f>$C$376*'[1]Production plan'!AX171/8+$D$376*'[1]Production plan'!AX174/16</f>
        <v>216</v>
      </c>
      <c r="BE376" s="39">
        <f>$C$376*'[1]Production plan'!AY171/8+$D$376*'[1]Production plan'!AY174/16</f>
        <v>432</v>
      </c>
      <c r="BF376" s="39">
        <f>$C$376*'[1]Production plan'!AZ171/8+$D$376*'[1]Production plan'!AZ174/16</f>
        <v>600</v>
      </c>
      <c r="BG376" s="39">
        <f>$C$376*'[1]Production plan'!BA171/8+$D$376*'[1]Production plan'!BA174/16</f>
        <v>672</v>
      </c>
      <c r="BH376" s="39">
        <f>$C$376*'[1]Production plan'!BB171/8+$D$376*'[1]Production plan'!BB174/16</f>
        <v>456</v>
      </c>
      <c r="BI376" s="39">
        <f>$C$376*'[1]Production plan'!BC171/8+$D$376*'[1]Production plan'!BC174/16</f>
        <v>0</v>
      </c>
      <c r="BJ376" s="39">
        <f>$C$376*'[1]Production plan'!BD171/8+$D$376*'[1]Production plan'!BD174/16</f>
        <v>175.92000000000002</v>
      </c>
      <c r="BK376" s="39">
        <f>$C$376*'[1]Production plan'!BE171/8+$D$376*'[1]Production plan'!BE174/16</f>
        <v>439.80000000000007</v>
      </c>
      <c r="BL376" s="39">
        <f>$C$376*'[1]Production plan'!BF171/8+$D$376*'[1]Production plan'!BF174/16</f>
        <v>703.68000000000006</v>
      </c>
      <c r="BM376" s="39">
        <f>$C$376*'[1]Production plan'!BG171/8+$D$376*'[1]Production plan'!BG174/16</f>
        <v>703.68000000000006</v>
      </c>
      <c r="BN376" s="39">
        <f>$C$376*'[1]Production plan'!BH171/8+$D$376*'[1]Production plan'!BH174/16</f>
        <v>703.68000000000006</v>
      </c>
      <c r="BO376" s="39">
        <f>$C$376*'[1]Production plan'!BI171/8+$D$376*'[1]Production plan'!BI174/16</f>
        <v>263.88</v>
      </c>
      <c r="BP376" s="39">
        <f>$C$376*'[1]Production plan'!BJ171/8+$D$376*'[1]Production plan'!BJ174/16</f>
        <v>351.84000000000003</v>
      </c>
      <c r="BQ376" s="39">
        <f>$C$376*'[1]Production plan'!BK171/8+$D$376*'[1]Production plan'!BK174/16</f>
        <v>351.84000000000003</v>
      </c>
      <c r="BR376" s="39">
        <f>$C$376*'[1]Production plan'!BL171/8+$D$376*'[1]Production plan'!BL174/16</f>
        <v>527.76</v>
      </c>
      <c r="BS376" s="39">
        <f>$C$376*'[1]Production plan'!BM171/8+$D$376*'[1]Production plan'!BM174/16</f>
        <v>527.76</v>
      </c>
      <c r="BT376" s="39">
        <f>$C$376*'[1]Production plan'!BN171/8+$D$376*'[1]Production plan'!BN174/16</f>
        <v>703.68000000000006</v>
      </c>
      <c r="BU376" s="39">
        <f>$C$376*'[1]Production plan'!BO171/8+$D$376*'[1]Production plan'!BO174/16</f>
        <v>527.76</v>
      </c>
      <c r="BV376" s="39">
        <f>$C$376*'[1]Production plan'!BP171/8+$D$376*'[1]Production plan'!BP174/16</f>
        <v>703.68000000000006</v>
      </c>
      <c r="BW376" s="39">
        <f>$C$376*'[1]Production plan'!BQ171/8+$D$376*'[1]Production plan'!BQ174/16</f>
        <v>351.84000000000003</v>
      </c>
      <c r="BX376" s="39">
        <f>$C$376*'[1]Production plan'!BR171/8+$D$376*'[1]Production plan'!BR174/16</f>
        <v>703.68000000000006</v>
      </c>
      <c r="BY376" s="39">
        <f>$C$376*'[1]Production plan'!BS171/8+$D$376*'[1]Production plan'!BS174/16</f>
        <v>132</v>
      </c>
      <c r="BZ376" s="39">
        <f>$C$376*'[1]Production plan'!BT171/8+$D$376*'[1]Production plan'!BT174/16</f>
        <v>0</v>
      </c>
    </row>
    <row r="377" spans="1:78" hidden="1" x14ac:dyDescent="0.25"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</row>
    <row r="378" spans="1:78" x14ac:dyDescent="0.25">
      <c r="G378" t="s">
        <v>103</v>
      </c>
      <c r="AV378">
        <v>2000</v>
      </c>
      <c r="BD378">
        <v>2000</v>
      </c>
      <c r="BH378">
        <v>2000</v>
      </c>
      <c r="BK378">
        <v>2000</v>
      </c>
      <c r="BO378">
        <v>2000</v>
      </c>
      <c r="BU378">
        <v>2000</v>
      </c>
    </row>
    <row r="379" spans="1:78" hidden="1" x14ac:dyDescent="0.25"/>
    <row r="380" spans="1:78" x14ac:dyDescent="0.25">
      <c r="G380" t="s">
        <v>92</v>
      </c>
      <c r="I380">
        <f t="shared" ref="I380:O380" si="236">I381/AVERAGE(J376:P376)</f>
        <v>2660</v>
      </c>
      <c r="J380">
        <f t="shared" si="236"/>
        <v>2660</v>
      </c>
      <c r="K380">
        <f t="shared" si="236"/>
        <v>7435.4</v>
      </c>
      <c r="L380">
        <f t="shared" si="236"/>
        <v>7435.4</v>
      </c>
      <c r="M380">
        <f t="shared" si="236"/>
        <v>1688.2727272727273</v>
      </c>
      <c r="N380">
        <f t="shared" si="236"/>
        <v>408.15384615384613</v>
      </c>
      <c r="O380">
        <f t="shared" si="236"/>
        <v>254.39726027397259</v>
      </c>
      <c r="P380">
        <f>P381/AVERAGE(Q376:W376)</f>
        <v>187.5858585858586</v>
      </c>
      <c r="Q380">
        <f t="shared" ref="Q380:BZ380" si="237">Q381/AVERAGE(R376:X376)</f>
        <v>143.40540540540542</v>
      </c>
      <c r="R380">
        <f t="shared" si="237"/>
        <v>85.58064516129032</v>
      </c>
      <c r="S380">
        <f t="shared" si="237"/>
        <v>85.58064516129032</v>
      </c>
      <c r="T380">
        <f t="shared" si="237"/>
        <v>89.77669902912622</v>
      </c>
      <c r="U380">
        <f t="shared" si="237"/>
        <v>106.42857142857143</v>
      </c>
      <c r="V380">
        <f t="shared" si="237"/>
        <v>47.25</v>
      </c>
      <c r="W380">
        <f t="shared" si="237"/>
        <v>56.118644067796609</v>
      </c>
      <c r="X380">
        <f t="shared" si="237"/>
        <v>73.239999999999995</v>
      </c>
      <c r="Y380" t="e">
        <f t="shared" si="237"/>
        <v>#DIV/0!</v>
      </c>
      <c r="Z380" s="1" t="e">
        <f t="shared" si="237"/>
        <v>#DIV/0!</v>
      </c>
      <c r="AA380" s="1" t="e">
        <f t="shared" si="237"/>
        <v>#DIV/0!</v>
      </c>
      <c r="AB380" s="1" t="e">
        <f t="shared" si="237"/>
        <v>#DIV/0!</v>
      </c>
      <c r="AC380" t="e">
        <f t="shared" si="237"/>
        <v>#DIV/0!</v>
      </c>
      <c r="AD380" t="e">
        <f t="shared" si="237"/>
        <v>#DIV/0!</v>
      </c>
      <c r="AE380" t="e">
        <f t="shared" si="237"/>
        <v>#DIV/0!</v>
      </c>
      <c r="AF380" t="e">
        <f t="shared" si="237"/>
        <v>#DIV/0!</v>
      </c>
      <c r="AG380" t="e">
        <f t="shared" si="237"/>
        <v>#DIV/0!</v>
      </c>
      <c r="AH380" t="e">
        <f t="shared" si="237"/>
        <v>#DIV/0!</v>
      </c>
      <c r="AI380" t="e">
        <f t="shared" si="237"/>
        <v>#DIV/0!</v>
      </c>
      <c r="AJ380" t="e">
        <f t="shared" si="237"/>
        <v>#DIV/0!</v>
      </c>
      <c r="AK380" t="e">
        <f t="shared" si="237"/>
        <v>#DIV/0!</v>
      </c>
      <c r="AL380" t="e">
        <f t="shared" si="237"/>
        <v>#DIV/0!</v>
      </c>
      <c r="AM380" t="e">
        <f t="shared" si="237"/>
        <v>#DIV/0!</v>
      </c>
      <c r="AN380">
        <f t="shared" si="237"/>
        <v>188.48780487804876</v>
      </c>
      <c r="AO380">
        <f t="shared" si="237"/>
        <v>25.118093174431202</v>
      </c>
      <c r="AP380">
        <f t="shared" si="237"/>
        <v>13.455600696459664</v>
      </c>
      <c r="AQ380">
        <f t="shared" si="237"/>
        <v>7.3297502371166621</v>
      </c>
      <c r="AR380">
        <f t="shared" si="237"/>
        <v>5.1077329808327825</v>
      </c>
      <c r="AS380">
        <f t="shared" si="237"/>
        <v>5.1077329808327825</v>
      </c>
      <c r="AT380">
        <f t="shared" si="237"/>
        <v>5.1077329808327825</v>
      </c>
      <c r="AU380">
        <f t="shared" si="237"/>
        <v>4.6506250000000007</v>
      </c>
      <c r="AV380">
        <f t="shared" si="237"/>
        <v>24.985054347826086</v>
      </c>
      <c r="AW380">
        <f t="shared" si="237"/>
        <v>20.250493421052632</v>
      </c>
      <c r="AX380">
        <f t="shared" si="237"/>
        <v>13.962821146245059</v>
      </c>
      <c r="AY380">
        <f t="shared" si="237"/>
        <v>8.9766493055555561</v>
      </c>
      <c r="AZ380">
        <f t="shared" si="237"/>
        <v>6.120442708333333</v>
      </c>
      <c r="BA380">
        <f t="shared" si="237"/>
        <v>5.0336351246105924</v>
      </c>
      <c r="BB380">
        <f t="shared" si="237"/>
        <v>4.9961805555555552</v>
      </c>
      <c r="BC380">
        <f t="shared" si="237"/>
        <v>4.5386904761904763</v>
      </c>
      <c r="BD380">
        <f t="shared" si="237"/>
        <v>8.6717590390961625</v>
      </c>
      <c r="BE380">
        <f t="shared" si="237"/>
        <v>6.9063381899324003</v>
      </c>
      <c r="BF380">
        <f t="shared" si="237"/>
        <v>5.3462225649618533</v>
      </c>
      <c r="BG380">
        <f t="shared" si="237"/>
        <v>3.8150457464590479</v>
      </c>
      <c r="BH380">
        <f t="shared" si="237"/>
        <v>7.6740680924484383</v>
      </c>
      <c r="BI380">
        <f t="shared" si="237"/>
        <v>6.8662714511380765</v>
      </c>
      <c r="BJ380">
        <f t="shared" si="237"/>
        <v>6.1729578785811725</v>
      </c>
      <c r="BK380">
        <f t="shared" si="237"/>
        <v>9.0507700285051946</v>
      </c>
      <c r="BL380">
        <f t="shared" si="237"/>
        <v>8.0790146453516147</v>
      </c>
      <c r="BM380">
        <f t="shared" si="237"/>
        <v>6.6431172094541777</v>
      </c>
      <c r="BN380">
        <f t="shared" si="237"/>
        <v>5.488691112667917</v>
      </c>
      <c r="BO380">
        <f t="shared" si="237"/>
        <v>8.1248768379566432</v>
      </c>
      <c r="BP380">
        <f t="shared" si="237"/>
        <v>7.4582101712899762</v>
      </c>
      <c r="BQ380">
        <f t="shared" si="237"/>
        <v>6.2009745042212829</v>
      </c>
      <c r="BR380">
        <f t="shared" si="237"/>
        <v>5.8612247972824854</v>
      </c>
      <c r="BS380">
        <f t="shared" si="237"/>
        <v>5.6687594471344713</v>
      </c>
      <c r="BT380">
        <f t="shared" si="237"/>
        <v>4.5269992062704576</v>
      </c>
      <c r="BU380">
        <f t="shared" si="237"/>
        <v>8.7175999365482166</v>
      </c>
      <c r="BV380">
        <f t="shared" si="237"/>
        <v>8.7364086499595697</v>
      </c>
      <c r="BW380">
        <f t="shared" si="237"/>
        <v>8.0479070936243424</v>
      </c>
      <c r="BX380">
        <f t="shared" si="237"/>
        <v>23.305227272727226</v>
      </c>
      <c r="BY380" t="e">
        <f t="shared" si="237"/>
        <v>#DIV/0!</v>
      </c>
      <c r="BZ380" t="e">
        <f t="shared" si="237"/>
        <v>#DIV/0!</v>
      </c>
    </row>
    <row r="381" spans="1:78" x14ac:dyDescent="0.25">
      <c r="G381" t="s">
        <v>95</v>
      </c>
      <c r="I381" s="39">
        <v>1330</v>
      </c>
      <c r="J381" s="39">
        <f>I381+J378-J376</f>
        <v>1330</v>
      </c>
      <c r="K381" s="39">
        <f t="shared" ref="K381:U381" si="238">J381+K378-K376</f>
        <v>1327.75</v>
      </c>
      <c r="L381" s="39">
        <f t="shared" si="238"/>
        <v>1327.75</v>
      </c>
      <c r="M381" s="39">
        <f t="shared" si="238"/>
        <v>1326.5</v>
      </c>
      <c r="N381" s="39">
        <f t="shared" si="238"/>
        <v>1326.5</v>
      </c>
      <c r="O381" s="39">
        <f t="shared" si="238"/>
        <v>1326.5</v>
      </c>
      <c r="P381" s="39">
        <f t="shared" si="238"/>
        <v>1326.5</v>
      </c>
      <c r="Q381" s="39">
        <f t="shared" si="238"/>
        <v>1326.5</v>
      </c>
      <c r="R381" s="39">
        <f t="shared" si="238"/>
        <v>1326.5</v>
      </c>
      <c r="S381" s="39">
        <f t="shared" si="238"/>
        <v>1326.5</v>
      </c>
      <c r="T381" s="39">
        <f t="shared" si="238"/>
        <v>1321</v>
      </c>
      <c r="U381" s="39">
        <f t="shared" si="238"/>
        <v>1303.75</v>
      </c>
      <c r="V381" s="20">
        <v>486</v>
      </c>
      <c r="W381" s="39">
        <f>V381+W378-W376</f>
        <v>473</v>
      </c>
      <c r="X381" s="39">
        <f t="shared" ref="X381:BZ381" si="239">W381+X378-X376</f>
        <v>457.75</v>
      </c>
      <c r="Y381" s="39">
        <f t="shared" si="239"/>
        <v>414</v>
      </c>
      <c r="Z381" s="1">
        <f t="shared" si="239"/>
        <v>414</v>
      </c>
      <c r="AA381" s="1">
        <f t="shared" si="239"/>
        <v>414</v>
      </c>
      <c r="AB381" s="1">
        <f t="shared" si="239"/>
        <v>414</v>
      </c>
      <c r="AC381" s="39">
        <f t="shared" si="239"/>
        <v>414</v>
      </c>
      <c r="AD381" s="39">
        <f t="shared" si="239"/>
        <v>414</v>
      </c>
      <c r="AE381" s="39">
        <f t="shared" si="239"/>
        <v>414</v>
      </c>
      <c r="AF381" s="39">
        <f t="shared" si="239"/>
        <v>414</v>
      </c>
      <c r="AG381" s="39">
        <f t="shared" si="239"/>
        <v>414</v>
      </c>
      <c r="AH381" s="39">
        <f t="shared" si="239"/>
        <v>414</v>
      </c>
      <c r="AI381" s="39">
        <f t="shared" si="239"/>
        <v>414</v>
      </c>
      <c r="AJ381" s="39">
        <f t="shared" si="239"/>
        <v>414</v>
      </c>
      <c r="AK381" s="39">
        <f t="shared" si="239"/>
        <v>414</v>
      </c>
      <c r="AL381" s="39">
        <f t="shared" si="239"/>
        <v>414</v>
      </c>
      <c r="AM381" s="39">
        <f t="shared" si="239"/>
        <v>414</v>
      </c>
      <c r="AN381" s="39">
        <f t="shared" si="239"/>
        <v>414</v>
      </c>
      <c r="AO381" s="39">
        <f t="shared" si="239"/>
        <v>414</v>
      </c>
      <c r="AP381" s="39">
        <f t="shared" si="239"/>
        <v>414</v>
      </c>
      <c r="AQ381" s="39">
        <f t="shared" si="239"/>
        <v>414</v>
      </c>
      <c r="AR381" s="39">
        <f t="shared" si="239"/>
        <v>414</v>
      </c>
      <c r="AS381" s="39">
        <f t="shared" si="239"/>
        <v>414</v>
      </c>
      <c r="AT381" s="39">
        <f t="shared" si="239"/>
        <v>414</v>
      </c>
      <c r="AU381" s="39">
        <f t="shared" si="239"/>
        <v>398.625</v>
      </c>
      <c r="AV381" s="39">
        <f t="shared" si="239"/>
        <v>2298.625</v>
      </c>
      <c r="AW381" s="39">
        <f t="shared" si="239"/>
        <v>2198.625</v>
      </c>
      <c r="AX381" s="39">
        <f t="shared" si="239"/>
        <v>2018.625</v>
      </c>
      <c r="AY381" s="39">
        <f t="shared" si="239"/>
        <v>1846.625</v>
      </c>
      <c r="AZ381" s="39">
        <f t="shared" si="239"/>
        <v>1846.625</v>
      </c>
      <c r="BA381" s="39">
        <f t="shared" si="239"/>
        <v>1846.625</v>
      </c>
      <c r="BB381" s="39">
        <f t="shared" si="239"/>
        <v>1798.625</v>
      </c>
      <c r="BC381" s="39">
        <f t="shared" si="239"/>
        <v>1654.625</v>
      </c>
      <c r="BD381" s="39">
        <f t="shared" si="239"/>
        <v>3438.625</v>
      </c>
      <c r="BE381" s="39">
        <f t="shared" si="239"/>
        <v>3006.625</v>
      </c>
      <c r="BF381" s="39">
        <f t="shared" si="239"/>
        <v>2406.625</v>
      </c>
      <c r="BG381" s="39">
        <f t="shared" si="239"/>
        <v>1734.625</v>
      </c>
      <c r="BH381" s="39">
        <f t="shared" si="239"/>
        <v>3278.625</v>
      </c>
      <c r="BI381" s="39">
        <f t="shared" si="239"/>
        <v>3278.625</v>
      </c>
      <c r="BJ381" s="39">
        <f t="shared" si="239"/>
        <v>3102.7049999999999</v>
      </c>
      <c r="BK381" s="39">
        <f t="shared" si="239"/>
        <v>4662.9049999999997</v>
      </c>
      <c r="BL381" s="39">
        <f t="shared" si="239"/>
        <v>3959.2249999999995</v>
      </c>
      <c r="BM381" s="39">
        <f t="shared" si="239"/>
        <v>3255.5449999999992</v>
      </c>
      <c r="BN381" s="39">
        <f t="shared" si="239"/>
        <v>2551.8649999999989</v>
      </c>
      <c r="BO381" s="39">
        <f t="shared" si="239"/>
        <v>4287.9849999999988</v>
      </c>
      <c r="BP381" s="39">
        <f t="shared" si="239"/>
        <v>3936.1449999999986</v>
      </c>
      <c r="BQ381" s="39">
        <f t="shared" si="239"/>
        <v>3584.3049999999985</v>
      </c>
      <c r="BR381" s="39">
        <f t="shared" si="239"/>
        <v>3056.5449999999983</v>
      </c>
      <c r="BS381" s="39">
        <f t="shared" si="239"/>
        <v>2528.784999999998</v>
      </c>
      <c r="BT381" s="39">
        <f t="shared" si="239"/>
        <v>1825.104999999998</v>
      </c>
      <c r="BU381" s="39">
        <f t="shared" si="239"/>
        <v>3297.3449999999975</v>
      </c>
      <c r="BV381" s="39">
        <f t="shared" si="239"/>
        <v>2593.6649999999972</v>
      </c>
      <c r="BW381" s="39">
        <f t="shared" si="239"/>
        <v>2241.8249999999971</v>
      </c>
      <c r="BX381" s="39">
        <f t="shared" si="239"/>
        <v>1538.144999999997</v>
      </c>
      <c r="BY381" s="39">
        <f t="shared" si="239"/>
        <v>1406.144999999997</v>
      </c>
      <c r="BZ381" s="39">
        <f t="shared" si="239"/>
        <v>1406.144999999997</v>
      </c>
    </row>
    <row r="383" spans="1:78" s="42" customFormat="1" x14ac:dyDescent="0.25">
      <c r="A383" s="42" t="s">
        <v>150</v>
      </c>
      <c r="B383" s="42" t="s">
        <v>217</v>
      </c>
      <c r="C383" s="42">
        <v>3</v>
      </c>
      <c r="E383" s="42">
        <v>8</v>
      </c>
      <c r="F383" s="42">
        <v>4</v>
      </c>
      <c r="G383" s="42" t="s">
        <v>102</v>
      </c>
      <c r="H383" s="42">
        <f>SUM(I385:BZ385)</f>
        <v>12804</v>
      </c>
      <c r="I383" s="43">
        <f>$C$383*'[1]Production plan'!C180/8</f>
        <v>0</v>
      </c>
      <c r="J383" s="43">
        <f>$C$383*'[1]Production plan'!D180/8</f>
        <v>0</v>
      </c>
      <c r="K383" s="43">
        <f>$C$383*'[1]Production plan'!E180/8</f>
        <v>3.375</v>
      </c>
      <c r="L383" s="43">
        <f>$C$383*'[1]Production plan'!F180/8</f>
        <v>0</v>
      </c>
      <c r="M383" s="43">
        <f>$C$383*'[1]Production plan'!G180/8</f>
        <v>1.875</v>
      </c>
      <c r="N383" s="43">
        <f>$C$383*'[1]Production plan'!H180/8</f>
        <v>0</v>
      </c>
      <c r="O383" s="43">
        <f>$C$383*'[1]Production plan'!I180/8</f>
        <v>0</v>
      </c>
      <c r="P383" s="43">
        <f>$C$383*'[1]Production plan'!J180/8</f>
        <v>0</v>
      </c>
      <c r="Q383" s="43">
        <f>$C$383*'[1]Production plan'!K180/8</f>
        <v>0</v>
      </c>
      <c r="R383" s="43">
        <f>$C$383*'[1]Production plan'!L180/8</f>
        <v>0</v>
      </c>
      <c r="S383" s="43">
        <f>$C$383*'[1]Production plan'!M180/8</f>
        <v>0</v>
      </c>
      <c r="T383" s="43">
        <f>$C$383*'[1]Production plan'!N180/8</f>
        <v>8.25</v>
      </c>
      <c r="U383" s="43">
        <f>$C$383*'[1]Production plan'!O180/8</f>
        <v>25.875</v>
      </c>
      <c r="V383" s="43">
        <f>$C$383*'[1]Production plan'!P180/8</f>
        <v>20.625</v>
      </c>
      <c r="W383" s="43">
        <f>$C$383*'[1]Production plan'!Q180/8</f>
        <v>19.5</v>
      </c>
      <c r="X383" s="43">
        <f>$C$383*'[1]Production plan'!R180/8</f>
        <v>22.875</v>
      </c>
      <c r="Y383" s="43">
        <f>$C$383*'[1]Production plan'!S180/8</f>
        <v>65.625</v>
      </c>
      <c r="Z383" s="43">
        <f>$C$383*'[1]Production plan'!T180/8</f>
        <v>61.125</v>
      </c>
      <c r="AA383" s="43">
        <f>$C$383*'[1]Production plan'!U180/8</f>
        <v>22.5</v>
      </c>
      <c r="AB383" s="43">
        <f>$C$383*'[1]Production plan'!V180/8</f>
        <v>0</v>
      </c>
      <c r="AC383" s="43">
        <f>$C$383*'[1]Production plan'!W180/8</f>
        <v>0</v>
      </c>
      <c r="AD383" s="43">
        <f>$C$383*'[1]Production plan'!X180/8</f>
        <v>0</v>
      </c>
      <c r="AE383" s="43">
        <f>$C$383*'[1]Production plan'!Y180/8</f>
        <v>131.25</v>
      </c>
      <c r="AF383" s="43">
        <f>$C$383*'[1]Production plan'!Z180/8</f>
        <v>168.75</v>
      </c>
      <c r="AG383" s="43">
        <f>$C$383*'[1]Production plan'!AA180/8</f>
        <v>168.75</v>
      </c>
      <c r="AH383" s="43">
        <f>$C$383*'[1]Production plan'!AB180/8</f>
        <v>160.125</v>
      </c>
      <c r="AI383" s="43">
        <f>$C$383*'[1]Production plan'!AC180/8</f>
        <v>0</v>
      </c>
      <c r="AJ383" s="43">
        <f>$C$383*'[1]Production plan'!AD171/8</f>
        <v>0</v>
      </c>
      <c r="AK383" s="43">
        <f>$C$383*'[1]Production plan'!AE171/8</f>
        <v>0</v>
      </c>
      <c r="AL383" s="43">
        <f>$C$383*'[1]Production plan'!AF171/8</f>
        <v>0</v>
      </c>
      <c r="AM383" s="43">
        <f>$C$383*'[1]Production plan'!AG171/8</f>
        <v>0</v>
      </c>
      <c r="AN383" s="43">
        <f>$C$383*'[1]Production plan'!AH171/8</f>
        <v>0</v>
      </c>
      <c r="AO383" s="43">
        <f>$C$383*'[1]Production plan'!AI171/8</f>
        <v>0</v>
      </c>
      <c r="AP383" s="43">
        <f>$C$383*'[1]Production plan'!AJ171/8</f>
        <v>0</v>
      </c>
      <c r="AQ383" s="43">
        <f>$C$383*'[1]Production plan'!AK171/8</f>
        <v>0</v>
      </c>
      <c r="AR383" s="43">
        <f>$C$383*'[1]Production plan'!AL171/8</f>
        <v>0</v>
      </c>
      <c r="AS383" s="43">
        <f>$C$383*'[1]Production plan'!AM171/8</f>
        <v>0</v>
      </c>
      <c r="AT383" s="43">
        <f>$C$383*'[1]Production plan'!AN171/8</f>
        <v>0</v>
      </c>
      <c r="AU383" s="43">
        <f>$C$383*'[1]Production plan'!AO171/8</f>
        <v>0</v>
      </c>
      <c r="AV383" s="43">
        <f>$C$383*'[1]Production plan'!AP171/8</f>
        <v>0</v>
      </c>
      <c r="AW383" s="43">
        <f>$C$383*'[1]Production plan'!AQ171/8</f>
        <v>0</v>
      </c>
      <c r="AX383" s="43">
        <f>$C$383*'[1]Production plan'!AR171/8</f>
        <v>0</v>
      </c>
      <c r="AY383" s="43">
        <f>$C$383*'[1]Production plan'!AS171/8</f>
        <v>0</v>
      </c>
      <c r="AZ383" s="43">
        <f>$C$383*'[1]Production plan'!AT171/8</f>
        <v>0</v>
      </c>
      <c r="BA383" s="43">
        <f>$C$383*'[1]Production plan'!AU171/8</f>
        <v>0</v>
      </c>
      <c r="BB383" s="43">
        <f>$C$383*'[1]Production plan'!AV171/8</f>
        <v>72</v>
      </c>
      <c r="BC383" s="43">
        <f>$C$383*'[1]Production plan'!AW171/8</f>
        <v>216</v>
      </c>
      <c r="BD383" s="43">
        <f>$C$383*'[1]Production plan'!AX171/8</f>
        <v>324</v>
      </c>
      <c r="BE383" s="43">
        <f>$C$383*'[1]Production plan'!AY171/8</f>
        <v>648</v>
      </c>
      <c r="BF383" s="43">
        <f>$C$383*'[1]Production plan'!AZ171/8</f>
        <v>900</v>
      </c>
      <c r="BG383" s="43">
        <f>$C$383*'[1]Production plan'!BA171/8</f>
        <v>1008</v>
      </c>
      <c r="BH383" s="43">
        <f>$C$383*'[1]Production plan'!BB171/8</f>
        <v>684</v>
      </c>
      <c r="BI383" s="43">
        <f>$C$383*'[1]Production plan'!BC171/8</f>
        <v>0</v>
      </c>
      <c r="BJ383" s="43">
        <f>$C$383*'[1]Production plan'!BD171/8</f>
        <v>0</v>
      </c>
      <c r="BK383" s="43">
        <f>$C$383*'[1]Production plan'!BE171/8</f>
        <v>0</v>
      </c>
      <c r="BL383" s="43">
        <f>$C$383*'[1]Production plan'!BF171/8</f>
        <v>0</v>
      </c>
      <c r="BM383" s="43">
        <f>$C$383*'[1]Production plan'!BG171/8</f>
        <v>0</v>
      </c>
      <c r="BN383" s="43">
        <f>$C$383*'[1]Production plan'!BH171/8</f>
        <v>0</v>
      </c>
      <c r="BO383" s="43">
        <f>$C$383*'[1]Production plan'!BI171/8</f>
        <v>0</v>
      </c>
      <c r="BP383" s="43">
        <f>$C$383*'[1]Production plan'!BJ171/8</f>
        <v>527.76</v>
      </c>
      <c r="BQ383" s="43">
        <f>$C$383*'[1]Production plan'!BK171/8</f>
        <v>527.76</v>
      </c>
      <c r="BR383" s="43">
        <f>$C$383*'[1]Production plan'!BL171/8</f>
        <v>791.64</v>
      </c>
      <c r="BS383" s="43">
        <f>$C$383*'[1]Production plan'!BM171/8</f>
        <v>791.64</v>
      </c>
      <c r="BT383" s="43">
        <f>$C$383*'[1]Production plan'!BN171/8</f>
        <v>1055.52</v>
      </c>
      <c r="BU383" s="43">
        <f>$C$383*'[1]Production plan'!BO171/8</f>
        <v>791.64</v>
      </c>
      <c r="BV383" s="43">
        <f>$C$383*'[1]Production plan'!BP171/8</f>
        <v>1055.52</v>
      </c>
      <c r="BW383" s="43">
        <f>$C$383*'[1]Production plan'!BQ171/8</f>
        <v>0</v>
      </c>
      <c r="BX383" s="43">
        <f>$C$383*'[1]Production plan'!BR171/8</f>
        <v>0</v>
      </c>
      <c r="BY383" s="43">
        <f>$C$383*'[1]Production plan'!BS171/8</f>
        <v>0</v>
      </c>
      <c r="BZ383" s="43">
        <f>$C$383*'[1]Production plan'!BT171/8</f>
        <v>0</v>
      </c>
    </row>
    <row r="384" spans="1:78" hidden="1" x14ac:dyDescent="0.25"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</row>
    <row r="385" spans="1:78" x14ac:dyDescent="0.25">
      <c r="G385" t="s">
        <v>103</v>
      </c>
      <c r="Q385" s="40">
        <v>924</v>
      </c>
      <c r="AE385">
        <v>1320</v>
      </c>
      <c r="BB385">
        <v>2640</v>
      </c>
      <c r="BF385">
        <v>2640</v>
      </c>
      <c r="BN385">
        <v>2640</v>
      </c>
      <c r="BR385">
        <v>2640</v>
      </c>
    </row>
    <row r="386" spans="1:78" hidden="1" x14ac:dyDescent="0.25"/>
    <row r="387" spans="1:78" x14ac:dyDescent="0.25">
      <c r="G387" t="s">
        <v>92</v>
      </c>
      <c r="I387">
        <f t="shared" ref="I387:O387" si="240">I388/AVERAGE(J383:P383)</f>
        <v>264</v>
      </c>
      <c r="J387">
        <f t="shared" si="240"/>
        <v>264</v>
      </c>
      <c r="K387">
        <f t="shared" si="240"/>
        <v>726.6</v>
      </c>
      <c r="L387">
        <f t="shared" si="240"/>
        <v>726.6</v>
      </c>
      <c r="M387">
        <f t="shared" si="240"/>
        <v>163.54545454545453</v>
      </c>
      <c r="N387">
        <f t="shared" si="240"/>
        <v>39.53846153846154</v>
      </c>
      <c r="O387">
        <f t="shared" si="240"/>
        <v>24.643835616438356</v>
      </c>
      <c r="P387">
        <f>P388/AVERAGE(Q383:W383)</f>
        <v>18.171717171717169</v>
      </c>
      <c r="Q387">
        <f t="shared" ref="Q387:BZ387" si="241">Q388/AVERAGE(R383:X383)</f>
        <v>80.486486486486484</v>
      </c>
      <c r="R387">
        <f t="shared" si="241"/>
        <v>48.032258064516128</v>
      </c>
      <c r="S387">
        <f t="shared" si="241"/>
        <v>34.917922948073702</v>
      </c>
      <c r="T387">
        <f t="shared" si="241"/>
        <v>32.585826771653544</v>
      </c>
      <c r="U387">
        <f t="shared" si="241"/>
        <v>35.704946996466433</v>
      </c>
      <c r="V387">
        <f t="shared" si="241"/>
        <v>31.342465753424658</v>
      </c>
      <c r="W387">
        <f t="shared" si="241"/>
        <v>34.100217864923749</v>
      </c>
      <c r="X387">
        <f t="shared" si="241"/>
        <v>20.354278074866311</v>
      </c>
      <c r="Y387">
        <f t="shared" si="241"/>
        <v>13.685239491691105</v>
      </c>
      <c r="Z387" s="1">
        <f t="shared" si="241"/>
        <v>9.8160305343511443</v>
      </c>
      <c r="AA387" s="1">
        <f t="shared" si="241"/>
        <v>7.4174120453190229</v>
      </c>
      <c r="AB387" s="1">
        <f t="shared" si="241"/>
        <v>7.4174120453190229</v>
      </c>
      <c r="AC387">
        <f t="shared" si="241"/>
        <v>7.4174120453190229</v>
      </c>
      <c r="AD387">
        <f t="shared" si="241"/>
        <v>7.4174120453190229</v>
      </c>
      <c r="AE387">
        <f t="shared" si="241"/>
        <v>26.095704596834967</v>
      </c>
      <c r="AF387">
        <f t="shared" si="241"/>
        <v>35.893956670467503</v>
      </c>
      <c r="AG387">
        <f t="shared" si="241"/>
        <v>66.344262295081961</v>
      </c>
      <c r="AH387" t="e">
        <f t="shared" si="241"/>
        <v>#DIV/0!</v>
      </c>
      <c r="AI387" t="e">
        <f t="shared" si="241"/>
        <v>#DIV/0!</v>
      </c>
      <c r="AJ387" t="e">
        <f t="shared" si="241"/>
        <v>#DIV/0!</v>
      </c>
      <c r="AK387" t="e">
        <f t="shared" si="241"/>
        <v>#DIV/0!</v>
      </c>
      <c r="AL387" t="e">
        <f t="shared" si="241"/>
        <v>#DIV/0!</v>
      </c>
      <c r="AM387" t="e">
        <f t="shared" si="241"/>
        <v>#DIV/0!</v>
      </c>
      <c r="AN387" t="e">
        <f t="shared" si="241"/>
        <v>#DIV/0!</v>
      </c>
      <c r="AO387" t="e">
        <f t="shared" si="241"/>
        <v>#DIV/0!</v>
      </c>
      <c r="AP387" t="e">
        <f t="shared" si="241"/>
        <v>#DIV/0!</v>
      </c>
      <c r="AQ387" t="e">
        <f t="shared" si="241"/>
        <v>#DIV/0!</v>
      </c>
      <c r="AR387" t="e">
        <f t="shared" si="241"/>
        <v>#DIV/0!</v>
      </c>
      <c r="AS387" t="e">
        <f t="shared" si="241"/>
        <v>#DIV/0!</v>
      </c>
      <c r="AT387" t="e">
        <f t="shared" si="241"/>
        <v>#DIV/0!</v>
      </c>
      <c r="AU387">
        <f t="shared" si="241"/>
        <v>131.97916666666666</v>
      </c>
      <c r="AV387">
        <f t="shared" si="241"/>
        <v>32.994791666666664</v>
      </c>
      <c r="AW387">
        <f t="shared" si="241"/>
        <v>15.526960784313726</v>
      </c>
      <c r="AX387">
        <f t="shared" si="241"/>
        <v>7.541666666666667</v>
      </c>
      <c r="AY387">
        <f t="shared" si="241"/>
        <v>4.3993055555555554</v>
      </c>
      <c r="AZ387">
        <f t="shared" si="241"/>
        <v>2.9995265151515151</v>
      </c>
      <c r="BA387">
        <f t="shared" si="241"/>
        <v>2.4669003115264796</v>
      </c>
      <c r="BB387">
        <f t="shared" si="241"/>
        <v>7.2694444444444448</v>
      </c>
      <c r="BC387">
        <f t="shared" si="241"/>
        <v>7.28577441077441</v>
      </c>
      <c r="BD387">
        <f t="shared" si="241"/>
        <v>7.3143518518518524</v>
      </c>
      <c r="BE387">
        <f t="shared" si="241"/>
        <v>7.3929398148148149</v>
      </c>
      <c r="BF387">
        <f t="shared" si="241"/>
        <v>18.523936170212764</v>
      </c>
      <c r="BG387">
        <f t="shared" si="241"/>
        <v>35.506578947368425</v>
      </c>
      <c r="BH387" t="e">
        <f t="shared" si="241"/>
        <v>#DIV/0!</v>
      </c>
      <c r="BI387">
        <f t="shared" si="241"/>
        <v>36.945770804911326</v>
      </c>
      <c r="BJ387">
        <f t="shared" si="241"/>
        <v>18.472885402455663</v>
      </c>
      <c r="BK387">
        <f t="shared" si="241"/>
        <v>10.55593451568895</v>
      </c>
      <c r="BL387">
        <f t="shared" si="241"/>
        <v>7.3891541609822653</v>
      </c>
      <c r="BM387">
        <f t="shared" si="241"/>
        <v>5.277967257844475</v>
      </c>
      <c r="BN387">
        <f t="shared" si="241"/>
        <v>8.4660808388839861</v>
      </c>
      <c r="BO387">
        <f t="shared" si="241"/>
        <v>6.8534940124298922</v>
      </c>
      <c r="BP387">
        <f t="shared" si="241"/>
        <v>6.838072329527777</v>
      </c>
      <c r="BQ387">
        <f t="shared" si="241"/>
        <v>6.8190220153545731</v>
      </c>
      <c r="BR387">
        <f t="shared" si="241"/>
        <v>11.782514779445201</v>
      </c>
      <c r="BS387">
        <f t="shared" si="241"/>
        <v>13.086836992021166</v>
      </c>
      <c r="BT387">
        <f t="shared" si="241"/>
        <v>14.198596764763201</v>
      </c>
      <c r="BU387">
        <f t="shared" si="241"/>
        <v>16.956286948613002</v>
      </c>
      <c r="BV387" t="e">
        <f t="shared" si="241"/>
        <v>#DIV/0!</v>
      </c>
      <c r="BW387" t="e">
        <f t="shared" si="241"/>
        <v>#DIV/0!</v>
      </c>
      <c r="BX387" t="e">
        <f t="shared" si="241"/>
        <v>#DIV/0!</v>
      </c>
      <c r="BY387" t="e">
        <f t="shared" si="241"/>
        <v>#DIV/0!</v>
      </c>
      <c r="BZ387" t="e">
        <f t="shared" si="241"/>
        <v>#DIV/0!</v>
      </c>
    </row>
    <row r="388" spans="1:78" x14ac:dyDescent="0.25">
      <c r="G388" t="s">
        <v>95</v>
      </c>
      <c r="I388" s="39">
        <f>66*3</f>
        <v>198</v>
      </c>
      <c r="J388" s="39">
        <f>I388+J385-J383</f>
        <v>198</v>
      </c>
      <c r="K388" s="39">
        <f t="shared" ref="K388:U388" si="242">J388+K385-K383</f>
        <v>194.625</v>
      </c>
      <c r="L388" s="39">
        <f t="shared" si="242"/>
        <v>194.625</v>
      </c>
      <c r="M388" s="39">
        <f t="shared" si="242"/>
        <v>192.75</v>
      </c>
      <c r="N388" s="39">
        <f t="shared" si="242"/>
        <v>192.75</v>
      </c>
      <c r="O388" s="39">
        <f t="shared" si="242"/>
        <v>192.75</v>
      </c>
      <c r="P388" s="39">
        <f t="shared" si="242"/>
        <v>192.75</v>
      </c>
      <c r="Q388" s="39">
        <f t="shared" si="242"/>
        <v>1116.75</v>
      </c>
      <c r="R388" s="39">
        <f t="shared" si="242"/>
        <v>1116.75</v>
      </c>
      <c r="S388" s="39">
        <f t="shared" si="242"/>
        <v>1116.75</v>
      </c>
      <c r="T388" s="39">
        <f t="shared" si="242"/>
        <v>1108.5</v>
      </c>
      <c r="U388" s="39">
        <f t="shared" si="242"/>
        <v>1082.625</v>
      </c>
      <c r="V388" s="20">
        <v>858</v>
      </c>
      <c r="W388" s="39">
        <f t="shared" ref="W388:BZ388" si="243">V388+W385-W383</f>
        <v>838.5</v>
      </c>
      <c r="X388" s="39">
        <f t="shared" si="243"/>
        <v>815.625</v>
      </c>
      <c r="Y388" s="39">
        <f t="shared" si="243"/>
        <v>750</v>
      </c>
      <c r="Z388" s="1">
        <f t="shared" si="243"/>
        <v>688.875</v>
      </c>
      <c r="AA388" s="1">
        <f t="shared" si="243"/>
        <v>666.375</v>
      </c>
      <c r="AB388" s="1">
        <f t="shared" si="243"/>
        <v>666.375</v>
      </c>
      <c r="AC388" s="39">
        <f t="shared" si="243"/>
        <v>666.375</v>
      </c>
      <c r="AD388" s="39">
        <f t="shared" si="243"/>
        <v>666.375</v>
      </c>
      <c r="AE388" s="39">
        <f t="shared" si="243"/>
        <v>1855.125</v>
      </c>
      <c r="AF388" s="39">
        <f t="shared" si="243"/>
        <v>1686.375</v>
      </c>
      <c r="AG388" s="39">
        <f t="shared" si="243"/>
        <v>1517.625</v>
      </c>
      <c r="AH388" s="39">
        <f t="shared" si="243"/>
        <v>1357.5</v>
      </c>
      <c r="AI388" s="39">
        <f t="shared" si="243"/>
        <v>1357.5</v>
      </c>
      <c r="AJ388" s="39">
        <f t="shared" si="243"/>
        <v>1357.5</v>
      </c>
      <c r="AK388" s="39">
        <f t="shared" si="243"/>
        <v>1357.5</v>
      </c>
      <c r="AL388" s="39">
        <f t="shared" si="243"/>
        <v>1357.5</v>
      </c>
      <c r="AM388" s="39">
        <f t="shared" si="243"/>
        <v>1357.5</v>
      </c>
      <c r="AN388" s="39">
        <f t="shared" si="243"/>
        <v>1357.5</v>
      </c>
      <c r="AO388" s="39">
        <f t="shared" si="243"/>
        <v>1357.5</v>
      </c>
      <c r="AP388" s="39">
        <f t="shared" si="243"/>
        <v>1357.5</v>
      </c>
      <c r="AQ388" s="39">
        <f t="shared" si="243"/>
        <v>1357.5</v>
      </c>
      <c r="AR388" s="39">
        <f t="shared" si="243"/>
        <v>1357.5</v>
      </c>
      <c r="AS388" s="39">
        <f t="shared" si="243"/>
        <v>1357.5</v>
      </c>
      <c r="AT388" s="39">
        <f t="shared" si="243"/>
        <v>1357.5</v>
      </c>
      <c r="AU388" s="39">
        <f t="shared" si="243"/>
        <v>1357.5</v>
      </c>
      <c r="AV388" s="39">
        <f t="shared" si="243"/>
        <v>1357.5</v>
      </c>
      <c r="AW388" s="39">
        <f t="shared" si="243"/>
        <v>1357.5</v>
      </c>
      <c r="AX388" s="39">
        <f t="shared" si="243"/>
        <v>1357.5</v>
      </c>
      <c r="AY388" s="39">
        <f t="shared" si="243"/>
        <v>1357.5</v>
      </c>
      <c r="AZ388" s="39">
        <f t="shared" si="243"/>
        <v>1357.5</v>
      </c>
      <c r="BA388" s="39">
        <f t="shared" si="243"/>
        <v>1357.5</v>
      </c>
      <c r="BB388" s="39">
        <f t="shared" si="243"/>
        <v>3925.5</v>
      </c>
      <c r="BC388" s="39">
        <f t="shared" si="243"/>
        <v>3709.5</v>
      </c>
      <c r="BD388" s="39">
        <f t="shared" si="243"/>
        <v>3385.5</v>
      </c>
      <c r="BE388" s="39">
        <f t="shared" si="243"/>
        <v>2737.5</v>
      </c>
      <c r="BF388" s="39">
        <f t="shared" si="243"/>
        <v>4477.5</v>
      </c>
      <c r="BG388" s="39">
        <f t="shared" si="243"/>
        <v>3469.5</v>
      </c>
      <c r="BH388" s="39">
        <f t="shared" si="243"/>
        <v>2785.5</v>
      </c>
      <c r="BI388" s="39">
        <f t="shared" si="243"/>
        <v>2785.5</v>
      </c>
      <c r="BJ388" s="39">
        <f t="shared" si="243"/>
        <v>2785.5</v>
      </c>
      <c r="BK388" s="39">
        <f t="shared" si="243"/>
        <v>2785.5</v>
      </c>
      <c r="BL388" s="39">
        <f t="shared" si="243"/>
        <v>2785.5</v>
      </c>
      <c r="BM388" s="39">
        <f t="shared" si="243"/>
        <v>2785.5</v>
      </c>
      <c r="BN388" s="39">
        <f t="shared" si="243"/>
        <v>5425.5</v>
      </c>
      <c r="BO388" s="39">
        <f t="shared" si="243"/>
        <v>5425.5</v>
      </c>
      <c r="BP388" s="39">
        <f t="shared" si="243"/>
        <v>4897.74</v>
      </c>
      <c r="BQ388" s="39">
        <f t="shared" si="243"/>
        <v>4369.9799999999996</v>
      </c>
      <c r="BR388" s="39">
        <f t="shared" si="243"/>
        <v>6218.3399999999992</v>
      </c>
      <c r="BS388" s="39">
        <f t="shared" si="243"/>
        <v>5426.6999999999989</v>
      </c>
      <c r="BT388" s="39">
        <f t="shared" si="243"/>
        <v>4371.1799999999985</v>
      </c>
      <c r="BU388" s="39">
        <f t="shared" si="243"/>
        <v>3579.5399999999986</v>
      </c>
      <c r="BV388" s="39">
        <f t="shared" si="243"/>
        <v>2524.0199999999986</v>
      </c>
      <c r="BW388" s="39">
        <f t="shared" si="243"/>
        <v>2524.0199999999986</v>
      </c>
      <c r="BX388" s="39">
        <f t="shared" si="243"/>
        <v>2524.0199999999986</v>
      </c>
      <c r="BY388" s="39">
        <f t="shared" si="243"/>
        <v>2524.0199999999986</v>
      </c>
      <c r="BZ388" s="39">
        <f t="shared" si="243"/>
        <v>2524.0199999999986</v>
      </c>
    </row>
    <row r="390" spans="1:78" s="42" customFormat="1" x14ac:dyDescent="0.25">
      <c r="A390" s="42" t="s">
        <v>151</v>
      </c>
      <c r="B390" s="42" t="s">
        <v>218</v>
      </c>
      <c r="C390" s="42">
        <v>2</v>
      </c>
      <c r="E390" s="42">
        <v>8</v>
      </c>
      <c r="G390" s="42" t="s">
        <v>102</v>
      </c>
      <c r="H390" s="42">
        <f>SUM(I392:BZ392)</f>
        <v>6700</v>
      </c>
      <c r="I390" s="43">
        <f>$C$390*'[1]Production plan'!C180/8</f>
        <v>0</v>
      </c>
      <c r="J390" s="43">
        <f>$C$390*'[1]Production plan'!D180/8</f>
        <v>0</v>
      </c>
      <c r="K390" s="43">
        <f>$C$390*'[1]Production plan'!E180/8</f>
        <v>2.25</v>
      </c>
      <c r="L390" s="43">
        <f>$C$390*'[1]Production plan'!F180/8</f>
        <v>0</v>
      </c>
      <c r="M390" s="43">
        <f>$C$390*'[1]Production plan'!G180/8</f>
        <v>1.25</v>
      </c>
      <c r="N390" s="43">
        <f>$C$390*'[1]Production plan'!H180/8</f>
        <v>0</v>
      </c>
      <c r="O390" s="43">
        <f>$C$390*'[1]Production plan'!I180/8</f>
        <v>0</v>
      </c>
      <c r="P390" s="43">
        <f>$C$390*'[1]Production plan'!J180/8</f>
        <v>0</v>
      </c>
      <c r="Q390" s="43">
        <f>$C$390*'[1]Production plan'!K180/8</f>
        <v>0</v>
      </c>
      <c r="R390" s="43">
        <f>$C$390*'[1]Production plan'!L180/8</f>
        <v>0</v>
      </c>
      <c r="S390" s="43">
        <f>$C$390*'[1]Production plan'!M180/8</f>
        <v>0</v>
      </c>
      <c r="T390" s="43">
        <f>$C$390*'[1]Production plan'!N180/8</f>
        <v>5.5</v>
      </c>
      <c r="U390" s="43">
        <f>$C$390*'[1]Production plan'!O180/8</f>
        <v>17.25</v>
      </c>
      <c r="V390" s="43">
        <f>$C$390*'[1]Production plan'!P180/8</f>
        <v>13.75</v>
      </c>
      <c r="W390" s="43">
        <f>$C$390*'[1]Production plan'!Q180/8</f>
        <v>13</v>
      </c>
      <c r="X390" s="43">
        <f>$C$390*'[1]Production plan'!R180/8</f>
        <v>15.25</v>
      </c>
      <c r="Y390" s="43">
        <f>$C$390*'[1]Production plan'!S180/8</f>
        <v>43.75</v>
      </c>
      <c r="Z390" s="43">
        <f>$C$390*'[1]Production plan'!T180/8</f>
        <v>40.75</v>
      </c>
      <c r="AA390" s="43">
        <f>$C$390*'[1]Production plan'!U180/8</f>
        <v>15</v>
      </c>
      <c r="AB390" s="43">
        <f>$C$390*'[1]Production plan'!V180/8</f>
        <v>0</v>
      </c>
      <c r="AC390" s="43">
        <f>$C$390*'[1]Production plan'!W180/8</f>
        <v>0</v>
      </c>
      <c r="AD390" s="43">
        <f>$C$390*'[1]Production plan'!X180/8</f>
        <v>0</v>
      </c>
      <c r="AE390" s="43">
        <f>$C$390*'[1]Production plan'!Y180/8</f>
        <v>87.5</v>
      </c>
      <c r="AF390" s="43">
        <f>$C$390*'[1]Production plan'!Z180/8</f>
        <v>112.5</v>
      </c>
      <c r="AG390" s="43">
        <f>$C$390*'[1]Production plan'!AA180/8</f>
        <v>112.5</v>
      </c>
      <c r="AH390" s="43">
        <f>$C$390*'[1]Production plan'!AB180/8</f>
        <v>106.75</v>
      </c>
      <c r="AI390" s="43">
        <f>$C$390*'[1]Production plan'!AC180/8</f>
        <v>0</v>
      </c>
      <c r="AJ390" s="43">
        <f>$C$390*'[1]Production plan'!AD171/8</f>
        <v>0</v>
      </c>
      <c r="AK390" s="43">
        <f>$C$390*'[1]Production plan'!AE171/8</f>
        <v>0</v>
      </c>
      <c r="AL390" s="43">
        <f>$C$390*'[1]Production plan'!AF171/8</f>
        <v>0</v>
      </c>
      <c r="AM390" s="43">
        <f>$C$390*'[1]Production plan'!AG171/8</f>
        <v>0</v>
      </c>
      <c r="AN390" s="43">
        <f>$C$390*'[1]Production plan'!AH171/8</f>
        <v>0</v>
      </c>
      <c r="AO390" s="43">
        <f>$C$390*'[1]Production plan'!AI171/8</f>
        <v>0</v>
      </c>
      <c r="AP390" s="43">
        <f>$C$390*'[1]Production plan'!AJ171/8</f>
        <v>0</v>
      </c>
      <c r="AQ390" s="43">
        <f>$C$390*'[1]Production plan'!AK171/8</f>
        <v>0</v>
      </c>
      <c r="AR390" s="43">
        <f>$C$390*'[1]Production plan'!AL171/8</f>
        <v>0</v>
      </c>
      <c r="AS390" s="43">
        <f>$C$390*'[1]Production plan'!AM171/8</f>
        <v>0</v>
      </c>
      <c r="AT390" s="43">
        <f>$C$390*'[1]Production plan'!AN171/8</f>
        <v>0</v>
      </c>
      <c r="AU390" s="43">
        <f>$C$390*'[1]Production plan'!AO171/8</f>
        <v>0</v>
      </c>
      <c r="AV390" s="43">
        <f>$C$390*'[1]Production plan'!AP171/8</f>
        <v>0</v>
      </c>
      <c r="AW390" s="43">
        <f>$C$390*'[1]Production plan'!AQ171/8</f>
        <v>0</v>
      </c>
      <c r="AX390" s="43">
        <f>$C$390*'[1]Production plan'!AR171/8</f>
        <v>0</v>
      </c>
      <c r="AY390" s="43">
        <f>$C$390*'[1]Production plan'!AS171/8</f>
        <v>0</v>
      </c>
      <c r="AZ390" s="43">
        <f>$C$390*'[1]Production plan'!AT171/8</f>
        <v>0</v>
      </c>
      <c r="BA390" s="43">
        <f>$C$390*'[1]Production plan'!AU171/8</f>
        <v>0</v>
      </c>
      <c r="BB390" s="43">
        <f>$C$390*'[1]Production plan'!AV171/8</f>
        <v>48</v>
      </c>
      <c r="BC390" s="43">
        <f>$C$390*'[1]Production plan'!AW171/8</f>
        <v>144</v>
      </c>
      <c r="BD390" s="43">
        <f>$C$390*'[1]Production plan'!AX171/8</f>
        <v>216</v>
      </c>
      <c r="BE390" s="43">
        <f>$C$390*'[1]Production plan'!AY171/8</f>
        <v>432</v>
      </c>
      <c r="BF390" s="43">
        <f>$C$390*'[1]Production plan'!AZ171/8</f>
        <v>600</v>
      </c>
      <c r="BG390" s="43">
        <f>$C$390*'[1]Production plan'!BA171/8</f>
        <v>672</v>
      </c>
      <c r="BH390" s="43">
        <f>$C$390*'[1]Production plan'!BB171/8</f>
        <v>456</v>
      </c>
      <c r="BI390" s="43">
        <f>$C$390*'[1]Production plan'!BC171/8</f>
        <v>0</v>
      </c>
      <c r="BJ390" s="43">
        <f>$C$390*'[1]Production plan'!BD171/8</f>
        <v>0</v>
      </c>
      <c r="BK390" s="43">
        <f>$C$390*'[1]Production plan'!BE171/8</f>
        <v>0</v>
      </c>
      <c r="BL390" s="43">
        <f>$C$390*'[1]Production plan'!BF171/8</f>
        <v>0</v>
      </c>
      <c r="BM390" s="43">
        <f>$C$390*'[1]Production plan'!BG171/8</f>
        <v>0</v>
      </c>
      <c r="BN390" s="43">
        <f>$C$390*'[1]Production plan'!BH171/8</f>
        <v>0</v>
      </c>
      <c r="BO390" s="43">
        <f>$C$390*'[1]Production plan'!BI171/8</f>
        <v>0</v>
      </c>
      <c r="BP390" s="43">
        <f>$C$390*'[1]Production plan'!BJ171/8</f>
        <v>351.84000000000003</v>
      </c>
      <c r="BQ390" s="43">
        <f>$C$390*'[1]Production plan'!BK171/8</f>
        <v>351.84000000000003</v>
      </c>
      <c r="BR390" s="43">
        <f>$C$390*'[1]Production plan'!BL171/8</f>
        <v>527.76</v>
      </c>
      <c r="BS390" s="43">
        <f>$C$390*'[1]Production plan'!BM171/8</f>
        <v>527.76</v>
      </c>
      <c r="BT390" s="43">
        <f>$C$390*'[1]Production plan'!BN171/8</f>
        <v>703.68000000000006</v>
      </c>
      <c r="BU390" s="43">
        <f>$C$390*'[1]Production plan'!BO171/8</f>
        <v>527.76</v>
      </c>
      <c r="BV390" s="43">
        <f>$C$390*'[1]Production plan'!BP171/8</f>
        <v>703.68000000000006</v>
      </c>
      <c r="BW390" s="43">
        <f>$C$390*'[1]Production plan'!BQ171/8</f>
        <v>0</v>
      </c>
      <c r="BX390" s="43">
        <f>$C$390*'[1]Production plan'!BR171/8</f>
        <v>0</v>
      </c>
      <c r="BY390" s="43">
        <f>$C$390*'[1]Production plan'!BS171/8</f>
        <v>0</v>
      </c>
      <c r="BZ390" s="43">
        <f>$C$390*'[1]Production plan'!BT171/8</f>
        <v>0</v>
      </c>
    </row>
    <row r="391" spans="1:78" hidden="1" x14ac:dyDescent="0.25"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</row>
    <row r="392" spans="1:78" x14ac:dyDescent="0.25">
      <c r="G392" t="s">
        <v>103</v>
      </c>
      <c r="M392" s="40">
        <v>200</v>
      </c>
      <c r="Y392" s="40">
        <v>500</v>
      </c>
      <c r="AZ392" s="40">
        <v>1000</v>
      </c>
      <c r="BB392" s="40"/>
      <c r="BC392">
        <v>1000</v>
      </c>
      <c r="BK392">
        <v>1000</v>
      </c>
      <c r="BM392">
        <v>1000</v>
      </c>
      <c r="BO392">
        <v>1000</v>
      </c>
      <c r="BQ392">
        <v>1000</v>
      </c>
    </row>
    <row r="393" spans="1:78" hidden="1" x14ac:dyDescent="0.25">
      <c r="M393" s="40"/>
    </row>
    <row r="394" spans="1:78" x14ac:dyDescent="0.25">
      <c r="G394" t="s">
        <v>92</v>
      </c>
      <c r="I394">
        <f t="shared" ref="I394:O394" si="244">I395/AVERAGE(J390:P390)</f>
        <v>1078</v>
      </c>
      <c r="J394">
        <f t="shared" si="244"/>
        <v>1078</v>
      </c>
      <c r="K394">
        <f t="shared" si="244"/>
        <v>3005.7999999999997</v>
      </c>
      <c r="L394">
        <f t="shared" si="244"/>
        <v>3005.7999999999997</v>
      </c>
      <c r="M394">
        <f t="shared" si="244"/>
        <v>936.09090909090912</v>
      </c>
      <c r="N394">
        <f t="shared" si="244"/>
        <v>226.30769230769232</v>
      </c>
      <c r="O394">
        <f t="shared" si="244"/>
        <v>141.05479452054794</v>
      </c>
      <c r="P394">
        <f>P395/AVERAGE(Q390:W390)</f>
        <v>104.01010101010101</v>
      </c>
      <c r="Q394">
        <f t="shared" ref="Q394:BZ394" si="245">Q395/AVERAGE(R390:X390)</f>
        <v>79.513513513513516</v>
      </c>
      <c r="R394">
        <f t="shared" si="245"/>
        <v>47.451612903225808</v>
      </c>
      <c r="S394">
        <f t="shared" si="245"/>
        <v>34.495812395309883</v>
      </c>
      <c r="T394">
        <f t="shared" si="245"/>
        <v>32.188976377952756</v>
      </c>
      <c r="U394">
        <f t="shared" si="245"/>
        <v>35.259717314487631</v>
      </c>
      <c r="V394">
        <f t="shared" si="245"/>
        <v>50.849315068493148</v>
      </c>
      <c r="W394">
        <f t="shared" si="245"/>
        <v>55.816993464052288</v>
      </c>
      <c r="X394">
        <f t="shared" si="245"/>
        <v>33.680481283422459</v>
      </c>
      <c r="Y394">
        <f t="shared" si="245"/>
        <v>37.114369501466278</v>
      </c>
      <c r="Z394" s="1">
        <f t="shared" si="245"/>
        <v>28.112213740458017</v>
      </c>
      <c r="AA394" s="1">
        <f t="shared" si="245"/>
        <v>21.709600477042336</v>
      </c>
      <c r="AB394" s="1">
        <f t="shared" si="245"/>
        <v>21.709600477042336</v>
      </c>
      <c r="AC394">
        <f t="shared" si="245"/>
        <v>21.709600477042336</v>
      </c>
      <c r="AD394">
        <f t="shared" si="245"/>
        <v>21.709600477042336</v>
      </c>
      <c r="AE394">
        <f t="shared" si="245"/>
        <v>25.589299171062546</v>
      </c>
      <c r="AF394">
        <f t="shared" si="245"/>
        <v>35.127708095781067</v>
      </c>
      <c r="AG394">
        <f t="shared" si="245"/>
        <v>64.770491803278688</v>
      </c>
      <c r="AH394" t="e">
        <f t="shared" si="245"/>
        <v>#DIV/0!</v>
      </c>
      <c r="AI394" t="e">
        <f t="shared" si="245"/>
        <v>#DIV/0!</v>
      </c>
      <c r="AJ394" t="e">
        <f t="shared" si="245"/>
        <v>#DIV/0!</v>
      </c>
      <c r="AK394" t="e">
        <f t="shared" si="245"/>
        <v>#DIV/0!</v>
      </c>
      <c r="AL394" t="e">
        <f t="shared" si="245"/>
        <v>#DIV/0!</v>
      </c>
      <c r="AM394" t="e">
        <f t="shared" si="245"/>
        <v>#DIV/0!</v>
      </c>
      <c r="AN394" t="e">
        <f t="shared" si="245"/>
        <v>#DIV/0!</v>
      </c>
      <c r="AO394" t="e">
        <f t="shared" si="245"/>
        <v>#DIV/0!</v>
      </c>
      <c r="AP394" t="e">
        <f t="shared" si="245"/>
        <v>#DIV/0!</v>
      </c>
      <c r="AQ394" t="e">
        <f t="shared" si="245"/>
        <v>#DIV/0!</v>
      </c>
      <c r="AR394" t="e">
        <f t="shared" si="245"/>
        <v>#DIV/0!</v>
      </c>
      <c r="AS394" t="e">
        <f t="shared" si="245"/>
        <v>#DIV/0!</v>
      </c>
      <c r="AT394" t="e">
        <f t="shared" si="245"/>
        <v>#DIV/0!</v>
      </c>
      <c r="AU394">
        <f t="shared" si="245"/>
        <v>128.47916666666669</v>
      </c>
      <c r="AV394">
        <f t="shared" si="245"/>
        <v>32.119791666666671</v>
      </c>
      <c r="AW394">
        <f t="shared" si="245"/>
        <v>15.115196078431373</v>
      </c>
      <c r="AX394">
        <f t="shared" si="245"/>
        <v>7.3416666666666668</v>
      </c>
      <c r="AY394">
        <f t="shared" si="245"/>
        <v>4.2826388888888891</v>
      </c>
      <c r="AZ394">
        <f t="shared" si="245"/>
        <v>6.234375</v>
      </c>
      <c r="BA394">
        <f t="shared" si="245"/>
        <v>5.1273364485981308</v>
      </c>
      <c r="BB394">
        <f t="shared" si="245"/>
        <v>5.0916666666666668</v>
      </c>
      <c r="BC394">
        <f t="shared" si="245"/>
        <v>7.9221380471380467</v>
      </c>
      <c r="BD394">
        <f t="shared" si="245"/>
        <v>8.0143518518518526</v>
      </c>
      <c r="BE394">
        <f t="shared" si="245"/>
        <v>8.2679398148148149</v>
      </c>
      <c r="BF394">
        <f t="shared" si="245"/>
        <v>8.9423758865248235</v>
      </c>
      <c r="BG394">
        <f t="shared" si="245"/>
        <v>11.80482456140351</v>
      </c>
      <c r="BH394" t="e">
        <f t="shared" si="245"/>
        <v>#DIV/0!</v>
      </c>
      <c r="BI394">
        <f t="shared" si="245"/>
        <v>6.2272623919963612</v>
      </c>
      <c r="BJ394">
        <f t="shared" si="245"/>
        <v>3.1136311959981806</v>
      </c>
      <c r="BK394">
        <f t="shared" si="245"/>
        <v>7.4636198271941785</v>
      </c>
      <c r="BL394">
        <f t="shared" si="245"/>
        <v>5.224533879035925</v>
      </c>
      <c r="BM394">
        <f t="shared" si="245"/>
        <v>6.5740109140518408</v>
      </c>
      <c r="BN394">
        <f t="shared" si="245"/>
        <v>5.4138913409838691</v>
      </c>
      <c r="BO394">
        <f t="shared" si="245"/>
        <v>6.277474609671061</v>
      </c>
      <c r="BP394">
        <f t="shared" si="245"/>
        <v>6.2014193054259099</v>
      </c>
      <c r="BQ394">
        <f t="shared" si="245"/>
        <v>8.4481047534975779</v>
      </c>
      <c r="BR394">
        <f t="shared" si="245"/>
        <v>8.7584129149613439</v>
      </c>
      <c r="BS394">
        <f t="shared" si="245"/>
        <v>9.2379800735871651</v>
      </c>
      <c r="BT394">
        <f t="shared" si="245"/>
        <v>9.0144221399337319</v>
      </c>
      <c r="BU394">
        <f t="shared" si="245"/>
        <v>9.3960322874033579</v>
      </c>
      <c r="BV394" t="e">
        <f t="shared" si="245"/>
        <v>#DIV/0!</v>
      </c>
      <c r="BW394" t="e">
        <f t="shared" si="245"/>
        <v>#DIV/0!</v>
      </c>
      <c r="BX394" t="e">
        <f t="shared" si="245"/>
        <v>#DIV/0!</v>
      </c>
      <c r="BY394" t="e">
        <f t="shared" si="245"/>
        <v>#DIV/0!</v>
      </c>
      <c r="BZ394" t="e">
        <f t="shared" si="245"/>
        <v>#DIV/0!</v>
      </c>
    </row>
    <row r="395" spans="1:78" x14ac:dyDescent="0.25">
      <c r="G395" t="s">
        <v>95</v>
      </c>
      <c r="I395" s="39">
        <v>539</v>
      </c>
      <c r="J395" s="39">
        <f>I395+J392-J390</f>
        <v>539</v>
      </c>
      <c r="K395" s="39">
        <f t="shared" ref="K395:U395" si="246">J395+K392-K390</f>
        <v>536.75</v>
      </c>
      <c r="L395" s="39">
        <f t="shared" si="246"/>
        <v>536.75</v>
      </c>
      <c r="M395" s="39">
        <f t="shared" si="246"/>
        <v>735.5</v>
      </c>
      <c r="N395" s="39">
        <f t="shared" si="246"/>
        <v>735.5</v>
      </c>
      <c r="O395" s="39">
        <f t="shared" si="246"/>
        <v>735.5</v>
      </c>
      <c r="P395" s="39">
        <f t="shared" si="246"/>
        <v>735.5</v>
      </c>
      <c r="Q395" s="39">
        <f t="shared" si="246"/>
        <v>735.5</v>
      </c>
      <c r="R395" s="39">
        <f t="shared" si="246"/>
        <v>735.5</v>
      </c>
      <c r="S395" s="39">
        <f t="shared" si="246"/>
        <v>735.5</v>
      </c>
      <c r="T395" s="39">
        <f t="shared" si="246"/>
        <v>730</v>
      </c>
      <c r="U395" s="39">
        <f t="shared" si="246"/>
        <v>712.75</v>
      </c>
      <c r="V395" s="20">
        <v>928</v>
      </c>
      <c r="W395" s="39">
        <f t="shared" ref="W395:BZ395" si="247">V395+W392-W390</f>
        <v>915</v>
      </c>
      <c r="X395" s="39">
        <f t="shared" si="247"/>
        <v>899.75</v>
      </c>
      <c r="Y395" s="39">
        <f t="shared" si="247"/>
        <v>1356</v>
      </c>
      <c r="Z395" s="1">
        <f t="shared" si="247"/>
        <v>1315.25</v>
      </c>
      <c r="AA395" s="1">
        <f t="shared" si="247"/>
        <v>1300.25</v>
      </c>
      <c r="AB395" s="1">
        <f t="shared" si="247"/>
        <v>1300.25</v>
      </c>
      <c r="AC395" s="39">
        <f t="shared" si="247"/>
        <v>1300.25</v>
      </c>
      <c r="AD395" s="39">
        <f t="shared" si="247"/>
        <v>1300.25</v>
      </c>
      <c r="AE395" s="39">
        <f t="shared" si="247"/>
        <v>1212.75</v>
      </c>
      <c r="AF395" s="39">
        <f t="shared" si="247"/>
        <v>1100.25</v>
      </c>
      <c r="AG395" s="39">
        <f t="shared" si="247"/>
        <v>987.75</v>
      </c>
      <c r="AH395" s="39">
        <f t="shared" si="247"/>
        <v>881</v>
      </c>
      <c r="AI395" s="39">
        <f t="shared" si="247"/>
        <v>881</v>
      </c>
      <c r="AJ395" s="39">
        <f t="shared" si="247"/>
        <v>881</v>
      </c>
      <c r="AK395" s="39">
        <f t="shared" si="247"/>
        <v>881</v>
      </c>
      <c r="AL395" s="39">
        <f t="shared" si="247"/>
        <v>881</v>
      </c>
      <c r="AM395" s="39">
        <f t="shared" si="247"/>
        <v>881</v>
      </c>
      <c r="AN395" s="39">
        <f t="shared" si="247"/>
        <v>881</v>
      </c>
      <c r="AO395" s="39">
        <f t="shared" si="247"/>
        <v>881</v>
      </c>
      <c r="AP395" s="39">
        <f t="shared" si="247"/>
        <v>881</v>
      </c>
      <c r="AQ395" s="39">
        <f t="shared" si="247"/>
        <v>881</v>
      </c>
      <c r="AR395" s="39">
        <f t="shared" si="247"/>
        <v>881</v>
      </c>
      <c r="AS395" s="39">
        <f t="shared" si="247"/>
        <v>881</v>
      </c>
      <c r="AT395" s="39">
        <f t="shared" si="247"/>
        <v>881</v>
      </c>
      <c r="AU395" s="39">
        <f t="shared" si="247"/>
        <v>881</v>
      </c>
      <c r="AV395" s="39">
        <f t="shared" si="247"/>
        <v>881</v>
      </c>
      <c r="AW395" s="39">
        <f t="shared" si="247"/>
        <v>881</v>
      </c>
      <c r="AX395" s="39">
        <f t="shared" si="247"/>
        <v>881</v>
      </c>
      <c r="AY395" s="39">
        <f t="shared" si="247"/>
        <v>881</v>
      </c>
      <c r="AZ395" s="39">
        <f t="shared" si="247"/>
        <v>1881</v>
      </c>
      <c r="BA395" s="39">
        <f t="shared" si="247"/>
        <v>1881</v>
      </c>
      <c r="BB395" s="39">
        <f t="shared" si="247"/>
        <v>1833</v>
      </c>
      <c r="BC395" s="39">
        <f t="shared" si="247"/>
        <v>2689</v>
      </c>
      <c r="BD395" s="39">
        <f t="shared" si="247"/>
        <v>2473</v>
      </c>
      <c r="BE395" s="39">
        <f t="shared" si="247"/>
        <v>2041</v>
      </c>
      <c r="BF395" s="39">
        <f t="shared" si="247"/>
        <v>1441</v>
      </c>
      <c r="BG395" s="39">
        <f t="shared" si="247"/>
        <v>769</v>
      </c>
      <c r="BH395" s="39">
        <f t="shared" si="247"/>
        <v>313</v>
      </c>
      <c r="BI395" s="39">
        <f t="shared" si="247"/>
        <v>313</v>
      </c>
      <c r="BJ395" s="39">
        <f t="shared" si="247"/>
        <v>313</v>
      </c>
      <c r="BK395" s="39">
        <f t="shared" si="247"/>
        <v>1313</v>
      </c>
      <c r="BL395" s="39">
        <f t="shared" si="247"/>
        <v>1313</v>
      </c>
      <c r="BM395" s="39">
        <f t="shared" si="247"/>
        <v>2313</v>
      </c>
      <c r="BN395" s="39">
        <f t="shared" si="247"/>
        <v>2313</v>
      </c>
      <c r="BO395" s="39">
        <f t="shared" si="247"/>
        <v>3313</v>
      </c>
      <c r="BP395" s="39">
        <f t="shared" si="247"/>
        <v>2961.16</v>
      </c>
      <c r="BQ395" s="39">
        <f t="shared" si="247"/>
        <v>3609.3199999999997</v>
      </c>
      <c r="BR395" s="39">
        <f t="shared" si="247"/>
        <v>3081.5599999999995</v>
      </c>
      <c r="BS395" s="39">
        <f t="shared" si="247"/>
        <v>2553.7999999999993</v>
      </c>
      <c r="BT395" s="39">
        <f t="shared" si="247"/>
        <v>1850.1199999999992</v>
      </c>
      <c r="BU395" s="39">
        <f t="shared" si="247"/>
        <v>1322.3599999999992</v>
      </c>
      <c r="BV395" s="39">
        <f t="shared" si="247"/>
        <v>618.67999999999915</v>
      </c>
      <c r="BW395" s="39">
        <f t="shared" si="247"/>
        <v>618.67999999999915</v>
      </c>
      <c r="BX395" s="39">
        <f t="shared" si="247"/>
        <v>618.67999999999915</v>
      </c>
      <c r="BY395" s="39">
        <f t="shared" si="247"/>
        <v>618.67999999999915</v>
      </c>
      <c r="BZ395" s="39">
        <f t="shared" si="247"/>
        <v>618.67999999999915</v>
      </c>
    </row>
    <row r="397" spans="1:78" s="42" customFormat="1" x14ac:dyDescent="0.25">
      <c r="A397" s="42" t="s">
        <v>152</v>
      </c>
      <c r="B397" s="42" t="s">
        <v>219</v>
      </c>
      <c r="C397" s="42">
        <v>7</v>
      </c>
      <c r="E397" s="42">
        <v>8</v>
      </c>
      <c r="G397" s="42" t="s">
        <v>102</v>
      </c>
      <c r="H397" s="42">
        <f>SUM(I399:BZ399)</f>
        <v>20000</v>
      </c>
      <c r="I397" s="43">
        <f>$C$397*'[1]Production plan'!C180/8</f>
        <v>0</v>
      </c>
      <c r="J397" s="43">
        <f>$C$397*'[1]Production plan'!D180/8</f>
        <v>0</v>
      </c>
      <c r="K397" s="43">
        <f>$C$397*'[1]Production plan'!E180/8</f>
        <v>7.875</v>
      </c>
      <c r="L397" s="43">
        <f>$C$397*'[1]Production plan'!F180/8</f>
        <v>0</v>
      </c>
      <c r="M397" s="43">
        <f>$C$397*'[1]Production plan'!G180/8</f>
        <v>4.375</v>
      </c>
      <c r="N397" s="43">
        <f>$C$397*'[1]Production plan'!H180/8</f>
        <v>0</v>
      </c>
      <c r="O397" s="43">
        <f>$C$397*'[1]Production plan'!I180/8</f>
        <v>0</v>
      </c>
      <c r="P397" s="43">
        <f>$C$397*'[1]Production plan'!J180/8</f>
        <v>0</v>
      </c>
      <c r="Q397" s="43">
        <f>$C$397*'[1]Production plan'!K180/8</f>
        <v>0</v>
      </c>
      <c r="R397" s="43">
        <f>$C$397*'[1]Production plan'!L180/8</f>
        <v>0</v>
      </c>
      <c r="S397" s="43">
        <f>$C$397*'[1]Production plan'!M180/8</f>
        <v>0</v>
      </c>
      <c r="T397" s="43">
        <f>$C$397*'[1]Production plan'!N180/8</f>
        <v>19.25</v>
      </c>
      <c r="U397" s="43">
        <f>$C$397*'[1]Production plan'!O180/8</f>
        <v>60.375</v>
      </c>
      <c r="V397" s="43">
        <v>928</v>
      </c>
      <c r="W397" s="43">
        <f>$C$397*'[1]Production plan'!Q180/8</f>
        <v>45.5</v>
      </c>
      <c r="X397" s="43">
        <f>$C$397*'[1]Production plan'!R180/8</f>
        <v>53.375</v>
      </c>
      <c r="Y397" s="43">
        <f>$C$397*'[1]Production plan'!S180/8</f>
        <v>153.125</v>
      </c>
      <c r="Z397" s="43">
        <f>$C$397*'[1]Production plan'!T180/8</f>
        <v>142.625</v>
      </c>
      <c r="AA397" s="43">
        <f>$C$397*'[1]Production plan'!U180/8</f>
        <v>52.5</v>
      </c>
      <c r="AB397" s="43">
        <f>$C$397*'[1]Production plan'!V180/8</f>
        <v>0</v>
      </c>
      <c r="AC397" s="43">
        <f>$C$397*'[1]Production plan'!W180/8</f>
        <v>0</v>
      </c>
      <c r="AD397" s="43">
        <f>$C$397*'[1]Production plan'!X180/8</f>
        <v>0</v>
      </c>
      <c r="AE397" s="43">
        <f>$C$397*'[1]Production plan'!Y180/8</f>
        <v>306.25</v>
      </c>
      <c r="AF397" s="43">
        <f>$C$397*'[1]Production plan'!Z180/8</f>
        <v>393.75</v>
      </c>
      <c r="AG397" s="43">
        <f>$C$397*'[1]Production plan'!AA180/8</f>
        <v>393.75</v>
      </c>
      <c r="AH397" s="43">
        <f>$C$397*'[1]Production plan'!AB180/8</f>
        <v>373.625</v>
      </c>
      <c r="AI397" s="43">
        <f>$C$397*'[1]Production plan'!AC180/8</f>
        <v>0</v>
      </c>
      <c r="AJ397" s="43">
        <f>$C$397*'[1]Production plan'!AD171/8</f>
        <v>0</v>
      </c>
      <c r="AK397" s="43">
        <f>$C$397*'[1]Production plan'!AE171/8</f>
        <v>0</v>
      </c>
      <c r="AL397" s="43">
        <f>$C$397*'[1]Production plan'!AF171/8</f>
        <v>0</v>
      </c>
      <c r="AM397" s="43">
        <f>$C$397*'[1]Production plan'!AG171/8</f>
        <v>0</v>
      </c>
      <c r="AN397" s="43">
        <f>$C$397*'[1]Production plan'!AH171/8</f>
        <v>0</v>
      </c>
      <c r="AO397" s="43">
        <f>$C$397*'[1]Production plan'!AI171/8</f>
        <v>0</v>
      </c>
      <c r="AP397" s="43">
        <f>$C$397*'[1]Production plan'!AJ171/8</f>
        <v>0</v>
      </c>
      <c r="AQ397" s="43">
        <f>$C$397*'[1]Production plan'!AK171/8</f>
        <v>0</v>
      </c>
      <c r="AR397" s="43">
        <f>$C$397*'[1]Production plan'!AL171/8</f>
        <v>0</v>
      </c>
      <c r="AS397" s="43">
        <f>$C$397*'[1]Production plan'!AM171/8</f>
        <v>0</v>
      </c>
      <c r="AT397" s="43">
        <f>$C$397*'[1]Production plan'!AN171/8</f>
        <v>0</v>
      </c>
      <c r="AU397" s="43">
        <f>$C$397*'[1]Production plan'!AO171/8</f>
        <v>0</v>
      </c>
      <c r="AV397" s="43">
        <f>$C$397*'[1]Production plan'!AP171/8</f>
        <v>0</v>
      </c>
      <c r="AW397" s="43">
        <f>$C$397*'[1]Production plan'!AQ171/8</f>
        <v>0</v>
      </c>
      <c r="AX397" s="43">
        <f>$C$397*'[1]Production plan'!AR171/8</f>
        <v>0</v>
      </c>
      <c r="AY397" s="43">
        <f>$C$397*'[1]Production plan'!AS171/8</f>
        <v>0</v>
      </c>
      <c r="AZ397" s="43">
        <f>$C$397*'[1]Production plan'!AT171/8</f>
        <v>0</v>
      </c>
      <c r="BA397" s="43">
        <f>$C$397*'[1]Production plan'!AU171/8</f>
        <v>0</v>
      </c>
      <c r="BB397" s="43">
        <f>$C$397*'[1]Production plan'!AV171/8</f>
        <v>168</v>
      </c>
      <c r="BC397" s="43">
        <f>$C$397*'[1]Production plan'!AW171/8</f>
        <v>504</v>
      </c>
      <c r="BD397" s="43">
        <f>$C$397*'[1]Production plan'!AX171/8</f>
        <v>756</v>
      </c>
      <c r="BE397" s="43">
        <f>$C$397*'[1]Production plan'!AY171/8</f>
        <v>1512</v>
      </c>
      <c r="BF397" s="43">
        <f>$C$397*'[1]Production plan'!AZ171/8</f>
        <v>2100</v>
      </c>
      <c r="BG397" s="43">
        <f>$C$397*'[1]Production plan'!BA171/8</f>
        <v>2352</v>
      </c>
      <c r="BH397" s="43">
        <f>$C$397*'[1]Production plan'!BB171/8</f>
        <v>1596</v>
      </c>
      <c r="BI397" s="43">
        <f>$C$397*'[1]Production plan'!BC171/8</f>
        <v>0</v>
      </c>
      <c r="BJ397" s="43">
        <f>$C$397*'[1]Production plan'!BD171/8</f>
        <v>0</v>
      </c>
      <c r="BK397" s="43">
        <f>$C$397*'[1]Production plan'!BE171/8</f>
        <v>0</v>
      </c>
      <c r="BL397" s="43">
        <f>$C$397*'[1]Production plan'!BF171/8</f>
        <v>0</v>
      </c>
      <c r="BM397" s="43">
        <f>$C$397*'[1]Production plan'!BG171/8</f>
        <v>0</v>
      </c>
      <c r="BN397" s="43">
        <f>$C$397*'[1]Production plan'!BH171/8</f>
        <v>0</v>
      </c>
      <c r="BO397" s="43">
        <f>$C$397*'[1]Production plan'!BI171/8</f>
        <v>0</v>
      </c>
      <c r="BP397" s="43">
        <f>$C$397*'[1]Production plan'!BJ171/8</f>
        <v>1231.44</v>
      </c>
      <c r="BQ397" s="43">
        <f>$C$397*'[1]Production plan'!BK171/8</f>
        <v>1231.44</v>
      </c>
      <c r="BR397" s="43">
        <f>$C$397*'[1]Production plan'!BL171/8</f>
        <v>1847.1599999999999</v>
      </c>
      <c r="BS397" s="43">
        <f>$C$397*'[1]Production plan'!BM171/8</f>
        <v>1847.1599999999999</v>
      </c>
      <c r="BT397" s="43">
        <f>$C$397*'[1]Production plan'!BN171/8</f>
        <v>2462.88</v>
      </c>
      <c r="BU397" s="43">
        <f>$C$397*'[1]Production plan'!BO171/8</f>
        <v>1847.1599999999999</v>
      </c>
      <c r="BV397" s="43">
        <f>$C$397*'[1]Production plan'!BP171/8</f>
        <v>2462.88</v>
      </c>
      <c r="BW397" s="43">
        <f>$C$397*'[1]Production plan'!BQ171/8</f>
        <v>0</v>
      </c>
      <c r="BX397" s="43">
        <f>$C$397*'[1]Production plan'!BR171/8</f>
        <v>0</v>
      </c>
      <c r="BY397" s="43">
        <f>$C$397*'[1]Production plan'!BS171/8</f>
        <v>0</v>
      </c>
      <c r="BZ397" s="43">
        <f>$C$397*'[1]Production plan'!BT171/8</f>
        <v>0</v>
      </c>
    </row>
    <row r="398" spans="1:78" hidden="1" x14ac:dyDescent="0.25"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</row>
    <row r="399" spans="1:78" x14ac:dyDescent="0.25">
      <c r="G399" t="s">
        <v>103</v>
      </c>
      <c r="Z399" s="27">
        <v>15000</v>
      </c>
      <c r="BN399">
        <v>5000</v>
      </c>
    </row>
    <row r="400" spans="1:78" hidden="1" x14ac:dyDescent="0.25"/>
    <row r="401" spans="1:78" x14ac:dyDescent="0.25">
      <c r="G401" t="s">
        <v>92</v>
      </c>
      <c r="I401">
        <f t="shared" ref="I401:O401" si="248">I402/AVERAGE(J397:P397)</f>
        <v>2160</v>
      </c>
      <c r="J401">
        <f t="shared" si="248"/>
        <v>2160</v>
      </c>
      <c r="K401">
        <f t="shared" si="248"/>
        <v>6035.4</v>
      </c>
      <c r="L401">
        <f t="shared" si="248"/>
        <v>6035.4</v>
      </c>
      <c r="M401">
        <f t="shared" si="248"/>
        <v>1370.090909090909</v>
      </c>
      <c r="N401">
        <f t="shared" si="248"/>
        <v>331.23076923076923</v>
      </c>
      <c r="O401">
        <f t="shared" si="248"/>
        <v>26.174668155315715</v>
      </c>
      <c r="P401">
        <f>P402/AVERAGE(Q397:W397)</f>
        <v>25.043798219584566</v>
      </c>
      <c r="Q401">
        <f t="shared" ref="Q401:BZ401" si="249">Q402/AVERAGE(R397:X397)</f>
        <v>23.835743334839581</v>
      </c>
      <c r="R401">
        <f t="shared" si="249"/>
        <v>20.938176044457673</v>
      </c>
      <c r="S401">
        <f t="shared" si="249"/>
        <v>18.808522018185059</v>
      </c>
      <c r="T401">
        <f t="shared" si="249"/>
        <v>18.278996865203762</v>
      </c>
      <c r="U401">
        <f t="shared" si="249"/>
        <v>18.774202345241342</v>
      </c>
      <c r="V401">
        <f t="shared" si="249"/>
        <v>59.804305283757337</v>
      </c>
      <c r="W401">
        <f t="shared" si="249"/>
        <v>65.786492374727672</v>
      </c>
      <c r="X401">
        <f t="shared" si="249"/>
        <v>39.798128342245988</v>
      </c>
      <c r="Y401">
        <f t="shared" si="249"/>
        <v>27.902248289345064</v>
      </c>
      <c r="Z401" s="1">
        <f t="shared" si="249"/>
        <v>112.52137404580152</v>
      </c>
      <c r="AA401" s="1">
        <f t="shared" si="249"/>
        <v>87.646392367322605</v>
      </c>
      <c r="AB401" s="1">
        <f t="shared" si="249"/>
        <v>87.646392367322605</v>
      </c>
      <c r="AC401">
        <f t="shared" si="249"/>
        <v>87.646392367322605</v>
      </c>
      <c r="AD401">
        <f t="shared" si="249"/>
        <v>87.646392367322605</v>
      </c>
      <c r="AE401">
        <f t="shared" si="249"/>
        <v>108.91710625470988</v>
      </c>
      <c r="AF401">
        <f t="shared" si="249"/>
        <v>161.21208665906499</v>
      </c>
      <c r="AG401">
        <f t="shared" si="249"/>
        <v>323.73067915690865</v>
      </c>
      <c r="AH401" t="e">
        <f t="shared" si="249"/>
        <v>#DIV/0!</v>
      </c>
      <c r="AI401" t="e">
        <f t="shared" si="249"/>
        <v>#DIV/0!</v>
      </c>
      <c r="AJ401" t="e">
        <f t="shared" si="249"/>
        <v>#DIV/0!</v>
      </c>
      <c r="AK401" t="e">
        <f t="shared" si="249"/>
        <v>#DIV/0!</v>
      </c>
      <c r="AL401" t="e">
        <f t="shared" si="249"/>
        <v>#DIV/0!</v>
      </c>
      <c r="AM401" t="e">
        <f t="shared" si="249"/>
        <v>#DIV/0!</v>
      </c>
      <c r="AN401" t="e">
        <f t="shared" si="249"/>
        <v>#DIV/0!</v>
      </c>
      <c r="AO401" t="e">
        <f t="shared" si="249"/>
        <v>#DIV/0!</v>
      </c>
      <c r="AP401" t="e">
        <f t="shared" si="249"/>
        <v>#DIV/0!</v>
      </c>
      <c r="AQ401" t="e">
        <f t="shared" si="249"/>
        <v>#DIV/0!</v>
      </c>
      <c r="AR401" t="e">
        <f t="shared" si="249"/>
        <v>#DIV/0!</v>
      </c>
      <c r="AS401" t="e">
        <f t="shared" si="249"/>
        <v>#DIV/0!</v>
      </c>
      <c r="AT401" t="e">
        <f t="shared" si="249"/>
        <v>#DIV/0!</v>
      </c>
      <c r="AU401">
        <f t="shared" si="249"/>
        <v>704.39583333333337</v>
      </c>
      <c r="AV401">
        <f t="shared" si="249"/>
        <v>176.09895833333334</v>
      </c>
      <c r="AW401">
        <f t="shared" si="249"/>
        <v>82.870098039215691</v>
      </c>
      <c r="AX401">
        <f t="shared" si="249"/>
        <v>40.251190476190473</v>
      </c>
      <c r="AY401">
        <f t="shared" si="249"/>
        <v>23.479861111111113</v>
      </c>
      <c r="AZ401">
        <f t="shared" si="249"/>
        <v>16.008996212121211</v>
      </c>
      <c r="BA401">
        <f t="shared" si="249"/>
        <v>13.166277258566979</v>
      </c>
      <c r="BB401">
        <f t="shared" si="249"/>
        <v>13.283730158730158</v>
      </c>
      <c r="BC401">
        <f t="shared" si="249"/>
        <v>13.664562289562289</v>
      </c>
      <c r="BD401">
        <f t="shared" si="249"/>
        <v>14.331018518518519</v>
      </c>
      <c r="BE401">
        <f t="shared" si="249"/>
        <v>16.163773148148149</v>
      </c>
      <c r="BF401">
        <f t="shared" si="249"/>
        <v>21.038120567375888</v>
      </c>
      <c r="BG401">
        <f t="shared" si="249"/>
        <v>41.725877192982459</v>
      </c>
      <c r="BH401" t="e">
        <f t="shared" si="249"/>
        <v>#DIV/0!</v>
      </c>
      <c r="BI401">
        <f t="shared" si="249"/>
        <v>45.006252842200993</v>
      </c>
      <c r="BJ401">
        <f t="shared" si="249"/>
        <v>22.503126421100497</v>
      </c>
      <c r="BK401">
        <f t="shared" si="249"/>
        <v>12.858929383486</v>
      </c>
      <c r="BL401">
        <f t="shared" si="249"/>
        <v>9.0012505684402004</v>
      </c>
      <c r="BM401">
        <f t="shared" si="249"/>
        <v>6.4294646917430001</v>
      </c>
      <c r="BN401">
        <f t="shared" si="249"/>
        <v>8.6386191584410028</v>
      </c>
      <c r="BO401">
        <f t="shared" si="249"/>
        <v>6.9931678901665268</v>
      </c>
      <c r="BP401">
        <f t="shared" si="249"/>
        <v>6.99244872071037</v>
      </c>
      <c r="BQ401">
        <f t="shared" si="249"/>
        <v>6.9915603349115907</v>
      </c>
      <c r="BR401">
        <f t="shared" si="249"/>
        <v>6.9897518352497876</v>
      </c>
      <c r="BS401">
        <f t="shared" si="249"/>
        <v>6.9869568812270026</v>
      </c>
      <c r="BT401">
        <f t="shared" si="249"/>
        <v>5.9824317175710648</v>
      </c>
      <c r="BU401">
        <f t="shared" si="249"/>
        <v>4.9743795881244708</v>
      </c>
      <c r="BV401" t="e">
        <f t="shared" si="249"/>
        <v>#DIV/0!</v>
      </c>
      <c r="BW401" t="e">
        <f t="shared" si="249"/>
        <v>#DIV/0!</v>
      </c>
      <c r="BX401" t="e">
        <f t="shared" si="249"/>
        <v>#DIV/0!</v>
      </c>
      <c r="BY401" t="e">
        <f t="shared" si="249"/>
        <v>#DIV/0!</v>
      </c>
      <c r="BZ401" t="e">
        <f t="shared" si="249"/>
        <v>#DIV/0!</v>
      </c>
    </row>
    <row r="402" spans="1:78" x14ac:dyDescent="0.25">
      <c r="G402" t="s">
        <v>95</v>
      </c>
      <c r="I402" s="39">
        <v>3780</v>
      </c>
      <c r="J402" s="39">
        <f>I402+J399-J397</f>
        <v>3780</v>
      </c>
      <c r="K402" s="39">
        <f t="shared" ref="K402:U402" si="250">J402+K399-K397</f>
        <v>3772.125</v>
      </c>
      <c r="L402" s="39">
        <f t="shared" si="250"/>
        <v>3772.125</v>
      </c>
      <c r="M402" s="39">
        <f t="shared" si="250"/>
        <v>3767.75</v>
      </c>
      <c r="N402" s="39">
        <f t="shared" si="250"/>
        <v>3767.75</v>
      </c>
      <c r="O402" s="39">
        <f t="shared" si="250"/>
        <v>3767.75</v>
      </c>
      <c r="P402" s="39">
        <f t="shared" si="250"/>
        <v>3767.75</v>
      </c>
      <c r="Q402" s="39">
        <f t="shared" si="250"/>
        <v>3767.75</v>
      </c>
      <c r="R402" s="39">
        <f t="shared" si="250"/>
        <v>3767.75</v>
      </c>
      <c r="S402" s="39">
        <f t="shared" si="250"/>
        <v>3767.75</v>
      </c>
      <c r="T402" s="39">
        <f t="shared" si="250"/>
        <v>3748.5</v>
      </c>
      <c r="U402" s="39">
        <f t="shared" si="250"/>
        <v>3688.125</v>
      </c>
      <c r="V402" s="20">
        <v>3820</v>
      </c>
      <c r="W402" s="39">
        <f t="shared" ref="W402:BZ402" si="251">V402+W399-W397</f>
        <v>3774.5</v>
      </c>
      <c r="X402" s="39">
        <f t="shared" si="251"/>
        <v>3721.125</v>
      </c>
      <c r="Y402" s="39">
        <f t="shared" si="251"/>
        <v>3568</v>
      </c>
      <c r="Z402" s="1">
        <f t="shared" si="251"/>
        <v>18425.375</v>
      </c>
      <c r="AA402" s="1">
        <f t="shared" si="251"/>
        <v>18372.875</v>
      </c>
      <c r="AB402" s="1">
        <f t="shared" si="251"/>
        <v>18372.875</v>
      </c>
      <c r="AC402" s="39">
        <f t="shared" si="251"/>
        <v>18372.875</v>
      </c>
      <c r="AD402" s="39">
        <f t="shared" si="251"/>
        <v>18372.875</v>
      </c>
      <c r="AE402" s="39">
        <f t="shared" si="251"/>
        <v>18066.625</v>
      </c>
      <c r="AF402" s="39">
        <f t="shared" si="251"/>
        <v>17672.875</v>
      </c>
      <c r="AG402" s="39">
        <f t="shared" si="251"/>
        <v>17279.125</v>
      </c>
      <c r="AH402" s="39">
        <f t="shared" si="251"/>
        <v>16905.5</v>
      </c>
      <c r="AI402" s="39">
        <f t="shared" si="251"/>
        <v>16905.5</v>
      </c>
      <c r="AJ402" s="39">
        <f t="shared" si="251"/>
        <v>16905.5</v>
      </c>
      <c r="AK402" s="39">
        <f t="shared" si="251"/>
        <v>16905.5</v>
      </c>
      <c r="AL402" s="39">
        <f t="shared" si="251"/>
        <v>16905.5</v>
      </c>
      <c r="AM402" s="39">
        <f t="shared" si="251"/>
        <v>16905.5</v>
      </c>
      <c r="AN402" s="39">
        <f t="shared" si="251"/>
        <v>16905.5</v>
      </c>
      <c r="AO402" s="39">
        <f t="shared" si="251"/>
        <v>16905.5</v>
      </c>
      <c r="AP402" s="39">
        <f t="shared" si="251"/>
        <v>16905.5</v>
      </c>
      <c r="AQ402" s="39">
        <f t="shared" si="251"/>
        <v>16905.5</v>
      </c>
      <c r="AR402" s="39">
        <f t="shared" si="251"/>
        <v>16905.5</v>
      </c>
      <c r="AS402" s="39">
        <f t="shared" si="251"/>
        <v>16905.5</v>
      </c>
      <c r="AT402" s="39">
        <f t="shared" si="251"/>
        <v>16905.5</v>
      </c>
      <c r="AU402" s="39">
        <f t="shared" si="251"/>
        <v>16905.5</v>
      </c>
      <c r="AV402" s="39">
        <f t="shared" si="251"/>
        <v>16905.5</v>
      </c>
      <c r="AW402" s="39">
        <f t="shared" si="251"/>
        <v>16905.5</v>
      </c>
      <c r="AX402" s="39">
        <f t="shared" si="251"/>
        <v>16905.5</v>
      </c>
      <c r="AY402" s="39">
        <f t="shared" si="251"/>
        <v>16905.5</v>
      </c>
      <c r="AZ402" s="39">
        <f t="shared" si="251"/>
        <v>16905.5</v>
      </c>
      <c r="BA402" s="39">
        <f t="shared" si="251"/>
        <v>16905.5</v>
      </c>
      <c r="BB402" s="39">
        <f t="shared" si="251"/>
        <v>16737.5</v>
      </c>
      <c r="BC402" s="39">
        <f t="shared" si="251"/>
        <v>16233.5</v>
      </c>
      <c r="BD402" s="39">
        <f t="shared" si="251"/>
        <v>15477.5</v>
      </c>
      <c r="BE402" s="39">
        <f t="shared" si="251"/>
        <v>13965.5</v>
      </c>
      <c r="BF402" s="39">
        <f t="shared" si="251"/>
        <v>11865.5</v>
      </c>
      <c r="BG402" s="39">
        <f t="shared" si="251"/>
        <v>9513.5</v>
      </c>
      <c r="BH402" s="39">
        <f t="shared" si="251"/>
        <v>7917.5</v>
      </c>
      <c r="BI402" s="39">
        <f t="shared" si="251"/>
        <v>7917.5</v>
      </c>
      <c r="BJ402" s="39">
        <f t="shared" si="251"/>
        <v>7917.5</v>
      </c>
      <c r="BK402" s="39">
        <f t="shared" si="251"/>
        <v>7917.5</v>
      </c>
      <c r="BL402" s="39">
        <f t="shared" si="251"/>
        <v>7917.5</v>
      </c>
      <c r="BM402" s="39">
        <f t="shared" si="251"/>
        <v>7917.5</v>
      </c>
      <c r="BN402" s="39">
        <f t="shared" si="251"/>
        <v>12917.5</v>
      </c>
      <c r="BO402" s="39">
        <f t="shared" si="251"/>
        <v>12917.5</v>
      </c>
      <c r="BP402" s="39">
        <f t="shared" si="251"/>
        <v>11686.06</v>
      </c>
      <c r="BQ402" s="39">
        <f t="shared" si="251"/>
        <v>10454.619999999999</v>
      </c>
      <c r="BR402" s="39">
        <f t="shared" si="251"/>
        <v>8607.4599999999991</v>
      </c>
      <c r="BS402" s="39">
        <f t="shared" si="251"/>
        <v>6760.2999999999993</v>
      </c>
      <c r="BT402" s="39">
        <f t="shared" si="251"/>
        <v>4297.4199999999992</v>
      </c>
      <c r="BU402" s="39">
        <f t="shared" si="251"/>
        <v>2450.2599999999993</v>
      </c>
      <c r="BV402" s="39">
        <f t="shared" si="251"/>
        <v>-12.6200000000008</v>
      </c>
      <c r="BW402" s="39">
        <f t="shared" si="251"/>
        <v>-12.6200000000008</v>
      </c>
      <c r="BX402" s="39">
        <f t="shared" si="251"/>
        <v>-12.6200000000008</v>
      </c>
      <c r="BY402" s="39">
        <f t="shared" si="251"/>
        <v>-12.6200000000008</v>
      </c>
      <c r="BZ402" s="39">
        <f t="shared" si="251"/>
        <v>-12.6200000000008</v>
      </c>
    </row>
    <row r="404" spans="1:78" s="42" customFormat="1" x14ac:dyDescent="0.25">
      <c r="A404" s="42" t="s">
        <v>153</v>
      </c>
      <c r="B404" s="42" t="s">
        <v>220</v>
      </c>
      <c r="C404" s="42">
        <v>2</v>
      </c>
      <c r="E404" s="42">
        <v>8</v>
      </c>
      <c r="F404" s="42">
        <v>4</v>
      </c>
      <c r="G404" s="42" t="s">
        <v>102</v>
      </c>
      <c r="H404" s="42">
        <f>SUM(I406:BZ406)</f>
        <v>8030</v>
      </c>
      <c r="I404" s="43">
        <f>$C$404*'[1]Production plan'!C180/8</f>
        <v>0</v>
      </c>
      <c r="J404" s="43">
        <f>$C$404*'[1]Production plan'!D180/8</f>
        <v>0</v>
      </c>
      <c r="K404" s="43">
        <f>$C$404*'[1]Production plan'!E180/8</f>
        <v>2.25</v>
      </c>
      <c r="L404" s="43">
        <f>$C$404*'[1]Production plan'!F180/8</f>
        <v>0</v>
      </c>
      <c r="M404" s="43">
        <f>$C$404*'[1]Production plan'!G180/8</f>
        <v>1.25</v>
      </c>
      <c r="N404" s="43">
        <f>$C$404*'[1]Production plan'!H180/8</f>
        <v>0</v>
      </c>
      <c r="O404" s="43">
        <f>$C$404*'[1]Production plan'!I180/8</f>
        <v>0</v>
      </c>
      <c r="P404" s="43">
        <f>$C$404*'[1]Production plan'!J180/8</f>
        <v>0</v>
      </c>
      <c r="Q404" s="43">
        <f>$C$404*'[1]Production plan'!K180/8</f>
        <v>0</v>
      </c>
      <c r="R404" s="43">
        <f>$C$404*'[1]Production plan'!L180/8</f>
        <v>0</v>
      </c>
      <c r="S404" s="43">
        <f>$C$404*'[1]Production plan'!M180/8</f>
        <v>0</v>
      </c>
      <c r="T404" s="43">
        <f>$C$404*'[1]Production plan'!N180/8</f>
        <v>5.5</v>
      </c>
      <c r="U404" s="43">
        <f>$C$404*'[1]Production plan'!O180/8</f>
        <v>17.25</v>
      </c>
      <c r="V404" s="43">
        <f>$C$404*'[1]Production plan'!P180/8</f>
        <v>13.75</v>
      </c>
      <c r="W404" s="43">
        <f>$C$404*'[1]Production plan'!Q180/8</f>
        <v>13</v>
      </c>
      <c r="X404" s="43">
        <f>$C$404*'[1]Production plan'!R180/8</f>
        <v>15.25</v>
      </c>
      <c r="Y404" s="43">
        <f>$C$404*'[1]Production plan'!S180/8</f>
        <v>43.75</v>
      </c>
      <c r="Z404" s="43">
        <f>$C$404*'[1]Production plan'!T180/8</f>
        <v>40.75</v>
      </c>
      <c r="AA404" s="43">
        <f>$C$404*'[1]Production plan'!U180/8</f>
        <v>15</v>
      </c>
      <c r="AB404" s="43">
        <f>$C$404*'[1]Production plan'!V180/8</f>
        <v>0</v>
      </c>
      <c r="AC404" s="43">
        <f>$C$404*'[1]Production plan'!W180/8</f>
        <v>0</v>
      </c>
      <c r="AD404" s="43">
        <f>$C$404*'[1]Production plan'!X180/8</f>
        <v>0</v>
      </c>
      <c r="AE404" s="43">
        <f>$C$404*'[1]Production plan'!Y180/8</f>
        <v>87.5</v>
      </c>
      <c r="AF404" s="43">
        <f>$C$404*'[1]Production plan'!Z180/8</f>
        <v>112.5</v>
      </c>
      <c r="AG404" s="43">
        <f>$C$404*'[1]Production plan'!AA180/8</f>
        <v>112.5</v>
      </c>
      <c r="AH404" s="43">
        <f>$C$404*'[1]Production plan'!AB180/8</f>
        <v>106.75</v>
      </c>
      <c r="AI404" s="43">
        <f>$C$404*'[1]Production plan'!AC180/8</f>
        <v>0</v>
      </c>
      <c r="AJ404" s="43">
        <f>$C$404*'[1]Production plan'!AD171/8</f>
        <v>0</v>
      </c>
      <c r="AK404" s="43">
        <f>$C$404*'[1]Production plan'!AE171/8</f>
        <v>0</v>
      </c>
      <c r="AL404" s="43">
        <f>$C$404*'[1]Production plan'!AF171/8</f>
        <v>0</v>
      </c>
      <c r="AM404" s="43">
        <f>$C$404*'[1]Production plan'!AG171/8</f>
        <v>0</v>
      </c>
      <c r="AN404" s="43">
        <f>$C$404*'[1]Production plan'!AH171/8</f>
        <v>0</v>
      </c>
      <c r="AO404" s="43">
        <f>$C$404*'[1]Production plan'!AI171/8</f>
        <v>0</v>
      </c>
      <c r="AP404" s="43">
        <f>$C$404*'[1]Production plan'!AJ171/8</f>
        <v>0</v>
      </c>
      <c r="AQ404" s="43">
        <f>$C$404*'[1]Production plan'!AK171/8</f>
        <v>0</v>
      </c>
      <c r="AR404" s="43">
        <f>$C$404*'[1]Production plan'!AL171/8</f>
        <v>0</v>
      </c>
      <c r="AS404" s="43">
        <f>$C$404*'[1]Production plan'!AM171/8</f>
        <v>0</v>
      </c>
      <c r="AT404" s="43">
        <f>$C$404*'[1]Production plan'!AN171/8</f>
        <v>0</v>
      </c>
      <c r="AU404" s="43">
        <f>$C$404*'[1]Production plan'!AO171/8</f>
        <v>0</v>
      </c>
      <c r="AV404" s="43">
        <f>$C$404*'[1]Production plan'!AP171/8</f>
        <v>0</v>
      </c>
      <c r="AW404" s="43">
        <f>$C$404*'[1]Production plan'!AQ171/8</f>
        <v>0</v>
      </c>
      <c r="AX404" s="43">
        <f>$C$404*'[1]Production plan'!AR171/8</f>
        <v>0</v>
      </c>
      <c r="AY404" s="43">
        <f>$C$404*'[1]Production plan'!AS171/8</f>
        <v>0</v>
      </c>
      <c r="AZ404" s="43">
        <f>$C$404*'[1]Production plan'!AT171/8</f>
        <v>0</v>
      </c>
      <c r="BA404" s="43">
        <f>$C$404*'[1]Production plan'!AU171/8</f>
        <v>0</v>
      </c>
      <c r="BB404" s="43">
        <f>$C$404*'[1]Production plan'!AV171/8</f>
        <v>48</v>
      </c>
      <c r="BC404" s="43">
        <f>$C$404*'[1]Production plan'!AW171/8</f>
        <v>144</v>
      </c>
      <c r="BD404" s="43">
        <f>$C$404*'[1]Production plan'!AX171/8</f>
        <v>216</v>
      </c>
      <c r="BE404" s="43">
        <f>$C$404*'[1]Production plan'!AY171/8</f>
        <v>432</v>
      </c>
      <c r="BF404" s="43">
        <f>$C$404*'[1]Production plan'!AZ171/8</f>
        <v>600</v>
      </c>
      <c r="BG404" s="43">
        <f>$C$404*'[1]Production plan'!BA171/8</f>
        <v>672</v>
      </c>
      <c r="BH404" s="43">
        <f>$C$404*'[1]Production plan'!BB171/8</f>
        <v>456</v>
      </c>
      <c r="BI404" s="43">
        <f>$C$404*'[1]Production plan'!BC171/8</f>
        <v>0</v>
      </c>
      <c r="BJ404" s="43">
        <f>$C$404*'[1]Production plan'!BD171/8</f>
        <v>0</v>
      </c>
      <c r="BK404" s="43">
        <f>$C$404*'[1]Production plan'!BE171/8</f>
        <v>0</v>
      </c>
      <c r="BL404" s="43">
        <f>$C$404*'[1]Production plan'!BF171/8</f>
        <v>0</v>
      </c>
      <c r="BM404" s="43">
        <f>$C$404*'[1]Production plan'!BG171/8</f>
        <v>0</v>
      </c>
      <c r="BN404" s="43">
        <f>$C$404*'[1]Production plan'!BH171/8</f>
        <v>0</v>
      </c>
      <c r="BO404" s="43">
        <f>$C$404*'[1]Production plan'!BI171/8</f>
        <v>0</v>
      </c>
      <c r="BP404" s="43">
        <f>$C$404*'[1]Production plan'!BJ171/8</f>
        <v>351.84000000000003</v>
      </c>
      <c r="BQ404" s="43">
        <f>$C$404*'[1]Production plan'!BK171/8</f>
        <v>351.84000000000003</v>
      </c>
      <c r="BR404" s="43">
        <f>$C$404*'[1]Production plan'!BL171/8</f>
        <v>527.76</v>
      </c>
      <c r="BS404" s="43">
        <f>$C$404*'[1]Production plan'!BM171/8</f>
        <v>527.76</v>
      </c>
      <c r="BT404" s="43">
        <f>$C$404*'[1]Production plan'!BN171/8</f>
        <v>703.68000000000006</v>
      </c>
      <c r="BU404" s="43">
        <f>$C$404*'[1]Production plan'!BO171/8</f>
        <v>527.76</v>
      </c>
      <c r="BV404" s="43">
        <f>$C$404*'[1]Production plan'!BP171/8</f>
        <v>703.68000000000006</v>
      </c>
      <c r="BW404" s="43">
        <f>$C$404*'[1]Production plan'!BQ171/8</f>
        <v>0</v>
      </c>
      <c r="BX404" s="43">
        <f>$C$404*'[1]Production plan'!BR171/8</f>
        <v>0</v>
      </c>
      <c r="BY404" s="43">
        <f>$C$404*'[1]Production plan'!BS171/8</f>
        <v>0</v>
      </c>
      <c r="BZ404" s="43">
        <f>$C$404*'[1]Production plan'!BT171/8</f>
        <v>0</v>
      </c>
    </row>
    <row r="405" spans="1:78" hidden="1" x14ac:dyDescent="0.25"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</row>
    <row r="406" spans="1:78" x14ac:dyDescent="0.25">
      <c r="G406" t="s">
        <v>103</v>
      </c>
      <c r="U406" s="40">
        <v>2750</v>
      </c>
      <c r="BE406">
        <v>2640</v>
      </c>
      <c r="BQ406">
        <v>2640</v>
      </c>
    </row>
    <row r="407" spans="1:78" hidden="1" x14ac:dyDescent="0.25"/>
    <row r="408" spans="1:78" x14ac:dyDescent="0.25">
      <c r="G408" t="s">
        <v>92</v>
      </c>
      <c r="I408">
        <f t="shared" ref="I408:O408" si="252">I409/AVERAGE(J404:P404)</f>
        <v>916</v>
      </c>
      <c r="J408">
        <f t="shared" si="252"/>
        <v>916</v>
      </c>
      <c r="K408">
        <f t="shared" si="252"/>
        <v>2552.1999999999998</v>
      </c>
      <c r="L408">
        <f t="shared" si="252"/>
        <v>2552.1999999999998</v>
      </c>
      <c r="M408">
        <f t="shared" si="252"/>
        <v>578.4545454545455</v>
      </c>
      <c r="N408">
        <f t="shared" si="252"/>
        <v>139.84615384615384</v>
      </c>
      <c r="O408">
        <f t="shared" si="252"/>
        <v>87.164383561643831</v>
      </c>
      <c r="P408">
        <f>P409/AVERAGE(Q404:W404)</f>
        <v>64.27272727272728</v>
      </c>
      <c r="Q408">
        <f t="shared" ref="Q408:BZ408" si="253">Q409/AVERAGE(R404:X404)</f>
        <v>49.135135135135137</v>
      </c>
      <c r="R408">
        <f t="shared" si="253"/>
        <v>29.322580645161292</v>
      </c>
      <c r="S408">
        <f t="shared" si="253"/>
        <v>21.316582914572862</v>
      </c>
      <c r="T408">
        <f t="shared" si="253"/>
        <v>19.798425196850395</v>
      </c>
      <c r="U408">
        <f t="shared" si="253"/>
        <v>157.40106007067138</v>
      </c>
      <c r="V408">
        <f t="shared" si="253"/>
        <v>217.97260273972603</v>
      </c>
      <c r="W408">
        <f t="shared" si="253"/>
        <v>241.87363834422658</v>
      </c>
      <c r="X408">
        <f t="shared" si="253"/>
        <v>147.85160427807486</v>
      </c>
      <c r="Y408">
        <f t="shared" si="253"/>
        <v>106.90909090909091</v>
      </c>
      <c r="Z408" s="1">
        <f t="shared" si="253"/>
        <v>82.616030534351154</v>
      </c>
      <c r="AA408" s="1">
        <f t="shared" si="253"/>
        <v>64.285629099582579</v>
      </c>
      <c r="AB408" s="1">
        <f t="shared" si="253"/>
        <v>64.285629099582579</v>
      </c>
      <c r="AC408">
        <f t="shared" si="253"/>
        <v>64.285629099582579</v>
      </c>
      <c r="AD408">
        <f t="shared" si="253"/>
        <v>64.285629099582579</v>
      </c>
      <c r="AE408">
        <f t="shared" si="253"/>
        <v>79.394875659382066</v>
      </c>
      <c r="AF408">
        <f t="shared" si="253"/>
        <v>116.54161915621437</v>
      </c>
      <c r="AG408">
        <f t="shared" si="253"/>
        <v>231.98360655737704</v>
      </c>
      <c r="AH408" t="e">
        <f t="shared" si="253"/>
        <v>#DIV/0!</v>
      </c>
      <c r="AI408" t="e">
        <f t="shared" si="253"/>
        <v>#DIV/0!</v>
      </c>
      <c r="AJ408" t="e">
        <f t="shared" si="253"/>
        <v>#DIV/0!</v>
      </c>
      <c r="AK408" t="e">
        <f t="shared" si="253"/>
        <v>#DIV/0!</v>
      </c>
      <c r="AL408" t="e">
        <f t="shared" si="253"/>
        <v>#DIV/0!</v>
      </c>
      <c r="AM408" t="e">
        <f t="shared" si="253"/>
        <v>#DIV/0!</v>
      </c>
      <c r="AN408" t="e">
        <f t="shared" si="253"/>
        <v>#DIV/0!</v>
      </c>
      <c r="AO408" t="e">
        <f t="shared" si="253"/>
        <v>#DIV/0!</v>
      </c>
      <c r="AP408" t="e">
        <f t="shared" si="253"/>
        <v>#DIV/0!</v>
      </c>
      <c r="AQ408" t="e">
        <f t="shared" si="253"/>
        <v>#DIV/0!</v>
      </c>
      <c r="AR408" t="e">
        <f t="shared" si="253"/>
        <v>#DIV/0!</v>
      </c>
      <c r="AS408" t="e">
        <f t="shared" si="253"/>
        <v>#DIV/0!</v>
      </c>
      <c r="AT408" t="e">
        <f t="shared" si="253"/>
        <v>#DIV/0!</v>
      </c>
      <c r="AU408">
        <f t="shared" si="253"/>
        <v>500.35416666666669</v>
      </c>
      <c r="AV408">
        <f t="shared" si="253"/>
        <v>125.08854166666667</v>
      </c>
      <c r="AW408">
        <f t="shared" si="253"/>
        <v>58.865196078431374</v>
      </c>
      <c r="AX408">
        <f t="shared" si="253"/>
        <v>28.591666666666665</v>
      </c>
      <c r="AY408">
        <f t="shared" si="253"/>
        <v>16.678472222222222</v>
      </c>
      <c r="AZ408">
        <f t="shared" si="253"/>
        <v>11.371685606060606</v>
      </c>
      <c r="BA408">
        <f t="shared" si="253"/>
        <v>9.3524143302180693</v>
      </c>
      <c r="BB408">
        <f t="shared" si="253"/>
        <v>9.3972222222222221</v>
      </c>
      <c r="BC408">
        <f t="shared" si="253"/>
        <v>9.5425084175084169</v>
      </c>
      <c r="BD408">
        <f t="shared" si="253"/>
        <v>9.7967592592592592</v>
      </c>
      <c r="BE408">
        <f t="shared" si="253"/>
        <v>21.190393518518519</v>
      </c>
      <c r="BF408">
        <f t="shared" si="253"/>
        <v>28.738475177304966</v>
      </c>
      <c r="BG408">
        <f t="shared" si="253"/>
        <v>60.774122807017548</v>
      </c>
      <c r="BH408" t="e">
        <f t="shared" si="253"/>
        <v>#DIV/0!</v>
      </c>
      <c r="BI408">
        <f t="shared" si="253"/>
        <v>69.693610732150972</v>
      </c>
      <c r="BJ408">
        <f t="shared" si="253"/>
        <v>34.846805366075486</v>
      </c>
      <c r="BK408">
        <f t="shared" si="253"/>
        <v>19.912460209185991</v>
      </c>
      <c r="BL408">
        <f t="shared" si="253"/>
        <v>13.938722146430196</v>
      </c>
      <c r="BM408">
        <f t="shared" si="253"/>
        <v>9.9562301045929953</v>
      </c>
      <c r="BN408">
        <f t="shared" si="253"/>
        <v>8.1992483214295255</v>
      </c>
      <c r="BO408">
        <f t="shared" si="253"/>
        <v>6.6374867363953296</v>
      </c>
      <c r="BP408">
        <f t="shared" si="253"/>
        <v>6.5993274454895756</v>
      </c>
      <c r="BQ408">
        <f t="shared" si="253"/>
        <v>12.731468849477032</v>
      </c>
      <c r="BR408">
        <f t="shared" si="253"/>
        <v>13.959640745793539</v>
      </c>
      <c r="BS408">
        <f t="shared" si="253"/>
        <v>15.857724585555415</v>
      </c>
      <c r="BT408">
        <f t="shared" si="253"/>
        <v>17.93081270707464</v>
      </c>
      <c r="BU408">
        <f t="shared" si="253"/>
        <v>22.399101864483846</v>
      </c>
      <c r="BV408" t="e">
        <f t="shared" si="253"/>
        <v>#DIV/0!</v>
      </c>
      <c r="BW408" t="e">
        <f t="shared" si="253"/>
        <v>#DIV/0!</v>
      </c>
      <c r="BX408" t="e">
        <f t="shared" si="253"/>
        <v>#DIV/0!</v>
      </c>
      <c r="BY408" t="e">
        <f t="shared" si="253"/>
        <v>#DIV/0!</v>
      </c>
      <c r="BZ408" t="e">
        <f t="shared" si="253"/>
        <v>#DIV/0!</v>
      </c>
    </row>
    <row r="409" spans="1:78" x14ac:dyDescent="0.25">
      <c r="G409" t="s">
        <v>95</v>
      </c>
      <c r="I409" s="39">
        <v>458</v>
      </c>
      <c r="J409" s="39">
        <f>I409+J406-J404</f>
        <v>458</v>
      </c>
      <c r="K409" s="39">
        <f t="shared" ref="K409:U409" si="254">J409+K406-K404</f>
        <v>455.75</v>
      </c>
      <c r="L409" s="39">
        <f t="shared" si="254"/>
        <v>455.75</v>
      </c>
      <c r="M409" s="39">
        <f t="shared" si="254"/>
        <v>454.5</v>
      </c>
      <c r="N409" s="39">
        <f t="shared" si="254"/>
        <v>454.5</v>
      </c>
      <c r="O409" s="39">
        <f t="shared" si="254"/>
        <v>454.5</v>
      </c>
      <c r="P409" s="39">
        <f t="shared" si="254"/>
        <v>454.5</v>
      </c>
      <c r="Q409" s="39">
        <f t="shared" si="254"/>
        <v>454.5</v>
      </c>
      <c r="R409" s="39">
        <f t="shared" si="254"/>
        <v>454.5</v>
      </c>
      <c r="S409" s="39">
        <f t="shared" si="254"/>
        <v>454.5</v>
      </c>
      <c r="T409" s="39">
        <f t="shared" si="254"/>
        <v>449</v>
      </c>
      <c r="U409" s="39">
        <f t="shared" si="254"/>
        <v>3181.75</v>
      </c>
      <c r="V409" s="20">
        <v>3978</v>
      </c>
      <c r="W409" s="39">
        <f t="shared" ref="W409:BZ409" si="255">V409+W406-W404</f>
        <v>3965</v>
      </c>
      <c r="X409" s="39">
        <f t="shared" si="255"/>
        <v>3949.75</v>
      </c>
      <c r="Y409" s="39">
        <f t="shared" si="255"/>
        <v>3906</v>
      </c>
      <c r="Z409" s="1">
        <f t="shared" si="255"/>
        <v>3865.25</v>
      </c>
      <c r="AA409" s="1">
        <f t="shared" si="255"/>
        <v>3850.25</v>
      </c>
      <c r="AB409" s="1">
        <f t="shared" si="255"/>
        <v>3850.25</v>
      </c>
      <c r="AC409" s="39">
        <f t="shared" si="255"/>
        <v>3850.25</v>
      </c>
      <c r="AD409" s="39">
        <f t="shared" si="255"/>
        <v>3850.25</v>
      </c>
      <c r="AE409" s="39">
        <f t="shared" si="255"/>
        <v>3762.75</v>
      </c>
      <c r="AF409" s="39">
        <f t="shared" si="255"/>
        <v>3650.25</v>
      </c>
      <c r="AG409" s="39">
        <f t="shared" si="255"/>
        <v>3537.75</v>
      </c>
      <c r="AH409" s="39">
        <f t="shared" si="255"/>
        <v>3431</v>
      </c>
      <c r="AI409" s="39">
        <f t="shared" si="255"/>
        <v>3431</v>
      </c>
      <c r="AJ409" s="39">
        <f t="shared" si="255"/>
        <v>3431</v>
      </c>
      <c r="AK409" s="39">
        <f t="shared" si="255"/>
        <v>3431</v>
      </c>
      <c r="AL409" s="39">
        <f t="shared" si="255"/>
        <v>3431</v>
      </c>
      <c r="AM409" s="39">
        <f t="shared" si="255"/>
        <v>3431</v>
      </c>
      <c r="AN409" s="39">
        <f t="shared" si="255"/>
        <v>3431</v>
      </c>
      <c r="AO409" s="39">
        <f t="shared" si="255"/>
        <v>3431</v>
      </c>
      <c r="AP409" s="39">
        <f t="shared" si="255"/>
        <v>3431</v>
      </c>
      <c r="AQ409" s="39">
        <f t="shared" si="255"/>
        <v>3431</v>
      </c>
      <c r="AR409" s="39">
        <f t="shared" si="255"/>
        <v>3431</v>
      </c>
      <c r="AS409" s="39">
        <f t="shared" si="255"/>
        <v>3431</v>
      </c>
      <c r="AT409" s="39">
        <f t="shared" si="255"/>
        <v>3431</v>
      </c>
      <c r="AU409" s="39">
        <f t="shared" si="255"/>
        <v>3431</v>
      </c>
      <c r="AV409" s="39">
        <f t="shared" si="255"/>
        <v>3431</v>
      </c>
      <c r="AW409" s="39">
        <f t="shared" si="255"/>
        <v>3431</v>
      </c>
      <c r="AX409" s="39">
        <f t="shared" si="255"/>
        <v>3431</v>
      </c>
      <c r="AY409" s="39">
        <f t="shared" si="255"/>
        <v>3431</v>
      </c>
      <c r="AZ409" s="39">
        <f t="shared" si="255"/>
        <v>3431</v>
      </c>
      <c r="BA409" s="39">
        <f t="shared" si="255"/>
        <v>3431</v>
      </c>
      <c r="BB409" s="39">
        <f t="shared" si="255"/>
        <v>3383</v>
      </c>
      <c r="BC409" s="39">
        <f t="shared" si="255"/>
        <v>3239</v>
      </c>
      <c r="BD409" s="39">
        <f t="shared" si="255"/>
        <v>3023</v>
      </c>
      <c r="BE409" s="39">
        <f t="shared" si="255"/>
        <v>5231</v>
      </c>
      <c r="BF409" s="39">
        <f t="shared" si="255"/>
        <v>4631</v>
      </c>
      <c r="BG409" s="39">
        <f t="shared" si="255"/>
        <v>3959</v>
      </c>
      <c r="BH409" s="39">
        <f t="shared" si="255"/>
        <v>3503</v>
      </c>
      <c r="BI409" s="39">
        <f t="shared" si="255"/>
        <v>3503</v>
      </c>
      <c r="BJ409" s="39">
        <f t="shared" si="255"/>
        <v>3503</v>
      </c>
      <c r="BK409" s="39">
        <f t="shared" si="255"/>
        <v>3503</v>
      </c>
      <c r="BL409" s="39">
        <f t="shared" si="255"/>
        <v>3503</v>
      </c>
      <c r="BM409" s="39">
        <f t="shared" si="255"/>
        <v>3503</v>
      </c>
      <c r="BN409" s="39">
        <f t="shared" si="255"/>
        <v>3503</v>
      </c>
      <c r="BO409" s="39">
        <f t="shared" si="255"/>
        <v>3503</v>
      </c>
      <c r="BP409" s="39">
        <f t="shared" si="255"/>
        <v>3151.16</v>
      </c>
      <c r="BQ409" s="39">
        <f t="shared" si="255"/>
        <v>5439.32</v>
      </c>
      <c r="BR409" s="39">
        <f t="shared" si="255"/>
        <v>4911.5599999999995</v>
      </c>
      <c r="BS409" s="39">
        <f t="shared" si="255"/>
        <v>4383.7999999999993</v>
      </c>
      <c r="BT409" s="39">
        <f t="shared" si="255"/>
        <v>3680.119999999999</v>
      </c>
      <c r="BU409" s="39">
        <f t="shared" si="255"/>
        <v>3152.3599999999988</v>
      </c>
      <c r="BV409" s="39">
        <f t="shared" si="255"/>
        <v>2448.6799999999985</v>
      </c>
      <c r="BW409" s="39">
        <f t="shared" si="255"/>
        <v>2448.6799999999985</v>
      </c>
      <c r="BX409" s="39">
        <f t="shared" si="255"/>
        <v>2448.6799999999985</v>
      </c>
      <c r="BY409" s="39">
        <f t="shared" si="255"/>
        <v>2448.6799999999985</v>
      </c>
      <c r="BZ409" s="39">
        <f t="shared" si="255"/>
        <v>2448.6799999999985</v>
      </c>
    </row>
    <row r="411" spans="1:78" s="42" customFormat="1" x14ac:dyDescent="0.25">
      <c r="A411" s="42" t="s">
        <v>154</v>
      </c>
      <c r="B411" s="42" t="s">
        <v>221</v>
      </c>
      <c r="C411" s="42">
        <v>2</v>
      </c>
      <c r="E411" s="42">
        <v>8</v>
      </c>
      <c r="G411" s="42" t="s">
        <v>102</v>
      </c>
      <c r="H411" s="42">
        <f>SUM(I413:BZ413)</f>
        <v>7720</v>
      </c>
      <c r="I411" s="43">
        <f>$C$411*'[1]Production plan'!C180/8</f>
        <v>0</v>
      </c>
      <c r="J411" s="43">
        <f>$C$411*'[1]Production plan'!D180/8</f>
        <v>0</v>
      </c>
      <c r="K411" s="43">
        <f>$C$411*'[1]Production plan'!E180/8</f>
        <v>2.25</v>
      </c>
      <c r="L411" s="43">
        <f>$C$411*'[1]Production plan'!F180/8</f>
        <v>0</v>
      </c>
      <c r="M411" s="43">
        <f>$C$411*'[1]Production plan'!G180/8</f>
        <v>1.25</v>
      </c>
      <c r="N411" s="43">
        <f>$C$411*'[1]Production plan'!H180/8</f>
        <v>0</v>
      </c>
      <c r="O411" s="43">
        <f>$C$411*'[1]Production plan'!I180/8</f>
        <v>0</v>
      </c>
      <c r="P411" s="43">
        <f>$C$411*'[1]Production plan'!J180/8</f>
        <v>0</v>
      </c>
      <c r="Q411" s="43">
        <f>$C$411*'[1]Production plan'!K180/8</f>
        <v>0</v>
      </c>
      <c r="R411" s="43">
        <f>$C$411*'[1]Production plan'!L180/8</f>
        <v>0</v>
      </c>
      <c r="S411" s="43">
        <f>$C$411*'[1]Production plan'!M180/8</f>
        <v>0</v>
      </c>
      <c r="T411" s="43">
        <f>$C$411*'[1]Production plan'!N180/8</f>
        <v>5.5</v>
      </c>
      <c r="U411" s="43">
        <f>$C$411*'[1]Production plan'!O180/8</f>
        <v>17.25</v>
      </c>
      <c r="V411" s="43">
        <f>$C$411*'[1]Production plan'!P180/8</f>
        <v>13.75</v>
      </c>
      <c r="W411" s="43">
        <f>$C$411*'[1]Production plan'!Q180/8</f>
        <v>13</v>
      </c>
      <c r="X411" s="43">
        <f>$C$411*'[1]Production plan'!R180/8</f>
        <v>15.25</v>
      </c>
      <c r="Y411" s="43">
        <f>$C$411*'[1]Production plan'!S180/8</f>
        <v>43.75</v>
      </c>
      <c r="Z411" s="43">
        <f>$C$411*'[1]Production plan'!T180/8</f>
        <v>40.75</v>
      </c>
      <c r="AA411" s="43">
        <f>$C$411*'[1]Production plan'!U180/8</f>
        <v>15</v>
      </c>
      <c r="AB411" s="43">
        <f>$C$411*'[1]Production plan'!V180/8</f>
        <v>0</v>
      </c>
      <c r="AC411" s="43">
        <f>$C$411*'[1]Production plan'!W180/8</f>
        <v>0</v>
      </c>
      <c r="AD411" s="43">
        <f>$C$411*'[1]Production plan'!X180/8</f>
        <v>0</v>
      </c>
      <c r="AE411" s="43">
        <f>$C$411*'[1]Production plan'!Y180/8</f>
        <v>87.5</v>
      </c>
      <c r="AF411" s="43">
        <f>$C$411*'[1]Production plan'!Z180/8</f>
        <v>112.5</v>
      </c>
      <c r="AG411" s="43">
        <f>$C$411*'[1]Production plan'!AA180/8</f>
        <v>112.5</v>
      </c>
      <c r="AH411" s="43">
        <f>$C$411*'[1]Production plan'!AB180/8</f>
        <v>106.75</v>
      </c>
      <c r="AI411" s="43">
        <f>$C$411*'[1]Production plan'!AC180/8</f>
        <v>0</v>
      </c>
      <c r="AJ411" s="43">
        <f>$C$411*'[1]Production plan'!AD171/8</f>
        <v>0</v>
      </c>
      <c r="AK411" s="43">
        <f>$C$411*'[1]Production plan'!AE171/8</f>
        <v>0</v>
      </c>
      <c r="AL411" s="43">
        <f>$C$411*'[1]Production plan'!AF171/8</f>
        <v>0</v>
      </c>
      <c r="AM411" s="43">
        <f>$C$411*'[1]Production plan'!AG171/8</f>
        <v>0</v>
      </c>
      <c r="AN411" s="43">
        <f>$C$411*'[1]Production plan'!AH171/8</f>
        <v>0</v>
      </c>
      <c r="AO411" s="43">
        <f>$C$411*'[1]Production plan'!AI171/8</f>
        <v>0</v>
      </c>
      <c r="AP411" s="43">
        <f>$C$411*'[1]Production plan'!AJ171/8</f>
        <v>0</v>
      </c>
      <c r="AQ411" s="43">
        <f>$C$411*'[1]Production plan'!AK171/8</f>
        <v>0</v>
      </c>
      <c r="AR411" s="43">
        <f>$C$411*'[1]Production plan'!AL171/8</f>
        <v>0</v>
      </c>
      <c r="AS411" s="43">
        <f>$C$411*'[1]Production plan'!AM171/8</f>
        <v>0</v>
      </c>
      <c r="AT411" s="43">
        <f>$C$411*'[1]Production plan'!AN171/8</f>
        <v>0</v>
      </c>
      <c r="AU411" s="43">
        <f>$C$411*'[1]Production plan'!AO171/8</f>
        <v>0</v>
      </c>
      <c r="AV411" s="43">
        <f>$C$411*'[1]Production plan'!AP171/8</f>
        <v>0</v>
      </c>
      <c r="AW411" s="43">
        <f>$C$411*'[1]Production plan'!AQ171/8</f>
        <v>0</v>
      </c>
      <c r="AX411" s="43">
        <f>$C$411*'[1]Production plan'!AR171/8</f>
        <v>0</v>
      </c>
      <c r="AY411" s="43">
        <f>$C$411*'[1]Production plan'!AS171/8</f>
        <v>0</v>
      </c>
      <c r="AZ411" s="43">
        <f>$C$411*'[1]Production plan'!AT171/8</f>
        <v>0</v>
      </c>
      <c r="BA411" s="43">
        <f>$C$411*'[1]Production plan'!AU171/8</f>
        <v>0</v>
      </c>
      <c r="BB411" s="43">
        <f>$C$411*'[1]Production plan'!AV171/8</f>
        <v>48</v>
      </c>
      <c r="BC411" s="43">
        <f>$C$411*'[1]Production plan'!AW171/8</f>
        <v>144</v>
      </c>
      <c r="BD411" s="43">
        <f>$C$411*'[1]Production plan'!AX171/8</f>
        <v>216</v>
      </c>
      <c r="BE411" s="43">
        <f>$C$411*'[1]Production plan'!AY171/8</f>
        <v>432</v>
      </c>
      <c r="BF411" s="43">
        <f>$C$411*'[1]Production plan'!AZ171/8</f>
        <v>600</v>
      </c>
      <c r="BG411" s="43">
        <f>$C$411*'[1]Production plan'!BA171/8</f>
        <v>672</v>
      </c>
      <c r="BH411" s="43">
        <f>$C$411*'[1]Production plan'!BB171/8</f>
        <v>456</v>
      </c>
      <c r="BI411" s="43">
        <f>$C$411*'[1]Production plan'!BC171/8</f>
        <v>0</v>
      </c>
      <c r="BJ411" s="43">
        <f>$C$411*'[1]Production plan'!BD171/8</f>
        <v>0</v>
      </c>
      <c r="BK411" s="43">
        <f>$C$411*'[1]Production plan'!BE171/8</f>
        <v>0</v>
      </c>
      <c r="BL411" s="43">
        <f>$C$411*'[1]Production plan'!BF171/8</f>
        <v>0</v>
      </c>
      <c r="BM411" s="43">
        <f>$C$411*'[1]Production plan'!BG171/8</f>
        <v>0</v>
      </c>
      <c r="BN411" s="43">
        <f>$C$411*'[1]Production plan'!BH171/8</f>
        <v>0</v>
      </c>
      <c r="BO411" s="43">
        <f>$C$411*'[1]Production plan'!BI171/8</f>
        <v>0</v>
      </c>
      <c r="BP411" s="43">
        <f>$C$411*'[1]Production plan'!BJ171/8</f>
        <v>351.84000000000003</v>
      </c>
      <c r="BQ411" s="43">
        <f>$C$411*'[1]Production plan'!BK171/8</f>
        <v>351.84000000000003</v>
      </c>
      <c r="BR411" s="43">
        <f>$C$411*'[1]Production plan'!BL171/8</f>
        <v>527.76</v>
      </c>
      <c r="BS411" s="43">
        <f>$C$411*'[1]Production plan'!BM171/8</f>
        <v>527.76</v>
      </c>
      <c r="BT411" s="43">
        <f>$C$411*'[1]Production plan'!BN171/8</f>
        <v>703.68000000000006</v>
      </c>
      <c r="BU411" s="43">
        <f>$C$411*'[1]Production plan'!BO171/8</f>
        <v>527.76</v>
      </c>
      <c r="BV411" s="43">
        <f>$C$411*'[1]Production plan'!BP171/8</f>
        <v>703.68000000000006</v>
      </c>
      <c r="BW411" s="43">
        <f>$C$411*'[1]Production plan'!BQ171/8</f>
        <v>0</v>
      </c>
      <c r="BX411" s="43">
        <f>$C$411*'[1]Production plan'!BR171/8</f>
        <v>0</v>
      </c>
      <c r="BY411" s="43">
        <f>$C$411*'[1]Production plan'!BS171/8</f>
        <v>0</v>
      </c>
      <c r="BZ411" s="43">
        <f>$C$411*'[1]Production plan'!BT171/8</f>
        <v>0</v>
      </c>
    </row>
    <row r="412" spans="1:78" hidden="1" x14ac:dyDescent="0.25"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</row>
    <row r="413" spans="1:78" x14ac:dyDescent="0.25">
      <c r="G413" t="s">
        <v>103</v>
      </c>
      <c r="L413" s="40"/>
      <c r="U413" s="40">
        <v>220</v>
      </c>
      <c r="Z413" s="27">
        <v>500</v>
      </c>
      <c r="AZ413">
        <v>1000</v>
      </c>
      <c r="BC413">
        <v>1000</v>
      </c>
      <c r="BE413">
        <v>1000</v>
      </c>
      <c r="BL413">
        <v>1000</v>
      </c>
      <c r="BN413">
        <v>1000</v>
      </c>
      <c r="BP413">
        <v>1000</v>
      </c>
      <c r="BS413">
        <v>1000</v>
      </c>
    </row>
    <row r="414" spans="1:78" hidden="1" x14ac:dyDescent="0.25">
      <c r="L414" s="40"/>
    </row>
    <row r="415" spans="1:78" x14ac:dyDescent="0.25">
      <c r="G415" t="s">
        <v>92</v>
      </c>
      <c r="I415">
        <v>2508</v>
      </c>
      <c r="J415">
        <v>2508</v>
      </c>
      <c r="K415">
        <v>7009.8</v>
      </c>
      <c r="L415">
        <v>7009.8</v>
      </c>
      <c r="M415">
        <v>182.36458333333334</v>
      </c>
      <c r="N415">
        <v>91.182291666666671</v>
      </c>
      <c r="O415">
        <v>52.104166666666664</v>
      </c>
      <c r="P415">
        <v>36.47291666666667</v>
      </c>
      <c r="Q415">
        <v>22.795572916666668</v>
      </c>
      <c r="R415">
        <v>16.392322097378276</v>
      </c>
      <c r="S415">
        <v>16.392322097378276</v>
      </c>
      <c r="T415">
        <v>17.319958847736626</v>
      </c>
      <c r="U415">
        <v>18.450913242009133</v>
      </c>
      <c r="V415">
        <v>20.703551912568308</v>
      </c>
      <c r="W415">
        <v>24.05952380952381</v>
      </c>
      <c r="X415">
        <v>87.103333333333339</v>
      </c>
      <c r="Y415" t="e">
        <v>#DIV/0!</v>
      </c>
      <c r="Z415" s="1" t="e">
        <v>#DIV/0!</v>
      </c>
      <c r="AA415" s="1" t="e">
        <v>#DIV/0!</v>
      </c>
      <c r="AB415" s="1" t="e">
        <v>#DIV/0!</v>
      </c>
      <c r="AC415" t="e">
        <v>#DIV/0!</v>
      </c>
      <c r="AD415" t="e">
        <v>#DIV/0!</v>
      </c>
      <c r="AE415" t="e">
        <v>#DIV/0!</v>
      </c>
      <c r="AF415" t="e">
        <v>#DIV/0!</v>
      </c>
      <c r="AG415" t="e">
        <v>#DIV/0!</v>
      </c>
      <c r="AH415" t="e">
        <v>#DIV/0!</v>
      </c>
      <c r="AI415" t="e">
        <v>#DIV/0!</v>
      </c>
      <c r="AJ415" t="e">
        <v>#DIV/0!</v>
      </c>
      <c r="AK415" t="e">
        <v>#DIV/0!</v>
      </c>
      <c r="AL415">
        <v>81.961118690313782</v>
      </c>
      <c r="AM415">
        <v>27.320372896771264</v>
      </c>
      <c r="AN415">
        <v>27.320372896771264</v>
      </c>
      <c r="AO415">
        <v>16.392223738062757</v>
      </c>
      <c r="AP415">
        <v>11.708731241473398</v>
      </c>
      <c r="AQ415">
        <v>9.1067909655904202</v>
      </c>
      <c r="AR415">
        <v>6.8300932241928152</v>
      </c>
      <c r="AS415">
        <v>5.3543656207366999</v>
      </c>
      <c r="AT415">
        <v>7.4972479653761139</v>
      </c>
      <c r="AU415">
        <v>7.4972479653761139</v>
      </c>
      <c r="AV415">
        <v>7.5768076398362902</v>
      </c>
      <c r="AW415">
        <v>7.6866757617098687</v>
      </c>
      <c r="AX415">
        <v>13.465773212422762</v>
      </c>
      <c r="AY415">
        <v>16.992558601016995</v>
      </c>
      <c r="AZ415">
        <v>13.174376782835177</v>
      </c>
      <c r="BA415">
        <v>6.8698840381991841</v>
      </c>
      <c r="BB415">
        <v>4.2276209465841132</v>
      </c>
      <c r="BC415">
        <v>3.0532817947551929</v>
      </c>
      <c r="BD415">
        <v>2.38952488285189</v>
      </c>
      <c r="BE415">
        <v>2.38952488285189</v>
      </c>
      <c r="BF415">
        <v>2.38952488285189</v>
      </c>
      <c r="BG415">
        <v>1.6979536152796739</v>
      </c>
      <c r="BH415">
        <v>-6.9395179627101636E-2</v>
      </c>
      <c r="BI415">
        <v>-3.6040927694406526</v>
      </c>
      <c r="BJ415">
        <v>-2.6040927694406499</v>
      </c>
      <c r="BK415">
        <v>-1.6040927694406499</v>
      </c>
      <c r="BL415">
        <v>-0.60409276944065304</v>
      </c>
      <c r="BM415">
        <v>0.39590723055934701</v>
      </c>
      <c r="BN415">
        <v>1.3959072305593501</v>
      </c>
      <c r="BO415">
        <v>2.3959072305593501</v>
      </c>
      <c r="BP415">
        <v>3.3959072305593501</v>
      </c>
      <c r="BQ415">
        <v>4.3959072305593496</v>
      </c>
      <c r="BR415">
        <v>5.3959072305593496</v>
      </c>
      <c r="BS415">
        <v>6.3959072305593496</v>
      </c>
      <c r="BT415">
        <v>7.3959072305593496</v>
      </c>
      <c r="BU415">
        <v>8.3959072305593505</v>
      </c>
      <c r="BV415">
        <v>9.3959072305593505</v>
      </c>
      <c r="BW415">
        <v>10.395907230559301</v>
      </c>
      <c r="BX415">
        <v>11.395907230559301</v>
      </c>
      <c r="BY415">
        <v>12.395907230559301</v>
      </c>
      <c r="BZ415">
        <v>13.395907230559301</v>
      </c>
    </row>
    <row r="416" spans="1:78" x14ac:dyDescent="0.25">
      <c r="G416" t="s">
        <v>95</v>
      </c>
      <c r="I416" s="39">
        <v>400</v>
      </c>
      <c r="J416" s="39">
        <f>I416+J413-J411</f>
        <v>400</v>
      </c>
      <c r="K416" s="39">
        <f t="shared" ref="K416:U416" si="256">J416+K413-K411</f>
        <v>397.75</v>
      </c>
      <c r="L416" s="39">
        <f t="shared" si="256"/>
        <v>397.75</v>
      </c>
      <c r="M416" s="39">
        <f t="shared" si="256"/>
        <v>396.5</v>
      </c>
      <c r="N416" s="39">
        <f t="shared" si="256"/>
        <v>396.5</v>
      </c>
      <c r="O416" s="39">
        <f t="shared" si="256"/>
        <v>396.5</v>
      </c>
      <c r="P416" s="39">
        <f t="shared" si="256"/>
        <v>396.5</v>
      </c>
      <c r="Q416" s="39">
        <f t="shared" si="256"/>
        <v>396.5</v>
      </c>
      <c r="R416" s="39">
        <f t="shared" si="256"/>
        <v>396.5</v>
      </c>
      <c r="S416" s="39">
        <f t="shared" si="256"/>
        <v>396.5</v>
      </c>
      <c r="T416" s="39">
        <f t="shared" si="256"/>
        <v>391</v>
      </c>
      <c r="U416" s="39">
        <f t="shared" si="256"/>
        <v>593.75</v>
      </c>
      <c r="V416" s="20">
        <v>466</v>
      </c>
      <c r="W416" s="39">
        <f t="shared" ref="W416:BZ416" si="257">V416+W413-W411</f>
        <v>453</v>
      </c>
      <c r="X416" s="39">
        <f t="shared" si="257"/>
        <v>437.75</v>
      </c>
      <c r="Y416" s="39">
        <f t="shared" si="257"/>
        <v>394</v>
      </c>
      <c r="Z416" s="1">
        <f t="shared" si="257"/>
        <v>853.25</v>
      </c>
      <c r="AA416" s="1">
        <f t="shared" si="257"/>
        <v>838.25</v>
      </c>
      <c r="AB416" s="1">
        <f t="shared" si="257"/>
        <v>838.25</v>
      </c>
      <c r="AC416" s="39">
        <f t="shared" si="257"/>
        <v>838.25</v>
      </c>
      <c r="AD416" s="39">
        <f t="shared" si="257"/>
        <v>838.25</v>
      </c>
      <c r="AE416" s="39">
        <f t="shared" si="257"/>
        <v>750.75</v>
      </c>
      <c r="AF416" s="39">
        <f t="shared" si="257"/>
        <v>638.25</v>
      </c>
      <c r="AG416" s="39">
        <f t="shared" si="257"/>
        <v>525.75</v>
      </c>
      <c r="AH416" s="39">
        <f t="shared" si="257"/>
        <v>419</v>
      </c>
      <c r="AI416" s="39">
        <f t="shared" si="257"/>
        <v>419</v>
      </c>
      <c r="AJ416" s="39">
        <f t="shared" si="257"/>
        <v>419</v>
      </c>
      <c r="AK416" s="39">
        <f t="shared" si="257"/>
        <v>419</v>
      </c>
      <c r="AL416" s="39">
        <f t="shared" si="257"/>
        <v>419</v>
      </c>
      <c r="AM416" s="39">
        <f t="shared" si="257"/>
        <v>419</v>
      </c>
      <c r="AN416" s="39">
        <f t="shared" si="257"/>
        <v>419</v>
      </c>
      <c r="AO416" s="39">
        <f t="shared" si="257"/>
        <v>419</v>
      </c>
      <c r="AP416" s="39">
        <f t="shared" si="257"/>
        <v>419</v>
      </c>
      <c r="AQ416" s="39">
        <f t="shared" si="257"/>
        <v>419</v>
      </c>
      <c r="AR416" s="39">
        <f t="shared" si="257"/>
        <v>419</v>
      </c>
      <c r="AS416" s="39">
        <f t="shared" si="257"/>
        <v>419</v>
      </c>
      <c r="AT416" s="39">
        <f t="shared" si="257"/>
        <v>419</v>
      </c>
      <c r="AU416" s="39">
        <f t="shared" si="257"/>
        <v>419</v>
      </c>
      <c r="AV416" s="39">
        <f t="shared" si="257"/>
        <v>419</v>
      </c>
      <c r="AW416" s="39">
        <f t="shared" si="257"/>
        <v>419</v>
      </c>
      <c r="AX416" s="39">
        <f t="shared" si="257"/>
        <v>419</v>
      </c>
      <c r="AY416" s="39">
        <f t="shared" si="257"/>
        <v>419</v>
      </c>
      <c r="AZ416" s="39">
        <f t="shared" si="257"/>
        <v>1419</v>
      </c>
      <c r="BA416" s="39">
        <f t="shared" si="257"/>
        <v>1419</v>
      </c>
      <c r="BB416" s="39">
        <f t="shared" si="257"/>
        <v>1371</v>
      </c>
      <c r="BC416" s="39">
        <f t="shared" si="257"/>
        <v>2227</v>
      </c>
      <c r="BD416" s="39">
        <f t="shared" si="257"/>
        <v>2011</v>
      </c>
      <c r="BE416" s="39">
        <f t="shared" si="257"/>
        <v>2579</v>
      </c>
      <c r="BF416" s="39">
        <f t="shared" si="257"/>
        <v>1979</v>
      </c>
      <c r="BG416" s="39">
        <f t="shared" si="257"/>
        <v>1307</v>
      </c>
      <c r="BH416" s="39">
        <f t="shared" si="257"/>
        <v>851</v>
      </c>
      <c r="BI416" s="39">
        <f t="shared" si="257"/>
        <v>851</v>
      </c>
      <c r="BJ416" s="39">
        <f t="shared" si="257"/>
        <v>851</v>
      </c>
      <c r="BK416" s="39">
        <f t="shared" si="257"/>
        <v>851</v>
      </c>
      <c r="BL416" s="39">
        <f t="shared" si="257"/>
        <v>1851</v>
      </c>
      <c r="BM416" s="39">
        <f t="shared" si="257"/>
        <v>1851</v>
      </c>
      <c r="BN416" s="39">
        <f t="shared" si="257"/>
        <v>2851</v>
      </c>
      <c r="BO416" s="39">
        <f t="shared" si="257"/>
        <v>2851</v>
      </c>
      <c r="BP416" s="39">
        <f t="shared" si="257"/>
        <v>3499.16</v>
      </c>
      <c r="BQ416" s="39">
        <f t="shared" si="257"/>
        <v>3147.3199999999997</v>
      </c>
      <c r="BR416" s="39">
        <f t="shared" si="257"/>
        <v>2619.5599999999995</v>
      </c>
      <c r="BS416" s="39">
        <f t="shared" si="257"/>
        <v>3091.7999999999993</v>
      </c>
      <c r="BT416" s="39">
        <f t="shared" si="257"/>
        <v>2388.119999999999</v>
      </c>
      <c r="BU416" s="39">
        <f t="shared" si="257"/>
        <v>1860.359999999999</v>
      </c>
      <c r="BV416" s="39">
        <f t="shared" si="257"/>
        <v>1156.6799999999989</v>
      </c>
      <c r="BW416" s="39">
        <f t="shared" si="257"/>
        <v>1156.6799999999989</v>
      </c>
      <c r="BX416" s="39">
        <f t="shared" si="257"/>
        <v>1156.6799999999989</v>
      </c>
      <c r="BY416" s="39">
        <f t="shared" si="257"/>
        <v>1156.6799999999989</v>
      </c>
      <c r="BZ416" s="39">
        <f t="shared" si="257"/>
        <v>1156.6799999999989</v>
      </c>
    </row>
    <row r="418" spans="1:78" s="44" customFormat="1" x14ac:dyDescent="0.25">
      <c r="A418" s="44" t="s">
        <v>155</v>
      </c>
      <c r="B418" s="44" t="s">
        <v>222</v>
      </c>
      <c r="C418" s="44">
        <f>0.0189*2</f>
        <v>3.78E-2</v>
      </c>
      <c r="D418" s="44">
        <f>0.0189*2</f>
        <v>3.78E-2</v>
      </c>
      <c r="E418" s="44">
        <v>8</v>
      </c>
      <c r="F418" s="44">
        <v>4</v>
      </c>
      <c r="G418" s="44" t="s">
        <v>102</v>
      </c>
      <c r="H418" s="44">
        <f>SUM(I420:BZ420)</f>
        <v>264</v>
      </c>
      <c r="I418" s="45">
        <f>$C$418*'[1]Production plan'!C180/8</f>
        <v>0</v>
      </c>
      <c r="J418" s="45">
        <f>$C$418*'[1]Production plan'!D180/8</f>
        <v>0</v>
      </c>
      <c r="K418" s="45">
        <f>$C$418*'[1]Production plan'!E180/8</f>
        <v>4.2525E-2</v>
      </c>
      <c r="L418" s="45">
        <f>$C$418*'[1]Production plan'!F180/8</f>
        <v>0</v>
      </c>
      <c r="M418" s="45">
        <f>$C$418*'[1]Production plan'!G180/8</f>
        <v>2.3625E-2</v>
      </c>
      <c r="N418" s="45">
        <f>$C$418*'[1]Production plan'!H180/8</f>
        <v>0</v>
      </c>
      <c r="O418" s="45">
        <f>$C$418*'[1]Production plan'!I180/8</f>
        <v>0</v>
      </c>
      <c r="P418" s="45">
        <f>$C$418*'[1]Production plan'!J180/8</f>
        <v>0</v>
      </c>
      <c r="Q418" s="45">
        <f>$C$418*'[1]Production plan'!K180/8</f>
        <v>0</v>
      </c>
      <c r="R418" s="45">
        <f>$C$418*'[1]Production plan'!L180/8</f>
        <v>0</v>
      </c>
      <c r="S418" s="45">
        <f>$C$418*'[1]Production plan'!M180/8</f>
        <v>0</v>
      </c>
      <c r="T418" s="45">
        <f>$C$418*'[1]Production plan'!N180/8</f>
        <v>0.10395</v>
      </c>
      <c r="U418" s="45">
        <f>$C$418*'[1]Production plan'!O180/8</f>
        <v>0.32602500000000001</v>
      </c>
      <c r="V418" s="45">
        <f>$C$418*'[1]Production plan'!P180/8</f>
        <v>0.25987500000000002</v>
      </c>
      <c r="W418" s="45">
        <f>$C$418*'[1]Production plan'!Q180/8</f>
        <v>0.2457</v>
      </c>
      <c r="X418" s="45">
        <f>$C$418*'[1]Production plan'!R180/8</f>
        <v>0.28822500000000001</v>
      </c>
      <c r="Y418" s="45">
        <f>$C$418*'[1]Production plan'!S180/8</f>
        <v>0.82687500000000003</v>
      </c>
      <c r="Z418" s="45">
        <f>$C$418*'[1]Production plan'!T180/8</f>
        <v>0.77017500000000005</v>
      </c>
      <c r="AA418" s="45">
        <f>$C$418*'[1]Production plan'!U180/8</f>
        <v>0.28349999999999997</v>
      </c>
      <c r="AB418" s="45">
        <f>$C$418*'[1]Production plan'!V180/8</f>
        <v>0</v>
      </c>
      <c r="AC418" s="45">
        <f>$C$418*'[1]Production plan'!W180/8</f>
        <v>0</v>
      </c>
      <c r="AD418" s="45">
        <f>$C$418*'[1]Production plan'!X180/8</f>
        <v>0</v>
      </c>
      <c r="AE418" s="45">
        <f>$C$418*'[1]Production plan'!Y180/8</f>
        <v>1.6537500000000001</v>
      </c>
      <c r="AF418" s="45">
        <f>$C$418*'[1]Production plan'!Z180/8</f>
        <v>2.1262500000000002</v>
      </c>
      <c r="AG418" s="45">
        <f>$C$418*'[1]Production plan'!AA180/8</f>
        <v>2.1262500000000002</v>
      </c>
      <c r="AH418" s="45">
        <f>$C$418*'[1]Production plan'!AB180/8</f>
        <v>2.0175749999999999</v>
      </c>
      <c r="AI418" s="45">
        <f>$C$418*'[1]Production plan'!AC180/8</f>
        <v>0</v>
      </c>
      <c r="AJ418" s="45">
        <f>$C$418*'[1]Production plan'!AD171/8+$D$418*'[1]Production plan'!AD213/16</f>
        <v>0</v>
      </c>
      <c r="AK418" s="45">
        <f>$C$418*'[1]Production plan'!AE171/8+$D$418*'[1]Production plan'!AE213/16</f>
        <v>0</v>
      </c>
      <c r="AL418" s="45">
        <f>$C$418*'[1]Production plan'!AF171/8+$D$418*'[1]Production plan'!AF213/16</f>
        <v>0</v>
      </c>
      <c r="AM418" s="45">
        <f>$C$418*'[1]Production plan'!AG171/8+$D$418*'[1]Production plan'!AG213/16</f>
        <v>0</v>
      </c>
      <c r="AN418" s="45">
        <f>$C$418*'[1]Production plan'!AH171/8+$D$418*'[1]Production plan'!AH213/16</f>
        <v>0</v>
      </c>
      <c r="AO418" s="45">
        <f>$C$418*'[1]Production plan'!AI171/8+$D$418*'[1]Production plan'!AI213/16</f>
        <v>0</v>
      </c>
      <c r="AP418" s="45">
        <f>$C$418*'[1]Production plan'!AJ171/8+$D$418*'[1]Production plan'!AJ213/16</f>
        <v>0</v>
      </c>
      <c r="AQ418" s="45">
        <f>$C$418*'[1]Production plan'!AK171/8+$D$418*'[1]Production plan'!AK213/16</f>
        <v>0</v>
      </c>
      <c r="AR418" s="45">
        <f>$C$418*'[1]Production plan'!AL171/8+$D$418*'[1]Production plan'!AL213/16</f>
        <v>0</v>
      </c>
      <c r="AS418" s="45">
        <f>$C$418*'[1]Production plan'!AM171/8+$D$418*'[1]Production plan'!AM213/16</f>
        <v>0</v>
      </c>
      <c r="AT418" s="45">
        <f>$C$418*'[1]Production plan'!AN171/8+$D$418*'[1]Production plan'!AN213/16</f>
        <v>0</v>
      </c>
      <c r="AU418" s="45">
        <f>$C$418*'[1]Production plan'!AO171/8+$D$418*'[1]Production plan'!AO213/16</f>
        <v>0.2905875</v>
      </c>
      <c r="AV418" s="45">
        <f>$C$418*'[1]Production plan'!AP171/8+$D$418*'[1]Production plan'!AP174/16</f>
        <v>1.8900000000000001</v>
      </c>
      <c r="AW418" s="45">
        <f>$C$418*'[1]Production plan'!AQ171/8+$D$418*'[1]Production plan'!AQ174/16</f>
        <v>1.8900000000000001</v>
      </c>
      <c r="AX418" s="45">
        <f>$C$418*'[1]Production plan'!AR171/8+$D$418*'[1]Production plan'!AR174/16</f>
        <v>3.4020000000000001</v>
      </c>
      <c r="AY418" s="45">
        <f>$C$418*'[1]Production plan'!AS171/8+$D$418*'[1]Production plan'!AS174/16</f>
        <v>3.2507999999999999</v>
      </c>
      <c r="AZ418" s="45">
        <f>$C$418*'[1]Production plan'!AT171/8+$D$418*'[1]Production plan'!AT174/16</f>
        <v>0</v>
      </c>
      <c r="BA418" s="45">
        <f>$C$418*'[1]Production plan'!AU171/8+$D$418*'[1]Production plan'!AU174/16</f>
        <v>0</v>
      </c>
      <c r="BB418" s="45">
        <f>$C$418*'[1]Production plan'!AV171/8+$D$418*'[1]Production plan'!AV174/16</f>
        <v>0.90720000000000001</v>
      </c>
      <c r="BC418" s="45">
        <f>$C$418*'[1]Production plan'!AW171/8+$D$418*'[1]Production plan'!AW174/16</f>
        <v>2.7216</v>
      </c>
      <c r="BD418" s="45">
        <f>$C$418*'[1]Production plan'!AX171/8+$D$418*'[1]Production plan'!AX174/16</f>
        <v>4.0823999999999998</v>
      </c>
      <c r="BE418" s="45">
        <f>$C$418*'[1]Production plan'!AY171/8+$D$418*'[1]Production plan'!AY174/16</f>
        <v>8.1647999999999996</v>
      </c>
      <c r="BF418" s="45">
        <f>$C$418*'[1]Production plan'!AZ171/8+$D$418*'[1]Production plan'!AZ174/16</f>
        <v>11.34</v>
      </c>
      <c r="BG418" s="45">
        <f>$C$418*'[1]Production plan'!BA171/8+$D$418*'[1]Production plan'!BA174/16</f>
        <v>12.700800000000001</v>
      </c>
      <c r="BH418" s="45">
        <f>$C$418*'[1]Production plan'!BB171/8+$D$418*'[1]Production plan'!BB174/16</f>
        <v>8.6183999999999994</v>
      </c>
      <c r="BI418" s="45">
        <f>$C$418*'[1]Production plan'!BC171/8+$D$418*'[1]Production plan'!BC174/16</f>
        <v>0</v>
      </c>
      <c r="BJ418" s="45">
        <f>$C$418*'[1]Production plan'!BD171/8+$D$418*'[1]Production plan'!BD174/16</f>
        <v>3.3248880000000005</v>
      </c>
      <c r="BK418" s="45">
        <f>$C$418*'[1]Production plan'!BE171/8+$D$418*'[1]Production plan'!BE174/16</f>
        <v>8.3122200000000017</v>
      </c>
      <c r="BL418" s="45">
        <f>$C$418*'[1]Production plan'!BF171/8+$D$418*'[1]Production plan'!BF174/16</f>
        <v>13.299552000000002</v>
      </c>
      <c r="BM418" s="45">
        <f>$C$418*'[1]Production plan'!BG171/8+$D$418*'[1]Production plan'!BG174/16</f>
        <v>13.299552000000002</v>
      </c>
      <c r="BN418" s="45">
        <f>$C$418*'[1]Production plan'!BH171/8+$D$418*'[1]Production plan'!BH174/16</f>
        <v>13.299552000000002</v>
      </c>
      <c r="BO418" s="45">
        <f>$C$418*'[1]Production plan'!BI171/8+$D$418*'[1]Production plan'!BI174/16</f>
        <v>4.9873320000000003</v>
      </c>
      <c r="BP418" s="45">
        <f>$C$418*'[1]Production plan'!BJ171/8+$D$418*'[1]Production plan'!BJ174/16</f>
        <v>6.649776000000001</v>
      </c>
      <c r="BQ418" s="45">
        <f>$C$418*'[1]Production plan'!BK171/8+$D$418*'[1]Production plan'!BK174/16</f>
        <v>6.649776000000001</v>
      </c>
      <c r="BR418" s="45">
        <f>$C$418*'[1]Production plan'!BL171/8+$D$418*'[1]Production plan'!BL174/16</f>
        <v>9.9746640000000006</v>
      </c>
      <c r="BS418" s="45">
        <f>$C$418*'[1]Production plan'!BM171/8+$D$418*'[1]Production plan'!BM174/16</f>
        <v>9.9746640000000006</v>
      </c>
      <c r="BT418" s="45">
        <f>$C$418*'[1]Production plan'!BN171/8+$D$418*'[1]Production plan'!BN174/16</f>
        <v>13.299552000000002</v>
      </c>
      <c r="BU418" s="45">
        <f>$C$418*'[1]Production plan'!BO171/8+$D$418*'[1]Production plan'!BO174/16</f>
        <v>9.9746640000000006</v>
      </c>
      <c r="BV418" s="45">
        <f>$C$418*'[1]Production plan'!BP171/8+$D$418*'[1]Production plan'!BP174/16</f>
        <v>13.299552000000002</v>
      </c>
      <c r="BW418" s="45">
        <f>$C$418*'[1]Production plan'!BQ171/8+$D$418*'[1]Production plan'!BQ174/16</f>
        <v>6.649776000000001</v>
      </c>
      <c r="BX418" s="45">
        <f>$C$418*'[1]Production plan'!BR171/8+$D$418*'[1]Production plan'!BR174/16</f>
        <v>13.299552000000002</v>
      </c>
      <c r="BY418" s="45">
        <f>$C$418*'[1]Production plan'!BS171/8+$D$418*'[1]Production plan'!BS174/16</f>
        <v>2.4948000000000001</v>
      </c>
      <c r="BZ418" s="45">
        <f>$C$418*'[1]Production plan'!BT171/8+$D$418*'[1]Production plan'!BT174/16</f>
        <v>0</v>
      </c>
    </row>
    <row r="419" spans="1:78" hidden="1" x14ac:dyDescent="0.25"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</row>
    <row r="420" spans="1:78" x14ac:dyDescent="0.25">
      <c r="G420" t="s">
        <v>103</v>
      </c>
      <c r="AG420">
        <v>24</v>
      </c>
      <c r="BA420">
        <v>48</v>
      </c>
      <c r="BG420">
        <v>48</v>
      </c>
      <c r="BK420">
        <v>48</v>
      </c>
      <c r="BP420">
        <v>48</v>
      </c>
      <c r="BW420">
        <v>48</v>
      </c>
    </row>
    <row r="421" spans="1:78" hidden="1" x14ac:dyDescent="0.25"/>
    <row r="422" spans="1:78" x14ac:dyDescent="0.25">
      <c r="G422" t="s">
        <v>92</v>
      </c>
      <c r="I422">
        <f t="shared" ref="I422:O422" si="258">I423/AVERAGE(J418:P418)</f>
        <v>3809.5238095238096</v>
      </c>
      <c r="J422">
        <f t="shared" si="258"/>
        <v>3809.5238095238096</v>
      </c>
      <c r="K422">
        <f t="shared" si="258"/>
        <v>10654.066666666668</v>
      </c>
      <c r="L422">
        <f t="shared" si="258"/>
        <v>10654.066666666668</v>
      </c>
      <c r="M422">
        <f t="shared" si="258"/>
        <v>2419.7878787878785</v>
      </c>
      <c r="N422">
        <f t="shared" si="258"/>
        <v>585.00366300366295</v>
      </c>
      <c r="O422">
        <f t="shared" si="258"/>
        <v>364.62557077625564</v>
      </c>
      <c r="P422">
        <f>P423/AVERAGE(Q418:W418)</f>
        <v>268.8653198653198</v>
      </c>
      <c r="Q422">
        <f t="shared" ref="Q422:BZ422" si="259">Q423/AVERAGE(R418:X418)</f>
        <v>205.54182754182753</v>
      </c>
      <c r="R422">
        <f t="shared" si="259"/>
        <v>122.6620583717358</v>
      </c>
      <c r="S422">
        <f t="shared" si="259"/>
        <v>89.171412618648787</v>
      </c>
      <c r="T422">
        <f t="shared" si="259"/>
        <v>83.592650918635186</v>
      </c>
      <c r="U422">
        <f t="shared" si="259"/>
        <v>92.929917550058875</v>
      </c>
      <c r="V422">
        <f t="shared" si="259"/>
        <v>69.580343552946289</v>
      </c>
      <c r="W422">
        <f t="shared" si="259"/>
        <v>76.670055676591616</v>
      </c>
      <c r="X422">
        <f t="shared" si="259"/>
        <v>46.476678550207957</v>
      </c>
      <c r="Y422">
        <f t="shared" si="259"/>
        <v>32.785489301618327</v>
      </c>
      <c r="Z422" s="1">
        <f t="shared" si="259"/>
        <v>24.731721798134014</v>
      </c>
      <c r="AA422" s="1">
        <f t="shared" si="259"/>
        <v>19.068906115417743</v>
      </c>
      <c r="AB422" s="1">
        <f t="shared" si="259"/>
        <v>19.068906115417743</v>
      </c>
      <c r="AC422">
        <f t="shared" si="259"/>
        <v>19.068906115417743</v>
      </c>
      <c r="AD422">
        <f t="shared" si="259"/>
        <v>19.068906115417743</v>
      </c>
      <c r="AE422">
        <f t="shared" si="259"/>
        <v>22.25211420916018</v>
      </c>
      <c r="AF422">
        <f t="shared" si="259"/>
        <v>30.07817053085013</v>
      </c>
      <c r="AG422">
        <f t="shared" si="259"/>
        <v>137.66770752016654</v>
      </c>
      <c r="AH422" t="e">
        <f t="shared" si="259"/>
        <v>#DIV/0!</v>
      </c>
      <c r="AI422" t="e">
        <f t="shared" si="259"/>
        <v>#DIV/0!</v>
      </c>
      <c r="AJ422" t="e">
        <f t="shared" si="259"/>
        <v>#DIV/0!</v>
      </c>
      <c r="AK422" t="e">
        <f t="shared" si="259"/>
        <v>#DIV/0!</v>
      </c>
      <c r="AL422" t="e">
        <f t="shared" si="259"/>
        <v>#DIV/0!</v>
      </c>
      <c r="AM422" t="e">
        <f t="shared" si="259"/>
        <v>#DIV/0!</v>
      </c>
      <c r="AN422">
        <f t="shared" si="259"/>
        <v>907.23757904245713</v>
      </c>
      <c r="AO422">
        <f t="shared" si="259"/>
        <v>120.89948236427109</v>
      </c>
      <c r="AP422">
        <f t="shared" si="259"/>
        <v>64.765073837621728</v>
      </c>
      <c r="AQ422">
        <f t="shared" si="259"/>
        <v>35.279867917237503</v>
      </c>
      <c r="AR422">
        <f t="shared" si="259"/>
        <v>24.584759247019655</v>
      </c>
      <c r="AS422">
        <f t="shared" si="259"/>
        <v>24.584759247019655</v>
      </c>
      <c r="AT422">
        <f t="shared" si="259"/>
        <v>24.584759247019655</v>
      </c>
      <c r="AU422">
        <f t="shared" si="259"/>
        <v>23.068587962962965</v>
      </c>
      <c r="AV422">
        <f t="shared" si="259"/>
        <v>20.405516735679782</v>
      </c>
      <c r="AW422">
        <f t="shared" si="259"/>
        <v>16.369937865497075</v>
      </c>
      <c r="AX422">
        <f t="shared" si="259"/>
        <v>11.048569938515591</v>
      </c>
      <c r="AY422">
        <f t="shared" si="259"/>
        <v>6.9285783179012341</v>
      </c>
      <c r="AZ422">
        <f t="shared" si="259"/>
        <v>4.7240306712962967</v>
      </c>
      <c r="BA422">
        <f t="shared" si="259"/>
        <v>10.807994764624436</v>
      </c>
      <c r="BB422">
        <f t="shared" si="259"/>
        <v>10.88052799823633</v>
      </c>
      <c r="BC422">
        <f t="shared" si="259"/>
        <v>10.349435152965436</v>
      </c>
      <c r="BD422">
        <f t="shared" si="259"/>
        <v>8.970260168732997</v>
      </c>
      <c r="BE422">
        <f t="shared" si="259"/>
        <v>7.1782275236449289</v>
      </c>
      <c r="BF422">
        <f t="shared" si="259"/>
        <v>5.609165922653677</v>
      </c>
      <c r="BG422">
        <f t="shared" si="259"/>
        <v>9.6610200999551736</v>
      </c>
      <c r="BH422">
        <f t="shared" si="259"/>
        <v>9.2143181169693875</v>
      </c>
      <c r="BI422">
        <f t="shared" si="259"/>
        <v>8.2443898941305047</v>
      </c>
      <c r="BJ422">
        <f t="shared" si="259"/>
        <v>7.4821703994239801</v>
      </c>
      <c r="BK422">
        <f t="shared" si="259"/>
        <v>11.375582612692885</v>
      </c>
      <c r="BL422">
        <f t="shared" si="259"/>
        <v>10.523048387702772</v>
      </c>
      <c r="BM422">
        <f t="shared" si="259"/>
        <v>9.0871509518053362</v>
      </c>
      <c r="BN422">
        <f t="shared" si="259"/>
        <v>8.064834787038059</v>
      </c>
      <c r="BO422">
        <f t="shared" si="259"/>
        <v>6.6047354076287661</v>
      </c>
      <c r="BP422">
        <f t="shared" si="259"/>
        <v>10.750260911044219</v>
      </c>
      <c r="BQ422">
        <f t="shared" si="259"/>
        <v>9.2067599622577649</v>
      </c>
      <c r="BR422">
        <f t="shared" si="259"/>
        <v>9.1928840370613845</v>
      </c>
      <c r="BS422">
        <f t="shared" si="259"/>
        <v>9.5635052035741808</v>
      </c>
      <c r="BT422">
        <f t="shared" si="259"/>
        <v>8.8364860065797615</v>
      </c>
      <c r="BU422">
        <f t="shared" si="259"/>
        <v>8.0233653194075121</v>
      </c>
      <c r="BV422">
        <f t="shared" si="259"/>
        <v>7.8519189518077885</v>
      </c>
      <c r="BW422">
        <f t="shared" si="259"/>
        <v>16.222430492874913</v>
      </c>
      <c r="BX422">
        <f t="shared" si="259"/>
        <v>57.806670274170237</v>
      </c>
      <c r="BY422" t="e">
        <f t="shared" si="259"/>
        <v>#DIV/0!</v>
      </c>
      <c r="BZ422" t="e">
        <f t="shared" si="259"/>
        <v>#DIV/0!</v>
      </c>
    </row>
    <row r="423" spans="1:78" x14ac:dyDescent="0.25">
      <c r="G423" t="s">
        <v>95</v>
      </c>
      <c r="I423" s="39">
        <v>36</v>
      </c>
      <c r="J423" s="39">
        <f>I423+J420-J418</f>
        <v>36</v>
      </c>
      <c r="K423" s="39">
        <f t="shared" ref="K423:U423" si="260">J423+K420-K418</f>
        <v>35.957475000000002</v>
      </c>
      <c r="L423" s="39">
        <f t="shared" si="260"/>
        <v>35.957475000000002</v>
      </c>
      <c r="M423" s="39">
        <f t="shared" si="260"/>
        <v>35.93385</v>
      </c>
      <c r="N423" s="39">
        <f t="shared" si="260"/>
        <v>35.93385</v>
      </c>
      <c r="O423" s="39">
        <f t="shared" si="260"/>
        <v>35.93385</v>
      </c>
      <c r="P423" s="39">
        <f t="shared" si="260"/>
        <v>35.93385</v>
      </c>
      <c r="Q423" s="39">
        <f t="shared" si="260"/>
        <v>35.93385</v>
      </c>
      <c r="R423" s="39">
        <f t="shared" si="260"/>
        <v>35.93385</v>
      </c>
      <c r="S423" s="39">
        <f t="shared" si="260"/>
        <v>35.93385</v>
      </c>
      <c r="T423" s="39">
        <f t="shared" si="260"/>
        <v>35.829900000000002</v>
      </c>
      <c r="U423" s="39">
        <f t="shared" si="260"/>
        <v>35.503875000000001</v>
      </c>
      <c r="V423" s="20">
        <v>24</v>
      </c>
      <c r="W423" s="39">
        <f t="shared" ref="W423:BZ423" si="261">V423+W420-W418</f>
        <v>23.754300000000001</v>
      </c>
      <c r="X423" s="39">
        <f t="shared" si="261"/>
        <v>23.466075</v>
      </c>
      <c r="Y423" s="39">
        <f t="shared" si="261"/>
        <v>22.639199999999999</v>
      </c>
      <c r="Z423" s="1">
        <f t="shared" si="261"/>
        <v>21.869025000000001</v>
      </c>
      <c r="AA423" s="1">
        <f t="shared" si="261"/>
        <v>21.585525000000001</v>
      </c>
      <c r="AB423" s="1">
        <f t="shared" si="261"/>
        <v>21.585525000000001</v>
      </c>
      <c r="AC423" s="39">
        <f t="shared" si="261"/>
        <v>21.585525000000001</v>
      </c>
      <c r="AD423" s="39">
        <f t="shared" si="261"/>
        <v>21.585525000000001</v>
      </c>
      <c r="AE423" s="39">
        <f t="shared" si="261"/>
        <v>19.931775000000002</v>
      </c>
      <c r="AF423" s="39">
        <f t="shared" si="261"/>
        <v>17.805525000000003</v>
      </c>
      <c r="AG423" s="39">
        <f t="shared" si="261"/>
        <v>39.679275000000004</v>
      </c>
      <c r="AH423" s="39">
        <f t="shared" si="261"/>
        <v>37.661700000000003</v>
      </c>
      <c r="AI423" s="39">
        <f t="shared" si="261"/>
        <v>37.661700000000003</v>
      </c>
      <c r="AJ423" s="39">
        <f t="shared" si="261"/>
        <v>37.661700000000003</v>
      </c>
      <c r="AK423" s="39">
        <f t="shared" si="261"/>
        <v>37.661700000000003</v>
      </c>
      <c r="AL423" s="39">
        <f t="shared" si="261"/>
        <v>37.661700000000003</v>
      </c>
      <c r="AM423" s="39">
        <f t="shared" si="261"/>
        <v>37.661700000000003</v>
      </c>
      <c r="AN423" s="39">
        <f t="shared" si="261"/>
        <v>37.661700000000003</v>
      </c>
      <c r="AO423" s="39">
        <f t="shared" si="261"/>
        <v>37.661700000000003</v>
      </c>
      <c r="AP423" s="39">
        <f t="shared" si="261"/>
        <v>37.661700000000003</v>
      </c>
      <c r="AQ423" s="39">
        <f t="shared" si="261"/>
        <v>37.661700000000003</v>
      </c>
      <c r="AR423" s="39">
        <f t="shared" si="261"/>
        <v>37.661700000000003</v>
      </c>
      <c r="AS423" s="39">
        <f t="shared" si="261"/>
        <v>37.661700000000003</v>
      </c>
      <c r="AT423" s="39">
        <f t="shared" si="261"/>
        <v>37.661700000000003</v>
      </c>
      <c r="AU423" s="39">
        <f t="shared" si="261"/>
        <v>37.371112500000002</v>
      </c>
      <c r="AV423" s="39">
        <f t="shared" si="261"/>
        <v>35.481112500000002</v>
      </c>
      <c r="AW423" s="39">
        <f t="shared" si="261"/>
        <v>33.591112500000001</v>
      </c>
      <c r="AX423" s="39">
        <f t="shared" si="261"/>
        <v>30.1891125</v>
      </c>
      <c r="AY423" s="39">
        <f t="shared" si="261"/>
        <v>26.938312500000002</v>
      </c>
      <c r="AZ423" s="39">
        <f t="shared" si="261"/>
        <v>26.938312500000002</v>
      </c>
      <c r="BA423" s="39">
        <f t="shared" si="261"/>
        <v>74.938312499999995</v>
      </c>
      <c r="BB423" s="39">
        <f t="shared" si="261"/>
        <v>74.031112499999992</v>
      </c>
      <c r="BC423" s="39">
        <f t="shared" si="261"/>
        <v>71.309512499999997</v>
      </c>
      <c r="BD423" s="39">
        <f t="shared" si="261"/>
        <v>67.227112500000004</v>
      </c>
      <c r="BE423" s="39">
        <f t="shared" si="261"/>
        <v>59.062312500000004</v>
      </c>
      <c r="BF423" s="39">
        <f t="shared" si="261"/>
        <v>47.722312500000001</v>
      </c>
      <c r="BG423" s="39">
        <f t="shared" si="261"/>
        <v>83.0215125</v>
      </c>
      <c r="BH423" s="39">
        <f t="shared" si="261"/>
        <v>74.403112500000006</v>
      </c>
      <c r="BI423" s="39">
        <f t="shared" si="261"/>
        <v>74.403112500000006</v>
      </c>
      <c r="BJ423" s="39">
        <f t="shared" si="261"/>
        <v>71.078224500000005</v>
      </c>
      <c r="BK423" s="39">
        <f t="shared" si="261"/>
        <v>110.76600450000001</v>
      </c>
      <c r="BL423" s="39">
        <f t="shared" si="261"/>
        <v>97.466452500000003</v>
      </c>
      <c r="BM423" s="39">
        <f t="shared" si="261"/>
        <v>84.166900499999997</v>
      </c>
      <c r="BN423" s="39">
        <f t="shared" si="261"/>
        <v>70.867348499999991</v>
      </c>
      <c r="BO423" s="39">
        <f t="shared" si="261"/>
        <v>65.880016499999996</v>
      </c>
      <c r="BP423" s="39">
        <f t="shared" si="261"/>
        <v>107.23024049999999</v>
      </c>
      <c r="BQ423" s="39">
        <f t="shared" si="261"/>
        <v>100.58046449999999</v>
      </c>
      <c r="BR423" s="39">
        <f t="shared" si="261"/>
        <v>90.605800499999987</v>
      </c>
      <c r="BS423" s="39">
        <f t="shared" si="261"/>
        <v>80.631136499999982</v>
      </c>
      <c r="BT423" s="39">
        <f t="shared" si="261"/>
        <v>67.331584499999977</v>
      </c>
      <c r="BU423" s="39">
        <f t="shared" si="261"/>
        <v>57.356920499999973</v>
      </c>
      <c r="BV423" s="39">
        <f t="shared" si="261"/>
        <v>44.057368499999967</v>
      </c>
      <c r="BW423" s="39">
        <f t="shared" si="261"/>
        <v>85.407592499999964</v>
      </c>
      <c r="BX423" s="39">
        <f t="shared" si="261"/>
        <v>72.108040499999959</v>
      </c>
      <c r="BY423" s="39">
        <f t="shared" si="261"/>
        <v>69.613240499999961</v>
      </c>
      <c r="BZ423" s="39">
        <f t="shared" si="261"/>
        <v>69.613240499999961</v>
      </c>
    </row>
    <row r="425" spans="1:78" x14ac:dyDescent="0.25">
      <c r="A425" t="s">
        <v>156</v>
      </c>
      <c r="B425" t="s">
        <v>223</v>
      </c>
      <c r="C425">
        <v>1</v>
      </c>
      <c r="E425">
        <v>16</v>
      </c>
      <c r="G425" t="s">
        <v>102</v>
      </c>
      <c r="H425">
        <f>SUM(I427:BZ427)</f>
        <v>3635</v>
      </c>
      <c r="I425" s="39">
        <f>$C$425*'[1]Production plan'!C180/8</f>
        <v>0</v>
      </c>
      <c r="J425" s="39">
        <f>$C$425*'[1]Production plan'!D180/8</f>
        <v>0</v>
      </c>
      <c r="K425" s="39">
        <f>$C$425*'[1]Production plan'!E180/8</f>
        <v>1.125</v>
      </c>
      <c r="L425" s="39">
        <f>$C$425*'[1]Production plan'!F180/8</f>
        <v>0</v>
      </c>
      <c r="M425" s="39">
        <f>$C$425*'[1]Production plan'!G180/8</f>
        <v>0.625</v>
      </c>
      <c r="N425" s="39">
        <f>$C$425*'[1]Production plan'!H180/8</f>
        <v>0</v>
      </c>
      <c r="O425" s="39">
        <f>$C$425*'[1]Production plan'!I180/8</f>
        <v>0</v>
      </c>
      <c r="P425" s="39">
        <f>$C$425*'[1]Production plan'!J180/8</f>
        <v>0</v>
      </c>
      <c r="Q425" s="39">
        <f>$C$425*'[1]Production plan'!K180/8</f>
        <v>0</v>
      </c>
      <c r="R425" s="39">
        <f>$C$425*'[1]Production plan'!L180/8</f>
        <v>0</v>
      </c>
      <c r="S425" s="39">
        <f>$C$425*'[1]Production plan'!M180/8</f>
        <v>0</v>
      </c>
      <c r="T425" s="39">
        <f>$C$425*'[1]Production plan'!N180/8</f>
        <v>2.75</v>
      </c>
      <c r="U425" s="39">
        <f>$C$425*'[1]Production plan'!O180/8</f>
        <v>8.625</v>
      </c>
      <c r="V425" s="39">
        <f>$C$425*'[1]Production plan'!P180/8</f>
        <v>6.875</v>
      </c>
      <c r="W425" s="39">
        <f>$C$425*'[1]Production plan'!Q180/8</f>
        <v>6.5</v>
      </c>
      <c r="X425" s="39">
        <f>$C$425*'[1]Production plan'!R180/8</f>
        <v>7.625</v>
      </c>
      <c r="Y425" s="39">
        <f>$C$425*'[1]Production plan'!S180/8</f>
        <v>21.875</v>
      </c>
      <c r="Z425" s="22">
        <f>$C$425*'[1]Production plan'!T180/8</f>
        <v>20.375</v>
      </c>
      <c r="AA425" s="22">
        <f>$C$425*'[1]Production plan'!U180/8</f>
        <v>7.5</v>
      </c>
      <c r="AB425" s="1">
        <f>$C$425*'[1]Production plan'!V180/8</f>
        <v>0</v>
      </c>
      <c r="AC425" s="39">
        <f>$C$425*'[1]Production plan'!W180/8</f>
        <v>0</v>
      </c>
      <c r="AD425" s="39">
        <f>$C$425*'[1]Production plan'!X180/8</f>
        <v>0</v>
      </c>
      <c r="AE425" s="39">
        <f>$C$425*'[1]Production plan'!Y180/8</f>
        <v>43.75</v>
      </c>
      <c r="AF425" s="39">
        <f>$C$425*'[1]Production plan'!Z180/8</f>
        <v>56.25</v>
      </c>
      <c r="AG425" s="39">
        <f>$C$425*'[1]Production plan'!AA180/8</f>
        <v>56.25</v>
      </c>
      <c r="AH425" s="39">
        <f>$C$425*'[1]Production plan'!AB180/8</f>
        <v>53.375</v>
      </c>
      <c r="AI425" s="39">
        <f>$C$425*'[1]Production plan'!AC180/8</f>
        <v>0</v>
      </c>
      <c r="AJ425" s="39">
        <f>$C$425*'[1]Production plan'!AD171/8</f>
        <v>0</v>
      </c>
      <c r="AK425" s="39">
        <f>$C$425*'[1]Production plan'!AE171/8</f>
        <v>0</v>
      </c>
      <c r="AL425" s="39">
        <f>$C$425*'[1]Production plan'!AF171/8</f>
        <v>0</v>
      </c>
      <c r="AM425" s="39">
        <f>$C$425*'[1]Production plan'!AG171/8</f>
        <v>0</v>
      </c>
      <c r="AN425" s="39">
        <f>$C$425*'[1]Production plan'!AH171/8</f>
        <v>0</v>
      </c>
      <c r="AO425" s="39">
        <f>$C$425*'[1]Production plan'!AI171/8</f>
        <v>0</v>
      </c>
      <c r="AP425" s="39">
        <f>$C$425*'[1]Production plan'!AJ171/8</f>
        <v>0</v>
      </c>
      <c r="AQ425" s="39">
        <f>$C$425*'[1]Production plan'!AK171/8</f>
        <v>0</v>
      </c>
      <c r="AR425" s="39">
        <f>$C$425*'[1]Production plan'!AL171/8</f>
        <v>0</v>
      </c>
      <c r="AS425" s="39">
        <f>$C$425*'[1]Production plan'!AM171/8</f>
        <v>0</v>
      </c>
      <c r="AT425" s="39">
        <f>$C$425*'[1]Production plan'!AN171/8</f>
        <v>0</v>
      </c>
      <c r="AU425" s="39">
        <f>$C$425*'[1]Production plan'!AO171/8</f>
        <v>0</v>
      </c>
      <c r="AV425" s="39">
        <f>$C$425*'[1]Production plan'!AP171/8</f>
        <v>0</v>
      </c>
      <c r="AW425" s="39">
        <f>$C$425*'[1]Production plan'!AQ171/8</f>
        <v>0</v>
      </c>
      <c r="AX425" s="39">
        <f>$C$425*'[1]Production plan'!AR171/8</f>
        <v>0</v>
      </c>
      <c r="AY425" s="39">
        <f>$C$425*'[1]Production plan'!AS171/8</f>
        <v>0</v>
      </c>
      <c r="AZ425" s="39">
        <f>$C$425*'[1]Production plan'!AT171/8</f>
        <v>0</v>
      </c>
      <c r="BA425" s="39">
        <f>$C$425*'[1]Production plan'!AU171/8</f>
        <v>0</v>
      </c>
      <c r="BB425" s="39">
        <f>$C$425*'[1]Production plan'!AV171/8</f>
        <v>24</v>
      </c>
      <c r="BC425" s="39">
        <f>$C$425*'[1]Production plan'!AW171/8</f>
        <v>72</v>
      </c>
      <c r="BD425" s="39">
        <f>$C$425*'[1]Production plan'!AX171/8</f>
        <v>108</v>
      </c>
      <c r="BE425" s="39">
        <f>$C$425*'[1]Production plan'!AY171/8</f>
        <v>216</v>
      </c>
      <c r="BF425" s="39">
        <f>$C$425*'[1]Production plan'!AZ171/8</f>
        <v>300</v>
      </c>
      <c r="BG425" s="39">
        <f>$C$425*'[1]Production plan'!BA171/8</f>
        <v>336</v>
      </c>
      <c r="BH425" s="39">
        <f>$C$425*'[1]Production plan'!BB171/8</f>
        <v>228</v>
      </c>
      <c r="BI425" s="39">
        <f>$C$425*'[1]Production plan'!BC171/8</f>
        <v>0</v>
      </c>
      <c r="BJ425" s="39">
        <f>$C$425*'[1]Production plan'!BD171/8</f>
        <v>0</v>
      </c>
      <c r="BK425" s="39">
        <f>$C$425*'[1]Production plan'!BE171/8</f>
        <v>0</v>
      </c>
      <c r="BL425" s="39">
        <f>$C$425*'[1]Production plan'!BF171/8</f>
        <v>0</v>
      </c>
      <c r="BM425" s="39">
        <f>$C$425*'[1]Production plan'!BG171/8</f>
        <v>0</v>
      </c>
      <c r="BN425" s="39">
        <f>$C$425*'[1]Production plan'!BH171/8</f>
        <v>0</v>
      </c>
      <c r="BO425" s="39">
        <f>$C$425*'[1]Production plan'!BI171/8</f>
        <v>0</v>
      </c>
      <c r="BP425" s="39">
        <f>$C$425*'[1]Production plan'!BJ171/8</f>
        <v>175.92000000000002</v>
      </c>
      <c r="BQ425" s="39">
        <f>$C$425*'[1]Production plan'!BK171/8</f>
        <v>175.92000000000002</v>
      </c>
      <c r="BR425" s="39">
        <f>$C$425*'[1]Production plan'!BL171/8</f>
        <v>263.88</v>
      </c>
      <c r="BS425" s="39">
        <f>$C$425*'[1]Production plan'!BM171/8</f>
        <v>263.88</v>
      </c>
      <c r="BT425" s="39">
        <f>$C$425*'[1]Production plan'!BN171/8</f>
        <v>351.84000000000003</v>
      </c>
      <c r="BU425" s="39">
        <f>$C$425*'[1]Production plan'!BO171/8</f>
        <v>263.88</v>
      </c>
      <c r="BV425" s="39">
        <f>$C$425*'[1]Production plan'!BP171/8</f>
        <v>351.84000000000003</v>
      </c>
      <c r="BW425" s="39">
        <f>$C$425*'[1]Production plan'!BQ171/8</f>
        <v>0</v>
      </c>
      <c r="BX425" s="39">
        <f>$C$425*'[1]Production plan'!BR171/8</f>
        <v>0</v>
      </c>
      <c r="BY425" s="39">
        <f>$C$425*'[1]Production plan'!BS171/8</f>
        <v>0</v>
      </c>
      <c r="BZ425" s="39">
        <f>$C$425*'[1]Production plan'!BT171/8</f>
        <v>0</v>
      </c>
    </row>
    <row r="426" spans="1:78" hidden="1" x14ac:dyDescent="0.25"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</row>
    <row r="427" spans="1:78" x14ac:dyDescent="0.25">
      <c r="G427" t="s">
        <v>103</v>
      </c>
      <c r="O427" s="40">
        <v>103</v>
      </c>
      <c r="X427" s="40">
        <v>32</v>
      </c>
      <c r="AQ427">
        <v>250</v>
      </c>
      <c r="AV427">
        <v>250</v>
      </c>
      <c r="BB427">
        <v>500</v>
      </c>
      <c r="BD427">
        <v>500</v>
      </c>
      <c r="BF427">
        <v>500</v>
      </c>
      <c r="BM427">
        <v>500</v>
      </c>
      <c r="BO427">
        <v>500</v>
      </c>
      <c r="BR427">
        <v>500</v>
      </c>
    </row>
    <row r="428" spans="1:78" hidden="1" x14ac:dyDescent="0.25">
      <c r="O428" s="40"/>
    </row>
    <row r="429" spans="1:78" x14ac:dyDescent="0.25">
      <c r="G429" t="s">
        <v>92</v>
      </c>
      <c r="I429">
        <f t="shared" ref="I429:O429" si="262">I430/AVERAGE(J425:P425)</f>
        <v>488</v>
      </c>
      <c r="J429">
        <f t="shared" si="262"/>
        <v>488</v>
      </c>
      <c r="K429">
        <f t="shared" si="262"/>
        <v>1353.8</v>
      </c>
      <c r="L429">
        <f t="shared" si="262"/>
        <v>1353.8</v>
      </c>
      <c r="M429">
        <f t="shared" si="262"/>
        <v>306.09090909090912</v>
      </c>
      <c r="N429">
        <f t="shared" si="262"/>
        <v>74</v>
      </c>
      <c r="O429">
        <f t="shared" si="262"/>
        <v>85.630136986301366</v>
      </c>
      <c r="P429">
        <f>P430/AVERAGE(Q425:W425)</f>
        <v>63.141414141414145</v>
      </c>
      <c r="Q429">
        <f t="shared" ref="Q429:BZ429" si="263">Q430/AVERAGE(R425:X425)</f>
        <v>48.270270270270274</v>
      </c>
      <c r="R429">
        <f t="shared" si="263"/>
        <v>28.806451612903224</v>
      </c>
      <c r="S429">
        <f t="shared" si="263"/>
        <v>20.941373534338357</v>
      </c>
      <c r="T429">
        <f t="shared" si="263"/>
        <v>19.445669291338582</v>
      </c>
      <c r="U429">
        <f t="shared" si="263"/>
        <v>20.962897526501767</v>
      </c>
      <c r="V429">
        <f t="shared" si="263"/>
        <v>21.917808219178081</v>
      </c>
      <c r="W429">
        <f t="shared" si="263"/>
        <v>23.607843137254903</v>
      </c>
      <c r="X429">
        <f t="shared" si="263"/>
        <v>16.311497326203209</v>
      </c>
      <c r="Y429">
        <f t="shared" si="263"/>
        <v>10.729227761485827</v>
      </c>
      <c r="Z429" s="1">
        <f t="shared" si="263"/>
        <v>7.5076335877862599</v>
      </c>
      <c r="AA429" s="1">
        <f t="shared" si="263"/>
        <v>5.6141920095408464</v>
      </c>
      <c r="AB429" s="1">
        <f t="shared" si="263"/>
        <v>5.6141920095408464</v>
      </c>
      <c r="AC429">
        <f t="shared" si="263"/>
        <v>5.6141920095408464</v>
      </c>
      <c r="AD429">
        <f t="shared" si="263"/>
        <v>5.6141920095408464</v>
      </c>
      <c r="AE429">
        <f t="shared" si="263"/>
        <v>5.248681235870384</v>
      </c>
      <c r="AF429">
        <f t="shared" si="263"/>
        <v>4.3500570125427593</v>
      </c>
      <c r="AG429">
        <f t="shared" si="263"/>
        <v>1.5573770491803278</v>
      </c>
      <c r="AH429" t="e">
        <f t="shared" si="263"/>
        <v>#DIV/0!</v>
      </c>
      <c r="AI429" t="e">
        <f t="shared" si="263"/>
        <v>#DIV/0!</v>
      </c>
      <c r="AJ429" t="e">
        <f t="shared" si="263"/>
        <v>#DIV/0!</v>
      </c>
      <c r="AK429" t="e">
        <f t="shared" si="263"/>
        <v>#DIV/0!</v>
      </c>
      <c r="AL429" t="e">
        <f t="shared" si="263"/>
        <v>#DIV/0!</v>
      </c>
      <c r="AM429" t="e">
        <f t="shared" si="263"/>
        <v>#DIV/0!</v>
      </c>
      <c r="AN429" t="e">
        <f t="shared" si="263"/>
        <v>#DIV/0!</v>
      </c>
      <c r="AO429" t="e">
        <f t="shared" si="263"/>
        <v>#DIV/0!</v>
      </c>
      <c r="AP429" t="e">
        <f t="shared" si="263"/>
        <v>#DIV/0!</v>
      </c>
      <c r="AQ429" t="e">
        <f t="shared" si="263"/>
        <v>#DIV/0!</v>
      </c>
      <c r="AR429" t="e">
        <f t="shared" si="263"/>
        <v>#DIV/0!</v>
      </c>
      <c r="AS429" t="e">
        <f t="shared" si="263"/>
        <v>#DIV/0!</v>
      </c>
      <c r="AT429" t="e">
        <f t="shared" si="263"/>
        <v>#DIV/0!</v>
      </c>
      <c r="AU429">
        <f t="shared" si="263"/>
        <v>60.8125</v>
      </c>
      <c r="AV429">
        <f t="shared" si="263"/>
        <v>33.432291666666671</v>
      </c>
      <c r="AW429">
        <f t="shared" si="263"/>
        <v>15.732843137254902</v>
      </c>
      <c r="AX429">
        <f t="shared" si="263"/>
        <v>7.6416666666666666</v>
      </c>
      <c r="AY429">
        <f t="shared" si="263"/>
        <v>4.4576388888888889</v>
      </c>
      <c r="AZ429">
        <f t="shared" si="263"/>
        <v>3.0392992424242422</v>
      </c>
      <c r="BA429">
        <f t="shared" si="263"/>
        <v>2.4996105919003115</v>
      </c>
      <c r="BB429">
        <f t="shared" si="263"/>
        <v>5.1916666666666664</v>
      </c>
      <c r="BC429">
        <f t="shared" si="263"/>
        <v>5.0820707070707067</v>
      </c>
      <c r="BD429">
        <f t="shared" si="263"/>
        <v>8.1310185185185198</v>
      </c>
      <c r="BE429">
        <f t="shared" si="263"/>
        <v>8.4137731481481488</v>
      </c>
      <c r="BF429">
        <f t="shared" si="263"/>
        <v>15.37145390070922</v>
      </c>
      <c r="BG429">
        <f t="shared" si="263"/>
        <v>27.708333333333336</v>
      </c>
      <c r="BH429" t="e">
        <f t="shared" si="263"/>
        <v>#DIV/0!</v>
      </c>
      <c r="BI429">
        <f t="shared" si="263"/>
        <v>26.838904047294221</v>
      </c>
      <c r="BJ429">
        <f t="shared" si="263"/>
        <v>13.419452023647111</v>
      </c>
      <c r="BK429">
        <f t="shared" si="263"/>
        <v>7.6682582992269204</v>
      </c>
      <c r="BL429">
        <f t="shared" si="263"/>
        <v>5.3677808094588446</v>
      </c>
      <c r="BM429">
        <f t="shared" si="263"/>
        <v>6.6763301500682122</v>
      </c>
      <c r="BN429">
        <f t="shared" si="263"/>
        <v>5.498154241232645</v>
      </c>
      <c r="BO429">
        <f t="shared" si="263"/>
        <v>6.3456874336819755</v>
      </c>
      <c r="BP429">
        <f t="shared" si="263"/>
        <v>6.2768124267011309</v>
      </c>
      <c r="BQ429">
        <f t="shared" si="263"/>
        <v>6.1917315357247933</v>
      </c>
      <c r="BR429">
        <f t="shared" si="263"/>
        <v>8.8607321509777144</v>
      </c>
      <c r="BS429">
        <f t="shared" si="263"/>
        <v>9.3682045557898181</v>
      </c>
      <c r="BT429">
        <f t="shared" si="263"/>
        <v>9.1898265445332257</v>
      </c>
      <c r="BU429">
        <f t="shared" si="263"/>
        <v>9.651830377444286</v>
      </c>
      <c r="BV429" t="e">
        <f t="shared" si="263"/>
        <v>#DIV/0!</v>
      </c>
      <c r="BW429" t="e">
        <f t="shared" si="263"/>
        <v>#DIV/0!</v>
      </c>
      <c r="BX429" t="e">
        <f t="shared" si="263"/>
        <v>#DIV/0!</v>
      </c>
      <c r="BY429" t="e">
        <f t="shared" si="263"/>
        <v>#DIV/0!</v>
      </c>
      <c r="BZ429" t="e">
        <f t="shared" si="263"/>
        <v>#DIV/0!</v>
      </c>
    </row>
    <row r="430" spans="1:78" x14ac:dyDescent="0.25">
      <c r="G430" t="s">
        <v>95</v>
      </c>
      <c r="I430" s="39">
        <v>122</v>
      </c>
      <c r="J430" s="39">
        <f>I430+J427-J425</f>
        <v>122</v>
      </c>
      <c r="K430" s="39">
        <f t="shared" ref="K430:U430" si="264">J430+K427-K425</f>
        <v>120.875</v>
      </c>
      <c r="L430" s="39">
        <f t="shared" si="264"/>
        <v>120.875</v>
      </c>
      <c r="M430" s="39">
        <f t="shared" si="264"/>
        <v>120.25</v>
      </c>
      <c r="N430" s="39">
        <f t="shared" si="264"/>
        <v>120.25</v>
      </c>
      <c r="O430" s="39">
        <f t="shared" si="264"/>
        <v>223.25</v>
      </c>
      <c r="P430" s="39">
        <f t="shared" si="264"/>
        <v>223.25</v>
      </c>
      <c r="Q430" s="39">
        <f t="shared" si="264"/>
        <v>223.25</v>
      </c>
      <c r="R430" s="39">
        <f t="shared" si="264"/>
        <v>223.25</v>
      </c>
      <c r="S430" s="39">
        <f t="shared" si="264"/>
        <v>223.25</v>
      </c>
      <c r="T430" s="39">
        <f t="shared" si="264"/>
        <v>220.5</v>
      </c>
      <c r="U430" s="39">
        <f t="shared" si="264"/>
        <v>211.875</v>
      </c>
      <c r="V430" s="20">
        <v>200</v>
      </c>
      <c r="W430" s="39">
        <f t="shared" ref="W430:BZ430" si="265">V430+W427-W425</f>
        <v>193.5</v>
      </c>
      <c r="X430" s="39">
        <f t="shared" si="265"/>
        <v>217.875</v>
      </c>
      <c r="Y430" s="39">
        <f t="shared" si="265"/>
        <v>196</v>
      </c>
      <c r="Z430" s="1">
        <f t="shared" si="265"/>
        <v>175.625</v>
      </c>
      <c r="AA430" s="1">
        <f t="shared" si="265"/>
        <v>168.125</v>
      </c>
      <c r="AB430" s="1">
        <f t="shared" si="265"/>
        <v>168.125</v>
      </c>
      <c r="AC430" s="39">
        <f t="shared" si="265"/>
        <v>168.125</v>
      </c>
      <c r="AD430" s="39">
        <f t="shared" si="265"/>
        <v>168.125</v>
      </c>
      <c r="AE430" s="39">
        <f t="shared" si="265"/>
        <v>124.375</v>
      </c>
      <c r="AF430" s="39">
        <f t="shared" si="265"/>
        <v>68.125</v>
      </c>
      <c r="AG430" s="39">
        <f t="shared" si="265"/>
        <v>11.875</v>
      </c>
      <c r="AH430" s="39">
        <f t="shared" si="265"/>
        <v>-41.5</v>
      </c>
      <c r="AI430" s="39">
        <f t="shared" si="265"/>
        <v>-41.5</v>
      </c>
      <c r="AJ430" s="39">
        <f t="shared" si="265"/>
        <v>-41.5</v>
      </c>
      <c r="AK430" s="39">
        <f t="shared" si="265"/>
        <v>-41.5</v>
      </c>
      <c r="AL430" s="39">
        <f t="shared" si="265"/>
        <v>-41.5</v>
      </c>
      <c r="AM430" s="39">
        <f t="shared" si="265"/>
        <v>-41.5</v>
      </c>
      <c r="AN430" s="39">
        <f t="shared" si="265"/>
        <v>-41.5</v>
      </c>
      <c r="AO430" s="39">
        <f t="shared" si="265"/>
        <v>-41.5</v>
      </c>
      <c r="AP430" s="39">
        <f t="shared" si="265"/>
        <v>-41.5</v>
      </c>
      <c r="AQ430" s="39">
        <f t="shared" si="265"/>
        <v>208.5</v>
      </c>
      <c r="AR430" s="39">
        <f t="shared" si="265"/>
        <v>208.5</v>
      </c>
      <c r="AS430" s="39">
        <f t="shared" si="265"/>
        <v>208.5</v>
      </c>
      <c r="AT430" s="39">
        <f t="shared" si="265"/>
        <v>208.5</v>
      </c>
      <c r="AU430" s="39">
        <f t="shared" si="265"/>
        <v>208.5</v>
      </c>
      <c r="AV430" s="39">
        <f t="shared" si="265"/>
        <v>458.5</v>
      </c>
      <c r="AW430" s="39">
        <f t="shared" si="265"/>
        <v>458.5</v>
      </c>
      <c r="AX430" s="39">
        <f t="shared" si="265"/>
        <v>458.5</v>
      </c>
      <c r="AY430" s="39">
        <f t="shared" si="265"/>
        <v>458.5</v>
      </c>
      <c r="AZ430" s="39">
        <f t="shared" si="265"/>
        <v>458.5</v>
      </c>
      <c r="BA430" s="39">
        <f t="shared" si="265"/>
        <v>458.5</v>
      </c>
      <c r="BB430" s="39">
        <f t="shared" si="265"/>
        <v>934.5</v>
      </c>
      <c r="BC430" s="39">
        <f t="shared" si="265"/>
        <v>862.5</v>
      </c>
      <c r="BD430" s="39">
        <f t="shared" si="265"/>
        <v>1254.5</v>
      </c>
      <c r="BE430" s="39">
        <f t="shared" si="265"/>
        <v>1038.5</v>
      </c>
      <c r="BF430" s="39">
        <f t="shared" si="265"/>
        <v>1238.5</v>
      </c>
      <c r="BG430" s="39">
        <f t="shared" si="265"/>
        <v>902.5</v>
      </c>
      <c r="BH430" s="39">
        <f t="shared" si="265"/>
        <v>674.5</v>
      </c>
      <c r="BI430" s="39">
        <f t="shared" si="265"/>
        <v>674.5</v>
      </c>
      <c r="BJ430" s="39">
        <f t="shared" si="265"/>
        <v>674.5</v>
      </c>
      <c r="BK430" s="39">
        <f t="shared" si="265"/>
        <v>674.5</v>
      </c>
      <c r="BL430" s="39">
        <f t="shared" si="265"/>
        <v>674.5</v>
      </c>
      <c r="BM430" s="39">
        <f t="shared" si="265"/>
        <v>1174.5</v>
      </c>
      <c r="BN430" s="39">
        <f t="shared" si="265"/>
        <v>1174.5</v>
      </c>
      <c r="BO430" s="39">
        <f t="shared" si="265"/>
        <v>1674.5</v>
      </c>
      <c r="BP430" s="39">
        <f t="shared" si="265"/>
        <v>1498.58</v>
      </c>
      <c r="BQ430" s="39">
        <f t="shared" si="265"/>
        <v>1322.6599999999999</v>
      </c>
      <c r="BR430" s="39">
        <f t="shared" si="265"/>
        <v>1558.7799999999997</v>
      </c>
      <c r="BS430" s="39">
        <f t="shared" si="265"/>
        <v>1294.8999999999996</v>
      </c>
      <c r="BT430" s="39">
        <f t="shared" si="265"/>
        <v>943.0599999999996</v>
      </c>
      <c r="BU430" s="39">
        <f t="shared" si="265"/>
        <v>679.17999999999961</v>
      </c>
      <c r="BV430" s="39">
        <f t="shared" si="265"/>
        <v>327.33999999999958</v>
      </c>
      <c r="BW430" s="39">
        <f t="shared" si="265"/>
        <v>327.33999999999958</v>
      </c>
      <c r="BX430" s="39">
        <f t="shared" si="265"/>
        <v>327.33999999999958</v>
      </c>
      <c r="BY430" s="39">
        <f t="shared" si="265"/>
        <v>327.33999999999958</v>
      </c>
      <c r="BZ430" s="39">
        <f t="shared" si="265"/>
        <v>327.33999999999958</v>
      </c>
    </row>
    <row r="432" spans="1:78" s="44" customFormat="1" x14ac:dyDescent="0.25">
      <c r="A432" s="44" t="s">
        <v>157</v>
      </c>
      <c r="B432" s="44" t="s">
        <v>224</v>
      </c>
      <c r="D432" s="44">
        <v>1</v>
      </c>
      <c r="E432" s="44">
        <v>12</v>
      </c>
      <c r="G432" s="44" t="s">
        <v>102</v>
      </c>
      <c r="H432" s="44">
        <f>SUM(I434:BZ434)</f>
        <v>2900</v>
      </c>
      <c r="I432" s="45">
        <f>$D$432*'[1]Production plan'!C213/16</f>
        <v>0</v>
      </c>
      <c r="J432" s="45">
        <f>$D$432*'[1]Production plan'!D213/16</f>
        <v>0</v>
      </c>
      <c r="K432" s="45">
        <f>$D$432*'[1]Production plan'!E213/16</f>
        <v>0</v>
      </c>
      <c r="L432" s="45">
        <f>$D$432*'[1]Production plan'!F213/16</f>
        <v>0</v>
      </c>
      <c r="M432" s="45">
        <f>$D$432*'[1]Production plan'!G213/16</f>
        <v>0</v>
      </c>
      <c r="N432" s="45">
        <f>$D$432*'[1]Production plan'!H213/16</f>
        <v>0</v>
      </c>
      <c r="O432" s="45">
        <f>$D$432*'[1]Production plan'!I213/16</f>
        <v>0</v>
      </c>
      <c r="P432" s="45">
        <f>$D$432*'[1]Production plan'!J213/16</f>
        <v>0</v>
      </c>
      <c r="Q432" s="45">
        <f>$D$432*'[1]Production plan'!K213/16</f>
        <v>0</v>
      </c>
      <c r="R432" s="45">
        <f>$D$432*'[1]Production plan'!L213/16</f>
        <v>0</v>
      </c>
      <c r="S432" s="45">
        <f>$D$432*'[1]Production plan'!M213/16</f>
        <v>0</v>
      </c>
      <c r="T432" s="45">
        <f>$D$432*'[1]Production plan'!N213/16</f>
        <v>0</v>
      </c>
      <c r="U432" s="45">
        <f>$D$432*'[1]Production plan'!O213/16</f>
        <v>0</v>
      </c>
      <c r="V432" s="45">
        <f>$D$432*'[1]Production plan'!P213/16</f>
        <v>0</v>
      </c>
      <c r="W432" s="45">
        <f>$D$432*'[1]Production plan'!Q213/16</f>
        <v>0</v>
      </c>
      <c r="X432" s="45">
        <f>$D$432*'[1]Production plan'!R213/16</f>
        <v>0</v>
      </c>
      <c r="Y432" s="45">
        <f>$D$432*'[1]Production plan'!S213/16</f>
        <v>0</v>
      </c>
      <c r="Z432" s="44">
        <f>$D$432*'[1]Production plan'!T213/16</f>
        <v>0</v>
      </c>
      <c r="AA432" s="44">
        <f>$D$432*'[1]Production plan'!U213/16</f>
        <v>0</v>
      </c>
      <c r="AB432" s="44">
        <f>$D$432*'[1]Production plan'!V213/16</f>
        <v>0</v>
      </c>
      <c r="AC432" s="45">
        <f>$D$432*'[1]Production plan'!W213/16</f>
        <v>0</v>
      </c>
      <c r="AD432" s="45">
        <f>$D$432*'[1]Production plan'!X213/16</f>
        <v>0</v>
      </c>
      <c r="AE432" s="45">
        <f>$D$432*'[1]Production plan'!Y213/16</f>
        <v>0</v>
      </c>
      <c r="AF432" s="45">
        <f>$D$432*'[1]Production plan'!Z213/16</f>
        <v>0</v>
      </c>
      <c r="AG432" s="45">
        <f>$D$432*'[1]Production plan'!AA213/16</f>
        <v>0</v>
      </c>
      <c r="AH432" s="45">
        <f>$D$432*'[1]Production plan'!AB213/16</f>
        <v>0</v>
      </c>
      <c r="AI432" s="45">
        <f>$D$432*'[1]Production plan'!AC213/16</f>
        <v>0</v>
      </c>
      <c r="AJ432" s="45">
        <f>$D$432*'[1]Production plan'!AD213/16</f>
        <v>0</v>
      </c>
      <c r="AK432" s="45">
        <f>$D$432*'[1]Production plan'!AE213/16</f>
        <v>0</v>
      </c>
      <c r="AL432" s="45">
        <f>$D$432*'[1]Production plan'!AF213/16</f>
        <v>0</v>
      </c>
      <c r="AM432" s="45">
        <f>$D$432*'[1]Production plan'!AG213/16</f>
        <v>0</v>
      </c>
      <c r="AN432" s="45">
        <f>$D$432*'[1]Production plan'!AH213/16</f>
        <v>0</v>
      </c>
      <c r="AO432" s="45">
        <f>$D$432*'[1]Production plan'!AI213/16</f>
        <v>0</v>
      </c>
      <c r="AP432" s="45">
        <f>$D$432*'[1]Production plan'!AJ213/16</f>
        <v>0</v>
      </c>
      <c r="AQ432" s="45">
        <f>$D$432*'[1]Production plan'!AK213/16</f>
        <v>0</v>
      </c>
      <c r="AR432" s="45">
        <f>$D$432*'[1]Production plan'!AL213/16</f>
        <v>0</v>
      </c>
      <c r="AS432" s="45">
        <f>$D$432*'[1]Production plan'!AM213/16</f>
        <v>0</v>
      </c>
      <c r="AT432" s="45">
        <f>$D$432*'[1]Production plan'!AN213/16</f>
        <v>0</v>
      </c>
      <c r="AU432" s="45">
        <f>$D$432*'[1]Production plan'!AO213/16</f>
        <v>7.6875</v>
      </c>
      <c r="AV432" s="45">
        <f>$D$432*'[1]Production plan'!AP174/16</f>
        <v>50</v>
      </c>
      <c r="AW432" s="45">
        <f>$D$432*'[1]Production plan'!AQ174/16</f>
        <v>50</v>
      </c>
      <c r="AX432" s="45">
        <f>$D$432*'[1]Production plan'!AR174/16</f>
        <v>90</v>
      </c>
      <c r="AY432" s="45">
        <f>$D$432*'[1]Production plan'!AS174/16</f>
        <v>86</v>
      </c>
      <c r="AZ432" s="45">
        <f>$D$432*'[1]Production plan'!AT174/16</f>
        <v>0</v>
      </c>
      <c r="BA432" s="45">
        <f>$D$432*'[1]Production plan'!AU174/16</f>
        <v>0</v>
      </c>
      <c r="BB432" s="45">
        <f>$D$432*'[1]Production plan'!AV174/16</f>
        <v>0</v>
      </c>
      <c r="BC432" s="45">
        <f>$D$432*'[1]Production plan'!AW174/16</f>
        <v>0</v>
      </c>
      <c r="BD432" s="45">
        <f>$D$432*'[1]Production plan'!AX174/16</f>
        <v>0</v>
      </c>
      <c r="BE432" s="45">
        <f>$D$432*'[1]Production plan'!AY174/16</f>
        <v>0</v>
      </c>
      <c r="BF432" s="45">
        <f>$D$432*'[1]Production plan'!AZ174/16</f>
        <v>0</v>
      </c>
      <c r="BG432" s="45">
        <f>$D$432*'[1]Production plan'!BA174/16</f>
        <v>0</v>
      </c>
      <c r="BH432" s="45">
        <f>$D$432*'[1]Production plan'!BB174/16</f>
        <v>0</v>
      </c>
      <c r="BI432" s="45">
        <f>$D$432*'[1]Production plan'!BC174/16</f>
        <v>0</v>
      </c>
      <c r="BJ432" s="45">
        <f>$D$432*'[1]Production plan'!BD174/16</f>
        <v>87.960000000000008</v>
      </c>
      <c r="BK432" s="45">
        <f>$D$432*'[1]Production plan'!BE174/16</f>
        <v>219.90000000000003</v>
      </c>
      <c r="BL432" s="45">
        <f>$D$432*'[1]Production plan'!BF174/16</f>
        <v>351.84000000000003</v>
      </c>
      <c r="BM432" s="45">
        <f>$D$432*'[1]Production plan'!BG174/16</f>
        <v>351.84000000000003</v>
      </c>
      <c r="BN432" s="45">
        <f>$D$432*'[1]Production plan'!BH174/16</f>
        <v>351.84000000000003</v>
      </c>
      <c r="BO432" s="45">
        <f>$D$432*'[1]Production plan'!BI174/16</f>
        <v>131.94</v>
      </c>
      <c r="BP432" s="45">
        <f>$D$432*'[1]Production plan'!BJ174/16</f>
        <v>0</v>
      </c>
      <c r="BQ432" s="45">
        <f>$D$432*'[1]Production plan'!BK174/16</f>
        <v>0</v>
      </c>
      <c r="BR432" s="45">
        <f>$D$432*'[1]Production plan'!BL174/16</f>
        <v>0</v>
      </c>
      <c r="BS432" s="45">
        <f>$D$432*'[1]Production plan'!BM174/16</f>
        <v>0</v>
      </c>
      <c r="BT432" s="45">
        <f>$D$432*'[1]Production plan'!BN174/16</f>
        <v>0</v>
      </c>
      <c r="BU432" s="45">
        <f>$D$432*'[1]Production plan'!BO174/16</f>
        <v>0</v>
      </c>
      <c r="BV432" s="45">
        <f>$D$432*'[1]Production plan'!BP174/16</f>
        <v>0</v>
      </c>
      <c r="BW432" s="45">
        <f>$D$432*'[1]Production plan'!BQ174/16</f>
        <v>175.92000000000002</v>
      </c>
      <c r="BX432" s="45">
        <f>$D$432*'[1]Production plan'!BR174/16</f>
        <v>351.84000000000003</v>
      </c>
      <c r="BY432" s="45">
        <f>$D$432*'[1]Production plan'!BS174/16</f>
        <v>66</v>
      </c>
      <c r="BZ432" s="45">
        <f>$D$432*'[1]Production plan'!BT174/16</f>
        <v>0</v>
      </c>
    </row>
    <row r="433" spans="1:78" hidden="1" x14ac:dyDescent="0.25"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</row>
    <row r="434" spans="1:78" x14ac:dyDescent="0.25">
      <c r="G434" t="s">
        <v>103</v>
      </c>
      <c r="M434" s="40">
        <v>400</v>
      </c>
      <c r="BF434">
        <v>500</v>
      </c>
      <c r="BH434">
        <v>500</v>
      </c>
      <c r="BJ434">
        <v>500</v>
      </c>
      <c r="BS434">
        <v>500</v>
      </c>
      <c r="BV434">
        <v>500</v>
      </c>
    </row>
    <row r="435" spans="1:78" hidden="1" x14ac:dyDescent="0.25">
      <c r="M435" s="40"/>
    </row>
    <row r="436" spans="1:78" x14ac:dyDescent="0.25">
      <c r="G436" t="s">
        <v>92</v>
      </c>
      <c r="I436" t="e">
        <f t="shared" ref="I436:O436" si="266">I437/AVERAGE(J432:P432)</f>
        <v>#DIV/0!</v>
      </c>
      <c r="J436" t="e">
        <f t="shared" si="266"/>
        <v>#DIV/0!</v>
      </c>
      <c r="K436" t="e">
        <f t="shared" si="266"/>
        <v>#DIV/0!</v>
      </c>
      <c r="L436" t="e">
        <f t="shared" si="266"/>
        <v>#DIV/0!</v>
      </c>
      <c r="M436" t="e">
        <f t="shared" si="266"/>
        <v>#DIV/0!</v>
      </c>
      <c r="N436" t="e">
        <f t="shared" si="266"/>
        <v>#DIV/0!</v>
      </c>
      <c r="O436" t="e">
        <f t="shared" si="266"/>
        <v>#DIV/0!</v>
      </c>
      <c r="P436" t="e">
        <f>P437/AVERAGE(Q432:W432)</f>
        <v>#DIV/0!</v>
      </c>
      <c r="Q436" t="e">
        <f t="shared" ref="Q436:BZ436" si="267">Q437/AVERAGE(R432:X432)</f>
        <v>#DIV/0!</v>
      </c>
      <c r="R436" t="e">
        <f t="shared" si="267"/>
        <v>#DIV/0!</v>
      </c>
      <c r="S436" t="e">
        <f t="shared" si="267"/>
        <v>#DIV/0!</v>
      </c>
      <c r="T436" t="e">
        <f t="shared" si="267"/>
        <v>#DIV/0!</v>
      </c>
      <c r="U436" t="e">
        <f t="shared" si="267"/>
        <v>#DIV/0!</v>
      </c>
      <c r="V436" t="e">
        <f t="shared" si="267"/>
        <v>#DIV/0!</v>
      </c>
      <c r="W436" t="e">
        <f t="shared" si="267"/>
        <v>#DIV/0!</v>
      </c>
      <c r="X436" t="e">
        <f t="shared" si="267"/>
        <v>#DIV/0!</v>
      </c>
      <c r="Y436" t="e">
        <f t="shared" si="267"/>
        <v>#DIV/0!</v>
      </c>
      <c r="Z436" s="1" t="e">
        <f t="shared" si="267"/>
        <v>#DIV/0!</v>
      </c>
      <c r="AA436" s="1" t="e">
        <f t="shared" si="267"/>
        <v>#DIV/0!</v>
      </c>
      <c r="AB436" s="1" t="e">
        <f t="shared" si="267"/>
        <v>#DIV/0!</v>
      </c>
      <c r="AC436" t="e">
        <f t="shared" si="267"/>
        <v>#DIV/0!</v>
      </c>
      <c r="AD436" t="e">
        <f t="shared" si="267"/>
        <v>#DIV/0!</v>
      </c>
      <c r="AE436" t="e">
        <f t="shared" si="267"/>
        <v>#DIV/0!</v>
      </c>
      <c r="AF436" t="e">
        <f t="shared" si="267"/>
        <v>#DIV/0!</v>
      </c>
      <c r="AG436" t="e">
        <f t="shared" si="267"/>
        <v>#DIV/0!</v>
      </c>
      <c r="AH436" t="e">
        <f t="shared" si="267"/>
        <v>#DIV/0!</v>
      </c>
      <c r="AI436" t="e">
        <f t="shared" si="267"/>
        <v>#DIV/0!</v>
      </c>
      <c r="AJ436" t="e">
        <f t="shared" si="267"/>
        <v>#DIV/0!</v>
      </c>
      <c r="AK436" t="e">
        <f t="shared" si="267"/>
        <v>#DIV/0!</v>
      </c>
      <c r="AL436" t="e">
        <f t="shared" si="267"/>
        <v>#DIV/0!</v>
      </c>
      <c r="AM436" t="e">
        <f t="shared" si="267"/>
        <v>#DIV/0!</v>
      </c>
      <c r="AN436">
        <f t="shared" si="267"/>
        <v>256.78048780487802</v>
      </c>
      <c r="AO436">
        <f t="shared" si="267"/>
        <v>34.218851570964247</v>
      </c>
      <c r="AP436">
        <f t="shared" si="267"/>
        <v>18.330818340104468</v>
      </c>
      <c r="AQ436">
        <f t="shared" si="267"/>
        <v>9.9854568447676257</v>
      </c>
      <c r="AR436">
        <f t="shared" si="267"/>
        <v>6.9583608724388633</v>
      </c>
      <c r="AS436">
        <f t="shared" si="267"/>
        <v>6.9583608724388633</v>
      </c>
      <c r="AT436">
        <f t="shared" si="267"/>
        <v>6.9583608724388633</v>
      </c>
      <c r="AU436">
        <f t="shared" si="267"/>
        <v>6.9572010869565215</v>
      </c>
      <c r="AV436">
        <f t="shared" si="267"/>
        <v>6.9477323008849563</v>
      </c>
      <c r="AW436">
        <f t="shared" si="267"/>
        <v>6.9328835227272725</v>
      </c>
      <c r="AX436">
        <f t="shared" si="267"/>
        <v>6.8626453488372086</v>
      </c>
      <c r="AY436" t="e">
        <f t="shared" si="267"/>
        <v>#DIV/0!</v>
      </c>
      <c r="AZ436" t="e">
        <f t="shared" si="267"/>
        <v>#DIV/0!</v>
      </c>
      <c r="BA436" t="e">
        <f t="shared" si="267"/>
        <v>#DIV/0!</v>
      </c>
      <c r="BB436" t="e">
        <f t="shared" si="267"/>
        <v>#DIV/0!</v>
      </c>
      <c r="BC436">
        <f t="shared" si="267"/>
        <v>-0.13429399727148703</v>
      </c>
      <c r="BD436">
        <f t="shared" si="267"/>
        <v>-3.8369713506139151E-2</v>
      </c>
      <c r="BE436">
        <f t="shared" si="267"/>
        <v>-1.7905866302864937E-2</v>
      </c>
      <c r="BF436">
        <f t="shared" si="267"/>
        <v>3.448393044269134</v>
      </c>
      <c r="BG436">
        <f t="shared" si="267"/>
        <v>2.5584851618770994</v>
      </c>
      <c r="BH436">
        <f t="shared" si="267"/>
        <v>4.6733725891447984</v>
      </c>
      <c r="BI436">
        <f t="shared" si="267"/>
        <v>4.6733725891447984</v>
      </c>
      <c r="BJ436">
        <f t="shared" si="267"/>
        <v>7.0148842513642551</v>
      </c>
      <c r="BK436">
        <f t="shared" si="267"/>
        <v>7.0176405942094879</v>
      </c>
      <c r="BL436">
        <f t="shared" si="267"/>
        <v>7.0250682128240083</v>
      </c>
      <c r="BM436">
        <f t="shared" si="267"/>
        <v>7.0432996403323793</v>
      </c>
      <c r="BN436">
        <f t="shared" si="267"/>
        <v>7.1587653478853905</v>
      </c>
      <c r="BO436" t="e">
        <f t="shared" si="267"/>
        <v>#DIV/0!</v>
      </c>
      <c r="BP436">
        <f t="shared" si="267"/>
        <v>0.11907401091404304</v>
      </c>
      <c r="BQ436">
        <f t="shared" si="267"/>
        <v>3.969133697134769E-2</v>
      </c>
      <c r="BR436">
        <f t="shared" si="267"/>
        <v>3.5279405820530949E-2</v>
      </c>
      <c r="BS436">
        <f t="shared" si="267"/>
        <v>5.9299169698194527</v>
      </c>
      <c r="BT436">
        <f t="shared" si="267"/>
        <v>5.0827859741309602</v>
      </c>
      <c r="BU436">
        <f t="shared" si="267"/>
        <v>4.2356549784424669</v>
      </c>
      <c r="BV436">
        <f t="shared" si="267"/>
        <v>6.7568883050390722</v>
      </c>
      <c r="BW436">
        <f t="shared" si="267"/>
        <v>5.938200028719125</v>
      </c>
      <c r="BX436">
        <f t="shared" si="267"/>
        <v>14.400984848484841</v>
      </c>
      <c r="BY436" t="e">
        <f t="shared" si="267"/>
        <v>#DIV/0!</v>
      </c>
      <c r="BZ436" t="e">
        <f t="shared" si="267"/>
        <v>#DIV/0!</v>
      </c>
    </row>
    <row r="437" spans="1:78" x14ac:dyDescent="0.25">
      <c r="G437" t="s">
        <v>95</v>
      </c>
      <c r="I437" s="39">
        <v>156</v>
      </c>
      <c r="J437" s="39">
        <f>I437+J434-J432</f>
        <v>156</v>
      </c>
      <c r="K437" s="39">
        <f t="shared" ref="K437:U437" si="268">J437+K434-K432</f>
        <v>156</v>
      </c>
      <c r="L437" s="39">
        <f t="shared" si="268"/>
        <v>156</v>
      </c>
      <c r="M437" s="39">
        <f t="shared" si="268"/>
        <v>556</v>
      </c>
      <c r="N437" s="39">
        <f t="shared" si="268"/>
        <v>556</v>
      </c>
      <c r="O437" s="39">
        <f t="shared" si="268"/>
        <v>556</v>
      </c>
      <c r="P437" s="39">
        <f t="shared" si="268"/>
        <v>556</v>
      </c>
      <c r="Q437" s="39">
        <f t="shared" si="268"/>
        <v>556</v>
      </c>
      <c r="R437" s="39">
        <f t="shared" si="268"/>
        <v>556</v>
      </c>
      <c r="S437" s="39">
        <f t="shared" si="268"/>
        <v>556</v>
      </c>
      <c r="T437" s="39">
        <f t="shared" si="268"/>
        <v>556</v>
      </c>
      <c r="U437" s="39">
        <f t="shared" si="268"/>
        <v>556</v>
      </c>
      <c r="V437" s="20">
        <v>282</v>
      </c>
      <c r="W437" s="39">
        <f t="shared" ref="W437:BZ437" si="269">V437+W434-W432</f>
        <v>282</v>
      </c>
      <c r="X437" s="39">
        <f t="shared" si="269"/>
        <v>282</v>
      </c>
      <c r="Y437" s="39">
        <f t="shared" si="269"/>
        <v>282</v>
      </c>
      <c r="Z437" s="1">
        <f t="shared" si="269"/>
        <v>282</v>
      </c>
      <c r="AA437" s="1">
        <f t="shared" si="269"/>
        <v>282</v>
      </c>
      <c r="AB437" s="1">
        <f t="shared" si="269"/>
        <v>282</v>
      </c>
      <c r="AC437" s="39">
        <f t="shared" si="269"/>
        <v>282</v>
      </c>
      <c r="AD437" s="39">
        <f t="shared" si="269"/>
        <v>282</v>
      </c>
      <c r="AE437" s="39">
        <f t="shared" si="269"/>
        <v>282</v>
      </c>
      <c r="AF437" s="39">
        <f t="shared" si="269"/>
        <v>282</v>
      </c>
      <c r="AG437" s="39">
        <f t="shared" si="269"/>
        <v>282</v>
      </c>
      <c r="AH437" s="39">
        <f t="shared" si="269"/>
        <v>282</v>
      </c>
      <c r="AI437" s="39">
        <f t="shared" si="269"/>
        <v>282</v>
      </c>
      <c r="AJ437" s="39">
        <f t="shared" si="269"/>
        <v>282</v>
      </c>
      <c r="AK437" s="39">
        <f t="shared" si="269"/>
        <v>282</v>
      </c>
      <c r="AL437" s="39">
        <f t="shared" si="269"/>
        <v>282</v>
      </c>
      <c r="AM437" s="39">
        <f t="shared" si="269"/>
        <v>282</v>
      </c>
      <c r="AN437" s="39">
        <f t="shared" si="269"/>
        <v>282</v>
      </c>
      <c r="AO437" s="39">
        <f t="shared" si="269"/>
        <v>282</v>
      </c>
      <c r="AP437" s="39">
        <f t="shared" si="269"/>
        <v>282</v>
      </c>
      <c r="AQ437" s="39">
        <f t="shared" si="269"/>
        <v>282</v>
      </c>
      <c r="AR437" s="39">
        <f t="shared" si="269"/>
        <v>282</v>
      </c>
      <c r="AS437" s="39">
        <f t="shared" si="269"/>
        <v>282</v>
      </c>
      <c r="AT437" s="39">
        <f t="shared" si="269"/>
        <v>282</v>
      </c>
      <c r="AU437" s="39">
        <f t="shared" si="269"/>
        <v>274.3125</v>
      </c>
      <c r="AV437" s="39">
        <f t="shared" si="269"/>
        <v>224.3125</v>
      </c>
      <c r="AW437" s="39">
        <f t="shared" si="269"/>
        <v>174.3125</v>
      </c>
      <c r="AX437" s="39">
        <f t="shared" si="269"/>
        <v>84.3125</v>
      </c>
      <c r="AY437" s="39">
        <f t="shared" si="269"/>
        <v>-1.6875</v>
      </c>
      <c r="AZ437" s="39">
        <f t="shared" si="269"/>
        <v>-1.6875</v>
      </c>
      <c r="BA437" s="39">
        <f t="shared" si="269"/>
        <v>-1.6875</v>
      </c>
      <c r="BB437" s="39">
        <f t="shared" si="269"/>
        <v>-1.6875</v>
      </c>
      <c r="BC437" s="39">
        <f t="shared" si="269"/>
        <v>-1.6875</v>
      </c>
      <c r="BD437" s="39">
        <f t="shared" si="269"/>
        <v>-1.6875</v>
      </c>
      <c r="BE437" s="39">
        <f t="shared" si="269"/>
        <v>-1.6875</v>
      </c>
      <c r="BF437" s="39">
        <f t="shared" si="269"/>
        <v>498.3125</v>
      </c>
      <c r="BG437" s="39">
        <f t="shared" si="269"/>
        <v>498.3125</v>
      </c>
      <c r="BH437" s="39">
        <f t="shared" si="269"/>
        <v>998.3125</v>
      </c>
      <c r="BI437" s="39">
        <f t="shared" si="269"/>
        <v>998.3125</v>
      </c>
      <c r="BJ437" s="39">
        <f t="shared" si="269"/>
        <v>1410.3525</v>
      </c>
      <c r="BK437" s="39">
        <f t="shared" si="269"/>
        <v>1190.4524999999999</v>
      </c>
      <c r="BL437" s="39">
        <f t="shared" si="269"/>
        <v>838.61249999999984</v>
      </c>
      <c r="BM437" s="39">
        <f t="shared" si="269"/>
        <v>486.77249999999981</v>
      </c>
      <c r="BN437" s="39">
        <f t="shared" si="269"/>
        <v>134.93249999999978</v>
      </c>
      <c r="BO437" s="39">
        <f t="shared" si="269"/>
        <v>2.9924999999997794</v>
      </c>
      <c r="BP437" s="39">
        <f t="shared" si="269"/>
        <v>2.9924999999997794</v>
      </c>
      <c r="BQ437" s="39">
        <f t="shared" si="269"/>
        <v>2.9924999999997794</v>
      </c>
      <c r="BR437" s="39">
        <f t="shared" si="269"/>
        <v>2.9924999999997794</v>
      </c>
      <c r="BS437" s="39">
        <f t="shared" si="269"/>
        <v>502.99249999999978</v>
      </c>
      <c r="BT437" s="39">
        <f t="shared" si="269"/>
        <v>502.99249999999978</v>
      </c>
      <c r="BU437" s="39">
        <f t="shared" si="269"/>
        <v>502.99249999999978</v>
      </c>
      <c r="BV437" s="39">
        <f t="shared" si="269"/>
        <v>1002.9924999999998</v>
      </c>
      <c r="BW437" s="39">
        <f t="shared" si="269"/>
        <v>827.07249999999976</v>
      </c>
      <c r="BX437" s="39">
        <f t="shared" si="269"/>
        <v>475.23249999999973</v>
      </c>
      <c r="BY437" s="39">
        <f t="shared" si="269"/>
        <v>409.23249999999973</v>
      </c>
      <c r="BZ437" s="39">
        <f t="shared" si="269"/>
        <v>409.23249999999973</v>
      </c>
    </row>
    <row r="439" spans="1:78" s="44" customFormat="1" x14ac:dyDescent="0.25">
      <c r="A439" s="44" t="s">
        <v>158</v>
      </c>
      <c r="B439" s="44" t="s">
        <v>225</v>
      </c>
      <c r="D439" s="44">
        <v>1</v>
      </c>
      <c r="E439" s="44">
        <v>12</v>
      </c>
      <c r="G439" s="44" t="s">
        <v>102</v>
      </c>
      <c r="H439" s="44">
        <f>SUM(I441:BZ441)</f>
        <v>2900</v>
      </c>
      <c r="I439" s="45">
        <f>$D$439*'[1]Production plan'!C213/16</f>
        <v>0</v>
      </c>
      <c r="J439" s="45">
        <f>$D$439*'[1]Production plan'!D213/16</f>
        <v>0</v>
      </c>
      <c r="K439" s="45">
        <f>$D$439*'[1]Production plan'!E213/16</f>
        <v>0</v>
      </c>
      <c r="L439" s="45">
        <f>$D$439*'[1]Production plan'!F213/16</f>
        <v>0</v>
      </c>
      <c r="M439" s="45">
        <f>$D$439*'[1]Production plan'!G213/16</f>
        <v>0</v>
      </c>
      <c r="N439" s="45">
        <f>$D$439*'[1]Production plan'!H213/16</f>
        <v>0</v>
      </c>
      <c r="O439" s="45">
        <f>$D$439*'[1]Production plan'!I213/16</f>
        <v>0</v>
      </c>
      <c r="P439" s="45">
        <f>$D$439*'[1]Production plan'!J213/16</f>
        <v>0</v>
      </c>
      <c r="Q439" s="45">
        <f>$D$439*'[1]Production plan'!K213/16</f>
        <v>0</v>
      </c>
      <c r="R439" s="45">
        <f>$D$439*'[1]Production plan'!L213/16</f>
        <v>0</v>
      </c>
      <c r="S439" s="45">
        <f>$D$439*'[1]Production plan'!M213/16</f>
        <v>0</v>
      </c>
      <c r="T439" s="45">
        <f>$D$439*'[1]Production plan'!N213/16</f>
        <v>0</v>
      </c>
      <c r="U439" s="45">
        <f>$D$439*'[1]Production plan'!O213/16</f>
        <v>0</v>
      </c>
      <c r="V439" s="45">
        <f>$D$439*'[1]Production plan'!P213/16</f>
        <v>0</v>
      </c>
      <c r="W439" s="45">
        <f>$D$439*'[1]Production plan'!Q213/16</f>
        <v>0</v>
      </c>
      <c r="X439" s="45">
        <f>$D$439*'[1]Production plan'!R213/16</f>
        <v>0</v>
      </c>
      <c r="Y439" s="45">
        <f>$D$439*'[1]Production plan'!S213/16</f>
        <v>0</v>
      </c>
      <c r="Z439" s="44">
        <f>$D$439*'[1]Production plan'!T213/16</f>
        <v>0</v>
      </c>
      <c r="AA439" s="44">
        <f>$D$439*'[1]Production plan'!U213/16</f>
        <v>0</v>
      </c>
      <c r="AB439" s="44">
        <f>$D$439*'[1]Production plan'!V213/16</f>
        <v>0</v>
      </c>
      <c r="AC439" s="45">
        <f>$D$439*'[1]Production plan'!W213/16</f>
        <v>0</v>
      </c>
      <c r="AD439" s="45">
        <f>$D$439*'[1]Production plan'!X213/16</f>
        <v>0</v>
      </c>
      <c r="AE439" s="45">
        <f>$D$439*'[1]Production plan'!Y213/16</f>
        <v>0</v>
      </c>
      <c r="AF439" s="45">
        <f>$D$439*'[1]Production plan'!Z213/16</f>
        <v>0</v>
      </c>
      <c r="AG439" s="45">
        <f>$D$439*'[1]Production plan'!AA213/16</f>
        <v>0</v>
      </c>
      <c r="AH439" s="45">
        <f>$D$439*'[1]Production plan'!AB213/16</f>
        <v>0</v>
      </c>
      <c r="AI439" s="45">
        <f>$D$439*'[1]Production plan'!AC213/16</f>
        <v>0</v>
      </c>
      <c r="AJ439" s="45">
        <f>$D$439*'[1]Production plan'!AD213/16</f>
        <v>0</v>
      </c>
      <c r="AK439" s="45">
        <f>$D$439*'[1]Production plan'!AE213/16</f>
        <v>0</v>
      </c>
      <c r="AL439" s="45">
        <f>$D$439*'[1]Production plan'!AF213/16</f>
        <v>0</v>
      </c>
      <c r="AM439" s="45">
        <f>$D$439*'[1]Production plan'!AG213/16</f>
        <v>0</v>
      </c>
      <c r="AN439" s="45">
        <f>$D$439*'[1]Production plan'!AH213/16</f>
        <v>0</v>
      </c>
      <c r="AO439" s="45">
        <f>$D$439*'[1]Production plan'!AI213/16</f>
        <v>0</v>
      </c>
      <c r="AP439" s="45">
        <f>$D$439*'[1]Production plan'!AJ213/16</f>
        <v>0</v>
      </c>
      <c r="AQ439" s="45">
        <f>$D$439*'[1]Production plan'!AK213/16</f>
        <v>0</v>
      </c>
      <c r="AR439" s="45">
        <f>$D$439*'[1]Production plan'!AL213/16</f>
        <v>0</v>
      </c>
      <c r="AS439" s="45">
        <f>$D$439*'[1]Production plan'!AM213/16</f>
        <v>0</v>
      </c>
      <c r="AT439" s="45">
        <f>$D$439*'[1]Production plan'!AN213/16</f>
        <v>0</v>
      </c>
      <c r="AU439" s="45">
        <f>$D$439*'[1]Production plan'!AO213/16</f>
        <v>7.6875</v>
      </c>
      <c r="AV439" s="45">
        <f>$D$439*'[1]Production plan'!AP174/16</f>
        <v>50</v>
      </c>
      <c r="AW439" s="45">
        <f>$D$439*'[1]Production plan'!AQ174/16</f>
        <v>50</v>
      </c>
      <c r="AX439" s="45">
        <f>$D$439*'[1]Production plan'!AR174/16</f>
        <v>90</v>
      </c>
      <c r="AY439" s="45">
        <f>$D$439*'[1]Production plan'!AS174/16</f>
        <v>86</v>
      </c>
      <c r="AZ439" s="45">
        <f>$D$439*'[1]Production plan'!AT174/16</f>
        <v>0</v>
      </c>
      <c r="BA439" s="45">
        <f>$D$439*'[1]Production plan'!AU174/16</f>
        <v>0</v>
      </c>
      <c r="BB439" s="45">
        <f>$D$439*'[1]Production plan'!AV174/16</f>
        <v>0</v>
      </c>
      <c r="BC439" s="45">
        <f>$D$439*'[1]Production plan'!AW174/16</f>
        <v>0</v>
      </c>
      <c r="BD439" s="45">
        <f>$D$439*'[1]Production plan'!AX174/16</f>
        <v>0</v>
      </c>
      <c r="BE439" s="45">
        <f>$D$439*'[1]Production plan'!AY174/16</f>
        <v>0</v>
      </c>
      <c r="BF439" s="45">
        <f>$D$439*'[1]Production plan'!AZ174/16</f>
        <v>0</v>
      </c>
      <c r="BG439" s="45">
        <f>$D$439*'[1]Production plan'!BA174/16</f>
        <v>0</v>
      </c>
      <c r="BH439" s="45">
        <f>$D$439*'[1]Production plan'!BB174/16</f>
        <v>0</v>
      </c>
      <c r="BI439" s="45">
        <f>$D$439*'[1]Production plan'!BC174/16</f>
        <v>0</v>
      </c>
      <c r="BJ439" s="45">
        <f>$D$439*'[1]Production plan'!BD174/16</f>
        <v>87.960000000000008</v>
      </c>
      <c r="BK439" s="45">
        <f>$D$439*'[1]Production plan'!BE174/16</f>
        <v>219.90000000000003</v>
      </c>
      <c r="BL439" s="45">
        <f>$D$439*'[1]Production plan'!BF174/16</f>
        <v>351.84000000000003</v>
      </c>
      <c r="BM439" s="45">
        <f>$D$439*'[1]Production plan'!BG174/16</f>
        <v>351.84000000000003</v>
      </c>
      <c r="BN439" s="45">
        <f>$D$439*'[1]Production plan'!BH174/16</f>
        <v>351.84000000000003</v>
      </c>
      <c r="BO439" s="45">
        <f>$D$439*'[1]Production plan'!BI174/16</f>
        <v>131.94</v>
      </c>
      <c r="BP439" s="45">
        <f>$D$439*'[1]Production plan'!BJ174/16</f>
        <v>0</v>
      </c>
      <c r="BQ439" s="45">
        <f>$D$439*'[1]Production plan'!BK174/16</f>
        <v>0</v>
      </c>
      <c r="BR439" s="45">
        <f>$D$439*'[1]Production plan'!BL174/16</f>
        <v>0</v>
      </c>
      <c r="BS439" s="45">
        <f>$D$439*'[1]Production plan'!BM174/16</f>
        <v>0</v>
      </c>
      <c r="BT439" s="45">
        <f>$D$439*'[1]Production plan'!BN174/16</f>
        <v>0</v>
      </c>
      <c r="BU439" s="45">
        <f>$D$439*'[1]Production plan'!BO174/16</f>
        <v>0</v>
      </c>
      <c r="BV439" s="45">
        <f>$D$439*'[1]Production plan'!BP174/16</f>
        <v>0</v>
      </c>
      <c r="BW439" s="45">
        <f>$D$439*'[1]Production plan'!BQ174/16</f>
        <v>175.92000000000002</v>
      </c>
      <c r="BX439" s="45">
        <f>$D$439*'[1]Production plan'!BR174/16</f>
        <v>351.84000000000003</v>
      </c>
      <c r="BY439" s="45">
        <f>$D$439*'[1]Production plan'!BS174/16</f>
        <v>66</v>
      </c>
      <c r="BZ439" s="45">
        <f>$D$439*'[1]Production plan'!BT174/16</f>
        <v>0</v>
      </c>
    </row>
    <row r="440" spans="1:78" hidden="1" x14ac:dyDescent="0.25"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</row>
    <row r="441" spans="1:78" x14ac:dyDescent="0.25">
      <c r="G441" t="s">
        <v>103</v>
      </c>
      <c r="M441" s="40">
        <v>400</v>
      </c>
      <c r="BF441">
        <v>500</v>
      </c>
      <c r="BH441">
        <v>500</v>
      </c>
      <c r="BJ441">
        <v>500</v>
      </c>
      <c r="BS441">
        <v>500</v>
      </c>
      <c r="BV441">
        <v>500</v>
      </c>
    </row>
    <row r="442" spans="1:78" hidden="1" x14ac:dyDescent="0.25">
      <c r="M442" s="40"/>
    </row>
    <row r="443" spans="1:78" x14ac:dyDescent="0.25">
      <c r="G443" t="s">
        <v>92</v>
      </c>
      <c r="I443" t="e">
        <f t="shared" ref="I443:O443" si="270">I444/AVERAGE(J439:P439)</f>
        <v>#DIV/0!</v>
      </c>
      <c r="J443" t="e">
        <f t="shared" si="270"/>
        <v>#DIV/0!</v>
      </c>
      <c r="K443" t="e">
        <f t="shared" si="270"/>
        <v>#DIV/0!</v>
      </c>
      <c r="L443" t="e">
        <f t="shared" si="270"/>
        <v>#DIV/0!</v>
      </c>
      <c r="M443" t="e">
        <f t="shared" si="270"/>
        <v>#DIV/0!</v>
      </c>
      <c r="N443" t="e">
        <f t="shared" si="270"/>
        <v>#DIV/0!</v>
      </c>
      <c r="O443" t="e">
        <f t="shared" si="270"/>
        <v>#DIV/0!</v>
      </c>
      <c r="P443" t="e">
        <f>P444/AVERAGE(Q439:W439)</f>
        <v>#DIV/0!</v>
      </c>
      <c r="Q443" t="e">
        <f t="shared" ref="Q443:BZ443" si="271">Q444/AVERAGE(R439:X439)</f>
        <v>#DIV/0!</v>
      </c>
      <c r="R443" t="e">
        <f t="shared" si="271"/>
        <v>#DIV/0!</v>
      </c>
      <c r="S443" t="e">
        <f t="shared" si="271"/>
        <v>#DIV/0!</v>
      </c>
      <c r="T443" t="e">
        <f t="shared" si="271"/>
        <v>#DIV/0!</v>
      </c>
      <c r="U443" t="e">
        <f t="shared" si="271"/>
        <v>#DIV/0!</v>
      </c>
      <c r="V443" t="e">
        <f t="shared" si="271"/>
        <v>#DIV/0!</v>
      </c>
      <c r="W443" t="e">
        <f t="shared" si="271"/>
        <v>#DIV/0!</v>
      </c>
      <c r="X443" t="e">
        <f t="shared" si="271"/>
        <v>#DIV/0!</v>
      </c>
      <c r="Y443" t="e">
        <f t="shared" si="271"/>
        <v>#DIV/0!</v>
      </c>
      <c r="Z443" s="1" t="e">
        <f t="shared" si="271"/>
        <v>#DIV/0!</v>
      </c>
      <c r="AA443" s="1" t="e">
        <f t="shared" si="271"/>
        <v>#DIV/0!</v>
      </c>
      <c r="AB443" s="1" t="e">
        <f t="shared" si="271"/>
        <v>#DIV/0!</v>
      </c>
      <c r="AC443" t="e">
        <f t="shared" si="271"/>
        <v>#DIV/0!</v>
      </c>
      <c r="AD443" t="e">
        <f t="shared" si="271"/>
        <v>#DIV/0!</v>
      </c>
      <c r="AE443" t="e">
        <f t="shared" si="271"/>
        <v>#DIV/0!</v>
      </c>
      <c r="AF443" t="e">
        <f t="shared" si="271"/>
        <v>#DIV/0!</v>
      </c>
      <c r="AG443" t="e">
        <f t="shared" si="271"/>
        <v>#DIV/0!</v>
      </c>
      <c r="AH443" t="e">
        <f t="shared" si="271"/>
        <v>#DIV/0!</v>
      </c>
      <c r="AI443" t="e">
        <f t="shared" si="271"/>
        <v>#DIV/0!</v>
      </c>
      <c r="AJ443" t="e">
        <f t="shared" si="271"/>
        <v>#DIV/0!</v>
      </c>
      <c r="AK443" t="e">
        <f t="shared" si="271"/>
        <v>#DIV/0!</v>
      </c>
      <c r="AL443" t="e">
        <f t="shared" si="271"/>
        <v>#DIV/0!</v>
      </c>
      <c r="AM443" t="e">
        <f t="shared" si="271"/>
        <v>#DIV/0!</v>
      </c>
      <c r="AN443">
        <f t="shared" si="271"/>
        <v>347.83739837398372</v>
      </c>
      <c r="AO443">
        <f t="shared" si="271"/>
        <v>46.353196099674975</v>
      </c>
      <c r="AP443">
        <f t="shared" si="271"/>
        <v>24.831108531630878</v>
      </c>
      <c r="AQ443">
        <f t="shared" si="271"/>
        <v>13.526398988302246</v>
      </c>
      <c r="AR443">
        <f t="shared" si="271"/>
        <v>9.4258647279136376</v>
      </c>
      <c r="AS443">
        <f t="shared" si="271"/>
        <v>9.4258647279136376</v>
      </c>
      <c r="AT443">
        <f t="shared" si="271"/>
        <v>9.4258647279136376</v>
      </c>
      <c r="AU443">
        <f t="shared" si="271"/>
        <v>9.4934329710144922</v>
      </c>
      <c r="AV443">
        <f t="shared" si="271"/>
        <v>10.045077433628318</v>
      </c>
      <c r="AW443">
        <f t="shared" si="271"/>
        <v>10.91015625</v>
      </c>
      <c r="AX443">
        <f t="shared" si="271"/>
        <v>15.002180232558139</v>
      </c>
      <c r="AY443" t="e">
        <f t="shared" si="271"/>
        <v>#DIV/0!</v>
      </c>
      <c r="AZ443" t="e">
        <f t="shared" si="271"/>
        <v>#DIV/0!</v>
      </c>
      <c r="BA443" t="e">
        <f t="shared" si="271"/>
        <v>#DIV/0!</v>
      </c>
      <c r="BB443" t="e">
        <f t="shared" si="271"/>
        <v>#DIV/0!</v>
      </c>
      <c r="BC443">
        <f t="shared" si="271"/>
        <v>7.8238688040018181</v>
      </c>
      <c r="BD443">
        <f t="shared" si="271"/>
        <v>2.2353910868576623</v>
      </c>
      <c r="BE443">
        <f t="shared" si="271"/>
        <v>1.0431825072002425</v>
      </c>
      <c r="BF443">
        <f t="shared" si="271"/>
        <v>4.1404072009015946</v>
      </c>
      <c r="BG443">
        <f t="shared" si="271"/>
        <v>3.0719150200237642</v>
      </c>
      <c r="BH443">
        <f t="shared" si="271"/>
        <v>5.1414998127491103</v>
      </c>
      <c r="BI443">
        <f t="shared" si="271"/>
        <v>5.1414998127491103</v>
      </c>
      <c r="BJ443">
        <f t="shared" si="271"/>
        <v>7.5122694264438366</v>
      </c>
      <c r="BK443">
        <f t="shared" si="271"/>
        <v>7.6071341350445483</v>
      </c>
      <c r="BL443">
        <f t="shared" si="271"/>
        <v>7.8627695603264618</v>
      </c>
      <c r="BM443">
        <f t="shared" si="271"/>
        <v>8.4902383314729803</v>
      </c>
      <c r="BN443">
        <f t="shared" si="271"/>
        <v>12.464207215400927</v>
      </c>
      <c r="BO443" t="e">
        <f t="shared" si="271"/>
        <v>#DIV/0!</v>
      </c>
      <c r="BP443">
        <f t="shared" si="271"/>
        <v>4.0981554115506951</v>
      </c>
      <c r="BQ443">
        <f t="shared" si="271"/>
        <v>1.3660518038502321</v>
      </c>
      <c r="BR443">
        <f t="shared" si="271"/>
        <v>1.2142069186203153</v>
      </c>
      <c r="BS443">
        <f t="shared" si="271"/>
        <v>7.1088444826192383</v>
      </c>
      <c r="BT443">
        <f t="shared" si="271"/>
        <v>6.0932952708164905</v>
      </c>
      <c r="BU443">
        <f t="shared" si="271"/>
        <v>5.0777460590137418</v>
      </c>
      <c r="BV443">
        <f t="shared" si="271"/>
        <v>7.4305611694960918</v>
      </c>
      <c r="BW443">
        <f t="shared" si="271"/>
        <v>6.6561782021826517</v>
      </c>
      <c r="BX443">
        <f t="shared" si="271"/>
        <v>17.43128787878787</v>
      </c>
      <c r="BY443" t="e">
        <f t="shared" si="271"/>
        <v>#DIV/0!</v>
      </c>
      <c r="BZ443" t="e">
        <f t="shared" si="271"/>
        <v>#DIV/0!</v>
      </c>
    </row>
    <row r="444" spans="1:78" x14ac:dyDescent="0.25">
      <c r="G444" t="s">
        <v>95</v>
      </c>
      <c r="I444" s="39">
        <v>232</v>
      </c>
      <c r="J444" s="39">
        <f>I444+J441-J439</f>
        <v>232</v>
      </c>
      <c r="K444" s="39">
        <f t="shared" ref="K444:U444" si="272">J444+K441-K439</f>
        <v>232</v>
      </c>
      <c r="L444" s="39">
        <f t="shared" si="272"/>
        <v>232</v>
      </c>
      <c r="M444" s="39">
        <f t="shared" si="272"/>
        <v>632</v>
      </c>
      <c r="N444" s="39">
        <f t="shared" si="272"/>
        <v>632</v>
      </c>
      <c r="O444" s="39">
        <f t="shared" si="272"/>
        <v>632</v>
      </c>
      <c r="P444" s="39">
        <f t="shared" si="272"/>
        <v>632</v>
      </c>
      <c r="Q444" s="39">
        <f t="shared" si="272"/>
        <v>632</v>
      </c>
      <c r="R444" s="39">
        <f t="shared" si="272"/>
        <v>632</v>
      </c>
      <c r="S444" s="39">
        <f t="shared" si="272"/>
        <v>632</v>
      </c>
      <c r="T444" s="39">
        <f t="shared" si="272"/>
        <v>632</v>
      </c>
      <c r="U444" s="39">
        <f t="shared" si="272"/>
        <v>632</v>
      </c>
      <c r="V444" s="20">
        <v>382</v>
      </c>
      <c r="W444" s="39">
        <f t="shared" ref="W444:BZ444" si="273">V444+W441-W439</f>
        <v>382</v>
      </c>
      <c r="X444" s="39">
        <f t="shared" si="273"/>
        <v>382</v>
      </c>
      <c r="Y444" s="39">
        <f t="shared" si="273"/>
        <v>382</v>
      </c>
      <c r="Z444" s="1">
        <f t="shared" si="273"/>
        <v>382</v>
      </c>
      <c r="AA444" s="1">
        <f t="shared" si="273"/>
        <v>382</v>
      </c>
      <c r="AB444" s="1">
        <f t="shared" si="273"/>
        <v>382</v>
      </c>
      <c r="AC444" s="39">
        <f t="shared" si="273"/>
        <v>382</v>
      </c>
      <c r="AD444" s="39">
        <f t="shared" si="273"/>
        <v>382</v>
      </c>
      <c r="AE444" s="39">
        <f t="shared" si="273"/>
        <v>382</v>
      </c>
      <c r="AF444" s="39">
        <f t="shared" si="273"/>
        <v>382</v>
      </c>
      <c r="AG444" s="39">
        <f t="shared" si="273"/>
        <v>382</v>
      </c>
      <c r="AH444" s="39">
        <f t="shared" si="273"/>
        <v>382</v>
      </c>
      <c r="AI444" s="39">
        <f t="shared" si="273"/>
        <v>382</v>
      </c>
      <c r="AJ444" s="39">
        <f t="shared" si="273"/>
        <v>382</v>
      </c>
      <c r="AK444" s="39">
        <f t="shared" si="273"/>
        <v>382</v>
      </c>
      <c r="AL444" s="39">
        <f t="shared" si="273"/>
        <v>382</v>
      </c>
      <c r="AM444" s="39">
        <f t="shared" si="273"/>
        <v>382</v>
      </c>
      <c r="AN444" s="39">
        <f t="shared" si="273"/>
        <v>382</v>
      </c>
      <c r="AO444" s="39">
        <f t="shared" si="273"/>
        <v>382</v>
      </c>
      <c r="AP444" s="39">
        <f t="shared" si="273"/>
        <v>382</v>
      </c>
      <c r="AQ444" s="39">
        <f t="shared" si="273"/>
        <v>382</v>
      </c>
      <c r="AR444" s="39">
        <f t="shared" si="273"/>
        <v>382</v>
      </c>
      <c r="AS444" s="39">
        <f t="shared" si="273"/>
        <v>382</v>
      </c>
      <c r="AT444" s="39">
        <f t="shared" si="273"/>
        <v>382</v>
      </c>
      <c r="AU444" s="39">
        <f t="shared" si="273"/>
        <v>374.3125</v>
      </c>
      <c r="AV444" s="39">
        <f t="shared" si="273"/>
        <v>324.3125</v>
      </c>
      <c r="AW444" s="39">
        <f t="shared" si="273"/>
        <v>274.3125</v>
      </c>
      <c r="AX444" s="39">
        <f t="shared" si="273"/>
        <v>184.3125</v>
      </c>
      <c r="AY444" s="39">
        <f t="shared" si="273"/>
        <v>98.3125</v>
      </c>
      <c r="AZ444" s="39">
        <f t="shared" si="273"/>
        <v>98.3125</v>
      </c>
      <c r="BA444" s="39">
        <f t="shared" si="273"/>
        <v>98.3125</v>
      </c>
      <c r="BB444" s="39">
        <f t="shared" si="273"/>
        <v>98.3125</v>
      </c>
      <c r="BC444" s="39">
        <f t="shared" si="273"/>
        <v>98.3125</v>
      </c>
      <c r="BD444" s="39">
        <f t="shared" si="273"/>
        <v>98.3125</v>
      </c>
      <c r="BE444" s="39">
        <f t="shared" si="273"/>
        <v>98.3125</v>
      </c>
      <c r="BF444" s="39">
        <f t="shared" si="273"/>
        <v>598.3125</v>
      </c>
      <c r="BG444" s="39">
        <f t="shared" si="273"/>
        <v>598.3125</v>
      </c>
      <c r="BH444" s="39">
        <f t="shared" si="273"/>
        <v>1098.3125</v>
      </c>
      <c r="BI444" s="39">
        <f t="shared" si="273"/>
        <v>1098.3125</v>
      </c>
      <c r="BJ444" s="39">
        <f t="shared" si="273"/>
        <v>1510.3525</v>
      </c>
      <c r="BK444" s="39">
        <f t="shared" si="273"/>
        <v>1290.4524999999999</v>
      </c>
      <c r="BL444" s="39">
        <f t="shared" si="273"/>
        <v>938.61249999999984</v>
      </c>
      <c r="BM444" s="39">
        <f t="shared" si="273"/>
        <v>586.77249999999981</v>
      </c>
      <c r="BN444" s="39">
        <f t="shared" si="273"/>
        <v>234.93249999999978</v>
      </c>
      <c r="BO444" s="39">
        <f t="shared" si="273"/>
        <v>102.99249999999978</v>
      </c>
      <c r="BP444" s="39">
        <f t="shared" si="273"/>
        <v>102.99249999999978</v>
      </c>
      <c r="BQ444" s="39">
        <f t="shared" si="273"/>
        <v>102.99249999999978</v>
      </c>
      <c r="BR444" s="39">
        <f t="shared" si="273"/>
        <v>102.99249999999978</v>
      </c>
      <c r="BS444" s="39">
        <f t="shared" si="273"/>
        <v>602.99249999999984</v>
      </c>
      <c r="BT444" s="39">
        <f t="shared" si="273"/>
        <v>602.99249999999984</v>
      </c>
      <c r="BU444" s="39">
        <f t="shared" si="273"/>
        <v>602.99249999999984</v>
      </c>
      <c r="BV444" s="39">
        <f t="shared" si="273"/>
        <v>1102.9924999999998</v>
      </c>
      <c r="BW444" s="39">
        <f t="shared" si="273"/>
        <v>927.07249999999976</v>
      </c>
      <c r="BX444" s="39">
        <f t="shared" si="273"/>
        <v>575.23249999999973</v>
      </c>
      <c r="BY444" s="39">
        <f t="shared" si="273"/>
        <v>509.23249999999973</v>
      </c>
      <c r="BZ444" s="39">
        <f t="shared" si="273"/>
        <v>509.23249999999973</v>
      </c>
    </row>
    <row r="446" spans="1:78" s="44" customFormat="1" x14ac:dyDescent="0.25">
      <c r="A446" s="44" t="s">
        <v>159</v>
      </c>
      <c r="B446" s="44" t="s">
        <v>226</v>
      </c>
      <c r="D446" s="44">
        <f>0.273*16</f>
        <v>4.3680000000000003</v>
      </c>
      <c r="E446" s="44">
        <v>8</v>
      </c>
      <c r="F446" s="44">
        <v>4</v>
      </c>
      <c r="G446" s="44" t="s">
        <v>102</v>
      </c>
      <c r="H446" s="44">
        <f>SUM(I448:BZ448)</f>
        <v>12672</v>
      </c>
      <c r="I446" s="45">
        <f>$D$446*'[1]Production plan'!C213/16</f>
        <v>0</v>
      </c>
      <c r="J446" s="45">
        <f>$D$446*'[1]Production plan'!D213/16</f>
        <v>0</v>
      </c>
      <c r="K446" s="45">
        <f>$D$446*'[1]Production plan'!E213/16</f>
        <v>0</v>
      </c>
      <c r="L446" s="45">
        <f>$D$446*'[1]Production plan'!F213/16</f>
        <v>0</v>
      </c>
      <c r="M446" s="45">
        <f>$D$446*'[1]Production plan'!G213/16</f>
        <v>0</v>
      </c>
      <c r="N446" s="45">
        <f>$D$446*'[1]Production plan'!H213/16</f>
        <v>0</v>
      </c>
      <c r="O446" s="45">
        <f>$D$446*'[1]Production plan'!I213/16</f>
        <v>0</v>
      </c>
      <c r="P446" s="45">
        <f>$D$446*'[1]Production plan'!J213/16</f>
        <v>0</v>
      </c>
      <c r="Q446" s="45">
        <f>$D$446*'[1]Production plan'!K213/16</f>
        <v>0</v>
      </c>
      <c r="R446" s="45">
        <f>$D$446*'[1]Production plan'!L213/16</f>
        <v>0</v>
      </c>
      <c r="S446" s="45">
        <f>$D$446*'[1]Production plan'!M213/16</f>
        <v>0</v>
      </c>
      <c r="T446" s="45">
        <f>$D$446*'[1]Production plan'!N213/16</f>
        <v>0</v>
      </c>
      <c r="U446" s="45">
        <f>$D$446*'[1]Production plan'!O213/16</f>
        <v>0</v>
      </c>
      <c r="V446" s="45">
        <f>$D$446*'[1]Production plan'!P213/16</f>
        <v>0</v>
      </c>
      <c r="W446" s="45">
        <f>$D$446*'[1]Production plan'!Q213/16</f>
        <v>0</v>
      </c>
      <c r="X446" s="45">
        <f>$D$446*'[1]Production plan'!R213/16</f>
        <v>0</v>
      </c>
      <c r="Y446" s="45">
        <f>$D$446*'[1]Production plan'!S213/16</f>
        <v>0</v>
      </c>
      <c r="Z446" s="44">
        <f>$D$446*'[1]Production plan'!T213/16</f>
        <v>0</v>
      </c>
      <c r="AA446" s="44">
        <f>$D$446*'[1]Production plan'!U213/16</f>
        <v>0</v>
      </c>
      <c r="AB446" s="44">
        <f>$D$446*'[1]Production plan'!V213/16</f>
        <v>0</v>
      </c>
      <c r="AC446" s="45">
        <f>$D$446*'[1]Production plan'!W213/16</f>
        <v>0</v>
      </c>
      <c r="AD446" s="45">
        <f>$D$446*'[1]Production plan'!X213/16</f>
        <v>0</v>
      </c>
      <c r="AE446" s="45">
        <f>$D$446*'[1]Production plan'!Y213/16</f>
        <v>0</v>
      </c>
      <c r="AF446" s="45">
        <f>$D$446*'[1]Production plan'!Z213/16</f>
        <v>0</v>
      </c>
      <c r="AG446" s="45">
        <f>$D$446*'[1]Production plan'!AA213/16</f>
        <v>0</v>
      </c>
      <c r="AH446" s="45">
        <f>$D$446*'[1]Production plan'!AB213/16</f>
        <v>0</v>
      </c>
      <c r="AI446" s="45">
        <f>$D$446*'[1]Production plan'!AC213/16</f>
        <v>0</v>
      </c>
      <c r="AJ446" s="45">
        <f>$D$446*'[1]Production plan'!AD213/16</f>
        <v>0</v>
      </c>
      <c r="AK446" s="45">
        <f>$D$446*'[1]Production plan'!AE213/16</f>
        <v>0</v>
      </c>
      <c r="AL446" s="45">
        <f>$D$446*'[1]Production plan'!AF213/16</f>
        <v>0</v>
      </c>
      <c r="AM446" s="45">
        <f>$D$446*'[1]Production plan'!AG213/16</f>
        <v>0</v>
      </c>
      <c r="AN446" s="45">
        <f>$D$446*'[1]Production plan'!AH213/16</f>
        <v>0</v>
      </c>
      <c r="AO446" s="45">
        <f>$D$446*'[1]Production plan'!AI213/16</f>
        <v>0</v>
      </c>
      <c r="AP446" s="45">
        <f>$D$446*'[1]Production plan'!AJ213/16</f>
        <v>0</v>
      </c>
      <c r="AQ446" s="45">
        <f>$D$446*'[1]Production plan'!AK213/16</f>
        <v>0</v>
      </c>
      <c r="AR446" s="45">
        <f>$D$446*'[1]Production plan'!AL213/16</f>
        <v>0</v>
      </c>
      <c r="AS446" s="45">
        <f>$D$446*'[1]Production plan'!AM213/16</f>
        <v>0</v>
      </c>
      <c r="AT446" s="45">
        <f>$D$446*'[1]Production plan'!AN213/16</f>
        <v>0</v>
      </c>
      <c r="AU446" s="45">
        <f>$D$446*'[1]Production plan'!AO213/16</f>
        <v>33.579000000000001</v>
      </c>
      <c r="AV446" s="45">
        <f>$D$446*'[1]Production plan'!AP174/16</f>
        <v>218.4</v>
      </c>
      <c r="AW446" s="45">
        <f>$D$446*'[1]Production plan'!AQ174/16</f>
        <v>218.4</v>
      </c>
      <c r="AX446" s="45">
        <f>$D$446*'[1]Production plan'!AR174/16</f>
        <v>393.12</v>
      </c>
      <c r="AY446" s="45">
        <f>$D$446*'[1]Production plan'!AS174/16</f>
        <v>375.64800000000002</v>
      </c>
      <c r="AZ446" s="45">
        <f>$D$446*'[1]Production plan'!AT174/16</f>
        <v>0</v>
      </c>
      <c r="BA446" s="45">
        <f>$D$446*'[1]Production plan'!AU174/16</f>
        <v>0</v>
      </c>
      <c r="BB446" s="45">
        <f>$D$446*'[1]Production plan'!AV174/16</f>
        <v>0</v>
      </c>
      <c r="BC446" s="45">
        <f>$D$446*'[1]Production plan'!AW174/16</f>
        <v>0</v>
      </c>
      <c r="BD446" s="45">
        <f>$D$446*'[1]Production plan'!AX174/16</f>
        <v>0</v>
      </c>
      <c r="BE446" s="45">
        <f>$D$446*'[1]Production plan'!AY174/16</f>
        <v>0</v>
      </c>
      <c r="BF446" s="45">
        <f>$D$446*'[1]Production plan'!AZ174/16</f>
        <v>0</v>
      </c>
      <c r="BG446" s="45">
        <f>$D$446*'[1]Production plan'!BA174/16</f>
        <v>0</v>
      </c>
      <c r="BH446" s="45">
        <f>$D$446*'[1]Production plan'!BB174/16</f>
        <v>0</v>
      </c>
      <c r="BI446" s="45">
        <f>$D$446*'[1]Production plan'!BC174/16</f>
        <v>0</v>
      </c>
      <c r="BJ446" s="45">
        <f>$D$446*'[1]Production plan'!BD174/16</f>
        <v>384.20928000000004</v>
      </c>
      <c r="BK446" s="45">
        <f>$D$446*'[1]Production plan'!BE174/16</f>
        <v>960.5232000000002</v>
      </c>
      <c r="BL446" s="45">
        <f>$D$446*'[1]Production plan'!BF174/16</f>
        <v>1536.8371200000001</v>
      </c>
      <c r="BM446" s="45">
        <f>$D$446*'[1]Production plan'!BG174/16</f>
        <v>1536.8371200000001</v>
      </c>
      <c r="BN446" s="45">
        <f>$D$446*'[1]Production plan'!BH174/16</f>
        <v>1536.8371200000001</v>
      </c>
      <c r="BO446" s="45">
        <f>$D$446*'[1]Production plan'!BI174/16</f>
        <v>576.31392000000005</v>
      </c>
      <c r="BP446" s="45">
        <f>$D$446*'[1]Production plan'!BJ174/16</f>
        <v>0</v>
      </c>
      <c r="BQ446" s="45">
        <f>$D$446*'[1]Production plan'!BK174/16</f>
        <v>0</v>
      </c>
      <c r="BR446" s="45">
        <f>$D$446*'[1]Production plan'!BL174/16</f>
        <v>0</v>
      </c>
      <c r="BS446" s="45">
        <f>$D$446*'[1]Production plan'!BM174/16</f>
        <v>0</v>
      </c>
      <c r="BT446" s="45">
        <f>$D$446*'[1]Production plan'!BN174/16</f>
        <v>0</v>
      </c>
      <c r="BU446" s="45">
        <f>$D$446*'[1]Production plan'!BO174/16</f>
        <v>0</v>
      </c>
      <c r="BV446" s="45">
        <f>$D$446*'[1]Production plan'!BP174/16</f>
        <v>0</v>
      </c>
      <c r="BW446" s="45">
        <f>$D$446*'[1]Production plan'!BQ174/16</f>
        <v>768.41856000000007</v>
      </c>
      <c r="BX446" s="45">
        <f>$D$446*'[1]Production plan'!BR174/16</f>
        <v>1536.8371200000001</v>
      </c>
      <c r="BY446" s="45">
        <f>$D$446*'[1]Production plan'!BS174/16</f>
        <v>288.28800000000001</v>
      </c>
      <c r="BZ446" s="45">
        <f>$D$446*'[1]Production plan'!BT174/16</f>
        <v>0</v>
      </c>
    </row>
    <row r="447" spans="1:78" hidden="1" x14ac:dyDescent="0.25"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</row>
    <row r="448" spans="1:78" x14ac:dyDescent="0.25">
      <c r="G448" t="s">
        <v>103</v>
      </c>
      <c r="Q448" s="40">
        <v>2112</v>
      </c>
      <c r="AW448">
        <v>1320</v>
      </c>
      <c r="BF448">
        <v>1320</v>
      </c>
      <c r="BH448">
        <v>2640</v>
      </c>
      <c r="BJ448">
        <v>2640</v>
      </c>
      <c r="BT448">
        <v>2640</v>
      </c>
    </row>
    <row r="449" spans="1:78" hidden="1" x14ac:dyDescent="0.25"/>
    <row r="450" spans="1:78" x14ac:dyDescent="0.25">
      <c r="G450" t="s">
        <v>92</v>
      </c>
      <c r="I450" t="e">
        <f t="shared" ref="I450:O450" si="274">I451/AVERAGE(J446:P446)</f>
        <v>#DIV/0!</v>
      </c>
      <c r="J450" t="e">
        <f t="shared" si="274"/>
        <v>#DIV/0!</v>
      </c>
      <c r="K450" t="e">
        <f t="shared" si="274"/>
        <v>#DIV/0!</v>
      </c>
      <c r="L450" t="e">
        <f t="shared" si="274"/>
        <v>#DIV/0!</v>
      </c>
      <c r="M450" t="e">
        <f t="shared" si="274"/>
        <v>#DIV/0!</v>
      </c>
      <c r="N450" t="e">
        <f t="shared" si="274"/>
        <v>#DIV/0!</v>
      </c>
      <c r="O450" t="e">
        <f t="shared" si="274"/>
        <v>#DIV/0!</v>
      </c>
      <c r="P450" t="e">
        <f>P451/AVERAGE(Q446:W446)</f>
        <v>#DIV/0!</v>
      </c>
      <c r="Q450" t="e">
        <f t="shared" ref="Q450:BZ450" si="275">Q451/AVERAGE(R446:X446)</f>
        <v>#DIV/0!</v>
      </c>
      <c r="R450" t="e">
        <f t="shared" si="275"/>
        <v>#DIV/0!</v>
      </c>
      <c r="S450" t="e">
        <f t="shared" si="275"/>
        <v>#DIV/0!</v>
      </c>
      <c r="T450" t="e">
        <f t="shared" si="275"/>
        <v>#DIV/0!</v>
      </c>
      <c r="U450" t="e">
        <f t="shared" si="275"/>
        <v>#DIV/0!</v>
      </c>
      <c r="V450" t="e">
        <f t="shared" si="275"/>
        <v>#DIV/0!</v>
      </c>
      <c r="W450" t="e">
        <f t="shared" si="275"/>
        <v>#DIV/0!</v>
      </c>
      <c r="X450" t="e">
        <f t="shared" si="275"/>
        <v>#DIV/0!</v>
      </c>
      <c r="Y450" t="e">
        <f t="shared" si="275"/>
        <v>#DIV/0!</v>
      </c>
      <c r="Z450" s="1" t="e">
        <f t="shared" si="275"/>
        <v>#DIV/0!</v>
      </c>
      <c r="AA450" s="1" t="e">
        <f t="shared" si="275"/>
        <v>#DIV/0!</v>
      </c>
      <c r="AB450" s="1" t="e">
        <f t="shared" si="275"/>
        <v>#DIV/0!</v>
      </c>
      <c r="AC450" t="e">
        <f t="shared" si="275"/>
        <v>#DIV/0!</v>
      </c>
      <c r="AD450" t="e">
        <f t="shared" si="275"/>
        <v>#DIV/0!</v>
      </c>
      <c r="AE450" t="e">
        <f t="shared" si="275"/>
        <v>#DIV/0!</v>
      </c>
      <c r="AF450" t="e">
        <f t="shared" si="275"/>
        <v>#DIV/0!</v>
      </c>
      <c r="AG450" t="e">
        <f t="shared" si="275"/>
        <v>#DIV/0!</v>
      </c>
      <c r="AH450" t="e">
        <f t="shared" si="275"/>
        <v>#DIV/0!</v>
      </c>
      <c r="AI450" t="e">
        <f t="shared" si="275"/>
        <v>#DIV/0!</v>
      </c>
      <c r="AJ450" t="e">
        <f t="shared" si="275"/>
        <v>#DIV/0!</v>
      </c>
      <c r="AK450" t="e">
        <f t="shared" si="275"/>
        <v>#DIV/0!</v>
      </c>
      <c r="AL450" t="e">
        <f t="shared" si="275"/>
        <v>#DIV/0!</v>
      </c>
      <c r="AM450" t="e">
        <f t="shared" si="275"/>
        <v>#DIV/0!</v>
      </c>
      <c r="AN450">
        <f t="shared" si="275"/>
        <v>169.68938920158433</v>
      </c>
      <c r="AO450">
        <f t="shared" si="275"/>
        <v>22.612995527405062</v>
      </c>
      <c r="AP450">
        <f t="shared" si="275"/>
        <v>12.113636025417801</v>
      </c>
      <c r="AQ450">
        <f t="shared" si="275"/>
        <v>6.598733756495375</v>
      </c>
      <c r="AR450">
        <f t="shared" si="275"/>
        <v>4.5983244925743278</v>
      </c>
      <c r="AS450">
        <f t="shared" si="275"/>
        <v>4.5983244925743278</v>
      </c>
      <c r="AT450">
        <f t="shared" si="275"/>
        <v>4.5983244925743278</v>
      </c>
      <c r="AU450">
        <f t="shared" si="275"/>
        <v>4.5314299981419541</v>
      </c>
      <c r="AV450">
        <f t="shared" si="275"/>
        <v>3.9852861924211487</v>
      </c>
      <c r="AW450">
        <f t="shared" si="275"/>
        <v>15.148064175407926</v>
      </c>
      <c r="AX450">
        <f t="shared" si="275"/>
        <v>23.675108079904593</v>
      </c>
      <c r="AY450" t="e">
        <f t="shared" si="275"/>
        <v>#DIV/0!</v>
      </c>
      <c r="AZ450" t="e">
        <f t="shared" si="275"/>
        <v>#DIV/0!</v>
      </c>
      <c r="BA450" t="e">
        <f t="shared" si="275"/>
        <v>#DIV/0!</v>
      </c>
      <c r="BB450" t="e">
        <f t="shared" si="275"/>
        <v>#DIV/0!</v>
      </c>
      <c r="BC450">
        <f t="shared" si="275"/>
        <v>16.303539050384209</v>
      </c>
      <c r="BD450">
        <f t="shared" si="275"/>
        <v>4.658154014395488</v>
      </c>
      <c r="BE450">
        <f t="shared" si="275"/>
        <v>2.1738052067178946</v>
      </c>
      <c r="BF450">
        <f t="shared" si="275"/>
        <v>3.5089506201004506</v>
      </c>
      <c r="BG450">
        <f t="shared" si="275"/>
        <v>2.6034149762035601</v>
      </c>
      <c r="BH450">
        <f t="shared" si="275"/>
        <v>5.2030422525115956</v>
      </c>
      <c r="BI450">
        <f t="shared" si="275"/>
        <v>5.2030422525115956</v>
      </c>
      <c r="BJ450">
        <f t="shared" si="275"/>
        <v>8.096906528389944</v>
      </c>
      <c r="BK450">
        <f t="shared" si="275"/>
        <v>8.3000373669806731</v>
      </c>
      <c r="BL450">
        <f t="shared" si="275"/>
        <v>8.8474215214988501</v>
      </c>
      <c r="BM450">
        <f t="shared" si="275"/>
        <v>10.191000809861652</v>
      </c>
      <c r="BN450">
        <f t="shared" si="275"/>
        <v>18.700336302826059</v>
      </c>
      <c r="BO450" t="e">
        <f t="shared" si="275"/>
        <v>#DIV/0!</v>
      </c>
      <c r="BP450">
        <f t="shared" si="275"/>
        <v>8.7752522271195428</v>
      </c>
      <c r="BQ450">
        <f t="shared" si="275"/>
        <v>2.9250840757065144</v>
      </c>
      <c r="BR450">
        <f t="shared" si="275"/>
        <v>2.5999433639768088</v>
      </c>
      <c r="BS450">
        <f t="shared" si="275"/>
        <v>2.5999433639768088</v>
      </c>
      <c r="BT450">
        <f t="shared" si="275"/>
        <v>8.3359966545849709</v>
      </c>
      <c r="BU450">
        <f t="shared" si="275"/>
        <v>6.9466638788208082</v>
      </c>
      <c r="BV450">
        <f t="shared" si="275"/>
        <v>5.5573311030566463</v>
      </c>
      <c r="BW450">
        <f t="shared" si="275"/>
        <v>4.6597517873185579</v>
      </c>
      <c r="BX450">
        <f t="shared" si="275"/>
        <v>9.0051584526584438</v>
      </c>
      <c r="BY450" t="e">
        <f t="shared" si="275"/>
        <v>#DIV/0!</v>
      </c>
      <c r="BZ450" t="e">
        <f t="shared" si="275"/>
        <v>#DIV/0!</v>
      </c>
    </row>
    <row r="451" spans="1:78" x14ac:dyDescent="0.25">
      <c r="G451" t="s">
        <v>95</v>
      </c>
      <c r="I451" s="39">
        <v>0</v>
      </c>
      <c r="J451" s="39">
        <f>I451+J448-J446</f>
        <v>0</v>
      </c>
      <c r="K451" s="39">
        <f t="shared" ref="K451:U451" si="276">J451+K448-K446</f>
        <v>0</v>
      </c>
      <c r="L451" s="39">
        <f t="shared" si="276"/>
        <v>0</v>
      </c>
      <c r="M451" s="39">
        <f t="shared" si="276"/>
        <v>0</v>
      </c>
      <c r="N451" s="39">
        <f t="shared" si="276"/>
        <v>0</v>
      </c>
      <c r="O451" s="39">
        <f t="shared" si="276"/>
        <v>0</v>
      </c>
      <c r="P451" s="39">
        <f t="shared" si="276"/>
        <v>0</v>
      </c>
      <c r="Q451" s="39">
        <f t="shared" si="276"/>
        <v>2112</v>
      </c>
      <c r="R451" s="39">
        <f t="shared" si="276"/>
        <v>2112</v>
      </c>
      <c r="S451" s="39">
        <f t="shared" si="276"/>
        <v>2112</v>
      </c>
      <c r="T451" s="39">
        <f t="shared" si="276"/>
        <v>2112</v>
      </c>
      <c r="U451" s="39">
        <f t="shared" si="276"/>
        <v>2112</v>
      </c>
      <c r="V451" s="20">
        <v>814</v>
      </c>
      <c r="W451" s="39">
        <f t="shared" ref="W451:BZ451" si="277">V451+W448-W446</f>
        <v>814</v>
      </c>
      <c r="X451" s="39">
        <f t="shared" si="277"/>
        <v>814</v>
      </c>
      <c r="Y451" s="39">
        <f t="shared" si="277"/>
        <v>814</v>
      </c>
      <c r="Z451" s="1">
        <f t="shared" si="277"/>
        <v>814</v>
      </c>
      <c r="AA451" s="1">
        <f t="shared" si="277"/>
        <v>814</v>
      </c>
      <c r="AB451" s="1">
        <f t="shared" si="277"/>
        <v>814</v>
      </c>
      <c r="AC451" s="39">
        <f t="shared" si="277"/>
        <v>814</v>
      </c>
      <c r="AD451" s="39">
        <f t="shared" si="277"/>
        <v>814</v>
      </c>
      <c r="AE451" s="39">
        <f t="shared" si="277"/>
        <v>814</v>
      </c>
      <c r="AF451" s="39">
        <f t="shared" si="277"/>
        <v>814</v>
      </c>
      <c r="AG451" s="39">
        <f t="shared" si="277"/>
        <v>814</v>
      </c>
      <c r="AH451" s="39">
        <f t="shared" si="277"/>
        <v>814</v>
      </c>
      <c r="AI451" s="39">
        <f t="shared" si="277"/>
        <v>814</v>
      </c>
      <c r="AJ451" s="39">
        <f t="shared" si="277"/>
        <v>814</v>
      </c>
      <c r="AK451" s="39">
        <f t="shared" si="277"/>
        <v>814</v>
      </c>
      <c r="AL451" s="39">
        <f t="shared" si="277"/>
        <v>814</v>
      </c>
      <c r="AM451" s="39">
        <f t="shared" si="277"/>
        <v>814</v>
      </c>
      <c r="AN451" s="39">
        <f t="shared" si="277"/>
        <v>814</v>
      </c>
      <c r="AO451" s="39">
        <f t="shared" si="277"/>
        <v>814</v>
      </c>
      <c r="AP451" s="39">
        <f t="shared" si="277"/>
        <v>814</v>
      </c>
      <c r="AQ451" s="39">
        <f t="shared" si="277"/>
        <v>814</v>
      </c>
      <c r="AR451" s="39">
        <f t="shared" si="277"/>
        <v>814</v>
      </c>
      <c r="AS451" s="39">
        <f t="shared" si="277"/>
        <v>814</v>
      </c>
      <c r="AT451" s="39">
        <f t="shared" si="277"/>
        <v>814</v>
      </c>
      <c r="AU451" s="39">
        <f t="shared" si="277"/>
        <v>780.42100000000005</v>
      </c>
      <c r="AV451" s="39">
        <f t="shared" si="277"/>
        <v>562.02100000000007</v>
      </c>
      <c r="AW451" s="39">
        <f t="shared" si="277"/>
        <v>1663.6210000000001</v>
      </c>
      <c r="AX451" s="39">
        <f t="shared" si="277"/>
        <v>1270.5010000000002</v>
      </c>
      <c r="AY451" s="39">
        <f t="shared" si="277"/>
        <v>894.85300000000018</v>
      </c>
      <c r="AZ451" s="39">
        <f t="shared" si="277"/>
        <v>894.85300000000018</v>
      </c>
      <c r="BA451" s="39">
        <f t="shared" si="277"/>
        <v>894.85300000000018</v>
      </c>
      <c r="BB451" s="39">
        <f t="shared" si="277"/>
        <v>894.85300000000018</v>
      </c>
      <c r="BC451" s="39">
        <f t="shared" si="277"/>
        <v>894.85300000000018</v>
      </c>
      <c r="BD451" s="39">
        <f t="shared" si="277"/>
        <v>894.85300000000018</v>
      </c>
      <c r="BE451" s="39">
        <f t="shared" si="277"/>
        <v>894.85300000000018</v>
      </c>
      <c r="BF451" s="39">
        <f t="shared" si="277"/>
        <v>2214.8530000000001</v>
      </c>
      <c r="BG451" s="39">
        <f t="shared" si="277"/>
        <v>2214.8530000000001</v>
      </c>
      <c r="BH451" s="39">
        <f t="shared" si="277"/>
        <v>4854.8530000000001</v>
      </c>
      <c r="BI451" s="39">
        <f t="shared" si="277"/>
        <v>4854.8530000000001</v>
      </c>
      <c r="BJ451" s="39">
        <f t="shared" si="277"/>
        <v>7110.64372</v>
      </c>
      <c r="BK451" s="39">
        <f t="shared" si="277"/>
        <v>6150.1205199999995</v>
      </c>
      <c r="BL451" s="39">
        <f t="shared" si="277"/>
        <v>4613.2833999999993</v>
      </c>
      <c r="BM451" s="39">
        <f t="shared" si="277"/>
        <v>3076.4462799999992</v>
      </c>
      <c r="BN451" s="39">
        <f t="shared" si="277"/>
        <v>1539.6091599999991</v>
      </c>
      <c r="BO451" s="39">
        <f t="shared" si="277"/>
        <v>963.29523999999901</v>
      </c>
      <c r="BP451" s="39">
        <f t="shared" si="277"/>
        <v>963.29523999999901</v>
      </c>
      <c r="BQ451" s="39">
        <f t="shared" si="277"/>
        <v>963.29523999999901</v>
      </c>
      <c r="BR451" s="39">
        <f t="shared" si="277"/>
        <v>963.29523999999901</v>
      </c>
      <c r="BS451" s="39">
        <f t="shared" si="277"/>
        <v>963.29523999999901</v>
      </c>
      <c r="BT451" s="39">
        <f t="shared" si="277"/>
        <v>3603.295239999999</v>
      </c>
      <c r="BU451" s="39">
        <f t="shared" si="277"/>
        <v>3603.295239999999</v>
      </c>
      <c r="BV451" s="39">
        <f t="shared" si="277"/>
        <v>3603.295239999999</v>
      </c>
      <c r="BW451" s="39">
        <f t="shared" si="277"/>
        <v>2834.8766799999989</v>
      </c>
      <c r="BX451" s="39">
        <f t="shared" si="277"/>
        <v>1298.0395599999988</v>
      </c>
      <c r="BY451" s="39">
        <f t="shared" si="277"/>
        <v>1009.7515599999988</v>
      </c>
      <c r="BZ451" s="39">
        <f t="shared" si="277"/>
        <v>1009.7515599999988</v>
      </c>
    </row>
    <row r="453" spans="1:78" s="44" customFormat="1" x14ac:dyDescent="0.25">
      <c r="A453" s="44" t="s">
        <v>160</v>
      </c>
      <c r="B453" s="44" t="s">
        <v>227</v>
      </c>
      <c r="D453" s="44">
        <v>2</v>
      </c>
      <c r="E453" s="44">
        <v>8</v>
      </c>
      <c r="G453" s="44" t="s">
        <v>102</v>
      </c>
      <c r="H453" s="44">
        <f>SUM(I455:BZ455)</f>
        <v>5770</v>
      </c>
      <c r="I453" s="45">
        <f>$D$453*'[1]Production plan'!C213/16</f>
        <v>0</v>
      </c>
      <c r="J453" s="45">
        <f>$D$453*'[1]Production plan'!D213/16</f>
        <v>0</v>
      </c>
      <c r="K453" s="45">
        <f>$D$453*'[1]Production plan'!E213/16</f>
        <v>0</v>
      </c>
      <c r="L453" s="45">
        <f>$D$453*'[1]Production plan'!F213/16</f>
        <v>0</v>
      </c>
      <c r="M453" s="45">
        <f>$D$453*'[1]Production plan'!G213/16</f>
        <v>0</v>
      </c>
      <c r="N453" s="45">
        <f>$D$453*'[1]Production plan'!H213/16</f>
        <v>0</v>
      </c>
      <c r="O453" s="45">
        <f>$D$453*'[1]Production plan'!I213/16</f>
        <v>0</v>
      </c>
      <c r="P453" s="45">
        <f>$D$453*'[1]Production plan'!J213/16</f>
        <v>0</v>
      </c>
      <c r="Q453" s="45">
        <f>$D$453*'[1]Production plan'!K213/16</f>
        <v>0</v>
      </c>
      <c r="R453" s="45">
        <f>$D$453*'[1]Production plan'!L213/16</f>
        <v>0</v>
      </c>
      <c r="S453" s="45">
        <f>$D$453*'[1]Production plan'!M213/16</f>
        <v>0</v>
      </c>
      <c r="T453" s="45">
        <f>$D$453*'[1]Production plan'!N213/16</f>
        <v>0</v>
      </c>
      <c r="U453" s="45">
        <f>$D$453*'[1]Production plan'!O213/16</f>
        <v>0</v>
      </c>
      <c r="V453" s="45">
        <f>$D$453*'[1]Production plan'!P213/16</f>
        <v>0</v>
      </c>
      <c r="W453" s="45">
        <f>$D$453*'[1]Production plan'!Q213/16</f>
        <v>0</v>
      </c>
      <c r="X453" s="45">
        <f>$D$453*'[1]Production plan'!R213/16</f>
        <v>0</v>
      </c>
      <c r="Y453" s="45">
        <f>$D$453*'[1]Production plan'!S213/16</f>
        <v>0</v>
      </c>
      <c r="Z453" s="44">
        <f>$D$453*'[1]Production plan'!T213/16</f>
        <v>0</v>
      </c>
      <c r="AA453" s="44">
        <f>$D$453*'[1]Production plan'!U213/16</f>
        <v>0</v>
      </c>
      <c r="AB453" s="44">
        <f>$D$453*'[1]Production plan'!V213/16</f>
        <v>0</v>
      </c>
      <c r="AC453" s="45">
        <f>$D$453*'[1]Production plan'!W213/16</f>
        <v>0</v>
      </c>
      <c r="AD453" s="45">
        <f>$D$453*'[1]Production plan'!X213/16</f>
        <v>0</v>
      </c>
      <c r="AE453" s="45">
        <f>$D$453*'[1]Production plan'!Y213/16</f>
        <v>0</v>
      </c>
      <c r="AF453" s="45">
        <f>$D$453*'[1]Production plan'!Z213/16</f>
        <v>0</v>
      </c>
      <c r="AG453" s="45">
        <f>$D$453*'[1]Production plan'!AA213/16</f>
        <v>0</v>
      </c>
      <c r="AH453" s="45">
        <f>$D$453*'[1]Production plan'!AB213/16</f>
        <v>0</v>
      </c>
      <c r="AI453" s="45">
        <f>$D$453*'[1]Production plan'!AC213/16</f>
        <v>0</v>
      </c>
      <c r="AJ453" s="45">
        <f>$D$453*'[1]Production plan'!AD213/16</f>
        <v>0</v>
      </c>
      <c r="AK453" s="45">
        <f>$D$453*'[1]Production plan'!AE213/16</f>
        <v>0</v>
      </c>
      <c r="AL453" s="45">
        <f>$D$453*'[1]Production plan'!AF213/16</f>
        <v>0</v>
      </c>
      <c r="AM453" s="45">
        <f>$D$453*'[1]Production plan'!AG213/16</f>
        <v>0</v>
      </c>
      <c r="AN453" s="45">
        <f>$D$453*'[1]Production plan'!AH213/16</f>
        <v>0</v>
      </c>
      <c r="AO453" s="45">
        <f>$D$453*'[1]Production plan'!AI213/16</f>
        <v>0</v>
      </c>
      <c r="AP453" s="45">
        <f>$D$453*'[1]Production plan'!AJ213/16</f>
        <v>0</v>
      </c>
      <c r="AQ453" s="45">
        <f>$D$453*'[1]Production plan'!AK213/16</f>
        <v>0</v>
      </c>
      <c r="AR453" s="45">
        <f>$D$453*'[1]Production plan'!AL213/16</f>
        <v>0</v>
      </c>
      <c r="AS453" s="45">
        <f>$D$453*'[1]Production plan'!AM213/16</f>
        <v>0</v>
      </c>
      <c r="AT453" s="45">
        <f>$D$453*'[1]Production plan'!AN213/16</f>
        <v>0</v>
      </c>
      <c r="AU453" s="45">
        <f>$D$453*'[1]Production plan'!AO213/16</f>
        <v>15.375</v>
      </c>
      <c r="AV453" s="45">
        <f>$D$453*'[1]Production plan'!AP174/16</f>
        <v>100</v>
      </c>
      <c r="AW453" s="45">
        <f>$D$453*'[1]Production plan'!AQ174/16</f>
        <v>100</v>
      </c>
      <c r="AX453" s="45">
        <f>$D$453*'[1]Production plan'!AR174/16</f>
        <v>180</v>
      </c>
      <c r="AY453" s="45">
        <f>$D$453*'[1]Production plan'!AS174/16</f>
        <v>172</v>
      </c>
      <c r="AZ453" s="45">
        <f>$D$453*'[1]Production plan'!AT174/16</f>
        <v>0</v>
      </c>
      <c r="BA453" s="45">
        <f>$D$453*'[1]Production plan'!AU174/16</f>
        <v>0</v>
      </c>
      <c r="BB453" s="45">
        <f>$D$453*'[1]Production plan'!AV174/16</f>
        <v>0</v>
      </c>
      <c r="BC453" s="45">
        <f>$D$453*'[1]Production plan'!AW174/16</f>
        <v>0</v>
      </c>
      <c r="BD453" s="45">
        <f>$D$453*'[1]Production plan'!AX174/16</f>
        <v>0</v>
      </c>
      <c r="BE453" s="45">
        <f>$D$453*'[1]Production plan'!AY174/16</f>
        <v>0</v>
      </c>
      <c r="BF453" s="45">
        <f>$D$453*'[1]Production plan'!AZ174/16</f>
        <v>0</v>
      </c>
      <c r="BG453" s="45">
        <f>$D$453*'[1]Production plan'!BA174/16</f>
        <v>0</v>
      </c>
      <c r="BH453" s="45">
        <f>$D$453*'[1]Production plan'!BB174/16</f>
        <v>0</v>
      </c>
      <c r="BI453" s="45">
        <f>$D$453*'[1]Production plan'!BC174/16</f>
        <v>0</v>
      </c>
      <c r="BJ453" s="45">
        <f>$D$453*'[1]Production plan'!BD174/16</f>
        <v>175.92000000000002</v>
      </c>
      <c r="BK453" s="45">
        <f>$D$453*'[1]Production plan'!BE174/16</f>
        <v>439.80000000000007</v>
      </c>
      <c r="BL453" s="45">
        <f>$D$453*'[1]Production plan'!BF174/16</f>
        <v>703.68000000000006</v>
      </c>
      <c r="BM453" s="45">
        <f>$D$453*'[1]Production plan'!BG174/16</f>
        <v>703.68000000000006</v>
      </c>
      <c r="BN453" s="45">
        <f>$D$453*'[1]Production plan'!BH174/16</f>
        <v>703.68000000000006</v>
      </c>
      <c r="BO453" s="45">
        <f>$D$453*'[1]Production plan'!BI174/16</f>
        <v>263.88</v>
      </c>
      <c r="BP453" s="45">
        <f>$D$453*'[1]Production plan'!BJ174/16</f>
        <v>0</v>
      </c>
      <c r="BQ453" s="45">
        <f>$D$453*'[1]Production plan'!BK174/16</f>
        <v>0</v>
      </c>
      <c r="BR453" s="45">
        <f>$D$453*'[1]Production plan'!BL174/16</f>
        <v>0</v>
      </c>
      <c r="BS453" s="45">
        <f>$D$453*'[1]Production plan'!BM174/16</f>
        <v>0</v>
      </c>
      <c r="BT453" s="45">
        <f>$D$453*'[1]Production plan'!BN174/16</f>
        <v>0</v>
      </c>
      <c r="BU453" s="45">
        <f>$D$453*'[1]Production plan'!BO174/16</f>
        <v>0</v>
      </c>
      <c r="BV453" s="45">
        <f>$D$453*'[1]Production plan'!BP174/16</f>
        <v>0</v>
      </c>
      <c r="BW453" s="45">
        <f>$D$453*'[1]Production plan'!BQ174/16</f>
        <v>351.84000000000003</v>
      </c>
      <c r="BX453" s="45">
        <f>$D$453*'[1]Production plan'!BR174/16</f>
        <v>703.68000000000006</v>
      </c>
      <c r="BY453" s="45">
        <f>$D$453*'[1]Production plan'!BS174/16</f>
        <v>132</v>
      </c>
      <c r="BZ453" s="45">
        <f>$D$453*'[1]Production plan'!BT174/16</f>
        <v>0</v>
      </c>
    </row>
    <row r="454" spans="1:78" hidden="1" x14ac:dyDescent="0.25"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</row>
    <row r="455" spans="1:78" x14ac:dyDescent="0.25">
      <c r="G455" t="s">
        <v>103</v>
      </c>
      <c r="M455" s="40"/>
      <c r="P455" s="40">
        <v>220</v>
      </c>
      <c r="AM455" s="40">
        <v>550</v>
      </c>
      <c r="BE455">
        <v>1000</v>
      </c>
      <c r="BH455">
        <v>1000</v>
      </c>
      <c r="BJ455">
        <v>1000</v>
      </c>
      <c r="BS455">
        <v>1000</v>
      </c>
      <c r="BV455">
        <v>1000</v>
      </c>
    </row>
    <row r="456" spans="1:78" hidden="1" x14ac:dyDescent="0.25">
      <c r="M456" s="40"/>
      <c r="AH456" s="40"/>
    </row>
    <row r="457" spans="1:78" x14ac:dyDescent="0.25">
      <c r="G457" t="s">
        <v>92</v>
      </c>
      <c r="I457" t="e">
        <f t="shared" ref="I457:O457" si="278">I458/AVERAGE(J453:P453)</f>
        <v>#DIV/0!</v>
      </c>
      <c r="J457" t="e">
        <f t="shared" si="278"/>
        <v>#DIV/0!</v>
      </c>
      <c r="K457" t="e">
        <f t="shared" si="278"/>
        <v>#DIV/0!</v>
      </c>
      <c r="L457" t="e">
        <f t="shared" si="278"/>
        <v>#DIV/0!</v>
      </c>
      <c r="M457" t="e">
        <f t="shared" si="278"/>
        <v>#DIV/0!</v>
      </c>
      <c r="N457" t="e">
        <f t="shared" si="278"/>
        <v>#DIV/0!</v>
      </c>
      <c r="O457" t="e">
        <f t="shared" si="278"/>
        <v>#DIV/0!</v>
      </c>
      <c r="P457" t="e">
        <f>P458/AVERAGE(Q453:W453)</f>
        <v>#DIV/0!</v>
      </c>
      <c r="Q457" t="e">
        <f t="shared" ref="Q457:BZ457" si="279">Q458/AVERAGE(R453:X453)</f>
        <v>#DIV/0!</v>
      </c>
      <c r="R457" t="e">
        <f t="shared" si="279"/>
        <v>#DIV/0!</v>
      </c>
      <c r="S457" t="e">
        <f t="shared" si="279"/>
        <v>#DIV/0!</v>
      </c>
      <c r="T457" t="e">
        <f t="shared" si="279"/>
        <v>#DIV/0!</v>
      </c>
      <c r="U457" t="e">
        <f t="shared" si="279"/>
        <v>#DIV/0!</v>
      </c>
      <c r="V457" t="e">
        <f t="shared" si="279"/>
        <v>#DIV/0!</v>
      </c>
      <c r="W457" t="e">
        <f t="shared" si="279"/>
        <v>#DIV/0!</v>
      </c>
      <c r="X457" t="e">
        <f t="shared" si="279"/>
        <v>#DIV/0!</v>
      </c>
      <c r="Y457" t="e">
        <f t="shared" si="279"/>
        <v>#DIV/0!</v>
      </c>
      <c r="Z457" s="1" t="e">
        <f t="shared" si="279"/>
        <v>#DIV/0!</v>
      </c>
      <c r="AA457" s="1" t="e">
        <f t="shared" si="279"/>
        <v>#DIV/0!</v>
      </c>
      <c r="AB457" s="1" t="e">
        <f t="shared" si="279"/>
        <v>#DIV/0!</v>
      </c>
      <c r="AC457" t="e">
        <f t="shared" si="279"/>
        <v>#DIV/0!</v>
      </c>
      <c r="AD457" t="e">
        <f t="shared" si="279"/>
        <v>#DIV/0!</v>
      </c>
      <c r="AE457" t="e">
        <f t="shared" si="279"/>
        <v>#DIV/0!</v>
      </c>
      <c r="AF457" t="e">
        <f t="shared" si="279"/>
        <v>#DIV/0!</v>
      </c>
      <c r="AG457" t="e">
        <f t="shared" si="279"/>
        <v>#DIV/0!</v>
      </c>
      <c r="AH457" t="e">
        <f t="shared" si="279"/>
        <v>#DIV/0!</v>
      </c>
      <c r="AI457" t="e">
        <f t="shared" si="279"/>
        <v>#DIV/0!</v>
      </c>
      <c r="AJ457" t="e">
        <f t="shared" si="279"/>
        <v>#DIV/0!</v>
      </c>
      <c r="AK457" t="e">
        <f t="shared" si="279"/>
        <v>#DIV/0!</v>
      </c>
      <c r="AL457" t="e">
        <f t="shared" si="279"/>
        <v>#DIV/0!</v>
      </c>
      <c r="AM457" t="e">
        <f t="shared" si="279"/>
        <v>#DIV/0!</v>
      </c>
      <c r="AN457">
        <f t="shared" si="279"/>
        <v>250.40650406504062</v>
      </c>
      <c r="AO457">
        <f t="shared" si="279"/>
        <v>33.369447453954493</v>
      </c>
      <c r="AP457">
        <f t="shared" si="279"/>
        <v>17.87579802669762</v>
      </c>
      <c r="AQ457">
        <f t="shared" si="279"/>
        <v>9.7375908947202028</v>
      </c>
      <c r="AR457">
        <f t="shared" si="279"/>
        <v>6.7856356025556286</v>
      </c>
      <c r="AS457">
        <f t="shared" si="279"/>
        <v>6.7856356025556286</v>
      </c>
      <c r="AT457">
        <f t="shared" si="279"/>
        <v>6.7856356025556286</v>
      </c>
      <c r="AU457">
        <f t="shared" si="279"/>
        <v>6.7796648550724639</v>
      </c>
      <c r="AV457">
        <f t="shared" si="279"/>
        <v>6.7309181415929205</v>
      </c>
      <c r="AW457">
        <f t="shared" si="279"/>
        <v>6.6544744318181817</v>
      </c>
      <c r="AX457">
        <f t="shared" si="279"/>
        <v>6.2928779069767442</v>
      </c>
      <c r="AY457" t="e">
        <f t="shared" si="279"/>
        <v>#DIV/0!</v>
      </c>
      <c r="AZ457" t="e">
        <f t="shared" si="279"/>
        <v>#DIV/0!</v>
      </c>
      <c r="BA457" t="e">
        <f t="shared" si="279"/>
        <v>#DIV/0!</v>
      </c>
      <c r="BB457" t="e">
        <f t="shared" si="279"/>
        <v>#DIV/0!</v>
      </c>
      <c r="BC457">
        <f t="shared" si="279"/>
        <v>-0.69136539336061831</v>
      </c>
      <c r="BD457">
        <f t="shared" si="279"/>
        <v>-0.19753296953160526</v>
      </c>
      <c r="BE457">
        <f t="shared" si="279"/>
        <v>5.2132598150674543</v>
      </c>
      <c r="BF457">
        <f t="shared" si="279"/>
        <v>3.3999520533048613</v>
      </c>
      <c r="BG457">
        <f t="shared" si="279"/>
        <v>2.522545071806833</v>
      </c>
      <c r="BH457">
        <f t="shared" si="279"/>
        <v>4.640603683492496</v>
      </c>
      <c r="BI457">
        <f t="shared" si="279"/>
        <v>4.640603683492496</v>
      </c>
      <c r="BJ457">
        <f t="shared" si="279"/>
        <v>6.9800672891086846</v>
      </c>
      <c r="BK457">
        <f t="shared" si="279"/>
        <v>6.9763760463510343</v>
      </c>
      <c r="BL457">
        <f t="shared" si="279"/>
        <v>6.9664291184988372</v>
      </c>
      <c r="BM457">
        <f t="shared" si="279"/>
        <v>6.9420139319525376</v>
      </c>
      <c r="BN457">
        <f t="shared" si="279"/>
        <v>6.787384417159303</v>
      </c>
      <c r="BO457" t="e">
        <f t="shared" si="279"/>
        <v>#DIV/0!</v>
      </c>
      <c r="BP457">
        <f t="shared" si="279"/>
        <v>-0.15946168713052261</v>
      </c>
      <c r="BQ457">
        <f t="shared" si="279"/>
        <v>-5.3153895710174218E-2</v>
      </c>
      <c r="BR457">
        <f t="shared" si="279"/>
        <v>-4.7245520075453962E-2</v>
      </c>
      <c r="BS457">
        <f t="shared" si="279"/>
        <v>5.8473920439234677</v>
      </c>
      <c r="BT457">
        <f t="shared" si="279"/>
        <v>5.0120503233629732</v>
      </c>
      <c r="BU457">
        <f t="shared" si="279"/>
        <v>4.1767086028024778</v>
      </c>
      <c r="BV457">
        <f t="shared" si="279"/>
        <v>6.7097312045270803</v>
      </c>
      <c r="BW457">
        <f t="shared" si="279"/>
        <v>5.8879415565766786</v>
      </c>
      <c r="BX457">
        <f t="shared" si="279"/>
        <v>14.188863636363628</v>
      </c>
      <c r="BY457" t="e">
        <f t="shared" si="279"/>
        <v>#DIV/0!</v>
      </c>
      <c r="BZ457" t="e">
        <f t="shared" si="279"/>
        <v>#DIV/0!</v>
      </c>
    </row>
    <row r="458" spans="1:78" x14ac:dyDescent="0.25">
      <c r="G458" t="s">
        <v>95</v>
      </c>
      <c r="I458" s="39">
        <v>254</v>
      </c>
      <c r="J458" s="39">
        <f>I458+J455-J453</f>
        <v>254</v>
      </c>
      <c r="K458" s="39">
        <f t="shared" ref="K458:U458" si="280">J458+K455-K453</f>
        <v>254</v>
      </c>
      <c r="L458" s="39">
        <f t="shared" si="280"/>
        <v>254</v>
      </c>
      <c r="M458" s="39">
        <f t="shared" si="280"/>
        <v>254</v>
      </c>
      <c r="N458" s="39">
        <f t="shared" si="280"/>
        <v>254</v>
      </c>
      <c r="O458" s="39">
        <f t="shared" si="280"/>
        <v>254</v>
      </c>
      <c r="P458" s="39">
        <f t="shared" si="280"/>
        <v>474</v>
      </c>
      <c r="Q458" s="39">
        <f t="shared" si="280"/>
        <v>474</v>
      </c>
      <c r="R458" s="39">
        <f t="shared" si="280"/>
        <v>474</v>
      </c>
      <c r="S458" s="39">
        <f t="shared" si="280"/>
        <v>474</v>
      </c>
      <c r="T458" s="39">
        <f t="shared" si="280"/>
        <v>474</v>
      </c>
      <c r="U458" s="39">
        <f t="shared" si="280"/>
        <v>474</v>
      </c>
      <c r="V458" s="20">
        <v>0</v>
      </c>
      <c r="W458" s="39">
        <f t="shared" ref="W458:BZ458" si="281">V458+W455-W453</f>
        <v>0</v>
      </c>
      <c r="X458" s="39">
        <f t="shared" si="281"/>
        <v>0</v>
      </c>
      <c r="Y458" s="39">
        <f t="shared" si="281"/>
        <v>0</v>
      </c>
      <c r="Z458" s="1">
        <f t="shared" si="281"/>
        <v>0</v>
      </c>
      <c r="AA458" s="1">
        <f t="shared" si="281"/>
        <v>0</v>
      </c>
      <c r="AB458" s="1">
        <f t="shared" si="281"/>
        <v>0</v>
      </c>
      <c r="AC458" s="39">
        <f t="shared" si="281"/>
        <v>0</v>
      </c>
      <c r="AD458" s="39">
        <f t="shared" si="281"/>
        <v>0</v>
      </c>
      <c r="AE458" s="39">
        <f t="shared" si="281"/>
        <v>0</v>
      </c>
      <c r="AF458" s="39">
        <f t="shared" si="281"/>
        <v>0</v>
      </c>
      <c r="AG458" s="39">
        <f t="shared" si="281"/>
        <v>0</v>
      </c>
      <c r="AH458" s="39">
        <f t="shared" si="281"/>
        <v>0</v>
      </c>
      <c r="AI458" s="39">
        <f t="shared" si="281"/>
        <v>0</v>
      </c>
      <c r="AJ458" s="39">
        <f t="shared" si="281"/>
        <v>0</v>
      </c>
      <c r="AK458" s="39">
        <f t="shared" si="281"/>
        <v>0</v>
      </c>
      <c r="AL458" s="39">
        <f t="shared" si="281"/>
        <v>0</v>
      </c>
      <c r="AM458" s="39">
        <f t="shared" si="281"/>
        <v>550</v>
      </c>
      <c r="AN458" s="39">
        <f t="shared" si="281"/>
        <v>550</v>
      </c>
      <c r="AO458" s="39">
        <f t="shared" si="281"/>
        <v>550</v>
      </c>
      <c r="AP458" s="39">
        <f t="shared" si="281"/>
        <v>550</v>
      </c>
      <c r="AQ458" s="39">
        <f t="shared" si="281"/>
        <v>550</v>
      </c>
      <c r="AR458" s="39">
        <f t="shared" si="281"/>
        <v>550</v>
      </c>
      <c r="AS458" s="39">
        <f t="shared" si="281"/>
        <v>550</v>
      </c>
      <c r="AT458" s="39">
        <f t="shared" si="281"/>
        <v>550</v>
      </c>
      <c r="AU458" s="39">
        <f t="shared" si="281"/>
        <v>534.625</v>
      </c>
      <c r="AV458" s="39">
        <f t="shared" si="281"/>
        <v>434.625</v>
      </c>
      <c r="AW458" s="39">
        <f t="shared" si="281"/>
        <v>334.625</v>
      </c>
      <c r="AX458" s="39">
        <f t="shared" si="281"/>
        <v>154.625</v>
      </c>
      <c r="AY458" s="39">
        <f t="shared" si="281"/>
        <v>-17.375</v>
      </c>
      <c r="AZ458" s="39">
        <f t="shared" si="281"/>
        <v>-17.375</v>
      </c>
      <c r="BA458" s="39">
        <f t="shared" si="281"/>
        <v>-17.375</v>
      </c>
      <c r="BB458" s="39">
        <f t="shared" si="281"/>
        <v>-17.375</v>
      </c>
      <c r="BC458" s="39">
        <f t="shared" si="281"/>
        <v>-17.375</v>
      </c>
      <c r="BD458" s="39">
        <f t="shared" si="281"/>
        <v>-17.375</v>
      </c>
      <c r="BE458" s="39">
        <f t="shared" si="281"/>
        <v>982.625</v>
      </c>
      <c r="BF458" s="39">
        <f t="shared" si="281"/>
        <v>982.625</v>
      </c>
      <c r="BG458" s="39">
        <f t="shared" si="281"/>
        <v>982.625</v>
      </c>
      <c r="BH458" s="39">
        <f t="shared" si="281"/>
        <v>1982.625</v>
      </c>
      <c r="BI458" s="39">
        <f t="shared" si="281"/>
        <v>1982.625</v>
      </c>
      <c r="BJ458" s="39">
        <f t="shared" si="281"/>
        <v>2806.7049999999999</v>
      </c>
      <c r="BK458" s="39">
        <f t="shared" si="281"/>
        <v>2366.9049999999997</v>
      </c>
      <c r="BL458" s="39">
        <f t="shared" si="281"/>
        <v>1663.2249999999997</v>
      </c>
      <c r="BM458" s="39">
        <f t="shared" si="281"/>
        <v>959.54499999999962</v>
      </c>
      <c r="BN458" s="39">
        <f t="shared" si="281"/>
        <v>255.86499999999955</v>
      </c>
      <c r="BO458" s="39">
        <f t="shared" si="281"/>
        <v>-8.0150000000004411</v>
      </c>
      <c r="BP458" s="39">
        <f t="shared" si="281"/>
        <v>-8.0150000000004411</v>
      </c>
      <c r="BQ458" s="39">
        <f t="shared" si="281"/>
        <v>-8.0150000000004411</v>
      </c>
      <c r="BR458" s="39">
        <f t="shared" si="281"/>
        <v>-8.0150000000004411</v>
      </c>
      <c r="BS458" s="39">
        <f t="shared" si="281"/>
        <v>991.98499999999956</v>
      </c>
      <c r="BT458" s="39">
        <f t="shared" si="281"/>
        <v>991.98499999999956</v>
      </c>
      <c r="BU458" s="39">
        <f t="shared" si="281"/>
        <v>991.98499999999956</v>
      </c>
      <c r="BV458" s="39">
        <f t="shared" si="281"/>
        <v>1991.9849999999997</v>
      </c>
      <c r="BW458" s="39">
        <f t="shared" si="281"/>
        <v>1640.1449999999995</v>
      </c>
      <c r="BX458" s="39">
        <f t="shared" si="281"/>
        <v>936.46499999999946</v>
      </c>
      <c r="BY458" s="39">
        <f t="shared" si="281"/>
        <v>804.46499999999946</v>
      </c>
      <c r="BZ458" s="39">
        <f t="shared" si="281"/>
        <v>804.46499999999946</v>
      </c>
    </row>
    <row r="460" spans="1:78" s="44" customFormat="1" x14ac:dyDescent="0.25">
      <c r="A460" s="44" t="s">
        <v>161</v>
      </c>
      <c r="B460" s="44" t="s">
        <v>228</v>
      </c>
      <c r="D460" s="44">
        <v>15</v>
      </c>
      <c r="E460" s="44">
        <v>8</v>
      </c>
      <c r="G460" s="44" t="s">
        <v>102</v>
      </c>
      <c r="H460" s="44">
        <f>SUM(I462:BZ462)</f>
        <v>35830</v>
      </c>
      <c r="I460" s="45">
        <f>$D$460*'[1]Production plan'!C213/16</f>
        <v>0</v>
      </c>
      <c r="J460" s="45">
        <f>$D$460*'[1]Production plan'!D213/16</f>
        <v>0</v>
      </c>
      <c r="K460" s="45">
        <f>$D$460*'[1]Production plan'!E213/16</f>
        <v>0</v>
      </c>
      <c r="L460" s="45">
        <f>$D$460*'[1]Production plan'!F213/16</f>
        <v>0</v>
      </c>
      <c r="M460" s="45">
        <f>$D$460*'[1]Production plan'!G213/16</f>
        <v>0</v>
      </c>
      <c r="N460" s="45">
        <f>$D$460*'[1]Production plan'!H213/16</f>
        <v>0</v>
      </c>
      <c r="O460" s="45">
        <f>$D$460*'[1]Production plan'!I213/16</f>
        <v>0</v>
      </c>
      <c r="P460" s="45">
        <f>$D$460*'[1]Production plan'!J213/16</f>
        <v>0</v>
      </c>
      <c r="Q460" s="45">
        <f>$D$460*'[1]Production plan'!K213/16</f>
        <v>0</v>
      </c>
      <c r="R460" s="45">
        <f>$D$460*'[1]Production plan'!L213/16</f>
        <v>0</v>
      </c>
      <c r="S460" s="45">
        <f>$D$460*'[1]Production plan'!M213/16</f>
        <v>0</v>
      </c>
      <c r="T460" s="45">
        <f>$D$460*'[1]Production plan'!N213/16</f>
        <v>0</v>
      </c>
      <c r="U460" s="45">
        <f>$D$460*'[1]Production plan'!O213/16</f>
        <v>0</v>
      </c>
      <c r="V460" s="45">
        <f>$D$460*'[1]Production plan'!P213/16</f>
        <v>0</v>
      </c>
      <c r="W460" s="45">
        <f>$D$460*'[1]Production plan'!Q213/16</f>
        <v>0</v>
      </c>
      <c r="X460" s="45">
        <f>$D$460*'[1]Production plan'!R213/16</f>
        <v>0</v>
      </c>
      <c r="Y460" s="45">
        <f>$D$460*'[1]Production plan'!S213/16</f>
        <v>0</v>
      </c>
      <c r="Z460" s="44">
        <f>$D$460*'[1]Production plan'!T213/16</f>
        <v>0</v>
      </c>
      <c r="AA460" s="44">
        <f>$D$460*'[1]Production plan'!U213/16</f>
        <v>0</v>
      </c>
      <c r="AB460" s="44">
        <f>$D$460*'[1]Production plan'!V213/16</f>
        <v>0</v>
      </c>
      <c r="AC460" s="45">
        <f>$D$460*'[1]Production plan'!W213/16</f>
        <v>0</v>
      </c>
      <c r="AD460" s="45">
        <f>$D$460*'[1]Production plan'!X213/16</f>
        <v>0</v>
      </c>
      <c r="AE460" s="45">
        <f>$D$460*'[1]Production plan'!Y213/16</f>
        <v>0</v>
      </c>
      <c r="AF460" s="45">
        <f>$D$460*'[1]Production plan'!Z213/16</f>
        <v>0</v>
      </c>
      <c r="AG460" s="45">
        <f>$D$460*'[1]Production plan'!AA213/16</f>
        <v>0</v>
      </c>
      <c r="AH460" s="45">
        <f>$D$460*'[1]Production plan'!AB213/16</f>
        <v>0</v>
      </c>
      <c r="AI460" s="45">
        <f>$D$460*'[1]Production plan'!AC213/16</f>
        <v>0</v>
      </c>
      <c r="AJ460" s="45">
        <f>$D$460*'[1]Production plan'!AD213/16</f>
        <v>0</v>
      </c>
      <c r="AK460" s="45">
        <f>$D$460*'[1]Production plan'!AE213/16</f>
        <v>0</v>
      </c>
      <c r="AL460" s="45">
        <f>$D$460*'[1]Production plan'!AF213/16</f>
        <v>0</v>
      </c>
      <c r="AM460" s="45">
        <f>$D$460*'[1]Production plan'!AG213/16</f>
        <v>0</v>
      </c>
      <c r="AN460" s="45">
        <f>$D$460*'[1]Production plan'!AH213/16</f>
        <v>0</v>
      </c>
      <c r="AO460" s="45">
        <f>$D$460*'[1]Production plan'!AI213/16</f>
        <v>0</v>
      </c>
      <c r="AP460" s="45">
        <f>$D$460*'[1]Production plan'!AJ213/16</f>
        <v>0</v>
      </c>
      <c r="AQ460" s="45">
        <f>$D$460*'[1]Production plan'!AK213/16</f>
        <v>0</v>
      </c>
      <c r="AR460" s="45">
        <f>$D$460*'[1]Production plan'!AL213/16</f>
        <v>0</v>
      </c>
      <c r="AS460" s="45">
        <f>$D$460*'[1]Production plan'!AM213/16</f>
        <v>0</v>
      </c>
      <c r="AT460" s="45">
        <f>$D$460*'[1]Production plan'!AN213/16</f>
        <v>0</v>
      </c>
      <c r="AU460" s="45">
        <f>$D$460*'[1]Production plan'!AO213/16</f>
        <v>115.3125</v>
      </c>
      <c r="AV460" s="45">
        <f>$D$460*'[1]Production plan'!AP174/16</f>
        <v>750</v>
      </c>
      <c r="AW460" s="45">
        <f>$D$460*'[1]Production plan'!AQ174/16</f>
        <v>750</v>
      </c>
      <c r="AX460" s="45">
        <f>$D$460*'[1]Production plan'!AR174/16</f>
        <v>1350</v>
      </c>
      <c r="AY460" s="45">
        <f>$D$460*'[1]Production plan'!AS174/16</f>
        <v>1290</v>
      </c>
      <c r="AZ460" s="45">
        <f>$D$460*'[1]Production plan'!AT174/16</f>
        <v>0</v>
      </c>
      <c r="BA460" s="45">
        <f>$D$460*'[1]Production plan'!AU174/16</f>
        <v>0</v>
      </c>
      <c r="BB460" s="45">
        <f>$D$460*'[1]Production plan'!AV174/16</f>
        <v>0</v>
      </c>
      <c r="BC460" s="45">
        <f>$D$460*'[1]Production plan'!AW174/16</f>
        <v>0</v>
      </c>
      <c r="BD460" s="45">
        <f>$D$460*'[1]Production plan'!AX174/16</f>
        <v>0</v>
      </c>
      <c r="BE460" s="45">
        <f>$D$460*'[1]Production plan'!AY174/16</f>
        <v>0</v>
      </c>
      <c r="BF460" s="45">
        <f>$D$460*'[1]Production plan'!AZ174/16</f>
        <v>0</v>
      </c>
      <c r="BG460" s="45">
        <f>$D$460*'[1]Production plan'!BA174/16</f>
        <v>0</v>
      </c>
      <c r="BH460" s="45">
        <f>$D$460*'[1]Production plan'!BB174/16</f>
        <v>0</v>
      </c>
      <c r="BI460" s="45">
        <f>$D$460*'[1]Production plan'!BC174/16</f>
        <v>0</v>
      </c>
      <c r="BJ460" s="45">
        <f>$D$460*'[1]Production plan'!BD174/16</f>
        <v>1319.4</v>
      </c>
      <c r="BK460" s="45">
        <f>$D$460*'[1]Production plan'!BE174/16</f>
        <v>3298.5000000000005</v>
      </c>
      <c r="BL460" s="45">
        <f>$D$460*'[1]Production plan'!BF174/16</f>
        <v>5277.6</v>
      </c>
      <c r="BM460" s="45">
        <f>$D$460*'[1]Production plan'!BG174/16</f>
        <v>5277.6</v>
      </c>
      <c r="BN460" s="45">
        <f>$D$460*'[1]Production plan'!BH174/16</f>
        <v>5277.6</v>
      </c>
      <c r="BO460" s="45">
        <f>$D$460*'[1]Production plan'!BI174/16</f>
        <v>1979.1</v>
      </c>
      <c r="BP460" s="45">
        <f>$D$460*'[1]Production plan'!BJ174/16</f>
        <v>0</v>
      </c>
      <c r="BQ460" s="45">
        <f>$D$460*'[1]Production plan'!BK174/16</f>
        <v>0</v>
      </c>
      <c r="BR460" s="45">
        <f>$D$460*'[1]Production plan'!BL174/16</f>
        <v>0</v>
      </c>
      <c r="BS460" s="45">
        <f>$D$460*'[1]Production plan'!BM174/16</f>
        <v>0</v>
      </c>
      <c r="BT460" s="45">
        <f>$D$460*'[1]Production plan'!BN174/16</f>
        <v>0</v>
      </c>
      <c r="BU460" s="45">
        <f>$D$460*'[1]Production plan'!BO174/16</f>
        <v>0</v>
      </c>
      <c r="BV460" s="45">
        <f>$D$460*'[1]Production plan'!BP174/16</f>
        <v>0</v>
      </c>
      <c r="BW460" s="45">
        <f>$D$460*'[1]Production plan'!BQ174/16</f>
        <v>2638.8</v>
      </c>
      <c r="BX460" s="45">
        <f>$D$460*'[1]Production plan'!BR174/16</f>
        <v>5277.6</v>
      </c>
      <c r="BY460" s="45">
        <f>$D$460*'[1]Production plan'!BS174/16</f>
        <v>990</v>
      </c>
      <c r="BZ460" s="45">
        <f>$D$460*'[1]Production plan'!BT174/16</f>
        <v>0</v>
      </c>
    </row>
    <row r="461" spans="1:78" hidden="1" x14ac:dyDescent="0.25"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</row>
    <row r="462" spans="1:78" x14ac:dyDescent="0.25">
      <c r="G462" t="s">
        <v>103</v>
      </c>
      <c r="O462" s="40">
        <v>800</v>
      </c>
      <c r="Y462" s="40">
        <v>1030</v>
      </c>
      <c r="AV462">
        <v>1000</v>
      </c>
      <c r="BE462">
        <v>10000</v>
      </c>
      <c r="BI462">
        <v>10000</v>
      </c>
      <c r="BK462">
        <v>3000</v>
      </c>
      <c r="BT462">
        <v>10000</v>
      </c>
    </row>
    <row r="463" spans="1:78" hidden="1" x14ac:dyDescent="0.25">
      <c r="O463" s="40"/>
    </row>
    <row r="464" spans="1:78" x14ac:dyDescent="0.25">
      <c r="G464" t="s">
        <v>92</v>
      </c>
      <c r="I464" t="e">
        <f t="shared" ref="I464:O464" si="282">I465/AVERAGE(J460:P460)</f>
        <v>#DIV/0!</v>
      </c>
      <c r="J464" t="e">
        <f t="shared" si="282"/>
        <v>#DIV/0!</v>
      </c>
      <c r="K464" t="e">
        <f t="shared" si="282"/>
        <v>#DIV/0!</v>
      </c>
      <c r="L464" t="e">
        <f t="shared" si="282"/>
        <v>#DIV/0!</v>
      </c>
      <c r="M464" t="e">
        <f t="shared" si="282"/>
        <v>#DIV/0!</v>
      </c>
      <c r="N464" t="e">
        <f t="shared" si="282"/>
        <v>#DIV/0!</v>
      </c>
      <c r="O464" t="e">
        <f t="shared" si="282"/>
        <v>#DIV/0!</v>
      </c>
      <c r="P464" t="e">
        <f>P465/AVERAGE(Q460:W460)</f>
        <v>#DIV/0!</v>
      </c>
      <c r="Q464" t="e">
        <f t="shared" ref="Q464:BZ464" si="283">Q465/AVERAGE(R460:X460)</f>
        <v>#DIV/0!</v>
      </c>
      <c r="R464" t="e">
        <f t="shared" si="283"/>
        <v>#DIV/0!</v>
      </c>
      <c r="S464" t="e">
        <f t="shared" si="283"/>
        <v>#DIV/0!</v>
      </c>
      <c r="T464" t="e">
        <f t="shared" si="283"/>
        <v>#DIV/0!</v>
      </c>
      <c r="U464" t="e">
        <f t="shared" si="283"/>
        <v>#DIV/0!</v>
      </c>
      <c r="V464" t="e">
        <f t="shared" si="283"/>
        <v>#DIV/0!</v>
      </c>
      <c r="W464" t="e">
        <f t="shared" si="283"/>
        <v>#DIV/0!</v>
      </c>
      <c r="X464" t="e">
        <f t="shared" si="283"/>
        <v>#DIV/0!</v>
      </c>
      <c r="Y464" t="e">
        <f t="shared" si="283"/>
        <v>#DIV/0!</v>
      </c>
      <c r="Z464" s="1" t="e">
        <f t="shared" si="283"/>
        <v>#DIV/0!</v>
      </c>
      <c r="AA464" s="1" t="e">
        <f t="shared" si="283"/>
        <v>#DIV/0!</v>
      </c>
      <c r="AB464" s="1" t="e">
        <f t="shared" si="283"/>
        <v>#DIV/0!</v>
      </c>
      <c r="AC464" t="e">
        <f t="shared" si="283"/>
        <v>#DIV/0!</v>
      </c>
      <c r="AD464" t="e">
        <f t="shared" si="283"/>
        <v>#DIV/0!</v>
      </c>
      <c r="AE464" t="e">
        <f t="shared" si="283"/>
        <v>#DIV/0!</v>
      </c>
      <c r="AF464" t="e">
        <f t="shared" si="283"/>
        <v>#DIV/0!</v>
      </c>
      <c r="AG464" t="e">
        <f t="shared" si="283"/>
        <v>#DIV/0!</v>
      </c>
      <c r="AH464" t="e">
        <f t="shared" si="283"/>
        <v>#DIV/0!</v>
      </c>
      <c r="AI464" t="e">
        <f t="shared" si="283"/>
        <v>#DIV/0!</v>
      </c>
      <c r="AJ464" t="e">
        <f t="shared" si="283"/>
        <v>#DIV/0!</v>
      </c>
      <c r="AK464" t="e">
        <f t="shared" si="283"/>
        <v>#DIV/0!</v>
      </c>
      <c r="AL464" t="e">
        <f t="shared" si="283"/>
        <v>#DIV/0!</v>
      </c>
      <c r="AM464" t="e">
        <f t="shared" si="283"/>
        <v>#DIV/0!</v>
      </c>
      <c r="AN464">
        <f t="shared" si="283"/>
        <v>160.62439024390244</v>
      </c>
      <c r="AO464">
        <f t="shared" si="283"/>
        <v>21.404983748645719</v>
      </c>
      <c r="AP464">
        <f t="shared" si="283"/>
        <v>11.466511897852582</v>
      </c>
      <c r="AQ464">
        <f t="shared" si="283"/>
        <v>6.2462219411950679</v>
      </c>
      <c r="AR464">
        <f t="shared" si="283"/>
        <v>4.3526768010575019</v>
      </c>
      <c r="AS464">
        <f t="shared" si="283"/>
        <v>4.3526768010575019</v>
      </c>
      <c r="AT464">
        <f t="shared" si="283"/>
        <v>4.3526768010575019</v>
      </c>
      <c r="AU464">
        <f t="shared" si="283"/>
        <v>4.2789402173913045</v>
      </c>
      <c r="AV464">
        <f t="shared" si="283"/>
        <v>5.741832595870207</v>
      </c>
      <c r="AW464">
        <f t="shared" si="283"/>
        <v>5.3843986742424237</v>
      </c>
      <c r="AX464">
        <f t="shared" si="283"/>
        <v>3.6936531007751938</v>
      </c>
      <c r="AY464" t="e">
        <f t="shared" si="283"/>
        <v>#DIV/0!</v>
      </c>
      <c r="AZ464" t="e">
        <f t="shared" si="283"/>
        <v>#DIV/0!</v>
      </c>
      <c r="BA464" t="e">
        <f t="shared" si="283"/>
        <v>#DIV/0!</v>
      </c>
      <c r="BB464" t="e">
        <f t="shared" si="283"/>
        <v>#DIV/0!</v>
      </c>
      <c r="BC464">
        <f t="shared" si="283"/>
        <v>-3.2326720479005608</v>
      </c>
      <c r="BD464">
        <f t="shared" si="283"/>
        <v>-0.92362058511444589</v>
      </c>
      <c r="BE464">
        <f t="shared" si="283"/>
        <v>6.6428995503006423</v>
      </c>
      <c r="BF464">
        <f t="shared" si="283"/>
        <v>4.3323257936743316</v>
      </c>
      <c r="BG464">
        <f t="shared" si="283"/>
        <v>3.2143062340164397</v>
      </c>
      <c r="BH464">
        <f t="shared" si="283"/>
        <v>2.9306909780738124</v>
      </c>
      <c r="BI464">
        <f t="shared" si="283"/>
        <v>6.0515391354358936</v>
      </c>
      <c r="BJ464">
        <f t="shared" si="283"/>
        <v>5.9922603314006357</v>
      </c>
      <c r="BK464">
        <f t="shared" si="283"/>
        <v>6.9846289559227248</v>
      </c>
      <c r="BL464">
        <f t="shared" si="283"/>
        <v>6.9781569373638721</v>
      </c>
      <c r="BM464">
        <f t="shared" si="283"/>
        <v>6.9622710736285063</v>
      </c>
      <c r="BN464">
        <f t="shared" si="283"/>
        <v>6.8616606033045242</v>
      </c>
      <c r="BO464" t="e">
        <f t="shared" si="283"/>
        <v>#DIV/0!</v>
      </c>
      <c r="BP464">
        <f t="shared" si="283"/>
        <v>-0.10375454752160723</v>
      </c>
      <c r="BQ464">
        <f t="shared" si="283"/>
        <v>-3.458484917386908E-2</v>
      </c>
      <c r="BR464">
        <f t="shared" si="283"/>
        <v>-3.0740534896256302E-2</v>
      </c>
      <c r="BS464">
        <f t="shared" si="283"/>
        <v>-3.0740534896256302E-2</v>
      </c>
      <c r="BT464">
        <f t="shared" si="283"/>
        <v>6.7103796146591179</v>
      </c>
      <c r="BU464">
        <f t="shared" si="283"/>
        <v>5.5919830122159322</v>
      </c>
      <c r="BV464">
        <f t="shared" si="283"/>
        <v>4.4735864097727456</v>
      </c>
      <c r="BW464">
        <f t="shared" si="283"/>
        <v>3.5047326727934118</v>
      </c>
      <c r="BX464">
        <f t="shared" si="283"/>
        <v>4.1302777777777706</v>
      </c>
      <c r="BY464" t="e">
        <f t="shared" si="283"/>
        <v>#DIV/0!</v>
      </c>
      <c r="BZ464" t="e">
        <f t="shared" si="283"/>
        <v>#DIV/0!</v>
      </c>
    </row>
    <row r="465" spans="1:78" x14ac:dyDescent="0.25">
      <c r="G465" t="s">
        <v>95</v>
      </c>
      <c r="I465" s="39">
        <v>3616</v>
      </c>
      <c r="J465" s="39">
        <f>I465+J462-J460</f>
        <v>3616</v>
      </c>
      <c r="K465" s="39">
        <f t="shared" ref="K465:U465" si="284">J465+K462-K460</f>
        <v>3616</v>
      </c>
      <c r="L465" s="39">
        <f t="shared" si="284"/>
        <v>3616</v>
      </c>
      <c r="M465" s="39">
        <f t="shared" si="284"/>
        <v>3616</v>
      </c>
      <c r="N465" s="39">
        <f t="shared" si="284"/>
        <v>3616</v>
      </c>
      <c r="O465" s="39">
        <f t="shared" si="284"/>
        <v>4416</v>
      </c>
      <c r="P465" s="39">
        <f t="shared" si="284"/>
        <v>4416</v>
      </c>
      <c r="Q465" s="39">
        <f t="shared" si="284"/>
        <v>4416</v>
      </c>
      <c r="R465" s="39">
        <f t="shared" si="284"/>
        <v>4416</v>
      </c>
      <c r="S465" s="39">
        <f t="shared" si="284"/>
        <v>4416</v>
      </c>
      <c r="T465" s="39">
        <f t="shared" si="284"/>
        <v>4416</v>
      </c>
      <c r="U465" s="39">
        <f t="shared" si="284"/>
        <v>4416</v>
      </c>
      <c r="V465" s="20">
        <v>1616</v>
      </c>
      <c r="W465" s="39">
        <f t="shared" ref="W465:BZ465" si="285">V465+W462-W460</f>
        <v>1616</v>
      </c>
      <c r="X465" s="39">
        <f t="shared" si="285"/>
        <v>1616</v>
      </c>
      <c r="Y465" s="39">
        <f t="shared" si="285"/>
        <v>2646</v>
      </c>
      <c r="Z465" s="1">
        <f t="shared" si="285"/>
        <v>2646</v>
      </c>
      <c r="AA465" s="1">
        <f t="shared" si="285"/>
        <v>2646</v>
      </c>
      <c r="AB465" s="1">
        <f t="shared" si="285"/>
        <v>2646</v>
      </c>
      <c r="AC465" s="39">
        <f t="shared" si="285"/>
        <v>2646</v>
      </c>
      <c r="AD465" s="39">
        <f t="shared" si="285"/>
        <v>2646</v>
      </c>
      <c r="AE465" s="39">
        <f t="shared" si="285"/>
        <v>2646</v>
      </c>
      <c r="AF465" s="39">
        <f t="shared" si="285"/>
        <v>2646</v>
      </c>
      <c r="AG465" s="39">
        <f t="shared" si="285"/>
        <v>2646</v>
      </c>
      <c r="AH465" s="39">
        <f t="shared" si="285"/>
        <v>2646</v>
      </c>
      <c r="AI465" s="39">
        <f t="shared" si="285"/>
        <v>2646</v>
      </c>
      <c r="AJ465" s="39">
        <f t="shared" si="285"/>
        <v>2646</v>
      </c>
      <c r="AK465" s="39">
        <f t="shared" si="285"/>
        <v>2646</v>
      </c>
      <c r="AL465" s="39">
        <f t="shared" si="285"/>
        <v>2646</v>
      </c>
      <c r="AM465" s="39">
        <f t="shared" si="285"/>
        <v>2646</v>
      </c>
      <c r="AN465" s="39">
        <f t="shared" si="285"/>
        <v>2646</v>
      </c>
      <c r="AO465" s="39">
        <f t="shared" si="285"/>
        <v>2646</v>
      </c>
      <c r="AP465" s="39">
        <f t="shared" si="285"/>
        <v>2646</v>
      </c>
      <c r="AQ465" s="39">
        <f t="shared" si="285"/>
        <v>2646</v>
      </c>
      <c r="AR465" s="39">
        <f t="shared" si="285"/>
        <v>2646</v>
      </c>
      <c r="AS465" s="39">
        <f t="shared" si="285"/>
        <v>2646</v>
      </c>
      <c r="AT465" s="39">
        <f t="shared" si="285"/>
        <v>2646</v>
      </c>
      <c r="AU465" s="39">
        <f t="shared" si="285"/>
        <v>2530.6875</v>
      </c>
      <c r="AV465" s="39">
        <f t="shared" si="285"/>
        <v>2780.6875</v>
      </c>
      <c r="AW465" s="39">
        <f t="shared" si="285"/>
        <v>2030.6875</v>
      </c>
      <c r="AX465" s="39">
        <f t="shared" si="285"/>
        <v>680.6875</v>
      </c>
      <c r="AY465" s="39">
        <f t="shared" si="285"/>
        <v>-609.3125</v>
      </c>
      <c r="AZ465" s="39">
        <f t="shared" si="285"/>
        <v>-609.3125</v>
      </c>
      <c r="BA465" s="39">
        <f t="shared" si="285"/>
        <v>-609.3125</v>
      </c>
      <c r="BB465" s="39">
        <f t="shared" si="285"/>
        <v>-609.3125</v>
      </c>
      <c r="BC465" s="39">
        <f t="shared" si="285"/>
        <v>-609.3125</v>
      </c>
      <c r="BD465" s="39">
        <f t="shared" si="285"/>
        <v>-609.3125</v>
      </c>
      <c r="BE465" s="39">
        <f t="shared" si="285"/>
        <v>9390.6875</v>
      </c>
      <c r="BF465" s="39">
        <f t="shared" si="285"/>
        <v>9390.6875</v>
      </c>
      <c r="BG465" s="39">
        <f t="shared" si="285"/>
        <v>9390.6875</v>
      </c>
      <c r="BH465" s="39">
        <f t="shared" si="285"/>
        <v>9390.6875</v>
      </c>
      <c r="BI465" s="39">
        <f t="shared" si="285"/>
        <v>19390.6875</v>
      </c>
      <c r="BJ465" s="39">
        <f t="shared" si="285"/>
        <v>18071.287499999999</v>
      </c>
      <c r="BK465" s="39">
        <f t="shared" si="285"/>
        <v>17772.787499999999</v>
      </c>
      <c r="BL465" s="39">
        <f t="shared" si="285"/>
        <v>12495.187499999998</v>
      </c>
      <c r="BM465" s="39">
        <f t="shared" si="285"/>
        <v>7217.5874999999978</v>
      </c>
      <c r="BN465" s="39">
        <f t="shared" si="285"/>
        <v>1939.9874999999975</v>
      </c>
      <c r="BO465" s="39">
        <f t="shared" si="285"/>
        <v>-39.112500000002456</v>
      </c>
      <c r="BP465" s="39">
        <f t="shared" si="285"/>
        <v>-39.112500000002456</v>
      </c>
      <c r="BQ465" s="39">
        <f t="shared" si="285"/>
        <v>-39.112500000002456</v>
      </c>
      <c r="BR465" s="39">
        <f t="shared" si="285"/>
        <v>-39.112500000002456</v>
      </c>
      <c r="BS465" s="39">
        <f t="shared" si="285"/>
        <v>-39.112500000002456</v>
      </c>
      <c r="BT465" s="39">
        <f t="shared" si="285"/>
        <v>9960.8874999999971</v>
      </c>
      <c r="BU465" s="39">
        <f t="shared" si="285"/>
        <v>9960.8874999999971</v>
      </c>
      <c r="BV465" s="39">
        <f t="shared" si="285"/>
        <v>9960.8874999999971</v>
      </c>
      <c r="BW465" s="39">
        <f t="shared" si="285"/>
        <v>7322.0874999999969</v>
      </c>
      <c r="BX465" s="39">
        <f t="shared" si="285"/>
        <v>2044.4874999999965</v>
      </c>
      <c r="BY465" s="39">
        <f t="shared" si="285"/>
        <v>1054.4874999999965</v>
      </c>
      <c r="BZ465" s="39">
        <f t="shared" si="285"/>
        <v>1054.4874999999965</v>
      </c>
    </row>
    <row r="467" spans="1:78" s="46" customFormat="1" x14ac:dyDescent="0.25">
      <c r="A467" s="46" t="s">
        <v>162</v>
      </c>
      <c r="B467" s="46" t="s">
        <v>229</v>
      </c>
      <c r="D467" s="46">
        <v>2</v>
      </c>
      <c r="E467" s="46">
        <v>8</v>
      </c>
      <c r="F467" s="46">
        <v>4</v>
      </c>
      <c r="G467" s="46" t="s">
        <v>102</v>
      </c>
      <c r="H467" s="46">
        <f>SUM(I469:BZ469)</f>
        <v>6300</v>
      </c>
      <c r="I467" s="47">
        <f>$D$467*'[1]Production plan'!C213/16</f>
        <v>0</v>
      </c>
      <c r="J467" s="47">
        <f>$D$467*'[1]Production plan'!D213/16</f>
        <v>0</v>
      </c>
      <c r="K467" s="47">
        <f>$D$467*'[1]Production plan'!E213/16</f>
        <v>0</v>
      </c>
      <c r="L467" s="47">
        <f>$D$467*'[1]Production plan'!F213/16</f>
        <v>0</v>
      </c>
      <c r="M467" s="47">
        <f>$D$467*'[1]Production plan'!G213/16</f>
        <v>0</v>
      </c>
      <c r="N467" s="47">
        <f>$D$467*'[1]Production plan'!H213/16</f>
        <v>0</v>
      </c>
      <c r="O467" s="47">
        <f>$D$467*'[1]Production plan'!I213/16</f>
        <v>0</v>
      </c>
      <c r="P467" s="47">
        <f>$D$467*'[1]Production plan'!J213/16</f>
        <v>0</v>
      </c>
      <c r="Q467" s="47">
        <f>$D$467*'[1]Production plan'!K213/16</f>
        <v>0</v>
      </c>
      <c r="R467" s="47">
        <f>$D$467*'[1]Production plan'!L213/16</f>
        <v>0</v>
      </c>
      <c r="S467" s="47">
        <f>$D$467*'[1]Production plan'!M213/16</f>
        <v>0</v>
      </c>
      <c r="T467" s="47">
        <f>$D$467*'[1]Production plan'!N213/16</f>
        <v>0</v>
      </c>
      <c r="U467" s="47">
        <f>$D$467*'[1]Production plan'!O213/16</f>
        <v>0</v>
      </c>
      <c r="V467" s="47">
        <f>$D$467*'[1]Production plan'!P213/16</f>
        <v>0</v>
      </c>
      <c r="W467" s="47">
        <f>$D$467*'[1]Production plan'!Q213/16</f>
        <v>0</v>
      </c>
      <c r="X467" s="47">
        <f>$D$467*'[1]Production plan'!R213/16</f>
        <v>0</v>
      </c>
      <c r="Y467" s="47">
        <f>$D$467*'[1]Production plan'!S213/16</f>
        <v>0</v>
      </c>
      <c r="Z467" s="46">
        <f>$D$467*'[1]Production plan'!T213/16</f>
        <v>0</v>
      </c>
      <c r="AA467" s="46">
        <f>$D$467*'[1]Production plan'!U213/16</f>
        <v>0</v>
      </c>
      <c r="AB467" s="46">
        <f>$D$467*'[1]Production plan'!V213/16</f>
        <v>0</v>
      </c>
      <c r="AC467" s="47">
        <f>$D$467*'[1]Production plan'!W213/16</f>
        <v>0</v>
      </c>
      <c r="AD467" s="47">
        <f>$D$467*'[1]Production plan'!X213/16</f>
        <v>0</v>
      </c>
      <c r="AE467" s="47">
        <f>$D$467*'[1]Production plan'!Y213/16</f>
        <v>0</v>
      </c>
      <c r="AF467" s="47">
        <f>$D$467*'[1]Production plan'!Z213/16</f>
        <v>0</v>
      </c>
      <c r="AG467" s="47">
        <f>$D$467*'[1]Production plan'!AA213/16</f>
        <v>0</v>
      </c>
      <c r="AH467" s="47">
        <f>$D$467*'[1]Production plan'!AB213/16</f>
        <v>0</v>
      </c>
      <c r="AI467" s="47">
        <f>$D$467*'[1]Production plan'!AC213/16</f>
        <v>0</v>
      </c>
      <c r="AJ467" s="47">
        <f>$D$467*'[1]Production plan'!AD213/16</f>
        <v>0</v>
      </c>
      <c r="AK467" s="47">
        <f>$D$467*'[1]Production plan'!AE213/16</f>
        <v>0</v>
      </c>
      <c r="AL467" s="47">
        <f>$D$467*'[1]Production plan'!AF213/16</f>
        <v>0</v>
      </c>
      <c r="AM467" s="47">
        <f>$D$467*'[1]Production plan'!AG213/16</f>
        <v>0</v>
      </c>
      <c r="AN467" s="47">
        <f>$D$467*'[1]Production plan'!AH213/16</f>
        <v>0</v>
      </c>
      <c r="AO467" s="47">
        <f>$D$467*'[1]Production plan'!AI213/16</f>
        <v>0</v>
      </c>
      <c r="AP467" s="47">
        <f>$D$467*'[1]Production plan'!AJ213/16</f>
        <v>0</v>
      </c>
      <c r="AQ467" s="47">
        <f>$D$467*'[1]Production plan'!AK213/16</f>
        <v>0</v>
      </c>
      <c r="AR467" s="47">
        <f>$D$467*'[1]Production plan'!AL213/16</f>
        <v>0</v>
      </c>
      <c r="AS467" s="47">
        <f>$D$467*'[1]Production plan'!AM213/16</f>
        <v>0</v>
      </c>
      <c r="AT467" s="47">
        <f>$D$467*'[1]Production plan'!AN213/16</f>
        <v>0</v>
      </c>
      <c r="AU467" s="47">
        <f>$D$467*'[1]Production plan'!AO213/16</f>
        <v>15.375</v>
      </c>
      <c r="AV467" s="47">
        <f>$D$467*'[1]Production plan'!AP174/16</f>
        <v>100</v>
      </c>
      <c r="AW467" s="47">
        <f>$D$467*'[1]Production plan'!AQ174/16</f>
        <v>100</v>
      </c>
      <c r="AX467" s="47">
        <f>$D$467*'[1]Production plan'!AR174/16</f>
        <v>180</v>
      </c>
      <c r="AY467" s="47">
        <f>$D$467*'[1]Production plan'!AS174/16</f>
        <v>172</v>
      </c>
      <c r="AZ467" s="47">
        <f>$D$467*'[1]Production plan'!AT174/16</f>
        <v>0</v>
      </c>
      <c r="BA467" s="47">
        <f>$D$467*'[1]Production plan'!AU174/16</f>
        <v>0</v>
      </c>
      <c r="BB467" s="47">
        <f>$D$467*'[1]Production plan'!AV174/16</f>
        <v>0</v>
      </c>
      <c r="BC467" s="47">
        <f>$D$467*'[1]Production plan'!AW174/16</f>
        <v>0</v>
      </c>
      <c r="BD467" s="47">
        <f>$D$467*'[1]Production plan'!AX174/16</f>
        <v>0</v>
      </c>
      <c r="BE467" s="47">
        <f>$D$467*'[1]Production plan'!AY174/16</f>
        <v>0</v>
      </c>
      <c r="BF467" s="47">
        <f>$D$467*'[1]Production plan'!AZ174/16</f>
        <v>0</v>
      </c>
      <c r="BG467" s="47">
        <f>$D$467*'[1]Production plan'!BA174/16</f>
        <v>0</v>
      </c>
      <c r="BH467" s="47">
        <f>$D$467*'[1]Production plan'!BB174/16</f>
        <v>0</v>
      </c>
      <c r="BI467" s="47">
        <f>$D$467*'[1]Production plan'!BC174/16</f>
        <v>0</v>
      </c>
      <c r="BJ467" s="47">
        <f>$D$467*'[1]Production plan'!BD174/16</f>
        <v>175.92000000000002</v>
      </c>
      <c r="BK467" s="47">
        <f>$D$467*'[1]Production plan'!BE174/16</f>
        <v>439.80000000000007</v>
      </c>
      <c r="BL467" s="47">
        <f>$D$467*'[1]Production plan'!BF174/16</f>
        <v>703.68000000000006</v>
      </c>
      <c r="BM467" s="47">
        <f>$D$467*'[1]Production plan'!BG174/16</f>
        <v>703.68000000000006</v>
      </c>
      <c r="BN467" s="47">
        <f>$D$467*'[1]Production plan'!BH174/16</f>
        <v>703.68000000000006</v>
      </c>
      <c r="BO467" s="47">
        <f>$D$467*'[1]Production plan'!BI174/16</f>
        <v>263.88</v>
      </c>
      <c r="BP467" s="47">
        <f>$D$467*'[1]Production plan'!BJ174/16</f>
        <v>0</v>
      </c>
      <c r="BQ467" s="47">
        <f>$D$467*'[1]Production plan'!BK174/16</f>
        <v>0</v>
      </c>
      <c r="BR467" s="47">
        <f>$D$467*'[1]Production plan'!BL174/16</f>
        <v>0</v>
      </c>
      <c r="BS467" s="47">
        <f>$D$467*'[1]Production plan'!BM174/16</f>
        <v>0</v>
      </c>
      <c r="BT467" s="47">
        <f>$D$467*'[1]Production plan'!BN174/16</f>
        <v>0</v>
      </c>
      <c r="BU467" s="47">
        <f>$D$467*'[1]Production plan'!BO174/16</f>
        <v>0</v>
      </c>
      <c r="BV467" s="47">
        <f>$D$467*'[1]Production plan'!BP174/16</f>
        <v>0</v>
      </c>
      <c r="BW467" s="47">
        <f>$D$467*'[1]Production plan'!BQ174/16</f>
        <v>351.84000000000003</v>
      </c>
      <c r="BX467" s="47">
        <f>$D$467*'[1]Production plan'!BR174/16</f>
        <v>703.68000000000006</v>
      </c>
      <c r="BY467" s="47">
        <f>$D$467*'[1]Production plan'!BS174/16</f>
        <v>132</v>
      </c>
      <c r="BZ467" s="47">
        <f>$D$467*'[1]Production plan'!BT174/16</f>
        <v>0</v>
      </c>
    </row>
    <row r="468" spans="1:78" hidden="1" x14ac:dyDescent="0.25"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</row>
    <row r="469" spans="1:78" x14ac:dyDescent="0.25">
      <c r="G469" t="s">
        <v>103</v>
      </c>
      <c r="Q469" s="40">
        <v>4300</v>
      </c>
      <c r="BK469">
        <v>2000</v>
      </c>
    </row>
    <row r="470" spans="1:78" hidden="1" x14ac:dyDescent="0.25">
      <c r="AE470" s="40"/>
      <c r="AW470" s="40"/>
      <c r="BB470" s="40"/>
      <c r="BF470" s="40"/>
    </row>
    <row r="471" spans="1:78" x14ac:dyDescent="0.25">
      <c r="G471" t="s">
        <v>92</v>
      </c>
      <c r="I471" t="e">
        <f t="shared" ref="I471:O471" si="286">I472/AVERAGE(J467:P467)</f>
        <v>#DIV/0!</v>
      </c>
      <c r="J471" t="e">
        <f t="shared" si="286"/>
        <v>#DIV/0!</v>
      </c>
      <c r="K471" t="e">
        <f t="shared" si="286"/>
        <v>#DIV/0!</v>
      </c>
      <c r="L471" t="e">
        <f t="shared" si="286"/>
        <v>#DIV/0!</v>
      </c>
      <c r="M471" t="e">
        <f t="shared" si="286"/>
        <v>#DIV/0!</v>
      </c>
      <c r="N471" t="e">
        <f t="shared" si="286"/>
        <v>#DIV/0!</v>
      </c>
      <c r="O471" t="e">
        <f t="shared" si="286"/>
        <v>#DIV/0!</v>
      </c>
      <c r="P471" t="e">
        <f>P472/AVERAGE(Q467:W467)</f>
        <v>#DIV/0!</v>
      </c>
      <c r="Q471" t="e">
        <f t="shared" ref="Q471:BZ471" si="287">Q472/AVERAGE(R467:X467)</f>
        <v>#DIV/0!</v>
      </c>
      <c r="R471" t="e">
        <f t="shared" si="287"/>
        <v>#DIV/0!</v>
      </c>
      <c r="S471" t="e">
        <f t="shared" si="287"/>
        <v>#DIV/0!</v>
      </c>
      <c r="T471" t="e">
        <f t="shared" si="287"/>
        <v>#DIV/0!</v>
      </c>
      <c r="U471" t="e">
        <f t="shared" si="287"/>
        <v>#DIV/0!</v>
      </c>
      <c r="V471" t="e">
        <f t="shared" si="287"/>
        <v>#DIV/0!</v>
      </c>
      <c r="W471" t="e">
        <f t="shared" si="287"/>
        <v>#DIV/0!</v>
      </c>
      <c r="X471" t="e">
        <f t="shared" si="287"/>
        <v>#DIV/0!</v>
      </c>
      <c r="Y471" t="e">
        <f t="shared" si="287"/>
        <v>#DIV/0!</v>
      </c>
      <c r="Z471" s="1" t="e">
        <f t="shared" si="287"/>
        <v>#DIV/0!</v>
      </c>
      <c r="AA471" s="1" t="e">
        <f t="shared" si="287"/>
        <v>#DIV/0!</v>
      </c>
      <c r="AB471" s="1" t="e">
        <f t="shared" si="287"/>
        <v>#DIV/0!</v>
      </c>
      <c r="AC471" t="e">
        <f t="shared" si="287"/>
        <v>#DIV/0!</v>
      </c>
      <c r="AD471" t="e">
        <f t="shared" si="287"/>
        <v>#DIV/0!</v>
      </c>
      <c r="AE471" t="e">
        <f t="shared" si="287"/>
        <v>#DIV/0!</v>
      </c>
      <c r="AF471" t="e">
        <f t="shared" si="287"/>
        <v>#DIV/0!</v>
      </c>
      <c r="AG471" t="e">
        <f t="shared" si="287"/>
        <v>#DIV/0!</v>
      </c>
      <c r="AH471" t="e">
        <f t="shared" si="287"/>
        <v>#DIV/0!</v>
      </c>
      <c r="AI471" t="e">
        <f t="shared" si="287"/>
        <v>#DIV/0!</v>
      </c>
      <c r="AJ471" t="e">
        <f t="shared" si="287"/>
        <v>#DIV/0!</v>
      </c>
      <c r="AK471" t="e">
        <f t="shared" si="287"/>
        <v>#DIV/0!</v>
      </c>
      <c r="AL471" t="e">
        <f t="shared" si="287"/>
        <v>#DIV/0!</v>
      </c>
      <c r="AM471" t="e">
        <f t="shared" si="287"/>
        <v>#DIV/0!</v>
      </c>
      <c r="AN471">
        <f t="shared" si="287"/>
        <v>1888.0650406504064</v>
      </c>
      <c r="AO471">
        <f t="shared" si="287"/>
        <v>251.6056338028169</v>
      </c>
      <c r="AP471">
        <f t="shared" si="287"/>
        <v>134.78351712130006</v>
      </c>
      <c r="AQ471">
        <f t="shared" si="287"/>
        <v>73.421435346190336</v>
      </c>
      <c r="AR471">
        <f t="shared" si="287"/>
        <v>51.16369244326944</v>
      </c>
      <c r="AS471">
        <f t="shared" si="287"/>
        <v>51.16369244326944</v>
      </c>
      <c r="AT471">
        <f t="shared" si="287"/>
        <v>51.16369244326944</v>
      </c>
      <c r="AU471">
        <f t="shared" si="287"/>
        <v>52.393795289855071</v>
      </c>
      <c r="AV471">
        <f t="shared" si="287"/>
        <v>62.436670353982301</v>
      </c>
      <c r="AW471">
        <f t="shared" si="287"/>
        <v>78.185724431818187</v>
      </c>
      <c r="AX471">
        <f t="shared" si="287"/>
        <v>152.68241279069767</v>
      </c>
      <c r="AY471" t="e">
        <f t="shared" si="287"/>
        <v>#DIV/0!</v>
      </c>
      <c r="AZ471" t="e">
        <f t="shared" si="287"/>
        <v>#DIV/0!</v>
      </c>
      <c r="BA471" t="e">
        <f t="shared" si="287"/>
        <v>#DIV/0!</v>
      </c>
      <c r="BB471" t="e">
        <f t="shared" si="287"/>
        <v>#DIV/0!</v>
      </c>
      <c r="BC471">
        <f t="shared" si="287"/>
        <v>142.43619258753978</v>
      </c>
      <c r="BD471">
        <f t="shared" si="287"/>
        <v>40.696055025011368</v>
      </c>
      <c r="BE471">
        <f t="shared" si="287"/>
        <v>18.991492345005305</v>
      </c>
      <c r="BF471">
        <f t="shared" si="287"/>
        <v>19.305897443501983</v>
      </c>
      <c r="BG471">
        <f t="shared" si="287"/>
        <v>14.323730361307925</v>
      </c>
      <c r="BH471">
        <f t="shared" si="287"/>
        <v>13.059871800016049</v>
      </c>
      <c r="BI471">
        <f t="shared" si="287"/>
        <v>13.059871800016049</v>
      </c>
      <c r="BJ471">
        <f t="shared" si="287"/>
        <v>13.438613787517051</v>
      </c>
      <c r="BK471">
        <f t="shared" si="287"/>
        <v>14.630949674094284</v>
      </c>
      <c r="BL471">
        <f t="shared" si="287"/>
        <v>17.843981115818188</v>
      </c>
      <c r="BM471">
        <f t="shared" si="287"/>
        <v>25.730512836413236</v>
      </c>
      <c r="BN471">
        <f t="shared" si="287"/>
        <v>75.678547066848537</v>
      </c>
      <c r="BO471" t="e">
        <f t="shared" si="287"/>
        <v>#DIV/0!</v>
      </c>
      <c r="BP471">
        <f t="shared" si="287"/>
        <v>51.508910300136392</v>
      </c>
      <c r="BQ471">
        <f t="shared" si="287"/>
        <v>17.169636766712134</v>
      </c>
      <c r="BR471">
        <f t="shared" si="287"/>
        <v>15.261128233629742</v>
      </c>
      <c r="BS471">
        <f t="shared" si="287"/>
        <v>15.261128233629742</v>
      </c>
      <c r="BT471">
        <f t="shared" si="287"/>
        <v>13.080967057396922</v>
      </c>
      <c r="BU471">
        <f t="shared" si="287"/>
        <v>10.900805881164102</v>
      </c>
      <c r="BV471">
        <f t="shared" si="287"/>
        <v>8.7206447049312814</v>
      </c>
      <c r="BW471">
        <f t="shared" si="287"/>
        <v>8.0311064043653015</v>
      </c>
      <c r="BX471">
        <f t="shared" si="287"/>
        <v>23.234318181818161</v>
      </c>
      <c r="BY471" t="e">
        <f t="shared" si="287"/>
        <v>#DIV/0!</v>
      </c>
      <c r="BZ471" t="e">
        <f t="shared" si="287"/>
        <v>#DIV/0!</v>
      </c>
    </row>
    <row r="472" spans="1:78" x14ac:dyDescent="0.25">
      <c r="G472" t="s">
        <v>95</v>
      </c>
      <c r="I472" s="39">
        <v>0</v>
      </c>
      <c r="J472" s="39">
        <f>I472+J469-J467</f>
        <v>0</v>
      </c>
      <c r="K472" s="39">
        <f t="shared" ref="K472:U472" si="288">J472+K469-K467</f>
        <v>0</v>
      </c>
      <c r="L472" s="39">
        <f t="shared" si="288"/>
        <v>0</v>
      </c>
      <c r="M472" s="39">
        <f t="shared" si="288"/>
        <v>0</v>
      </c>
      <c r="N472" s="39">
        <f t="shared" si="288"/>
        <v>0</v>
      </c>
      <c r="O472" s="39">
        <f t="shared" si="288"/>
        <v>0</v>
      </c>
      <c r="P472" s="39">
        <f t="shared" si="288"/>
        <v>0</v>
      </c>
      <c r="Q472" s="39">
        <f t="shared" si="288"/>
        <v>4300</v>
      </c>
      <c r="R472" s="39">
        <f t="shared" si="288"/>
        <v>4300</v>
      </c>
      <c r="S472" s="39">
        <f t="shared" si="288"/>
        <v>4300</v>
      </c>
      <c r="T472" s="39">
        <f t="shared" si="288"/>
        <v>4300</v>
      </c>
      <c r="U472" s="39">
        <f t="shared" si="288"/>
        <v>4300</v>
      </c>
      <c r="V472" s="20">
        <v>4147</v>
      </c>
      <c r="W472" s="39">
        <f t="shared" ref="W472:AV472" si="289">V472+W469-W467</f>
        <v>4147</v>
      </c>
      <c r="X472" s="39">
        <f t="shared" si="289"/>
        <v>4147</v>
      </c>
      <c r="Y472" s="39">
        <f t="shared" si="289"/>
        <v>4147</v>
      </c>
      <c r="Z472" s="1">
        <f t="shared" si="289"/>
        <v>4147</v>
      </c>
      <c r="AA472" s="1">
        <f t="shared" si="289"/>
        <v>4147</v>
      </c>
      <c r="AB472" s="1">
        <f t="shared" si="289"/>
        <v>4147</v>
      </c>
      <c r="AC472" s="39">
        <f t="shared" si="289"/>
        <v>4147</v>
      </c>
      <c r="AD472" s="39">
        <f t="shared" si="289"/>
        <v>4147</v>
      </c>
      <c r="AE472" s="39">
        <f t="shared" si="289"/>
        <v>4147</v>
      </c>
      <c r="AF472" s="39">
        <f t="shared" si="289"/>
        <v>4147</v>
      </c>
      <c r="AG472" s="39">
        <f t="shared" si="289"/>
        <v>4147</v>
      </c>
      <c r="AH472" s="39">
        <f t="shared" si="289"/>
        <v>4147</v>
      </c>
      <c r="AI472" s="39">
        <f t="shared" si="289"/>
        <v>4147</v>
      </c>
      <c r="AJ472" s="39">
        <f t="shared" si="289"/>
        <v>4147</v>
      </c>
      <c r="AK472" s="39">
        <f t="shared" si="289"/>
        <v>4147</v>
      </c>
      <c r="AL472" s="39">
        <f t="shared" si="289"/>
        <v>4147</v>
      </c>
      <c r="AM472" s="39">
        <f t="shared" si="289"/>
        <v>4147</v>
      </c>
      <c r="AN472" s="39">
        <f t="shared" si="289"/>
        <v>4147</v>
      </c>
      <c r="AO472" s="39">
        <f t="shared" si="289"/>
        <v>4147</v>
      </c>
      <c r="AP472" s="39">
        <f t="shared" si="289"/>
        <v>4147</v>
      </c>
      <c r="AQ472" s="39">
        <f t="shared" si="289"/>
        <v>4147</v>
      </c>
      <c r="AR472" s="39">
        <f t="shared" si="289"/>
        <v>4147</v>
      </c>
      <c r="AS472" s="39">
        <f t="shared" si="289"/>
        <v>4147</v>
      </c>
      <c r="AT472" s="39">
        <f t="shared" si="289"/>
        <v>4147</v>
      </c>
      <c r="AU472" s="39">
        <f t="shared" si="289"/>
        <v>4131.625</v>
      </c>
      <c r="AV472" s="39">
        <f t="shared" si="289"/>
        <v>4031.625</v>
      </c>
      <c r="AW472" s="39">
        <f>AV472+BB469-AW467</f>
        <v>3931.625</v>
      </c>
      <c r="AX472" s="39">
        <f t="shared" ref="AX472:BW472" si="290">AW472+BC469-AX467</f>
        <v>3751.625</v>
      </c>
      <c r="AY472" s="39">
        <f t="shared" si="290"/>
        <v>3579.625</v>
      </c>
      <c r="AZ472" s="39">
        <f t="shared" si="290"/>
        <v>3579.625</v>
      </c>
      <c r="BA472" s="39">
        <f t="shared" si="290"/>
        <v>3579.625</v>
      </c>
      <c r="BB472" s="39">
        <f t="shared" si="290"/>
        <v>3579.625</v>
      </c>
      <c r="BC472" s="39">
        <f t="shared" si="290"/>
        <v>3579.625</v>
      </c>
      <c r="BD472" s="39">
        <f t="shared" si="290"/>
        <v>3579.625</v>
      </c>
      <c r="BE472" s="39">
        <f t="shared" si="290"/>
        <v>3579.625</v>
      </c>
      <c r="BF472" s="39">
        <f t="shared" si="290"/>
        <v>5579.625</v>
      </c>
      <c r="BG472" s="39">
        <f t="shared" si="290"/>
        <v>5579.625</v>
      </c>
      <c r="BH472" s="39">
        <f t="shared" si="290"/>
        <v>5579.625</v>
      </c>
      <c r="BI472" s="39">
        <f t="shared" si="290"/>
        <v>5579.625</v>
      </c>
      <c r="BJ472" s="39">
        <f t="shared" si="290"/>
        <v>5403.7049999999999</v>
      </c>
      <c r="BK472" s="39">
        <f t="shared" si="290"/>
        <v>4963.9049999999997</v>
      </c>
      <c r="BL472" s="39">
        <f t="shared" si="290"/>
        <v>4260.2249999999995</v>
      </c>
      <c r="BM472" s="39">
        <f t="shared" si="290"/>
        <v>3556.5449999999992</v>
      </c>
      <c r="BN472" s="39">
        <f t="shared" si="290"/>
        <v>2852.8649999999989</v>
      </c>
      <c r="BO472" s="39">
        <f t="shared" si="290"/>
        <v>2588.9849999999988</v>
      </c>
      <c r="BP472" s="39">
        <f t="shared" si="290"/>
        <v>2588.9849999999988</v>
      </c>
      <c r="BQ472" s="39">
        <f t="shared" si="290"/>
        <v>2588.9849999999988</v>
      </c>
      <c r="BR472" s="39">
        <f t="shared" si="290"/>
        <v>2588.9849999999988</v>
      </c>
      <c r="BS472" s="39">
        <f t="shared" si="290"/>
        <v>2588.9849999999988</v>
      </c>
      <c r="BT472" s="39">
        <f t="shared" si="290"/>
        <v>2588.9849999999988</v>
      </c>
      <c r="BU472" s="39">
        <f t="shared" si="290"/>
        <v>2588.9849999999988</v>
      </c>
      <c r="BV472" s="39">
        <f t="shared" si="290"/>
        <v>2588.9849999999988</v>
      </c>
      <c r="BW472" s="39">
        <f t="shared" si="290"/>
        <v>2237.1449999999986</v>
      </c>
      <c r="BX472" s="39">
        <f t="shared" ref="BX472:BZ472" si="291">BW472+BX469-BX467</f>
        <v>1533.4649999999986</v>
      </c>
      <c r="BY472" s="39">
        <f t="shared" si="291"/>
        <v>1401.4649999999986</v>
      </c>
      <c r="BZ472" s="39">
        <f t="shared" si="291"/>
        <v>1401.4649999999986</v>
      </c>
    </row>
    <row r="474" spans="1:78" s="44" customFormat="1" x14ac:dyDescent="0.25">
      <c r="A474" s="44" t="s">
        <v>163</v>
      </c>
      <c r="B474" s="44" t="s">
        <v>230</v>
      </c>
      <c r="D474" s="44">
        <v>2</v>
      </c>
      <c r="E474" s="44">
        <v>8</v>
      </c>
      <c r="G474" s="44" t="s">
        <v>102</v>
      </c>
      <c r="H474" s="44">
        <f>SUM(I476:BZ476)</f>
        <v>6720</v>
      </c>
      <c r="I474" s="45">
        <f>$D$474*'[1]Production plan'!C213/16</f>
        <v>0</v>
      </c>
      <c r="J474" s="45">
        <f>$D$474*'[1]Production plan'!D213/16</f>
        <v>0</v>
      </c>
      <c r="K474" s="45">
        <f>$D$474*'[1]Production plan'!E213/16</f>
        <v>0</v>
      </c>
      <c r="L474" s="45">
        <f>$D$474*'[1]Production plan'!F213/16</f>
        <v>0</v>
      </c>
      <c r="M474" s="45">
        <f>$D$474*'[1]Production plan'!G213/16</f>
        <v>0</v>
      </c>
      <c r="N474" s="45">
        <f>$D$474*'[1]Production plan'!H213/16</f>
        <v>0</v>
      </c>
      <c r="O474" s="45">
        <f>$D$474*'[1]Production plan'!I213/16</f>
        <v>0</v>
      </c>
      <c r="P474" s="45">
        <f>$D$474*'[1]Production plan'!J213/16</f>
        <v>0</v>
      </c>
      <c r="Q474" s="45">
        <f>$D$474*'[1]Production plan'!K213/16</f>
        <v>0</v>
      </c>
      <c r="R474" s="45">
        <f>$D$474*'[1]Production plan'!L213/16</f>
        <v>0</v>
      </c>
      <c r="S474" s="45">
        <f>$D$474*'[1]Production plan'!M213/16</f>
        <v>0</v>
      </c>
      <c r="T474" s="45">
        <f>$D$474*'[1]Production plan'!N213/16</f>
        <v>0</v>
      </c>
      <c r="U474" s="45">
        <f>$D$474*'[1]Production plan'!O213/16</f>
        <v>0</v>
      </c>
      <c r="V474" s="45">
        <f>$D$474*'[1]Production plan'!P213/16</f>
        <v>0</v>
      </c>
      <c r="W474" s="45">
        <f>$D$474*'[1]Production plan'!Q213/16</f>
        <v>0</v>
      </c>
      <c r="X474" s="45">
        <f>$D$474*'[1]Production plan'!R213/16</f>
        <v>0</v>
      </c>
      <c r="Y474" s="45">
        <f>$D$474*'[1]Production plan'!S213/16</f>
        <v>0</v>
      </c>
      <c r="Z474" s="44">
        <f>$D$474*'[1]Production plan'!T213/16</f>
        <v>0</v>
      </c>
      <c r="AA474" s="44">
        <f>$D$474*'[1]Production plan'!U213/16</f>
        <v>0</v>
      </c>
      <c r="AB474" s="44">
        <f>$D$474*'[1]Production plan'!V213/16</f>
        <v>0</v>
      </c>
      <c r="AC474" s="45">
        <f>$D$474*'[1]Production plan'!W213/16</f>
        <v>0</v>
      </c>
      <c r="AD474" s="45">
        <f>$D$474*'[1]Production plan'!X213/16</f>
        <v>0</v>
      </c>
      <c r="AE474" s="45">
        <f>$D$474*'[1]Production plan'!Y213/16</f>
        <v>0</v>
      </c>
      <c r="AF474" s="45">
        <f>$D$474*'[1]Production plan'!Z213/16</f>
        <v>0</v>
      </c>
      <c r="AG474" s="45">
        <f>$D$474*'[1]Production plan'!AA213/16</f>
        <v>0</v>
      </c>
      <c r="AH474" s="45">
        <f>$D$474*'[1]Production plan'!AB213/16</f>
        <v>0</v>
      </c>
      <c r="AI474" s="45">
        <f>$D$474*'[1]Production plan'!AC213/16</f>
        <v>0</v>
      </c>
      <c r="AJ474" s="45">
        <f>$D$474*'[1]Production plan'!AD213/16</f>
        <v>0</v>
      </c>
      <c r="AK474" s="45">
        <f>$D$474*'[1]Production plan'!AE213/16</f>
        <v>0</v>
      </c>
      <c r="AL474" s="45">
        <f>$D$474*'[1]Production plan'!AF213/16</f>
        <v>0</v>
      </c>
      <c r="AM474" s="45">
        <f>$D$474*'[1]Production plan'!AG213/16</f>
        <v>0</v>
      </c>
      <c r="AN474" s="45">
        <f>$D$474*'[1]Production plan'!AH213/16</f>
        <v>0</v>
      </c>
      <c r="AO474" s="45">
        <f>$D$474*'[1]Production plan'!AI213/16</f>
        <v>0</v>
      </c>
      <c r="AP474" s="45">
        <f>$D$474*'[1]Production plan'!AJ213/16</f>
        <v>0</v>
      </c>
      <c r="AQ474" s="45">
        <f>$D$474*'[1]Production plan'!AK213/16</f>
        <v>0</v>
      </c>
      <c r="AR474" s="45">
        <f>$D$474*'[1]Production plan'!AL213/16</f>
        <v>0</v>
      </c>
      <c r="AS474" s="45">
        <f>$D$474*'[1]Production plan'!AM213/16</f>
        <v>0</v>
      </c>
      <c r="AT474" s="45">
        <f>$D$474*'[1]Production plan'!AN213/16</f>
        <v>0</v>
      </c>
      <c r="AU474" s="45">
        <f>$D$474*'[1]Production plan'!AO213/16</f>
        <v>15.375</v>
      </c>
      <c r="AV474" s="45">
        <f>$D$474*'[1]Production plan'!AP174/16</f>
        <v>100</v>
      </c>
      <c r="AW474" s="45">
        <f>$D$474*'[1]Production plan'!AQ174/16</f>
        <v>100</v>
      </c>
      <c r="AX474" s="45">
        <f>$D$474*'[1]Production plan'!AR174/16</f>
        <v>180</v>
      </c>
      <c r="AY474" s="45">
        <f>$D$474*'[1]Production plan'!AS174/16</f>
        <v>172</v>
      </c>
      <c r="AZ474" s="45">
        <f>$D$474*'[1]Production plan'!AT174/16</f>
        <v>0</v>
      </c>
      <c r="BA474" s="45">
        <f>$D$474*'[1]Production plan'!AU174/16</f>
        <v>0</v>
      </c>
      <c r="BB474" s="45">
        <f>$D$474*'[1]Production plan'!AV174/16</f>
        <v>0</v>
      </c>
      <c r="BC474" s="45">
        <f>$D$474*'[1]Production plan'!AW174/16</f>
        <v>0</v>
      </c>
      <c r="BD474" s="45">
        <f>$D$474*'[1]Production plan'!AX174/16</f>
        <v>0</v>
      </c>
      <c r="BE474" s="45">
        <f>$D$474*'[1]Production plan'!AY174/16</f>
        <v>0</v>
      </c>
      <c r="BF474" s="45">
        <f>$D$474*'[1]Production plan'!AZ174/16</f>
        <v>0</v>
      </c>
      <c r="BG474" s="45">
        <f>$D$474*'[1]Production plan'!BA174/16</f>
        <v>0</v>
      </c>
      <c r="BH474" s="45">
        <f>$D$474*'[1]Production plan'!BB174/16</f>
        <v>0</v>
      </c>
      <c r="BI474" s="45">
        <f>$D$474*'[1]Production plan'!BC174/16</f>
        <v>0</v>
      </c>
      <c r="BJ474" s="45">
        <f>$D$474*'[1]Production plan'!BD174/16</f>
        <v>175.92000000000002</v>
      </c>
      <c r="BK474" s="45">
        <f>$D$474*'[1]Production plan'!BE174/16</f>
        <v>439.80000000000007</v>
      </c>
      <c r="BL474" s="45">
        <f>$D$474*'[1]Production plan'!BF174/16</f>
        <v>703.68000000000006</v>
      </c>
      <c r="BM474" s="45">
        <f>$D$474*'[1]Production plan'!BG174/16</f>
        <v>703.68000000000006</v>
      </c>
      <c r="BN474" s="45">
        <f>$D$474*'[1]Production plan'!BH174/16</f>
        <v>703.68000000000006</v>
      </c>
      <c r="BO474" s="45">
        <f>$D$474*'[1]Production plan'!BI174/16</f>
        <v>263.88</v>
      </c>
      <c r="BP474" s="45">
        <f>$D$474*'[1]Production plan'!BJ174/16</f>
        <v>0</v>
      </c>
      <c r="BQ474" s="45">
        <f>$D$474*'[1]Production plan'!BK174/16</f>
        <v>0</v>
      </c>
      <c r="BR474" s="45">
        <f>$D$474*'[1]Production plan'!BL174/16</f>
        <v>0</v>
      </c>
      <c r="BS474" s="45">
        <f>$D$474*'[1]Production plan'!BM174/16</f>
        <v>0</v>
      </c>
      <c r="BT474" s="45">
        <f>$D$474*'[1]Production plan'!BN174/16</f>
        <v>0</v>
      </c>
      <c r="BU474" s="45">
        <f>$D$474*'[1]Production plan'!BO174/16</f>
        <v>0</v>
      </c>
      <c r="BV474" s="45">
        <f>$D$474*'[1]Production plan'!BP174/16</f>
        <v>0</v>
      </c>
      <c r="BW474" s="45">
        <f>$D$474*'[1]Production plan'!BQ174/16</f>
        <v>351.84000000000003</v>
      </c>
      <c r="BX474" s="45">
        <f>$D$474*'[1]Production plan'!BR174/16</f>
        <v>703.68000000000006</v>
      </c>
      <c r="BY474" s="45">
        <f>$D$474*'[1]Production plan'!BS174/16</f>
        <v>132</v>
      </c>
      <c r="BZ474" s="45">
        <f>$D$474*'[1]Production plan'!BT174/16</f>
        <v>0</v>
      </c>
    </row>
    <row r="475" spans="1:78" hidden="1" x14ac:dyDescent="0.25"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</row>
    <row r="476" spans="1:78" ht="13.5" customHeight="1" x14ac:dyDescent="0.25">
      <c r="G476" t="s">
        <v>103</v>
      </c>
      <c r="L476" s="40"/>
      <c r="Q476" s="40">
        <v>220</v>
      </c>
      <c r="AM476">
        <v>500</v>
      </c>
      <c r="BE476">
        <v>1000</v>
      </c>
      <c r="BH476">
        <v>1000</v>
      </c>
      <c r="BJ476">
        <v>1000</v>
      </c>
      <c r="BS476">
        <v>1000</v>
      </c>
      <c r="BU476">
        <v>1000</v>
      </c>
      <c r="BW476">
        <v>1000</v>
      </c>
    </row>
    <row r="477" spans="1:78" hidden="1" x14ac:dyDescent="0.25">
      <c r="L477" s="40"/>
    </row>
    <row r="478" spans="1:78" x14ac:dyDescent="0.25">
      <c r="G478" t="s">
        <v>92</v>
      </c>
      <c r="I478" t="e">
        <f t="shared" ref="I478:O478" si="292">I479/AVERAGE(J474:P474)</f>
        <v>#DIV/0!</v>
      </c>
      <c r="J478" t="e">
        <f t="shared" si="292"/>
        <v>#DIV/0!</v>
      </c>
      <c r="K478" t="e">
        <f t="shared" si="292"/>
        <v>#DIV/0!</v>
      </c>
      <c r="L478" t="e">
        <f t="shared" si="292"/>
        <v>#DIV/0!</v>
      </c>
      <c r="M478" t="e">
        <f t="shared" si="292"/>
        <v>#DIV/0!</v>
      </c>
      <c r="N478" t="e">
        <f t="shared" si="292"/>
        <v>#DIV/0!</v>
      </c>
      <c r="O478" t="e">
        <f t="shared" si="292"/>
        <v>#DIV/0!</v>
      </c>
      <c r="P478" t="e">
        <f>P479/AVERAGE(Q474:W474)</f>
        <v>#DIV/0!</v>
      </c>
      <c r="Q478" t="e">
        <f t="shared" ref="Q478:BZ478" si="293">Q479/AVERAGE(R474:X474)</f>
        <v>#DIV/0!</v>
      </c>
      <c r="R478" t="e">
        <f t="shared" si="293"/>
        <v>#DIV/0!</v>
      </c>
      <c r="S478" t="e">
        <f t="shared" si="293"/>
        <v>#DIV/0!</v>
      </c>
      <c r="T478" t="e">
        <f t="shared" si="293"/>
        <v>#DIV/0!</v>
      </c>
      <c r="U478" t="e">
        <f t="shared" si="293"/>
        <v>#DIV/0!</v>
      </c>
      <c r="V478" t="e">
        <f t="shared" si="293"/>
        <v>#DIV/0!</v>
      </c>
      <c r="W478" t="e">
        <f t="shared" si="293"/>
        <v>#DIV/0!</v>
      </c>
      <c r="X478" t="e">
        <f t="shared" si="293"/>
        <v>#DIV/0!</v>
      </c>
      <c r="Y478" t="e">
        <f t="shared" si="293"/>
        <v>#DIV/0!</v>
      </c>
      <c r="Z478" s="1" t="e">
        <f t="shared" si="293"/>
        <v>#DIV/0!</v>
      </c>
      <c r="AA478" s="1" t="e">
        <f t="shared" si="293"/>
        <v>#DIV/0!</v>
      </c>
      <c r="AB478" s="1" t="e">
        <f t="shared" si="293"/>
        <v>#DIV/0!</v>
      </c>
      <c r="AC478" t="e">
        <f t="shared" si="293"/>
        <v>#DIV/0!</v>
      </c>
      <c r="AD478" t="e">
        <f t="shared" si="293"/>
        <v>#DIV/0!</v>
      </c>
      <c r="AE478" t="e">
        <f t="shared" si="293"/>
        <v>#DIV/0!</v>
      </c>
      <c r="AF478" t="e">
        <f t="shared" si="293"/>
        <v>#DIV/0!</v>
      </c>
      <c r="AG478" t="e">
        <f t="shared" si="293"/>
        <v>#DIV/0!</v>
      </c>
      <c r="AH478" t="e">
        <f t="shared" si="293"/>
        <v>#DIV/0!</v>
      </c>
      <c r="AI478" t="e">
        <f t="shared" si="293"/>
        <v>#DIV/0!</v>
      </c>
      <c r="AJ478" t="e">
        <f t="shared" si="293"/>
        <v>#DIV/0!</v>
      </c>
      <c r="AK478" t="e">
        <f t="shared" si="293"/>
        <v>#DIV/0!</v>
      </c>
      <c r="AL478" t="e">
        <f t="shared" si="293"/>
        <v>#DIV/0!</v>
      </c>
      <c r="AM478" t="e">
        <f t="shared" si="293"/>
        <v>#DIV/0!</v>
      </c>
      <c r="AN478">
        <f t="shared" si="293"/>
        <v>227.64227642276421</v>
      </c>
      <c r="AO478">
        <f t="shared" si="293"/>
        <v>30.335861321776814</v>
      </c>
      <c r="AP478">
        <f t="shared" si="293"/>
        <v>16.250725478816019</v>
      </c>
      <c r="AQ478">
        <f t="shared" si="293"/>
        <v>8.8523553588365473</v>
      </c>
      <c r="AR478">
        <f t="shared" si="293"/>
        <v>6.168759638686935</v>
      </c>
      <c r="AS478">
        <f t="shared" si="293"/>
        <v>6.168759638686935</v>
      </c>
      <c r="AT478">
        <f t="shared" si="293"/>
        <v>6.168759638686935</v>
      </c>
      <c r="AU478">
        <f t="shared" si="293"/>
        <v>6.1456068840579707</v>
      </c>
      <c r="AV478">
        <f t="shared" si="293"/>
        <v>5.9565818584070795</v>
      </c>
      <c r="AW478">
        <f t="shared" si="293"/>
        <v>5.66015625</v>
      </c>
      <c r="AX478">
        <f t="shared" si="293"/>
        <v>4.2579941860465116</v>
      </c>
      <c r="AY478" t="e">
        <f t="shared" si="293"/>
        <v>#DIV/0!</v>
      </c>
      <c r="AZ478" t="e">
        <f t="shared" si="293"/>
        <v>#DIV/0!</v>
      </c>
      <c r="BA478" t="e">
        <f t="shared" si="293"/>
        <v>#DIV/0!</v>
      </c>
      <c r="BB478" t="e">
        <f t="shared" si="293"/>
        <v>#DIV/0!</v>
      </c>
      <c r="BC478">
        <f t="shared" si="293"/>
        <v>-2.6809060936789444</v>
      </c>
      <c r="BD478">
        <f t="shared" si="293"/>
        <v>-0.76597316962255568</v>
      </c>
      <c r="BE478">
        <f t="shared" si="293"/>
        <v>4.9479877216916774</v>
      </c>
      <c r="BF478">
        <f t="shared" si="293"/>
        <v>3.2269485141467462</v>
      </c>
      <c r="BG478">
        <f t="shared" si="293"/>
        <v>2.3941876072701667</v>
      </c>
      <c r="BH478">
        <f t="shared" si="293"/>
        <v>4.5235718775914178</v>
      </c>
      <c r="BI478">
        <f t="shared" si="293"/>
        <v>4.5235718775914178</v>
      </c>
      <c r="BJ478">
        <f t="shared" si="293"/>
        <v>6.855720995338789</v>
      </c>
      <c r="BK478">
        <f t="shared" si="293"/>
        <v>6.8290026611422689</v>
      </c>
      <c r="BL478">
        <f t="shared" si="293"/>
        <v>6.7570037816232231</v>
      </c>
      <c r="BM478">
        <f t="shared" si="293"/>
        <v>6.5802792591673871</v>
      </c>
      <c r="BN478">
        <f t="shared" si="293"/>
        <v>5.4610239502804188</v>
      </c>
      <c r="BO478" t="e">
        <f t="shared" si="293"/>
        <v>#DIV/0!</v>
      </c>
      <c r="BP478">
        <f t="shared" si="293"/>
        <v>-1.1542320372896857</v>
      </c>
      <c r="BQ478">
        <f t="shared" si="293"/>
        <v>-0.38474401242989531</v>
      </c>
      <c r="BR478">
        <f t="shared" si="293"/>
        <v>-0.34197739827540008</v>
      </c>
      <c r="BS478">
        <f t="shared" si="293"/>
        <v>5.5526601657235215</v>
      </c>
      <c r="BT478">
        <f t="shared" si="293"/>
        <v>4.7594229991915906</v>
      </c>
      <c r="BU478">
        <f t="shared" si="293"/>
        <v>8.1766412355160316</v>
      </c>
      <c r="BV478">
        <f t="shared" si="293"/>
        <v>6.5413129884128258</v>
      </c>
      <c r="BW478">
        <f t="shared" si="293"/>
        <v>9.2983378805284307</v>
      </c>
      <c r="BX478">
        <f t="shared" si="293"/>
        <v>28.582803030303022</v>
      </c>
      <c r="BY478" t="e">
        <f t="shared" si="293"/>
        <v>#DIV/0!</v>
      </c>
      <c r="BZ478" t="e">
        <f t="shared" si="293"/>
        <v>#DIV/0!</v>
      </c>
    </row>
    <row r="479" spans="1:78" x14ac:dyDescent="0.25">
      <c r="G479" t="s">
        <v>95</v>
      </c>
      <c r="I479" s="39">
        <v>10</v>
      </c>
      <c r="J479" s="39">
        <f>I479+J476-J474</f>
        <v>10</v>
      </c>
      <c r="K479" s="39">
        <f t="shared" ref="K479:U479" si="294">J479+K476-K474</f>
        <v>10</v>
      </c>
      <c r="L479" s="39">
        <f t="shared" si="294"/>
        <v>10</v>
      </c>
      <c r="M479" s="39">
        <f t="shared" si="294"/>
        <v>10</v>
      </c>
      <c r="N479" s="39">
        <f t="shared" si="294"/>
        <v>10</v>
      </c>
      <c r="O479" s="39">
        <f t="shared" si="294"/>
        <v>10</v>
      </c>
      <c r="P479" s="39">
        <f t="shared" si="294"/>
        <v>10</v>
      </c>
      <c r="Q479" s="39">
        <f t="shared" si="294"/>
        <v>230</v>
      </c>
      <c r="R479" s="39">
        <f t="shared" si="294"/>
        <v>230</v>
      </c>
      <c r="S479" s="39">
        <f t="shared" si="294"/>
        <v>230</v>
      </c>
      <c r="T479" s="39">
        <f t="shared" si="294"/>
        <v>230</v>
      </c>
      <c r="U479" s="39">
        <f t="shared" si="294"/>
        <v>230</v>
      </c>
      <c r="V479" s="20">
        <v>0</v>
      </c>
      <c r="W479" s="39">
        <f t="shared" ref="W479:BZ479" si="295">V479+W476-W474</f>
        <v>0</v>
      </c>
      <c r="X479" s="39">
        <f t="shared" si="295"/>
        <v>0</v>
      </c>
      <c r="Y479" s="39">
        <f t="shared" si="295"/>
        <v>0</v>
      </c>
      <c r="Z479" s="1">
        <f t="shared" si="295"/>
        <v>0</v>
      </c>
      <c r="AA479" s="1">
        <f t="shared" si="295"/>
        <v>0</v>
      </c>
      <c r="AB479" s="1">
        <f t="shared" si="295"/>
        <v>0</v>
      </c>
      <c r="AC479" s="39">
        <f t="shared" si="295"/>
        <v>0</v>
      </c>
      <c r="AD479" s="39">
        <f t="shared" si="295"/>
        <v>0</v>
      </c>
      <c r="AE479" s="39">
        <f t="shared" si="295"/>
        <v>0</v>
      </c>
      <c r="AF479" s="39">
        <f t="shared" si="295"/>
        <v>0</v>
      </c>
      <c r="AG479" s="39">
        <f t="shared" si="295"/>
        <v>0</v>
      </c>
      <c r="AH479" s="39">
        <f t="shared" si="295"/>
        <v>0</v>
      </c>
      <c r="AI479" s="39">
        <f t="shared" si="295"/>
        <v>0</v>
      </c>
      <c r="AJ479" s="39">
        <f t="shared" si="295"/>
        <v>0</v>
      </c>
      <c r="AK479" s="39">
        <f t="shared" si="295"/>
        <v>0</v>
      </c>
      <c r="AL479" s="39">
        <f t="shared" si="295"/>
        <v>0</v>
      </c>
      <c r="AM479" s="39">
        <f t="shared" si="295"/>
        <v>500</v>
      </c>
      <c r="AN479" s="39">
        <f t="shared" si="295"/>
        <v>500</v>
      </c>
      <c r="AO479" s="39">
        <f t="shared" si="295"/>
        <v>500</v>
      </c>
      <c r="AP479" s="39">
        <f t="shared" si="295"/>
        <v>500</v>
      </c>
      <c r="AQ479" s="39">
        <f t="shared" si="295"/>
        <v>500</v>
      </c>
      <c r="AR479" s="39">
        <f t="shared" si="295"/>
        <v>500</v>
      </c>
      <c r="AS479" s="39">
        <f t="shared" si="295"/>
        <v>500</v>
      </c>
      <c r="AT479" s="39">
        <f t="shared" si="295"/>
        <v>500</v>
      </c>
      <c r="AU479" s="39">
        <f t="shared" si="295"/>
        <v>484.625</v>
      </c>
      <c r="AV479" s="39">
        <f t="shared" si="295"/>
        <v>384.625</v>
      </c>
      <c r="AW479" s="39">
        <f t="shared" si="295"/>
        <v>284.625</v>
      </c>
      <c r="AX479" s="39">
        <f t="shared" si="295"/>
        <v>104.625</v>
      </c>
      <c r="AY479" s="39">
        <f t="shared" si="295"/>
        <v>-67.375</v>
      </c>
      <c r="AZ479" s="39">
        <f t="shared" si="295"/>
        <v>-67.375</v>
      </c>
      <c r="BA479" s="39">
        <f t="shared" si="295"/>
        <v>-67.375</v>
      </c>
      <c r="BB479" s="39">
        <f t="shared" si="295"/>
        <v>-67.375</v>
      </c>
      <c r="BC479" s="39">
        <f t="shared" si="295"/>
        <v>-67.375</v>
      </c>
      <c r="BD479" s="39">
        <f t="shared" si="295"/>
        <v>-67.375</v>
      </c>
      <c r="BE479" s="39">
        <f t="shared" si="295"/>
        <v>932.625</v>
      </c>
      <c r="BF479" s="39">
        <f t="shared" si="295"/>
        <v>932.625</v>
      </c>
      <c r="BG479" s="39">
        <f t="shared" si="295"/>
        <v>932.625</v>
      </c>
      <c r="BH479" s="39">
        <f t="shared" si="295"/>
        <v>1932.625</v>
      </c>
      <c r="BI479" s="39">
        <f t="shared" si="295"/>
        <v>1932.625</v>
      </c>
      <c r="BJ479" s="39">
        <f t="shared" si="295"/>
        <v>2756.7049999999999</v>
      </c>
      <c r="BK479" s="39">
        <f t="shared" si="295"/>
        <v>2316.9049999999997</v>
      </c>
      <c r="BL479" s="39">
        <f t="shared" si="295"/>
        <v>1613.2249999999997</v>
      </c>
      <c r="BM479" s="39">
        <f t="shared" si="295"/>
        <v>909.54499999999962</v>
      </c>
      <c r="BN479" s="39">
        <f t="shared" si="295"/>
        <v>205.86499999999955</v>
      </c>
      <c r="BO479" s="39">
        <f t="shared" si="295"/>
        <v>-58.015000000000441</v>
      </c>
      <c r="BP479" s="39">
        <f t="shared" si="295"/>
        <v>-58.015000000000441</v>
      </c>
      <c r="BQ479" s="39">
        <f t="shared" si="295"/>
        <v>-58.015000000000441</v>
      </c>
      <c r="BR479" s="39">
        <f t="shared" si="295"/>
        <v>-58.015000000000441</v>
      </c>
      <c r="BS479" s="39">
        <f t="shared" si="295"/>
        <v>941.98499999999956</v>
      </c>
      <c r="BT479" s="39">
        <f t="shared" si="295"/>
        <v>941.98499999999956</v>
      </c>
      <c r="BU479" s="39">
        <f t="shared" si="295"/>
        <v>1941.9849999999997</v>
      </c>
      <c r="BV479" s="39">
        <f t="shared" si="295"/>
        <v>1941.9849999999997</v>
      </c>
      <c r="BW479" s="39">
        <f t="shared" si="295"/>
        <v>2590.1449999999995</v>
      </c>
      <c r="BX479" s="39">
        <f t="shared" si="295"/>
        <v>1886.4649999999995</v>
      </c>
      <c r="BY479" s="39">
        <f t="shared" si="295"/>
        <v>1754.4649999999995</v>
      </c>
      <c r="BZ479" s="39">
        <f t="shared" si="295"/>
        <v>1754.4649999999995</v>
      </c>
    </row>
    <row r="481" spans="1:78" x14ac:dyDescent="0.25">
      <c r="A481" t="s">
        <v>164</v>
      </c>
      <c r="B481" t="s">
        <v>231</v>
      </c>
      <c r="D481">
        <v>1</v>
      </c>
      <c r="E481">
        <v>16</v>
      </c>
      <c r="G481" t="s">
        <v>102</v>
      </c>
      <c r="H481">
        <f>SUM(I483:BZ483)</f>
        <v>2905</v>
      </c>
      <c r="I481" s="39">
        <f>$D$481*'[1]Production plan'!C213/16</f>
        <v>0</v>
      </c>
      <c r="J481" s="39">
        <f>$D$481*'[1]Production plan'!D213/16</f>
        <v>0</v>
      </c>
      <c r="K481" s="39">
        <f>$D$481*'[1]Production plan'!E213/16</f>
        <v>0</v>
      </c>
      <c r="L481" s="39">
        <f>$D$481*'[1]Production plan'!F213/16</f>
        <v>0</v>
      </c>
      <c r="M481" s="39">
        <f>$D$481*'[1]Production plan'!G213/16</f>
        <v>0</v>
      </c>
      <c r="N481" s="39">
        <f>$D$481*'[1]Production plan'!H213/16</f>
        <v>0</v>
      </c>
      <c r="O481" s="39">
        <f>$D$481*'[1]Production plan'!I213/16</f>
        <v>0</v>
      </c>
      <c r="P481" s="39">
        <f>$D$481*'[1]Production plan'!J213/16</f>
        <v>0</v>
      </c>
      <c r="Q481" s="39">
        <f>$D$481*'[1]Production plan'!K213/16</f>
        <v>0</v>
      </c>
      <c r="R481" s="39">
        <f>$D$481*'[1]Production plan'!L213/16</f>
        <v>0</v>
      </c>
      <c r="S481" s="39">
        <f>$D$481*'[1]Production plan'!M213/16</f>
        <v>0</v>
      </c>
      <c r="T481" s="39">
        <f>$D$481*'[1]Production plan'!N213/16</f>
        <v>0</v>
      </c>
      <c r="U481" s="39">
        <f>$D$481*'[1]Production plan'!O213/16</f>
        <v>0</v>
      </c>
      <c r="V481" s="39">
        <f>$D$481*'[1]Production plan'!P213/16</f>
        <v>0</v>
      </c>
      <c r="W481" s="39">
        <f>$D$481*'[1]Production plan'!Q213/16</f>
        <v>0</v>
      </c>
      <c r="X481" s="39">
        <f>$D$481*'[1]Production plan'!R213/16</f>
        <v>0</v>
      </c>
      <c r="Y481" s="39">
        <f>$D$481*'[1]Production plan'!S213/16</f>
        <v>0</v>
      </c>
      <c r="Z481" s="1">
        <f>$D$481*'[1]Production plan'!T213/16</f>
        <v>0</v>
      </c>
      <c r="AA481" s="1">
        <f>$D$481*'[1]Production plan'!U213/16</f>
        <v>0</v>
      </c>
      <c r="AB481" s="1">
        <f>$D$481*'[1]Production plan'!V213/16</f>
        <v>0</v>
      </c>
      <c r="AC481" s="39">
        <f>$D$481*'[1]Production plan'!W213/16</f>
        <v>0</v>
      </c>
      <c r="AD481" s="39">
        <f>$D$481*'[1]Production plan'!X213/16</f>
        <v>0</v>
      </c>
      <c r="AE481" s="39">
        <f>$D$481*'[1]Production plan'!Y213/16</f>
        <v>0</v>
      </c>
      <c r="AF481" s="39">
        <f>$D$481*'[1]Production plan'!Z213/16</f>
        <v>0</v>
      </c>
      <c r="AG481" s="39">
        <f>$D$481*'[1]Production plan'!AA213/16</f>
        <v>0</v>
      </c>
      <c r="AH481" s="39">
        <f>$D$481*'[1]Production plan'!AB213/16</f>
        <v>0</v>
      </c>
      <c r="AI481" s="39">
        <f>$D$481*'[1]Production plan'!AC213/16</f>
        <v>0</v>
      </c>
      <c r="AJ481" s="39">
        <f>$D$481*'[1]Production plan'!AD213/16</f>
        <v>0</v>
      </c>
      <c r="AK481" s="39">
        <f>$D$481*'[1]Production plan'!AE213/16</f>
        <v>0</v>
      </c>
      <c r="AL481" s="39">
        <f>$D$481*'[1]Production plan'!AF213/16</f>
        <v>0</v>
      </c>
      <c r="AM481" s="39">
        <f>$D$481*'[1]Production plan'!AG213/16</f>
        <v>0</v>
      </c>
      <c r="AN481" s="39">
        <f>$D$481*'[1]Production plan'!AH213/16</f>
        <v>0</v>
      </c>
      <c r="AO481" s="39">
        <f>$D$481*'[1]Production plan'!AI213/16</f>
        <v>0</v>
      </c>
      <c r="AP481" s="39">
        <f>$D$481*'[1]Production plan'!AJ213/16</f>
        <v>0</v>
      </c>
      <c r="AQ481" s="39">
        <f>$D$481*'[1]Production plan'!AK213/16</f>
        <v>0</v>
      </c>
      <c r="AR481" s="39">
        <f>$D$481*'[1]Production plan'!AL213/16</f>
        <v>0</v>
      </c>
      <c r="AS481" s="39">
        <f>$D$481*'[1]Production plan'!AM213/16</f>
        <v>0</v>
      </c>
      <c r="AT481" s="39">
        <f>$D$481*'[1]Production plan'!AN213/16</f>
        <v>0</v>
      </c>
      <c r="AU481" s="39">
        <f>$D$481*'[1]Production plan'!AO213/16</f>
        <v>7.6875</v>
      </c>
      <c r="AV481" s="39">
        <f>$D$481*'[1]Production plan'!AP174/16</f>
        <v>50</v>
      </c>
      <c r="AW481" s="39">
        <f>$D$481*'[1]Production plan'!AQ174/16</f>
        <v>50</v>
      </c>
      <c r="AX481" s="39">
        <f>$D$481*'[1]Production plan'!AR174/16</f>
        <v>90</v>
      </c>
      <c r="AY481" s="39">
        <f>$D$481*'[1]Production plan'!AS174/16</f>
        <v>86</v>
      </c>
      <c r="AZ481" s="39">
        <f>$D$481*'[1]Production plan'!AT174/16</f>
        <v>0</v>
      </c>
      <c r="BA481" s="39">
        <f>$D$481*'[1]Production plan'!AU174/16</f>
        <v>0</v>
      </c>
      <c r="BB481" s="39">
        <f>$D$481*'[1]Production plan'!AV174/16</f>
        <v>0</v>
      </c>
      <c r="BC481" s="39">
        <f>$D$481*'[1]Production plan'!AW174/16</f>
        <v>0</v>
      </c>
      <c r="BD481" s="39">
        <f>$D$481*'[1]Production plan'!AX174/16</f>
        <v>0</v>
      </c>
      <c r="BE481" s="39">
        <f>$D$481*'[1]Production plan'!AY174/16</f>
        <v>0</v>
      </c>
      <c r="BF481" s="39">
        <f>$D$481*'[1]Production plan'!AZ174/16</f>
        <v>0</v>
      </c>
      <c r="BG481" s="39">
        <f>$D$481*'[1]Production plan'!BA174/16</f>
        <v>0</v>
      </c>
      <c r="BH481" s="39">
        <f>$D$481*'[1]Production plan'!BB174/16</f>
        <v>0</v>
      </c>
      <c r="BI481" s="39">
        <f>$D$481*'[1]Production plan'!BC174/16</f>
        <v>0</v>
      </c>
      <c r="BJ481" s="39">
        <f>$D$481*'[1]Production plan'!BD174/16</f>
        <v>87.960000000000008</v>
      </c>
      <c r="BK481" s="39">
        <f>$D$481*'[1]Production plan'!BE174/16</f>
        <v>219.90000000000003</v>
      </c>
      <c r="BL481" s="39">
        <f>$D$481*'[1]Production plan'!BF174/16</f>
        <v>351.84000000000003</v>
      </c>
      <c r="BM481" s="39">
        <f>$D$481*'[1]Production plan'!BG174/16</f>
        <v>351.84000000000003</v>
      </c>
      <c r="BN481" s="39">
        <f>$D$481*'[1]Production plan'!BH174/16</f>
        <v>351.84000000000003</v>
      </c>
      <c r="BO481" s="39">
        <f>$D$481*'[1]Production plan'!BI174/16</f>
        <v>131.94</v>
      </c>
      <c r="BP481" s="39">
        <f>$D$481*'[1]Production plan'!BJ174/16</f>
        <v>0</v>
      </c>
      <c r="BQ481" s="39">
        <f>$D$481*'[1]Production plan'!BK174/16</f>
        <v>0</v>
      </c>
      <c r="BR481" s="39">
        <f>$D$481*'[1]Production plan'!BL174/16</f>
        <v>0</v>
      </c>
      <c r="BS481" s="39">
        <f>$D$481*'[1]Production plan'!BM174/16</f>
        <v>0</v>
      </c>
      <c r="BT481" s="39">
        <f>$D$481*'[1]Production plan'!BN174/16</f>
        <v>0</v>
      </c>
      <c r="BU481" s="39">
        <f>$D$481*'[1]Production plan'!BO174/16</f>
        <v>0</v>
      </c>
      <c r="BV481" s="39">
        <f>$D$481*'[1]Production plan'!BP174/16</f>
        <v>0</v>
      </c>
      <c r="BW481" s="39">
        <f>$D$481*'[1]Production plan'!BQ174/16</f>
        <v>175.92000000000002</v>
      </c>
      <c r="BX481" s="39">
        <f>$D$481*'[1]Production plan'!BR174/16</f>
        <v>351.84000000000003</v>
      </c>
      <c r="BY481" s="39">
        <f>$D$481*'[1]Production plan'!BS174/16</f>
        <v>66</v>
      </c>
      <c r="BZ481" s="39">
        <f>$D$481*'[1]Production plan'!BT174/16</f>
        <v>0</v>
      </c>
    </row>
    <row r="482" spans="1:78" hidden="1" x14ac:dyDescent="0.25"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</row>
    <row r="483" spans="1:78" x14ac:dyDescent="0.25">
      <c r="G483" t="s">
        <v>103</v>
      </c>
      <c r="O483" s="40"/>
      <c r="AR483">
        <f>687-282</f>
        <v>405</v>
      </c>
      <c r="BE483">
        <v>500</v>
      </c>
      <c r="BH483">
        <v>500</v>
      </c>
      <c r="BJ483">
        <v>500</v>
      </c>
      <c r="BT483">
        <v>500</v>
      </c>
      <c r="BW483">
        <v>500</v>
      </c>
    </row>
    <row r="484" spans="1:78" hidden="1" x14ac:dyDescent="0.25">
      <c r="O484" s="40"/>
    </row>
    <row r="485" spans="1:78" x14ac:dyDescent="0.25">
      <c r="G485" t="s">
        <v>92</v>
      </c>
      <c r="I485" t="e">
        <f t="shared" ref="I485:O485" si="296">I486/AVERAGE(J481:P481)</f>
        <v>#DIV/0!</v>
      </c>
      <c r="J485" t="e">
        <f t="shared" si="296"/>
        <v>#DIV/0!</v>
      </c>
      <c r="K485" t="e">
        <f t="shared" si="296"/>
        <v>#DIV/0!</v>
      </c>
      <c r="L485" t="e">
        <f t="shared" si="296"/>
        <v>#DIV/0!</v>
      </c>
      <c r="M485" t="e">
        <f t="shared" si="296"/>
        <v>#DIV/0!</v>
      </c>
      <c r="N485" t="e">
        <f t="shared" si="296"/>
        <v>#DIV/0!</v>
      </c>
      <c r="O485" t="e">
        <f t="shared" si="296"/>
        <v>#DIV/0!</v>
      </c>
      <c r="P485" t="e">
        <f>P486/AVERAGE(Q481:W481)</f>
        <v>#DIV/0!</v>
      </c>
      <c r="Q485" t="e">
        <f t="shared" ref="Q485:BZ485" si="297">Q486/AVERAGE(R481:X481)</f>
        <v>#DIV/0!</v>
      </c>
      <c r="R485" t="e">
        <f t="shared" si="297"/>
        <v>#DIV/0!</v>
      </c>
      <c r="S485" t="e">
        <f t="shared" si="297"/>
        <v>#DIV/0!</v>
      </c>
      <c r="T485" t="e">
        <f t="shared" si="297"/>
        <v>#DIV/0!</v>
      </c>
      <c r="U485" t="e">
        <f t="shared" si="297"/>
        <v>#DIV/0!</v>
      </c>
      <c r="V485" t="e">
        <f t="shared" si="297"/>
        <v>#DIV/0!</v>
      </c>
      <c r="W485" t="e">
        <f t="shared" si="297"/>
        <v>#DIV/0!</v>
      </c>
      <c r="X485" t="e">
        <f t="shared" si="297"/>
        <v>#DIV/0!</v>
      </c>
      <c r="Y485" t="e">
        <f t="shared" si="297"/>
        <v>#DIV/0!</v>
      </c>
      <c r="Z485" s="1" t="e">
        <f t="shared" si="297"/>
        <v>#DIV/0!</v>
      </c>
      <c r="AA485" s="1" t="e">
        <f t="shared" si="297"/>
        <v>#DIV/0!</v>
      </c>
      <c r="AB485" s="1" t="e">
        <f t="shared" si="297"/>
        <v>#DIV/0!</v>
      </c>
      <c r="AC485" t="e">
        <f t="shared" si="297"/>
        <v>#DIV/0!</v>
      </c>
      <c r="AD485" t="e">
        <f t="shared" si="297"/>
        <v>#DIV/0!</v>
      </c>
      <c r="AE485" t="e">
        <f t="shared" si="297"/>
        <v>#DIV/0!</v>
      </c>
      <c r="AF485" t="e">
        <f t="shared" si="297"/>
        <v>#DIV/0!</v>
      </c>
      <c r="AG485" t="e">
        <f t="shared" si="297"/>
        <v>#DIV/0!</v>
      </c>
      <c r="AH485" t="e">
        <f t="shared" si="297"/>
        <v>#DIV/0!</v>
      </c>
      <c r="AI485" t="e">
        <f t="shared" si="297"/>
        <v>#DIV/0!</v>
      </c>
      <c r="AJ485" t="e">
        <f t="shared" si="297"/>
        <v>#DIV/0!</v>
      </c>
      <c r="AK485" t="e">
        <f t="shared" si="297"/>
        <v>#DIV/0!</v>
      </c>
      <c r="AL485" t="e">
        <f t="shared" si="297"/>
        <v>#DIV/0!</v>
      </c>
      <c r="AM485" t="e">
        <f t="shared" si="297"/>
        <v>#DIV/0!</v>
      </c>
      <c r="AN485">
        <f t="shared" si="297"/>
        <v>43.707317073170728</v>
      </c>
      <c r="AO485">
        <f t="shared" si="297"/>
        <v>5.8244853737811484</v>
      </c>
      <c r="AP485">
        <f t="shared" si="297"/>
        <v>3.1201392919326758</v>
      </c>
      <c r="AQ485">
        <f t="shared" si="297"/>
        <v>1.6996522288966172</v>
      </c>
      <c r="AR485">
        <f t="shared" si="297"/>
        <v>11.177792465300726</v>
      </c>
      <c r="AS485">
        <f t="shared" si="297"/>
        <v>11.177792465300726</v>
      </c>
      <c r="AT485">
        <f t="shared" si="297"/>
        <v>11.177792465300726</v>
      </c>
      <c r="AU485">
        <f t="shared" si="297"/>
        <v>11.294157608695652</v>
      </c>
      <c r="AV485">
        <f t="shared" si="297"/>
        <v>12.244192477876107</v>
      </c>
      <c r="AW485">
        <f t="shared" si="297"/>
        <v>13.734019886363637</v>
      </c>
      <c r="AX485">
        <f t="shared" si="297"/>
        <v>20.78125</v>
      </c>
      <c r="AY485" t="e">
        <f t="shared" si="297"/>
        <v>#DIV/0!</v>
      </c>
      <c r="AZ485" t="e">
        <f t="shared" si="297"/>
        <v>#DIV/0!</v>
      </c>
      <c r="BA485" t="e">
        <f t="shared" si="297"/>
        <v>#DIV/0!</v>
      </c>
      <c r="BB485" t="e">
        <f t="shared" si="297"/>
        <v>#DIV/0!</v>
      </c>
      <c r="BC485">
        <f t="shared" si="297"/>
        <v>13.474164392905864</v>
      </c>
      <c r="BD485">
        <f t="shared" si="297"/>
        <v>3.8497612551159612</v>
      </c>
      <c r="BE485">
        <f t="shared" si="297"/>
        <v>7.1019971199029861</v>
      </c>
      <c r="BF485">
        <f t="shared" si="297"/>
        <v>4.6317372521106428</v>
      </c>
      <c r="BG485">
        <f t="shared" si="297"/>
        <v>3.4364502193078961</v>
      </c>
      <c r="BH485">
        <f t="shared" si="297"/>
        <v>5.4738701415081712</v>
      </c>
      <c r="BI485">
        <f t="shared" si="297"/>
        <v>5.4738701415081712</v>
      </c>
      <c r="BJ485">
        <f t="shared" si="297"/>
        <v>7.8654129007503393</v>
      </c>
      <c r="BK485">
        <f t="shared" si="297"/>
        <v>8.0256745490374399</v>
      </c>
      <c r="BL485">
        <f t="shared" si="297"/>
        <v>8.4575375170532041</v>
      </c>
      <c r="BM485">
        <f t="shared" si="297"/>
        <v>9.5175648021828074</v>
      </c>
      <c r="BN485">
        <f t="shared" si="297"/>
        <v>16.231070941336959</v>
      </c>
      <c r="BO485" t="e">
        <f t="shared" si="297"/>
        <v>#DIV/0!</v>
      </c>
      <c r="BP485">
        <f t="shared" si="297"/>
        <v>6.9233032060027186</v>
      </c>
      <c r="BQ485">
        <f t="shared" si="297"/>
        <v>2.3077677353342398</v>
      </c>
      <c r="BR485">
        <f t="shared" si="297"/>
        <v>2.0512454527081623</v>
      </c>
      <c r="BS485">
        <f t="shared" si="297"/>
        <v>2.0512454527081623</v>
      </c>
      <c r="BT485">
        <f t="shared" si="297"/>
        <v>6.8107568714632158</v>
      </c>
      <c r="BU485">
        <f t="shared" si="297"/>
        <v>5.6756307262193468</v>
      </c>
      <c r="BV485">
        <f t="shared" si="297"/>
        <v>4.5405045809754769</v>
      </c>
      <c r="BW485">
        <f t="shared" si="297"/>
        <v>7.1659427053417559</v>
      </c>
      <c r="BX485">
        <f t="shared" si="297"/>
        <v>19.582803030303022</v>
      </c>
      <c r="BY485" t="e">
        <f t="shared" si="297"/>
        <v>#DIV/0!</v>
      </c>
      <c r="BZ485" t="e">
        <f t="shared" si="297"/>
        <v>#DIV/0!</v>
      </c>
    </row>
    <row r="486" spans="1:78" x14ac:dyDescent="0.25">
      <c r="G486" t="s">
        <v>95</v>
      </c>
      <c r="I486" s="39">
        <v>48</v>
      </c>
      <c r="J486" s="39">
        <f>I486+J483-J481</f>
        <v>48</v>
      </c>
      <c r="K486" s="39">
        <f t="shared" ref="K486:BV486" si="298">J486+K483-K481</f>
        <v>48</v>
      </c>
      <c r="L486" s="39">
        <f t="shared" si="298"/>
        <v>48</v>
      </c>
      <c r="M486" s="39">
        <f t="shared" si="298"/>
        <v>48</v>
      </c>
      <c r="N486" s="39">
        <f t="shared" si="298"/>
        <v>48</v>
      </c>
      <c r="O486" s="39">
        <f t="shared" si="298"/>
        <v>48</v>
      </c>
      <c r="P486" s="39">
        <f t="shared" si="298"/>
        <v>48</v>
      </c>
      <c r="Q486" s="39">
        <f t="shared" si="298"/>
        <v>48</v>
      </c>
      <c r="R486" s="39">
        <f t="shared" si="298"/>
        <v>48</v>
      </c>
      <c r="S486" s="39">
        <f t="shared" si="298"/>
        <v>48</v>
      </c>
      <c r="T486" s="39">
        <f t="shared" si="298"/>
        <v>48</v>
      </c>
      <c r="U486" s="39">
        <f t="shared" si="298"/>
        <v>48</v>
      </c>
      <c r="V486" s="39">
        <f t="shared" si="298"/>
        <v>48</v>
      </c>
      <c r="W486" s="39">
        <f t="shared" si="298"/>
        <v>48</v>
      </c>
      <c r="X486" s="39">
        <f t="shared" si="298"/>
        <v>48</v>
      </c>
      <c r="Y486" s="39">
        <f t="shared" si="298"/>
        <v>48</v>
      </c>
      <c r="Z486" s="1">
        <f t="shared" si="298"/>
        <v>48</v>
      </c>
      <c r="AA486" s="1">
        <f t="shared" si="298"/>
        <v>48</v>
      </c>
      <c r="AB486" s="1">
        <f t="shared" si="298"/>
        <v>48</v>
      </c>
      <c r="AC486" s="39">
        <f t="shared" si="298"/>
        <v>48</v>
      </c>
      <c r="AD486" s="39">
        <f t="shared" si="298"/>
        <v>48</v>
      </c>
      <c r="AE486" s="39">
        <f t="shared" si="298"/>
        <v>48</v>
      </c>
      <c r="AF486" s="39">
        <f t="shared" si="298"/>
        <v>48</v>
      </c>
      <c r="AG486" s="39">
        <f t="shared" si="298"/>
        <v>48</v>
      </c>
      <c r="AH486" s="39">
        <f t="shared" si="298"/>
        <v>48</v>
      </c>
      <c r="AI486" s="39">
        <f t="shared" si="298"/>
        <v>48</v>
      </c>
      <c r="AJ486" s="39">
        <f t="shared" si="298"/>
        <v>48</v>
      </c>
      <c r="AK486" s="39">
        <f t="shared" si="298"/>
        <v>48</v>
      </c>
      <c r="AL486" s="39">
        <f t="shared" si="298"/>
        <v>48</v>
      </c>
      <c r="AM486" s="39">
        <f t="shared" si="298"/>
        <v>48</v>
      </c>
      <c r="AN486" s="39">
        <f t="shared" si="298"/>
        <v>48</v>
      </c>
      <c r="AO486" s="39">
        <f t="shared" si="298"/>
        <v>48</v>
      </c>
      <c r="AP486" s="39">
        <f t="shared" si="298"/>
        <v>48</v>
      </c>
      <c r="AQ486" s="39">
        <f t="shared" si="298"/>
        <v>48</v>
      </c>
      <c r="AR486" s="39">
        <f t="shared" si="298"/>
        <v>453</v>
      </c>
      <c r="AS486" s="39">
        <f t="shared" si="298"/>
        <v>453</v>
      </c>
      <c r="AT486" s="39">
        <f t="shared" si="298"/>
        <v>453</v>
      </c>
      <c r="AU486" s="39">
        <f t="shared" si="298"/>
        <v>445.3125</v>
      </c>
      <c r="AV486" s="39">
        <f t="shared" si="298"/>
        <v>395.3125</v>
      </c>
      <c r="AW486" s="39">
        <f t="shared" si="298"/>
        <v>345.3125</v>
      </c>
      <c r="AX486" s="39">
        <f t="shared" si="298"/>
        <v>255.3125</v>
      </c>
      <c r="AY486" s="39">
        <f t="shared" si="298"/>
        <v>169.3125</v>
      </c>
      <c r="AZ486" s="39">
        <f t="shared" si="298"/>
        <v>169.3125</v>
      </c>
      <c r="BA486" s="39">
        <f t="shared" si="298"/>
        <v>169.3125</v>
      </c>
      <c r="BB486" s="39">
        <f t="shared" si="298"/>
        <v>169.3125</v>
      </c>
      <c r="BC486" s="39">
        <f t="shared" si="298"/>
        <v>169.3125</v>
      </c>
      <c r="BD486" s="39">
        <f t="shared" si="298"/>
        <v>169.3125</v>
      </c>
      <c r="BE486" s="39">
        <f t="shared" si="298"/>
        <v>669.3125</v>
      </c>
      <c r="BF486" s="39">
        <f t="shared" si="298"/>
        <v>669.3125</v>
      </c>
      <c r="BG486" s="39">
        <f t="shared" si="298"/>
        <v>669.3125</v>
      </c>
      <c r="BH486" s="39">
        <f t="shared" si="298"/>
        <v>1169.3125</v>
      </c>
      <c r="BI486" s="39">
        <f t="shared" si="298"/>
        <v>1169.3125</v>
      </c>
      <c r="BJ486" s="39">
        <f t="shared" si="298"/>
        <v>1581.3525</v>
      </c>
      <c r="BK486" s="39">
        <f t="shared" si="298"/>
        <v>1361.4524999999999</v>
      </c>
      <c r="BL486" s="39">
        <f t="shared" si="298"/>
        <v>1009.6124999999998</v>
      </c>
      <c r="BM486" s="39">
        <f t="shared" si="298"/>
        <v>657.77249999999981</v>
      </c>
      <c r="BN486" s="39">
        <f t="shared" si="298"/>
        <v>305.93249999999978</v>
      </c>
      <c r="BO486" s="39">
        <f t="shared" si="298"/>
        <v>173.99249999999978</v>
      </c>
      <c r="BP486" s="39">
        <f t="shared" si="298"/>
        <v>173.99249999999978</v>
      </c>
      <c r="BQ486" s="39">
        <f t="shared" si="298"/>
        <v>173.99249999999978</v>
      </c>
      <c r="BR486" s="39">
        <f t="shared" si="298"/>
        <v>173.99249999999978</v>
      </c>
      <c r="BS486" s="39">
        <f t="shared" si="298"/>
        <v>173.99249999999978</v>
      </c>
      <c r="BT486" s="39">
        <f t="shared" si="298"/>
        <v>673.99249999999984</v>
      </c>
      <c r="BU486" s="39">
        <f t="shared" si="298"/>
        <v>673.99249999999984</v>
      </c>
      <c r="BV486" s="39">
        <f t="shared" si="298"/>
        <v>673.99249999999984</v>
      </c>
      <c r="BW486" s="39">
        <f t="shared" ref="BW486:BZ486" si="299">BV486+BW483-BW481</f>
        <v>998.07249999999976</v>
      </c>
      <c r="BX486" s="39">
        <f t="shared" si="299"/>
        <v>646.23249999999973</v>
      </c>
      <c r="BY486" s="39">
        <f t="shared" si="299"/>
        <v>580.23249999999973</v>
      </c>
      <c r="BZ486" s="39">
        <f t="shared" si="299"/>
        <v>580.23249999999973</v>
      </c>
    </row>
  </sheetData>
  <conditionalFormatting sqref="A10:AY10 A17:AY17 A25:AY25 A33:AY33 A65:AY65 A80:AY80 A87:AY87 A94:AY94 A102:AY102 A110:AY110 A118:AY118 A125:AY125 A133:Y133 A141:Y141 A148:Y148 A155:Y155 A162:Y162 A169:Y169 A176:Y176 A183:Y183 A190:Y190 A197:Y197 A204:Y204 A211:Y211 A218:Y218 A225:Y225 A232:Y232 A239:Y239 A246:Y246 A253:Y253 A260:Y260 A267:Y267 A274:Y274 A281:Y281 A288:Y288 A295:Y295 A302:Y302 A309:Y309 A323:Y323 A330:Y330 A337:Y337 A344:Y344 A351:Y351 A359:Y360 A367:Y367 A374:Y374 A388:Y388 A395:G395 A402:G402 A409:G409 A416:G416 A423:G423 A430:G430 A437:G437 A444:G444 A451:G451 A458:G458 A465:G465 A472:G472 A479:G479 A486:Y486 CA486:XFD486 CA479:XFD479 CA472:XFD472 CA465:XFD465 CA458:XFD458 CA451:XFD451 CA444:XFD444 CA437:XFD437 CA430:XFD430 CA423:XFD423 CA416:XFD416 CA409:XFD409 CA402:XFD402 CA395:XFD395 CA388:XFD388 CA381:XFD381 CA374:XFD374 CA367:XFD367 CA359:XFD360 CA351:XFD351 CA344:XFD344 CA337:XFD337 CA330:XFD330 CA323:XFD323 CA316:XFD316 CA309:XFD309 CA302:XFD302 CA295:XFD295 CA288:XFD288 CA281:XFD281 CA274:XFD274 CA267:XFD267 CA260:XFD260 CA253:XFD253 CA246:XFD246 CA239:XFD239 CA232:XFD232 CA225:XFD225 CA218:XFD218 CA211:XFD211 CA204:XFD204 CA197:XFD197 CA190:XFD190 CA183:XFD183 CA176:XFD176 CA169:XFD169 CA162:XFD162 CA155:XFD155 CA148:XFD148 CA141:XFD141 CA133:XFD133 CA125:XFD125 CA118:XFD118 CA110:XFD110 CA102:XFD102 CA94:XFD94 CA87:XFD87 CA80:XFD80 CA73:XFD73 CA65:XFD65 CA57:XFD57 CA49:XFD49 CA41:XFD41 CA33:XFD33 CA25:XFD25 CA17:XFD17 CA10:XFD10 A49:AY49 A41:AY41 A316:Y316 I479:Y479 I465:Y465 I458:Y458 I451:Y451 I444:Y444 I437:Y437 I430:Y430 I423:Y423 I416:Y416 I409:Y409 I402:Y402 I395:Y395 I472:Y472 AC472:BW472 AC395:AY395 AC402:AY402 AC409:AY409 AC416:AY416 AC423:AY423 AC430:AY430 AC437:AY437 AC444:AY444 AC451:AY451 AC458:AY458 AC465:AY465 AC479:AY479 AC316:AY316 AC486:AY486 AC388:AY388 AC381:AY381 AC374:AY374 AC367:AY367 AC351:AY351 AC344:AY344 AC337:AY337 AC330:AY330 AC323:AY323 AC309:AY309 AC302:AY302 AC295:AY295 AC288:AY288 AC281:AY281 AC274:AY274 AC267:AY267 AC260:AY260 AC253:AY253 AC246:AY246 AC239:AY239 AC232:AY232 AC225:AY225 AC218:AY218 AC211:AY211 AC204:AY204 AC197:AY197 AC190:AY190 AC183:AY183 AC176:AY176 AC169:AY169 AC162:AY162 AC155:AY155 AC148:AY148 AC141:AY141 AC133:AY133 A381:Y381 A57:BW57 A73:AY73 AC359:AY360">
    <cfRule type="cellIs" dxfId="42" priority="43" operator="lessThan">
      <formula>0</formula>
    </cfRule>
  </conditionalFormatting>
  <conditionalFormatting sqref="AZ10:BG10 AZ17:BG17 AZ25:BG25 AZ33:BG33 AZ41:BG41 AZ49:BG49 AZ57:BG57 AZ65:BG65 AZ73:BG73 AZ80:BG80 AZ87:BG87 AZ94:BG94 AZ102:BG102 AZ110:BG110 AZ118:BG118 AZ125:BG125 AZ133:BG133 AZ141:BG141 AZ148:BG148 AZ155:BG155 AZ162:BG162 AZ169:BG169 AZ176:BG176 AZ183:BG183 AZ190:BG190 AZ197:BG197 AZ204:BG204 AZ211:BG211 AZ218:BG218 AZ225:BG225 AZ232:BG232 AZ239:BG239 AZ246:BG246 AZ253:BG253 AZ260:BG260 AZ267:BG267 AZ274:BG274 AZ281:BG281 AZ288:BG288 AZ295:BG295 AZ302:BG302 AZ309:BG309 AZ316:BG316 AZ323:BG323 AZ330:BG330 AZ337:BG337 AZ344:BG344 AZ351:BG351 AZ359:BG360 AZ367:BG367 AZ374:BG374 AZ381:BG381 AZ388:BG388 AZ395:BG395 AZ402:BG402 AZ409:BG409 AZ416:BG416 AZ423:BG423 AZ430:BG430 AZ437:BG437 AZ444:BG444 AZ451:BG451 AZ458:BG458 AZ465:BG465 AZ479:BG479 AZ486:BG486">
    <cfRule type="cellIs" dxfId="41" priority="42" operator="lessThan">
      <formula>0</formula>
    </cfRule>
  </conditionalFormatting>
  <conditionalFormatting sqref="BH10:BZ10 BH17:BZ17 BH25:BZ25 BH33:BZ33 BH41:BZ41 BH49:BZ49 BH57:BZ57 BH65:BZ65 BH73:BZ73 BH80:BZ80 BH87:BZ87 BH94:BZ94 BH102:BZ102 BH110:BZ110 BH118:BZ118 BH125:BZ125 BH133:BZ133 BH141:BZ141 BH148:BZ148 BH155:BZ155 BH162:BZ162 BH169:BZ169 BH176:BZ176 BH183:BZ183 BH190:BZ190 BH197:BZ197 BH204:BZ204 BH211:BZ211 BH218:BZ218 BH225:BZ225 BH232:BZ232 BH239:BZ239 BH246:BZ246 BH253:BZ253 BH260:BZ260 BH267:BZ267 BH274:BZ274 BH281:BZ281 BH288:BZ288 BH295:BZ295 BH302:BZ302 BH309:BZ309 BH316:BZ316 BH323:BZ323 BH330:BZ330 BH337:BZ337 BH344:BZ344 BH351:BZ351 BH359:BZ360 BH437:BZ437 BH444:BZ444 BH451:BZ451 BH458:BZ458 BH465:BZ465 BH479:BZ479 BH486:BZ486 BH367:BZ367 BH374:BZ374 BH381:BZ381 BH388:BZ388 BH395:BZ395 BH402:BZ402 BH409:BZ409 BH416:BZ416 BH423:BZ423 BH430:BZ430 BX472:BZ472">
    <cfRule type="cellIs" dxfId="40" priority="41" operator="lessThan">
      <formula>0</formula>
    </cfRule>
  </conditionalFormatting>
  <conditionalFormatting sqref="K9:Y9 AC54:AD54 AC5:BZ6 AC8 AF54:BZ54 AC9:BZ53 AC55:BZ65 AE7:BZ8">
    <cfRule type="containsErrors" dxfId="39" priority="40">
      <formula>ISERROR(K5)</formula>
    </cfRule>
  </conditionalFormatting>
  <conditionalFormatting sqref="Z69:AB73 Z76:AB80 Z67:AA68 Z74:AA75 Z81:AA82 Z90:AB131 Z89:AA89 Z8:AB53 Z55:AB61 Z54 AB54 Z63:AB66 AA62:AB62 Z83:AB83 Z85:AB88 AA84:AB84">
    <cfRule type="containsErrors" dxfId="38" priority="39">
      <formula>ISERROR(Z8)</formula>
    </cfRule>
  </conditionalFormatting>
  <conditionalFormatting sqref="I60:W60 Y60 I5:Y6 I61:Y65 I7:W7 I8:Y59">
    <cfRule type="containsErrors" dxfId="37" priority="38">
      <formula>ISERROR(I5)</formula>
    </cfRule>
  </conditionalFormatting>
  <conditionalFormatting sqref="AC470:BI470 BG469:BI469 AC471:BZ472 Z362:BI362 AC370:BI370 Z369:BI369 AC384:BI389 Z390:BI390 Z383:BI383 Z397:BI397 AC405:BI410 Z404:BI404 AC412:BI417 Z411:BI411 Z418:BI418 AX469:BE469 AC372:BI382 AC398:BI403 BJ473:BZ486 I126:Y488 AC371:BZ371 AC363:BI368 BJ127:BZ370 AC391:BI396 AC469:AV469 AC419:BI468 BJ372:BZ470 AC473:BI488 AC127:BI361">
    <cfRule type="containsErrors" dxfId="36" priority="37">
      <formula>ISERROR(I126)</formula>
    </cfRule>
  </conditionalFormatting>
  <conditionalFormatting sqref="AB82:AE82 AB75:AE75 AC76:BZ81 AC69:BZ74 AH68:BZ68 AH75:BZ75 AH82:BZ82 AH89:BZ89 AC83:BZ88 AC90:BZ125 I68:Y125">
    <cfRule type="containsErrors" dxfId="35" priority="36">
      <formula>ISERROR(I68)</formula>
    </cfRule>
  </conditionalFormatting>
  <conditionalFormatting sqref="A17:XFD17">
    <cfRule type="cellIs" dxfId="34" priority="35" operator="between">
      <formula>0</formula>
      <formula>500</formula>
    </cfRule>
  </conditionalFormatting>
  <conditionalFormatting sqref="A10:XFD10">
    <cfRule type="cellIs" dxfId="33" priority="34" operator="between">
      <formula>0</formula>
      <formula>20000</formula>
    </cfRule>
  </conditionalFormatting>
  <conditionalFormatting sqref="A25:XFD25">
    <cfRule type="cellIs" dxfId="32" priority="33" operator="between">
      <formula>0</formula>
      <formula>2000</formula>
    </cfRule>
  </conditionalFormatting>
  <conditionalFormatting sqref="A49:XFD49">
    <cfRule type="cellIs" dxfId="31" priority="32" operator="between">
      <formula>0</formula>
      <formula>100</formula>
    </cfRule>
  </conditionalFormatting>
  <conditionalFormatting sqref="A73:XFD73">
    <cfRule type="cellIs" dxfId="30" priority="31" operator="between">
      <formula>0</formula>
      <formula>3600</formula>
    </cfRule>
  </conditionalFormatting>
  <conditionalFormatting sqref="A80:XFD80">
    <cfRule type="cellIs" dxfId="29" priority="30" operator="between">
      <formula>0</formula>
      <formula>3600</formula>
    </cfRule>
  </conditionalFormatting>
  <conditionalFormatting sqref="A87:XFD87">
    <cfRule type="cellIs" dxfId="28" priority="29" operator="between">
      <formula>0</formula>
      <formula>4500</formula>
    </cfRule>
  </conditionalFormatting>
  <conditionalFormatting sqref="A102:XFD102">
    <cfRule type="cellIs" dxfId="27" priority="28" operator="between">
      <formula>0</formula>
      <formula>400</formula>
    </cfRule>
  </conditionalFormatting>
  <conditionalFormatting sqref="A110:XFD110">
    <cfRule type="cellIs" dxfId="26" priority="27" operator="between">
      <formula>0</formula>
      <formula>200</formula>
    </cfRule>
  </conditionalFormatting>
  <conditionalFormatting sqref="A57:XFD57">
    <cfRule type="cellIs" dxfId="25" priority="26" operator="between">
      <formula>0</formula>
      <formula>2000</formula>
    </cfRule>
  </conditionalFormatting>
  <conditionalFormatting sqref="A118:XFD118">
    <cfRule type="cellIs" dxfId="24" priority="25" operator="between">
      <formula>0</formula>
      <formula>2500</formula>
    </cfRule>
  </conditionalFormatting>
  <conditionalFormatting sqref="AB89">
    <cfRule type="containsErrors" dxfId="23" priority="24">
      <formula>ISERROR(AB89)</formula>
    </cfRule>
  </conditionalFormatting>
  <conditionalFormatting sqref="Z363:AB368 Z370:AB382 Z384:AB389 Z391:AB396 Z398:AB403 Z405:AB410 Z412:AB417 Z419:AB496 Z132:AB361">
    <cfRule type="containsErrors" dxfId="22" priority="23">
      <formula>ISERROR(Z132)</formula>
    </cfRule>
  </conditionalFormatting>
  <conditionalFormatting sqref="AD68">
    <cfRule type="containsErrors" dxfId="21" priority="22">
      <formula>ISERROR(AD68)</formula>
    </cfRule>
  </conditionalFormatting>
  <conditionalFormatting sqref="AF82:AG82">
    <cfRule type="containsErrors" dxfId="20" priority="21">
      <formula>ISERROR(AF82)</formula>
    </cfRule>
  </conditionalFormatting>
  <conditionalFormatting sqref="AF75:AG75">
    <cfRule type="containsErrors" dxfId="19" priority="20">
      <formula>ISERROR(AF75)</formula>
    </cfRule>
  </conditionalFormatting>
  <conditionalFormatting sqref="AF68:AG68">
    <cfRule type="containsErrors" dxfId="18" priority="19">
      <formula>ISERROR(AF68)</formula>
    </cfRule>
  </conditionalFormatting>
  <conditionalFormatting sqref="AF89:AG89">
    <cfRule type="containsErrors" dxfId="17" priority="18">
      <formula>ISERROR(AF89)</formula>
    </cfRule>
  </conditionalFormatting>
  <conditionalFormatting sqref="X60">
    <cfRule type="containsErrors" dxfId="16" priority="17">
      <formula>ISERROR(X60)</formula>
    </cfRule>
  </conditionalFormatting>
  <conditionalFormatting sqref="AC7">
    <cfRule type="containsErrors" dxfId="15" priority="16">
      <formula>ISERROR(AC7)</formula>
    </cfRule>
  </conditionalFormatting>
  <conditionalFormatting sqref="AD7:AD8">
    <cfRule type="containsErrors" dxfId="14" priority="15">
      <formula>ISERROR(AD7)</formula>
    </cfRule>
  </conditionalFormatting>
  <conditionalFormatting sqref="X73">
    <cfRule type="cellIs" dxfId="13" priority="14" operator="between">
      <formula>0</formula>
      <formula>3600</formula>
    </cfRule>
  </conditionalFormatting>
  <conditionalFormatting sqref="AC67:AK67">
    <cfRule type="containsErrors" dxfId="12" priority="13">
      <formula>ISERROR(AC67)</formula>
    </cfRule>
  </conditionalFormatting>
  <conditionalFormatting sqref="AB67">
    <cfRule type="containsErrors" dxfId="11" priority="12">
      <formula>ISERROR(AB67)</formula>
    </cfRule>
  </conditionalFormatting>
  <conditionalFormatting sqref="AB74">
    <cfRule type="containsErrors" dxfId="10" priority="11">
      <formula>ISERROR(AB74)</formula>
    </cfRule>
  </conditionalFormatting>
  <conditionalFormatting sqref="AB81">
    <cfRule type="containsErrors" dxfId="9" priority="10">
      <formula>ISERROR(AB81)</formula>
    </cfRule>
  </conditionalFormatting>
  <conditionalFormatting sqref="AC89">
    <cfRule type="containsErrors" dxfId="8" priority="9">
      <formula>ISERROR(AC89)</formula>
    </cfRule>
  </conditionalFormatting>
  <conditionalFormatting sqref="AB68:AC68">
    <cfRule type="containsErrors" dxfId="7" priority="8">
      <formula>ISERROR(AB68)</formula>
    </cfRule>
  </conditionalFormatting>
  <conditionalFormatting sqref="AA54">
    <cfRule type="containsErrors" dxfId="6" priority="7">
      <formula>ISERROR(AA54)</formula>
    </cfRule>
  </conditionalFormatting>
  <conditionalFormatting sqref="AE68">
    <cfRule type="containsErrors" dxfId="5" priority="6">
      <formula>ISERROR(AE68)</formula>
    </cfRule>
  </conditionalFormatting>
  <conditionalFormatting sqref="AD89">
    <cfRule type="containsErrors" dxfId="4" priority="5">
      <formula>ISERROR(AD89)</formula>
    </cfRule>
  </conditionalFormatting>
  <conditionalFormatting sqref="AE89">
    <cfRule type="containsErrors" dxfId="3" priority="4">
      <formula>ISERROR(AE89)</formula>
    </cfRule>
  </conditionalFormatting>
  <conditionalFormatting sqref="Z62">
    <cfRule type="containsErrors" dxfId="2" priority="3">
      <formula>ISERROR(Z62)</formula>
    </cfRule>
  </conditionalFormatting>
  <conditionalFormatting sqref="X7:Y7">
    <cfRule type="containsErrors" dxfId="1" priority="2">
      <formula>ISERROR(X7)</formula>
    </cfRule>
  </conditionalFormatting>
  <conditionalFormatting sqref="Z84">
    <cfRule type="containsErrors" dxfId="0" priority="1">
      <formula>ISERROR(Z84)</formula>
    </cfRule>
  </conditionalFormatting>
  <pageMargins left="0.7" right="0.7" top="0.75" bottom="0.75" header="0.3" footer="0.3"/>
  <pageSetup paperSize="8" scale="26" fitToHeight="0" orientation="landscape" r:id="rId1"/>
  <headerFooter>
    <oddHeader>&amp;R&amp;"Calibri"&amp;9&amp;K0000FFC2 - Internal&amp;1#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1A549-0259-460D-9715-07D6D2DBBFC3}">
  <dimension ref="A2:K37"/>
  <sheetViews>
    <sheetView tabSelected="1" workbookViewId="0">
      <selection activeCell="D12" sqref="D12"/>
    </sheetView>
  </sheetViews>
  <sheetFormatPr baseColWidth="10" defaultRowHeight="15" x14ac:dyDescent="0.25"/>
  <sheetData>
    <row r="2" spans="1:11" x14ac:dyDescent="0.25">
      <c r="A2" s="49" t="s">
        <v>165</v>
      </c>
      <c r="B2" s="49"/>
      <c r="D2" s="49" t="s">
        <v>166</v>
      </c>
      <c r="E2" s="49"/>
      <c r="G2" s="49" t="s">
        <v>167</v>
      </c>
      <c r="H2" s="49"/>
      <c r="J2" s="49" t="s">
        <v>168</v>
      </c>
      <c r="K2" s="49"/>
    </row>
    <row r="3" spans="1:11" x14ac:dyDescent="0.25">
      <c r="A3" s="51" t="s">
        <v>87</v>
      </c>
      <c r="B3" s="51"/>
      <c r="D3" s="50" t="s">
        <v>94</v>
      </c>
      <c r="E3" s="50"/>
      <c r="G3" s="50" t="s">
        <v>96</v>
      </c>
      <c r="H3" s="50"/>
      <c r="J3" s="50" t="s">
        <v>97</v>
      </c>
      <c r="K3" s="50"/>
    </row>
    <row r="4" spans="1:11" x14ac:dyDescent="0.25">
      <c r="A4" s="48" t="s">
        <v>232</v>
      </c>
      <c r="B4" s="48" t="s">
        <v>233</v>
      </c>
      <c r="C4" s="48"/>
      <c r="D4" s="48" t="s">
        <v>232</v>
      </c>
      <c r="E4" s="48" t="s">
        <v>233</v>
      </c>
      <c r="F4" s="48"/>
      <c r="G4" s="48" t="s">
        <v>232</v>
      </c>
      <c r="H4" s="48" t="s">
        <v>233</v>
      </c>
      <c r="I4" s="48"/>
      <c r="J4" s="48" t="s">
        <v>232</v>
      </c>
      <c r="K4" s="48" t="s">
        <v>233</v>
      </c>
    </row>
    <row r="5" spans="1:11" x14ac:dyDescent="0.25">
      <c r="A5">
        <v>10000</v>
      </c>
      <c r="B5" s="52">
        <v>44704</v>
      </c>
      <c r="D5">
        <v>320</v>
      </c>
      <c r="E5" s="52">
        <v>44676</v>
      </c>
      <c r="G5">
        <v>1800</v>
      </c>
      <c r="H5" s="52">
        <v>44697</v>
      </c>
      <c r="J5">
        <v>5000</v>
      </c>
      <c r="K5" s="52">
        <v>44662</v>
      </c>
    </row>
    <row r="6" spans="1:11" x14ac:dyDescent="0.25">
      <c r="A6">
        <v>10000</v>
      </c>
      <c r="B6" s="52">
        <v>44732</v>
      </c>
      <c r="D6">
        <v>320</v>
      </c>
      <c r="E6" s="52">
        <v>44718</v>
      </c>
      <c r="G6">
        <v>1800</v>
      </c>
      <c r="H6" s="52">
        <v>44739</v>
      </c>
      <c r="J6">
        <v>4000</v>
      </c>
      <c r="K6" s="52">
        <v>44683</v>
      </c>
    </row>
    <row r="7" spans="1:11" x14ac:dyDescent="0.25">
      <c r="A7">
        <v>10000</v>
      </c>
      <c r="B7" s="52">
        <v>44739</v>
      </c>
      <c r="D7">
        <v>220</v>
      </c>
      <c r="E7" s="52">
        <v>44739</v>
      </c>
      <c r="G7">
        <v>1800</v>
      </c>
      <c r="H7" s="52">
        <v>44739</v>
      </c>
      <c r="J7">
        <v>5000</v>
      </c>
      <c r="K7" s="52">
        <v>44718</v>
      </c>
    </row>
    <row r="8" spans="1:11" x14ac:dyDescent="0.25">
      <c r="A8">
        <v>15000</v>
      </c>
      <c r="B8" s="52">
        <v>44767</v>
      </c>
      <c r="D8">
        <v>640</v>
      </c>
      <c r="E8" s="52">
        <v>44753</v>
      </c>
      <c r="G8">
        <v>3600</v>
      </c>
      <c r="H8" s="52">
        <v>44767</v>
      </c>
      <c r="J8">
        <v>5000</v>
      </c>
      <c r="K8" s="52">
        <v>44732</v>
      </c>
    </row>
    <row r="9" spans="1:11" x14ac:dyDescent="0.25">
      <c r="A9">
        <v>20000</v>
      </c>
      <c r="B9" s="52">
        <v>44781</v>
      </c>
      <c r="D9">
        <v>320</v>
      </c>
      <c r="E9" s="52">
        <v>44774</v>
      </c>
      <c r="G9">
        <v>1800</v>
      </c>
      <c r="H9" s="52">
        <v>44823</v>
      </c>
      <c r="J9">
        <v>5000</v>
      </c>
      <c r="K9" s="52">
        <v>44739</v>
      </c>
    </row>
    <row r="10" spans="1:11" x14ac:dyDescent="0.25">
      <c r="A10">
        <v>25000</v>
      </c>
      <c r="B10" s="52">
        <v>44802</v>
      </c>
      <c r="D10">
        <v>320</v>
      </c>
      <c r="E10" s="52">
        <v>44802</v>
      </c>
      <c r="G10">
        <v>3600</v>
      </c>
      <c r="H10" s="52">
        <v>44900</v>
      </c>
      <c r="J10">
        <v>2000</v>
      </c>
      <c r="K10" s="52">
        <v>44753</v>
      </c>
    </row>
    <row r="11" spans="1:11" x14ac:dyDescent="0.25">
      <c r="A11">
        <v>10000</v>
      </c>
      <c r="B11" s="52">
        <v>44851</v>
      </c>
      <c r="D11">
        <v>320</v>
      </c>
      <c r="E11" s="52">
        <v>44830</v>
      </c>
      <c r="G11">
        <v>3600</v>
      </c>
      <c r="H11" s="52">
        <v>44921</v>
      </c>
      <c r="J11">
        <v>3000</v>
      </c>
      <c r="K11" s="52">
        <v>44753</v>
      </c>
    </row>
    <row r="12" spans="1:11" x14ac:dyDescent="0.25">
      <c r="A12">
        <v>20000</v>
      </c>
      <c r="B12" s="52">
        <v>44879</v>
      </c>
      <c r="D12">
        <v>320</v>
      </c>
      <c r="E12" s="52">
        <v>44865</v>
      </c>
      <c r="G12">
        <v>1800</v>
      </c>
      <c r="H12" s="52">
        <v>44935</v>
      </c>
      <c r="J12">
        <v>5000</v>
      </c>
      <c r="K12" s="52">
        <v>44760</v>
      </c>
    </row>
    <row r="13" spans="1:11" x14ac:dyDescent="0.25">
      <c r="A13">
        <v>10000</v>
      </c>
      <c r="B13" s="52">
        <v>44900</v>
      </c>
      <c r="D13">
        <v>320</v>
      </c>
      <c r="E13" s="52">
        <v>44928</v>
      </c>
      <c r="G13">
        <v>3600</v>
      </c>
      <c r="H13" s="52">
        <v>44956</v>
      </c>
      <c r="J13">
        <v>4000</v>
      </c>
      <c r="K13" s="52">
        <v>44802</v>
      </c>
    </row>
    <row r="14" spans="1:11" x14ac:dyDescent="0.25">
      <c r="A14">
        <v>20000</v>
      </c>
      <c r="B14" s="52">
        <v>44914</v>
      </c>
      <c r="D14">
        <v>320</v>
      </c>
      <c r="E14" s="52">
        <v>44942</v>
      </c>
      <c r="G14">
        <v>3600</v>
      </c>
      <c r="H14" s="52">
        <v>44970</v>
      </c>
      <c r="J14">
        <v>5000</v>
      </c>
      <c r="K14" s="52">
        <v>44823</v>
      </c>
    </row>
    <row r="15" spans="1:11" x14ac:dyDescent="0.25">
      <c r="A15">
        <v>10000</v>
      </c>
      <c r="B15" s="52">
        <v>44928</v>
      </c>
      <c r="D15">
        <v>320</v>
      </c>
      <c r="E15" s="52">
        <v>44956</v>
      </c>
      <c r="G15">
        <v>3600</v>
      </c>
      <c r="H15" s="52">
        <v>44998</v>
      </c>
      <c r="J15">
        <v>5000</v>
      </c>
      <c r="K15" s="52">
        <v>44844</v>
      </c>
    </row>
    <row r="16" spans="1:11" x14ac:dyDescent="0.25">
      <c r="A16">
        <v>10000</v>
      </c>
      <c r="B16" s="52">
        <v>44935</v>
      </c>
      <c r="D16">
        <v>320</v>
      </c>
      <c r="E16" s="52">
        <v>44970</v>
      </c>
      <c r="G16">
        <v>1800</v>
      </c>
      <c r="H16" s="52">
        <v>45019</v>
      </c>
      <c r="J16">
        <v>5000</v>
      </c>
      <c r="K16" s="52">
        <v>44858</v>
      </c>
    </row>
    <row r="17" spans="1:11" x14ac:dyDescent="0.25">
      <c r="A17">
        <v>10000</v>
      </c>
      <c r="B17" s="52">
        <v>44942</v>
      </c>
      <c r="D17">
        <v>320</v>
      </c>
      <c r="E17" s="52">
        <v>44984</v>
      </c>
      <c r="G17">
        <v>1800</v>
      </c>
      <c r="H17" s="52">
        <v>45040</v>
      </c>
      <c r="J17">
        <v>5000</v>
      </c>
      <c r="K17" s="52">
        <v>44886</v>
      </c>
    </row>
    <row r="18" spans="1:11" x14ac:dyDescent="0.25">
      <c r="A18">
        <v>10000</v>
      </c>
      <c r="B18" s="52">
        <v>44956</v>
      </c>
      <c r="D18">
        <v>320</v>
      </c>
      <c r="E18" s="52">
        <v>45015</v>
      </c>
      <c r="G18">
        <v>3600</v>
      </c>
      <c r="H18" s="52">
        <v>45047</v>
      </c>
      <c r="J18">
        <v>5000</v>
      </c>
      <c r="K18" s="52">
        <v>44900</v>
      </c>
    </row>
    <row r="19" spans="1:11" x14ac:dyDescent="0.25">
      <c r="A19">
        <v>20000</v>
      </c>
      <c r="B19" s="52">
        <v>44970</v>
      </c>
      <c r="D19">
        <v>320</v>
      </c>
      <c r="E19" s="52">
        <v>45019</v>
      </c>
      <c r="G19">
        <v>1800</v>
      </c>
      <c r="H19" s="52">
        <v>45061</v>
      </c>
      <c r="J19">
        <v>5000</v>
      </c>
      <c r="K19" s="52">
        <v>44907</v>
      </c>
    </row>
    <row r="20" spans="1:11" x14ac:dyDescent="0.25">
      <c r="A20">
        <v>20000</v>
      </c>
      <c r="B20" s="52">
        <v>44991</v>
      </c>
      <c r="D20">
        <v>320</v>
      </c>
      <c r="E20" s="52">
        <v>45026</v>
      </c>
      <c r="G20">
        <v>3600</v>
      </c>
      <c r="H20" s="52">
        <v>45075</v>
      </c>
      <c r="J20">
        <v>10000</v>
      </c>
      <c r="K20" s="52">
        <v>44914</v>
      </c>
    </row>
    <row r="21" spans="1:11" x14ac:dyDescent="0.25">
      <c r="A21">
        <v>10000</v>
      </c>
      <c r="B21" s="52">
        <v>44998</v>
      </c>
      <c r="D21">
        <v>320</v>
      </c>
      <c r="E21" s="52">
        <v>45033</v>
      </c>
      <c r="G21">
        <v>3600</v>
      </c>
      <c r="H21" s="52">
        <v>45096</v>
      </c>
      <c r="J21">
        <v>5000</v>
      </c>
      <c r="K21" s="52">
        <v>44921</v>
      </c>
    </row>
    <row r="22" spans="1:11" x14ac:dyDescent="0.25">
      <c r="A22">
        <v>10000</v>
      </c>
      <c r="B22" s="52">
        <v>45005</v>
      </c>
      <c r="D22">
        <v>320</v>
      </c>
      <c r="E22" s="52">
        <v>45047</v>
      </c>
      <c r="G22">
        <v>1800</v>
      </c>
      <c r="H22" s="52">
        <v>45110</v>
      </c>
      <c r="J22">
        <v>5000</v>
      </c>
      <c r="K22" s="52">
        <v>44928</v>
      </c>
    </row>
    <row r="23" spans="1:11" x14ac:dyDescent="0.25">
      <c r="A23">
        <v>10000</v>
      </c>
      <c r="B23" s="52">
        <v>45012</v>
      </c>
      <c r="D23">
        <v>320</v>
      </c>
      <c r="E23" s="52">
        <v>45061</v>
      </c>
      <c r="H23" s="52"/>
      <c r="J23">
        <v>5000</v>
      </c>
      <c r="K23" s="52">
        <v>44935</v>
      </c>
    </row>
    <row r="24" spans="1:11" x14ac:dyDescent="0.25">
      <c r="A24">
        <v>10000</v>
      </c>
      <c r="B24" s="52">
        <v>45019</v>
      </c>
      <c r="D24">
        <v>320</v>
      </c>
      <c r="E24" s="52">
        <v>45068</v>
      </c>
      <c r="H24" s="52"/>
      <c r="J24">
        <v>5000</v>
      </c>
      <c r="K24" s="52">
        <v>44942</v>
      </c>
    </row>
    <row r="25" spans="1:11" x14ac:dyDescent="0.25">
      <c r="A25">
        <v>10000</v>
      </c>
      <c r="B25" s="52">
        <v>45026</v>
      </c>
      <c r="D25">
        <v>320</v>
      </c>
      <c r="E25" s="52">
        <v>45082</v>
      </c>
      <c r="H25" s="52"/>
      <c r="J25">
        <v>5000</v>
      </c>
      <c r="K25" s="52">
        <v>44949</v>
      </c>
    </row>
    <row r="26" spans="1:11" x14ac:dyDescent="0.25">
      <c r="A26">
        <v>10000</v>
      </c>
      <c r="B26" s="52">
        <v>45033</v>
      </c>
      <c r="D26">
        <v>320</v>
      </c>
      <c r="E26" s="52">
        <v>45096</v>
      </c>
      <c r="H26" s="52"/>
      <c r="J26">
        <v>5000</v>
      </c>
      <c r="K26" s="52">
        <v>44956</v>
      </c>
    </row>
    <row r="27" spans="1:11" x14ac:dyDescent="0.25">
      <c r="A27">
        <v>10000</v>
      </c>
      <c r="B27" s="52">
        <v>45040</v>
      </c>
      <c r="D27">
        <v>320</v>
      </c>
      <c r="E27" s="52">
        <v>45103</v>
      </c>
      <c r="H27" s="52"/>
      <c r="J27">
        <v>23000</v>
      </c>
      <c r="K27" s="52">
        <v>44963</v>
      </c>
    </row>
    <row r="28" spans="1:11" x14ac:dyDescent="0.25">
      <c r="A28">
        <v>10000</v>
      </c>
      <c r="B28" s="52">
        <v>45047</v>
      </c>
      <c r="D28">
        <v>320</v>
      </c>
      <c r="E28" s="52">
        <v>45110</v>
      </c>
      <c r="H28" s="52"/>
      <c r="J28">
        <v>23000</v>
      </c>
      <c r="K28" s="52">
        <v>44984</v>
      </c>
    </row>
    <row r="29" spans="1:11" x14ac:dyDescent="0.25">
      <c r="A29">
        <v>10000</v>
      </c>
      <c r="B29" s="52">
        <v>45054</v>
      </c>
      <c r="H29" s="52"/>
      <c r="J29">
        <v>23000</v>
      </c>
      <c r="K29" s="52">
        <v>45012</v>
      </c>
    </row>
    <row r="30" spans="1:11" x14ac:dyDescent="0.25">
      <c r="A30">
        <v>20000</v>
      </c>
      <c r="B30" s="52">
        <v>45061</v>
      </c>
      <c r="J30">
        <v>23000</v>
      </c>
      <c r="K30" s="52">
        <v>45054</v>
      </c>
    </row>
    <row r="31" spans="1:11" x14ac:dyDescent="0.25">
      <c r="A31">
        <v>10000</v>
      </c>
      <c r="B31" s="52">
        <v>45075</v>
      </c>
      <c r="J31">
        <v>23000</v>
      </c>
      <c r="K31" s="52">
        <v>45089</v>
      </c>
    </row>
    <row r="32" spans="1:11" x14ac:dyDescent="0.25">
      <c r="A32">
        <v>10000</v>
      </c>
      <c r="B32" s="52">
        <v>45082</v>
      </c>
    </row>
    <row r="33" spans="1:2" x14ac:dyDescent="0.25">
      <c r="A33">
        <v>10000</v>
      </c>
      <c r="B33" s="52">
        <v>45089</v>
      </c>
    </row>
    <row r="34" spans="1:2" x14ac:dyDescent="0.25">
      <c r="A34">
        <v>10000</v>
      </c>
      <c r="B34" s="52">
        <v>45096</v>
      </c>
    </row>
    <row r="35" spans="1:2" x14ac:dyDescent="0.25">
      <c r="A35">
        <v>10000</v>
      </c>
      <c r="B35" s="52">
        <v>45103</v>
      </c>
    </row>
    <row r="36" spans="1:2" x14ac:dyDescent="0.25">
      <c r="A36">
        <v>20000</v>
      </c>
      <c r="B36" s="52">
        <v>45110</v>
      </c>
    </row>
    <row r="37" spans="1:2" x14ac:dyDescent="0.25">
      <c r="A37">
        <v>10000</v>
      </c>
      <c r="B37" s="52">
        <v>45117</v>
      </c>
    </row>
  </sheetData>
  <mergeCells count="8">
    <mergeCell ref="A2:B2"/>
    <mergeCell ref="D2:E2"/>
    <mergeCell ref="G2:H2"/>
    <mergeCell ref="J2:K2"/>
    <mergeCell ref="J3:K3"/>
    <mergeCell ref="G3:H3"/>
    <mergeCell ref="D3:E3"/>
    <mergeCell ref="A3:B3"/>
  </mergeCells>
  <pageMargins left="0.7" right="0.7" top="0.75" bottom="0.75" header="0.3" footer="0.3"/>
  <pageSetup paperSize="9" orientation="portrait" r:id="rId1"/>
  <headerFooter>
    <oddHeader>&amp;R&amp;"Calibri"&amp;9&amp;K0000FFC2 - 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Supply plan</vt:lpstr>
      <vt:lpstr>Recap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DUPUY Marion</dc:creator>
  <cp:lastModifiedBy>DUPUY Marion</cp:lastModifiedBy>
  <dcterms:created xsi:type="dcterms:W3CDTF">2022-08-31T11:34:03Z</dcterms:created>
  <dcterms:modified xsi:type="dcterms:W3CDTF">2022-08-31T12:47:29Z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6e450a-4f1c-40f3-af09-2c236b7805d1_Enabled">
    <vt:lpwstr>true</vt:lpwstr>
  </property>
  <property fmtid="{D5CDD505-2E9C-101B-9397-08002B2CF9AE}" pid="3" name="MSIP_Label_1c6e450a-4f1c-40f3-af09-2c236b7805d1_SetDate">
    <vt:lpwstr>2022-08-31T12:47:09Z</vt:lpwstr>
  </property>
  <property fmtid="{D5CDD505-2E9C-101B-9397-08002B2CF9AE}" pid="4" name="MSIP_Label_1c6e450a-4f1c-40f3-af09-2c236b7805d1_Method">
    <vt:lpwstr>Standard</vt:lpwstr>
  </property>
  <property fmtid="{D5CDD505-2E9C-101B-9397-08002B2CF9AE}" pid="5" name="MSIP_Label_1c6e450a-4f1c-40f3-af09-2c236b7805d1_Name">
    <vt:lpwstr>Confidential</vt:lpwstr>
  </property>
  <property fmtid="{D5CDD505-2E9C-101B-9397-08002B2CF9AE}" pid="6" name="MSIP_Label_1c6e450a-4f1c-40f3-af09-2c236b7805d1_SiteId">
    <vt:lpwstr>3efdd589-aaf9-47df-b9bd-adab3b09bd01</vt:lpwstr>
  </property>
  <property fmtid="{D5CDD505-2E9C-101B-9397-08002B2CF9AE}" pid="7" name="MSIP_Label_1c6e450a-4f1c-40f3-af09-2c236b7805d1_ActionId">
    <vt:lpwstr>c298dcc7-77bc-492c-a5df-7d8424de0f91</vt:lpwstr>
  </property>
  <property fmtid="{D5CDD505-2E9C-101B-9397-08002B2CF9AE}" pid="8" name="MSIP_Label_1c6e450a-4f1c-40f3-af09-2c236b7805d1_ContentBits">
    <vt:lpwstr>1</vt:lpwstr>
  </property>
</Properties>
</file>