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updateLinks="never" codeName="ThisWorkbook" defaultThemeVersion="124226"/>
  <mc:AlternateContent xmlns:mc="http://schemas.openxmlformats.org/markup-compatibility/2006">
    <mc:Choice Requires="x15">
      <x15ac:absPath xmlns:x15ac="http://schemas.microsoft.com/office/spreadsheetml/2010/11/ac" url="D:\Transfert\"/>
    </mc:Choice>
  </mc:AlternateContent>
  <workbookProtection lockStructure="1"/>
  <bookViews>
    <workbookView xWindow="0" yWindow="0" windowWidth="28800" windowHeight="11952"/>
  </bookViews>
  <sheets>
    <sheet name="Liste" sheetId="1" r:id="rId1"/>
    <sheet name="Partie 1" sheetId="4" r:id="rId2"/>
    <sheet name="Partie 2" sheetId="5" r:id="rId3"/>
    <sheet name="Partie 3" sheetId="13" r:id="rId4"/>
    <sheet name="Partie 4" sheetId="10" r:id="rId5"/>
    <sheet name="Recap" sheetId="11" r:id="rId6"/>
    <sheet name="Classement Joueurs" sheetId="12" r:id="rId7"/>
  </sheets>
  <externalReferences>
    <externalReference r:id="rId8"/>
    <externalReference r:id="rId9"/>
    <externalReference r:id="rId10"/>
  </externalReferences>
  <definedNames>
    <definedName name="clubs">[1]Classement!$AD$2:$AH$2</definedName>
    <definedName name="_xlnm.Print_Titles" localSheetId="6">'Classement Joueurs'!$A$1:$IV$2</definedName>
    <definedName name="LISTE" localSheetId="6">[1]Liste!$I$7:$I$132</definedName>
    <definedName name="LISTE" localSheetId="1">[2]Liste!$I$7:$I$132</definedName>
    <definedName name="LISTE" localSheetId="2">[2]Liste!$I$7:$I$132</definedName>
    <definedName name="LISTE" localSheetId="3">[2]Liste!$I$7:$I$132</definedName>
    <definedName name="LISTE" localSheetId="4">[2]Liste!$I$7:$I$132</definedName>
    <definedName name="LISTE" localSheetId="5">[1]Liste!$I$7:$I$132</definedName>
    <definedName name="LISTE">[3]Liste!$I$7:$I$132</definedName>
    <definedName name="Manche1" localSheetId="6">#REF!</definedName>
    <definedName name="Manche1" localSheetId="3">#REF!</definedName>
    <definedName name="Manche1" localSheetId="5">#REF!</definedName>
    <definedName name="Manche1">#REF!</definedName>
    <definedName name="Manche2" localSheetId="6">#REF!</definedName>
    <definedName name="Manche2" localSheetId="3">#REF!</definedName>
    <definedName name="Manche2" localSheetId="5">#REF!</definedName>
    <definedName name="Manche2">#REF!</definedName>
    <definedName name="Manche3" localSheetId="6">#REF!</definedName>
    <definedName name="Manche3" localSheetId="3">#REF!</definedName>
    <definedName name="Manche3" localSheetId="5">#REF!</definedName>
    <definedName name="Manche3">#REF!</definedName>
    <definedName name="Manche4" localSheetId="6">#REF!</definedName>
    <definedName name="Manche4" localSheetId="3">#REF!</definedName>
    <definedName name="Manche4" localSheetId="5">#REF!</definedName>
    <definedName name="Manche4">#REF!</definedName>
    <definedName name="Manche5" localSheetId="6">#REF!</definedName>
    <definedName name="Manche5" localSheetId="1">'Partie 1'!$B$3:$J$24</definedName>
    <definedName name="Manche5" localSheetId="2">'Partie 2'!$B$3:$J$24</definedName>
    <definedName name="Manche5" localSheetId="3">'Partie 3'!$B$3:$J$24</definedName>
    <definedName name="Manche5" localSheetId="4">'Partie 4'!$B$3:$J$24</definedName>
    <definedName name="Manche5" localSheetId="5">#REF!</definedName>
    <definedName name="Manche5">#REF!</definedName>
    <definedName name="P1A" localSheetId="2">'Partie 2'!$B$3:$D$10</definedName>
    <definedName name="P1A" localSheetId="3">'Partie 3'!$B$3:$D$10</definedName>
    <definedName name="P1A" localSheetId="4">'Partie 4'!$B$3:$D$10</definedName>
    <definedName name="P1A">'Partie 1'!$B$3:$D$10</definedName>
    <definedName name="P1B" localSheetId="2">'Partie 2'!$H$3:$J$10</definedName>
    <definedName name="P1B" localSheetId="3">'Partie 3'!$H$3:$J$10</definedName>
    <definedName name="P1B" localSheetId="4">'Partie 4'!$H$3:$J$10</definedName>
    <definedName name="P1B">'Partie 1'!$H$3:$J$10</definedName>
    <definedName name="P1C" localSheetId="2">'Partie 2'!$B$12:$D$19</definedName>
    <definedName name="P1C" localSheetId="3">'Partie 3'!$B$12:$D$19</definedName>
    <definedName name="P1C" localSheetId="4">'Partie 4'!$B$12:$D$19</definedName>
    <definedName name="P1C">'Partie 1'!$B$12:$D$19</definedName>
    <definedName name="P1D" localSheetId="2">'Partie 2'!$H$12:$J$19</definedName>
    <definedName name="P1D" localSheetId="3">'Partie 3'!$H$12:$J$19</definedName>
    <definedName name="P1D" localSheetId="4">'Partie 4'!$H$12:$J$19</definedName>
    <definedName name="P1D">'Partie 1'!$H$12:$J$19</definedName>
    <definedName name="P1E" localSheetId="2">'Partie 2'!$N$3:$P$10</definedName>
    <definedName name="P1E" localSheetId="3">'Partie 3'!$N$3:$P$10</definedName>
    <definedName name="P1E" localSheetId="4">'Partie 4'!$N$3:$P$10</definedName>
    <definedName name="P1E">'Partie 1'!$N$3:$P$10</definedName>
    <definedName name="P1F" localSheetId="2">'Partie 2'!$T$3:$V$10</definedName>
    <definedName name="P1F" localSheetId="3">'Partie 3'!$T$3:$V$10</definedName>
    <definedName name="P1F" localSheetId="4">'Partie 4'!$T$3:$V$10</definedName>
    <definedName name="P1F">'Partie 1'!$T$3:$V$10</definedName>
    <definedName name="P1G" localSheetId="2">'Partie 2'!$N$12:$P$19</definedName>
    <definedName name="P1G" localSheetId="3">'Partie 3'!$N$12:$P$19</definedName>
    <definedName name="P1G" localSheetId="4">'Partie 4'!$N$12:$P$19</definedName>
    <definedName name="P1G">'Partie 1'!$N$12:$P$19</definedName>
    <definedName name="P1H" localSheetId="2">'Partie 2'!$T$12:$V$19</definedName>
    <definedName name="P1H" localSheetId="3">'Partie 3'!$T$12:$V$19</definedName>
    <definedName name="P1H" localSheetId="4">'Partie 4'!$T$12:$V$19</definedName>
    <definedName name="P1H">'Partie 1'!$T$12:$V$19</definedName>
    <definedName name="_xlnm.Print_Area" localSheetId="6">'Classement Joueurs'!$A$1:$E$66</definedName>
  </definedNames>
  <calcPr calcId="162913"/>
</workbook>
</file>

<file path=xl/calcChain.xml><?xml version="1.0" encoding="utf-8"?>
<calcChain xmlns="http://schemas.openxmlformats.org/spreadsheetml/2006/main">
  <c r="D218" i="13" l="1"/>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205" i="13"/>
  <c r="C205" i="13"/>
  <c r="D204" i="13"/>
  <c r="C204" i="13"/>
  <c r="D203" i="13"/>
  <c r="C203" i="13"/>
  <c r="D202" i="13"/>
  <c r="C202" i="13"/>
  <c r="D201" i="13"/>
  <c r="C201" i="13"/>
  <c r="D200" i="13"/>
  <c r="C200" i="13"/>
  <c r="D199" i="13"/>
  <c r="C199" i="13"/>
  <c r="D198" i="13"/>
  <c r="C198" i="13"/>
  <c r="D197" i="13"/>
  <c r="C197" i="13"/>
  <c r="D196" i="13"/>
  <c r="C196" i="13"/>
  <c r="D195" i="13"/>
  <c r="C195" i="13"/>
  <c r="D194" i="13"/>
  <c r="C194" i="13"/>
  <c r="D193" i="13"/>
  <c r="C193"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72" i="13"/>
  <c r="C172" i="13"/>
  <c r="D171" i="13"/>
  <c r="C171" i="13"/>
  <c r="D170" i="13"/>
  <c r="C170" i="13"/>
  <c r="D169" i="13"/>
  <c r="C169" i="13"/>
  <c r="D168" i="13"/>
  <c r="C168" i="13"/>
  <c r="D167" i="13"/>
  <c r="C167" i="13"/>
  <c r="D166" i="13"/>
  <c r="C166" i="13"/>
  <c r="D165" i="13"/>
  <c r="C165" i="13"/>
  <c r="D164" i="13"/>
  <c r="C164" i="13"/>
  <c r="D163" i="13"/>
  <c r="C163" i="13"/>
  <c r="D162" i="13"/>
  <c r="C162" i="13"/>
  <c r="D161" i="13"/>
  <c r="C161" i="13"/>
  <c r="D160" i="13"/>
  <c r="C160"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39" i="13"/>
  <c r="C139" i="13"/>
  <c r="D138" i="13"/>
  <c r="C138" i="13"/>
  <c r="D137" i="13"/>
  <c r="C137" i="13"/>
  <c r="D136" i="13"/>
  <c r="C136" i="13"/>
  <c r="D135" i="13"/>
  <c r="C135" i="13"/>
  <c r="D134" i="13"/>
  <c r="C134" i="13"/>
  <c r="D133" i="13"/>
  <c r="C133" i="13"/>
  <c r="D132" i="13"/>
  <c r="C132" i="13"/>
  <c r="D131" i="13"/>
  <c r="C131" i="13"/>
  <c r="D130" i="13"/>
  <c r="C130" i="13"/>
  <c r="D129" i="13"/>
  <c r="C129" i="13"/>
  <c r="D128" i="13"/>
  <c r="C128" i="13"/>
  <c r="D127" i="13"/>
  <c r="C127"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106" i="13"/>
  <c r="C106" i="13"/>
  <c r="D105" i="13"/>
  <c r="C105" i="13"/>
  <c r="D104" i="13"/>
  <c r="C104" i="13"/>
  <c r="D103" i="13"/>
  <c r="C103" i="13"/>
  <c r="D102" i="13"/>
  <c r="C102" i="13"/>
  <c r="D101" i="13"/>
  <c r="C101" i="13"/>
  <c r="D100" i="13"/>
  <c r="C100" i="13"/>
  <c r="D99" i="13"/>
  <c r="C99" i="13"/>
  <c r="D98" i="13"/>
  <c r="C98" i="13"/>
  <c r="D97" i="13"/>
  <c r="C97" i="13"/>
  <c r="D96" i="13"/>
  <c r="C96" i="13"/>
  <c r="D95" i="13"/>
  <c r="C95" i="13"/>
  <c r="D94" i="13"/>
  <c r="C94"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E6" i="1" l="1"/>
  <c r="E3" i="1"/>
  <c r="E5" i="1"/>
  <c r="D5" i="1"/>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7" i="1"/>
  <c r="P7" i="1" l="1"/>
  <c r="P8" i="1"/>
  <c r="Q7" i="1"/>
  <c r="R11" i="1"/>
  <c r="P66" i="1"/>
  <c r="P58" i="1"/>
  <c r="P50" i="1"/>
  <c r="P42" i="1"/>
  <c r="P34" i="1"/>
  <c r="P26" i="1"/>
  <c r="P18" i="1"/>
  <c r="P10" i="1"/>
  <c r="Q65" i="1"/>
  <c r="Q53" i="1"/>
  <c r="Q45" i="1"/>
  <c r="Q37" i="1"/>
  <c r="Q29" i="1"/>
  <c r="Q21" i="1"/>
  <c r="Q13" i="1"/>
  <c r="R68" i="1"/>
  <c r="R60" i="1"/>
  <c r="R52" i="1"/>
  <c r="R44" i="1"/>
  <c r="R36" i="1"/>
  <c r="R28" i="1"/>
  <c r="R20" i="1"/>
  <c r="R12" i="1"/>
  <c r="P67" i="1"/>
  <c r="P59" i="1"/>
  <c r="P51" i="1"/>
  <c r="P43" i="1"/>
  <c r="P35" i="1"/>
  <c r="P27" i="1"/>
  <c r="P19" i="1"/>
  <c r="P11" i="1"/>
  <c r="Q66" i="1"/>
  <c r="Q58" i="1"/>
  <c r="Q50" i="1"/>
  <c r="Q42" i="1"/>
  <c r="Q34" i="1"/>
  <c r="Q26" i="1"/>
  <c r="Q18" i="1"/>
  <c r="Q10" i="1"/>
  <c r="R65" i="1"/>
  <c r="R57" i="1"/>
  <c r="R49" i="1"/>
  <c r="R41" i="1"/>
  <c r="R33" i="1"/>
  <c r="R25" i="1"/>
  <c r="R17" i="1"/>
  <c r="R9" i="1"/>
  <c r="P68" i="1"/>
  <c r="P64" i="1"/>
  <c r="P60" i="1"/>
  <c r="P56" i="1"/>
  <c r="P52" i="1"/>
  <c r="P48" i="1"/>
  <c r="P44" i="1"/>
  <c r="P40" i="1"/>
  <c r="P36" i="1"/>
  <c r="P32" i="1"/>
  <c r="P28" i="1"/>
  <c r="P24" i="1"/>
  <c r="P20" i="1"/>
  <c r="P16" i="1"/>
  <c r="P12" i="1"/>
  <c r="Q67" i="1"/>
  <c r="Q63" i="1"/>
  <c r="Q59" i="1"/>
  <c r="Q55" i="1"/>
  <c r="Q51" i="1"/>
  <c r="Q47" i="1"/>
  <c r="Q43" i="1"/>
  <c r="Q39" i="1"/>
  <c r="Q35" i="1"/>
  <c r="Q31" i="1"/>
  <c r="Q27" i="1"/>
  <c r="Q23" i="1"/>
  <c r="Q19" i="1"/>
  <c r="Q15" i="1"/>
  <c r="Q11" i="1"/>
  <c r="R70" i="1"/>
  <c r="R66" i="1"/>
  <c r="R62" i="1"/>
  <c r="R58" i="1"/>
  <c r="R54" i="1"/>
  <c r="R50" i="1"/>
  <c r="R46" i="1"/>
  <c r="R42" i="1"/>
  <c r="R38" i="1"/>
  <c r="R34" i="1"/>
  <c r="R30" i="1"/>
  <c r="R26" i="1"/>
  <c r="R22" i="1"/>
  <c r="R18" i="1"/>
  <c r="R14" i="1"/>
  <c r="R10" i="1"/>
  <c r="P70" i="1"/>
  <c r="P62" i="1"/>
  <c r="P54" i="1"/>
  <c r="P46" i="1"/>
  <c r="P38" i="1"/>
  <c r="P30" i="1"/>
  <c r="P22" i="1"/>
  <c r="P14" i="1"/>
  <c r="Q69" i="1"/>
  <c r="Q61" i="1"/>
  <c r="Q57" i="1"/>
  <c r="Q49" i="1"/>
  <c r="Q41" i="1"/>
  <c r="Q33" i="1"/>
  <c r="Q25" i="1"/>
  <c r="Q17" i="1"/>
  <c r="Q9" i="1"/>
  <c r="R64" i="1"/>
  <c r="R56" i="1"/>
  <c r="R48" i="1"/>
  <c r="R40" i="1"/>
  <c r="R32" i="1"/>
  <c r="R24" i="1"/>
  <c r="R16" i="1"/>
  <c r="R8" i="1"/>
  <c r="P63" i="1"/>
  <c r="P55" i="1"/>
  <c r="P47" i="1"/>
  <c r="P39" i="1"/>
  <c r="P31" i="1"/>
  <c r="P23" i="1"/>
  <c r="P15" i="1"/>
  <c r="Q70" i="1"/>
  <c r="Q62" i="1"/>
  <c r="Q54" i="1"/>
  <c r="Q46" i="1"/>
  <c r="Q38" i="1"/>
  <c r="Q30" i="1"/>
  <c r="Q22" i="1"/>
  <c r="Q14" i="1"/>
  <c r="R69" i="1"/>
  <c r="R61" i="1"/>
  <c r="R53" i="1"/>
  <c r="R45" i="1"/>
  <c r="R37" i="1"/>
  <c r="R29" i="1"/>
  <c r="R21" i="1"/>
  <c r="R13" i="1"/>
  <c r="R7" i="1"/>
  <c r="P69" i="1"/>
  <c r="P65" i="1"/>
  <c r="P61" i="1"/>
  <c r="P57" i="1"/>
  <c r="P53" i="1"/>
  <c r="P49" i="1"/>
  <c r="P45" i="1"/>
  <c r="P41" i="1"/>
  <c r="P37" i="1"/>
  <c r="P33" i="1"/>
  <c r="P29" i="1"/>
  <c r="P25" i="1"/>
  <c r="P21" i="1"/>
  <c r="P17" i="1"/>
  <c r="P13" i="1"/>
  <c r="P9" i="1"/>
  <c r="Q68" i="1"/>
  <c r="Q64" i="1"/>
  <c r="Q60" i="1"/>
  <c r="Q56" i="1"/>
  <c r="Q52" i="1"/>
  <c r="Q48" i="1"/>
  <c r="Q44" i="1"/>
  <c r="Q40" i="1"/>
  <c r="Q36" i="1"/>
  <c r="Q32" i="1"/>
  <c r="Q28" i="1"/>
  <c r="Q24" i="1"/>
  <c r="Q20" i="1"/>
  <c r="Q16" i="1"/>
  <c r="Q12" i="1"/>
  <c r="Q8" i="1"/>
  <c r="R67" i="1"/>
  <c r="R63" i="1"/>
  <c r="R59" i="1"/>
  <c r="R55" i="1"/>
  <c r="R51" i="1"/>
  <c r="R47" i="1"/>
  <c r="R43" i="1"/>
  <c r="R39" i="1"/>
  <c r="R35" i="1"/>
  <c r="R31" i="1"/>
  <c r="R27" i="1"/>
  <c r="R23" i="1"/>
  <c r="R19" i="1"/>
  <c r="R15" i="1"/>
  <c r="AR7" i="1"/>
  <c r="AY7" i="1" s="1"/>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A67" i="11"/>
  <c r="B67" i="11" s="1"/>
  <c r="A68" i="11"/>
  <c r="B68" i="11" s="1"/>
  <c r="A69" i="11"/>
  <c r="B69" i="11" s="1"/>
  <c r="A70" i="11"/>
  <c r="B70" i="11" s="1"/>
  <c r="A71" i="11"/>
  <c r="B71" i="11" s="1"/>
  <c r="A72" i="11"/>
  <c r="B72" i="11" s="1"/>
  <c r="A73" i="11"/>
  <c r="B73" i="11" s="1"/>
  <c r="A74" i="11"/>
  <c r="B74" i="11" s="1"/>
  <c r="A75" i="11"/>
  <c r="B75" i="11" s="1"/>
  <c r="A76" i="11"/>
  <c r="B76" i="11" s="1"/>
  <c r="A77" i="11"/>
  <c r="B77" i="11" s="1"/>
  <c r="A78" i="11"/>
  <c r="B78" i="11" s="1"/>
  <c r="A79" i="11"/>
  <c r="B79" i="11" s="1"/>
  <c r="A80" i="11"/>
  <c r="B80" i="11" s="1"/>
  <c r="A81" i="11"/>
  <c r="B81" i="11" s="1"/>
  <c r="A82" i="11"/>
  <c r="B82" i="11" s="1"/>
  <c r="A83" i="11"/>
  <c r="B83" i="11" s="1"/>
  <c r="A84" i="11"/>
  <c r="B84" i="11" s="1"/>
  <c r="A85" i="11"/>
  <c r="B85" i="11" s="1"/>
  <c r="A86" i="11"/>
  <c r="B86" i="11" s="1"/>
  <c r="A87" i="11"/>
  <c r="B87" i="11" s="1"/>
  <c r="A88" i="11"/>
  <c r="B88" i="11" s="1"/>
  <c r="A89" i="11"/>
  <c r="B89" i="11" s="1"/>
  <c r="A90" i="11"/>
  <c r="B90" i="11" s="1"/>
  <c r="A91" i="11"/>
  <c r="B91" i="11" s="1"/>
  <c r="A92" i="11"/>
  <c r="B92" i="11" s="1"/>
  <c r="A93" i="11"/>
  <c r="B93" i="11" s="1"/>
  <c r="A94" i="11"/>
  <c r="B94" i="11" s="1"/>
  <c r="A95" i="11"/>
  <c r="B95" i="11" s="1"/>
  <c r="A96" i="11"/>
  <c r="B96" i="11" s="1"/>
  <c r="A97" i="11"/>
  <c r="B97" i="11" s="1"/>
  <c r="A98" i="11"/>
  <c r="B98" i="11" s="1"/>
  <c r="A99" i="11"/>
  <c r="B99" i="11" s="1"/>
  <c r="A100" i="11"/>
  <c r="B100" i="11" s="1"/>
  <c r="A101" i="11"/>
  <c r="B101" i="11" s="1"/>
  <c r="A102" i="11"/>
  <c r="B102" i="11" s="1"/>
  <c r="A103" i="11"/>
  <c r="B103" i="11" s="1"/>
  <c r="A104" i="11"/>
  <c r="B104" i="11" s="1"/>
  <c r="A105" i="11"/>
  <c r="B105" i="11" s="1"/>
  <c r="A106" i="11"/>
  <c r="B106" i="11" s="1"/>
  <c r="A107" i="11"/>
  <c r="B107" i="11" s="1"/>
  <c r="A108" i="11"/>
  <c r="B108" i="11" s="1"/>
  <c r="A109" i="11"/>
  <c r="B109" i="11" s="1"/>
  <c r="A110" i="11"/>
  <c r="B110" i="11" s="1"/>
  <c r="A111" i="11"/>
  <c r="B111" i="11" s="1"/>
  <c r="A112" i="11"/>
  <c r="B112" i="11" s="1"/>
  <c r="A113" i="11"/>
  <c r="B113" i="11" s="1"/>
  <c r="A114" i="11"/>
  <c r="B114" i="11" s="1"/>
  <c r="A115" i="11"/>
  <c r="B115" i="11" s="1"/>
  <c r="A116" i="11"/>
  <c r="B116" i="11" s="1"/>
  <c r="A117" i="11"/>
  <c r="B117" i="11" s="1"/>
  <c r="A118" i="11"/>
  <c r="B118" i="11" s="1"/>
  <c r="A119" i="11"/>
  <c r="B119" i="11" s="1"/>
  <c r="A120" i="11"/>
  <c r="B120" i="11" s="1"/>
  <c r="A121" i="11"/>
  <c r="B121" i="11" s="1"/>
  <c r="A122" i="11"/>
  <c r="B122" i="11" s="1"/>
  <c r="A123" i="11"/>
  <c r="B123" i="11" s="1"/>
  <c r="A124" i="11"/>
  <c r="B124" i="11" s="1"/>
  <c r="A125" i="11"/>
  <c r="B125" i="11" s="1"/>
  <c r="A126" i="11"/>
  <c r="B126" i="11" s="1"/>
  <c r="A127" i="11"/>
  <c r="B127" i="11" s="1"/>
  <c r="A128" i="11"/>
  <c r="B128" i="11" s="1"/>
  <c r="A129" i="11"/>
  <c r="B129" i="11" s="1"/>
  <c r="A130" i="11"/>
  <c r="B130" i="11" s="1"/>
  <c r="A131" i="11"/>
  <c r="B131" i="11" s="1"/>
  <c r="A132" i="11"/>
  <c r="B132" i="11" s="1"/>
  <c r="A133" i="11"/>
  <c r="B133" i="11" s="1"/>
  <c r="A134" i="11"/>
  <c r="B134" i="11" s="1"/>
  <c r="A135" i="11"/>
  <c r="B135" i="11" s="1"/>
  <c r="A136" i="11"/>
  <c r="B136" i="11" s="1"/>
  <c r="A137" i="11"/>
  <c r="B137" i="11" s="1"/>
  <c r="A138" i="11"/>
  <c r="B138" i="11" s="1"/>
  <c r="A139" i="11"/>
  <c r="B139" i="11" s="1"/>
  <c r="A140" i="11"/>
  <c r="B140" i="11" s="1"/>
  <c r="A141" i="11"/>
  <c r="B141" i="11" s="1"/>
  <c r="A142" i="11"/>
  <c r="B142" i="11" s="1"/>
  <c r="A143" i="11"/>
  <c r="B143" i="11" s="1"/>
  <c r="A144" i="11"/>
  <c r="B144" i="11" s="1"/>
  <c r="A145" i="11"/>
  <c r="B145" i="11" s="1"/>
  <c r="A146" i="11"/>
  <c r="B146" i="11" s="1"/>
  <c r="A147" i="11"/>
  <c r="B147" i="11" s="1"/>
  <c r="A148" i="11"/>
  <c r="B148" i="11" s="1"/>
  <c r="A149" i="11"/>
  <c r="B149" i="11" s="1"/>
  <c r="A150" i="11"/>
  <c r="B150" i="11" s="1"/>
  <c r="A151" i="11"/>
  <c r="B151" i="11" s="1"/>
  <c r="A152" i="11"/>
  <c r="B152" i="11" s="1"/>
  <c r="A153" i="11"/>
  <c r="B153" i="11" s="1"/>
  <c r="A154" i="11"/>
  <c r="B154" i="11" s="1"/>
  <c r="A155" i="11"/>
  <c r="B155" i="11" s="1"/>
  <c r="A156" i="11"/>
  <c r="B156" i="11" s="1"/>
  <c r="A157" i="11"/>
  <c r="B157" i="11" s="1"/>
  <c r="A158" i="11"/>
  <c r="B158" i="11" s="1"/>
  <c r="A159" i="11"/>
  <c r="B159" i="11" s="1"/>
  <c r="A160" i="11"/>
  <c r="B160" i="11" s="1"/>
  <c r="A161" i="11"/>
  <c r="B161" i="11" s="1"/>
  <c r="A162" i="11"/>
  <c r="B162" i="11" s="1"/>
  <c r="A163" i="11"/>
  <c r="B163" i="11" s="1"/>
  <c r="A164" i="11"/>
  <c r="B164" i="11" s="1"/>
  <c r="A165" i="11"/>
  <c r="B165" i="11" s="1"/>
  <c r="A166" i="11"/>
  <c r="B166" i="11" s="1"/>
  <c r="A167" i="11"/>
  <c r="B167" i="11" s="1"/>
  <c r="A168" i="11"/>
  <c r="B168" i="11" s="1"/>
  <c r="A169" i="11"/>
  <c r="B169" i="11" s="1"/>
  <c r="A170" i="11"/>
  <c r="B170" i="11" s="1"/>
  <c r="A171" i="11"/>
  <c r="B171" i="11" s="1"/>
  <c r="A172" i="11"/>
  <c r="B172" i="11" s="1"/>
  <c r="A173" i="11"/>
  <c r="B173" i="11" s="1"/>
  <c r="A174" i="11"/>
  <c r="B174" i="11" s="1"/>
  <c r="A175" i="11"/>
  <c r="B175" i="11" s="1"/>
  <c r="A176" i="11"/>
  <c r="B176" i="11" s="1"/>
  <c r="A177" i="11"/>
  <c r="B177" i="11" s="1"/>
  <c r="A178" i="11"/>
  <c r="B178" i="11" s="1"/>
  <c r="A179" i="11"/>
  <c r="B179" i="11" s="1"/>
  <c r="A180" i="11"/>
  <c r="B180" i="11" s="1"/>
  <c r="A181" i="11"/>
  <c r="B181" i="11" s="1"/>
  <c r="A182" i="11"/>
  <c r="B182" i="11" s="1"/>
  <c r="A183" i="11"/>
  <c r="B183" i="11" s="1"/>
  <c r="A184" i="11"/>
  <c r="B184" i="11" s="1"/>
  <c r="A185" i="11"/>
  <c r="B185" i="11" s="1"/>
  <c r="A186" i="11"/>
  <c r="B186" i="11" s="1"/>
  <c r="A187" i="11"/>
  <c r="B187" i="11" s="1"/>
  <c r="A188" i="11"/>
  <c r="B188" i="11" s="1"/>
  <c r="A189" i="11"/>
  <c r="B189" i="11" s="1"/>
  <c r="A190" i="11"/>
  <c r="B190" i="11" s="1"/>
  <c r="A191" i="11"/>
  <c r="B191" i="11" s="1"/>
  <c r="A192" i="11"/>
  <c r="B192" i="11" s="1"/>
  <c r="A193" i="11"/>
  <c r="B193" i="11" s="1"/>
  <c r="A194" i="11"/>
  <c r="B194" i="11" s="1"/>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04" i="10"/>
  <c r="D205" i="10"/>
  <c r="D206" i="10"/>
  <c r="D207" i="10"/>
  <c r="D208" i="10"/>
  <c r="D209" i="10"/>
  <c r="D210" i="10"/>
  <c r="D211" i="10"/>
  <c r="D212" i="10"/>
  <c r="D213" i="10"/>
  <c r="D214" i="10"/>
  <c r="D215" i="10"/>
  <c r="D216" i="10"/>
  <c r="D217" i="10"/>
  <c r="D218" i="10"/>
  <c r="D204" i="4"/>
  <c r="D205" i="4"/>
  <c r="D206" i="4"/>
  <c r="D207" i="4"/>
  <c r="D208" i="4"/>
  <c r="D209" i="4"/>
  <c r="D210" i="4"/>
  <c r="D211" i="4"/>
  <c r="D212" i="4"/>
  <c r="D213" i="4"/>
  <c r="D214" i="4"/>
  <c r="D215" i="4"/>
  <c r="D216" i="4"/>
  <c r="D217" i="4"/>
  <c r="D218" i="4"/>
  <c r="D203" i="10"/>
  <c r="D203" i="4"/>
  <c r="D188" i="10"/>
  <c r="D189" i="10"/>
  <c r="D190" i="10"/>
  <c r="D191" i="10"/>
  <c r="D192" i="10"/>
  <c r="D193" i="10"/>
  <c r="D194" i="10"/>
  <c r="D195" i="10"/>
  <c r="D196" i="10"/>
  <c r="D197" i="10"/>
  <c r="D198" i="10"/>
  <c r="D199" i="10"/>
  <c r="D200" i="10"/>
  <c r="D201" i="10"/>
  <c r="D202" i="10"/>
  <c r="D188" i="4"/>
  <c r="D189" i="4"/>
  <c r="D190" i="4"/>
  <c r="D191" i="4"/>
  <c r="D192" i="4"/>
  <c r="D193" i="4"/>
  <c r="D194" i="4"/>
  <c r="D195" i="4"/>
  <c r="D196" i="4"/>
  <c r="D197" i="4"/>
  <c r="D198" i="4"/>
  <c r="D199" i="4"/>
  <c r="D200" i="4"/>
  <c r="D201" i="4"/>
  <c r="D202" i="4"/>
  <c r="D187" i="10"/>
  <c r="D187" i="4"/>
  <c r="D172" i="10"/>
  <c r="D173" i="10"/>
  <c r="D174" i="10"/>
  <c r="D175" i="10"/>
  <c r="D176" i="10"/>
  <c r="D177" i="10"/>
  <c r="D178" i="10"/>
  <c r="D179" i="10"/>
  <c r="D180" i="10"/>
  <c r="D181" i="10"/>
  <c r="D182" i="10"/>
  <c r="D183" i="10"/>
  <c r="D184" i="10"/>
  <c r="D185" i="10"/>
  <c r="D186" i="10"/>
  <c r="D172" i="4"/>
  <c r="D173" i="4"/>
  <c r="D174" i="4"/>
  <c r="D175" i="4"/>
  <c r="D176" i="4"/>
  <c r="D177" i="4"/>
  <c r="D178" i="4"/>
  <c r="D179" i="4"/>
  <c r="D180" i="4"/>
  <c r="D181" i="4"/>
  <c r="D182" i="4"/>
  <c r="D183" i="4"/>
  <c r="D184" i="4"/>
  <c r="D185" i="4"/>
  <c r="D186" i="4"/>
  <c r="D171" i="10"/>
  <c r="D171" i="4"/>
  <c r="D170" i="10"/>
  <c r="D170" i="4"/>
  <c r="D156" i="10"/>
  <c r="D157" i="10"/>
  <c r="D158" i="10"/>
  <c r="D159" i="10"/>
  <c r="D160" i="10"/>
  <c r="D161" i="10"/>
  <c r="D162" i="10"/>
  <c r="D163" i="10"/>
  <c r="D164" i="10"/>
  <c r="D165" i="10"/>
  <c r="D166" i="10"/>
  <c r="D167" i="10"/>
  <c r="D168" i="10"/>
  <c r="D169" i="10"/>
  <c r="D156" i="4"/>
  <c r="D157" i="4"/>
  <c r="D158" i="4"/>
  <c r="D159" i="4"/>
  <c r="D160" i="4"/>
  <c r="D161" i="4"/>
  <c r="D162" i="4"/>
  <c r="D163" i="4"/>
  <c r="D164" i="4"/>
  <c r="D165" i="4"/>
  <c r="D166" i="4"/>
  <c r="D167" i="4"/>
  <c r="D168" i="4"/>
  <c r="D169" i="4"/>
  <c r="D155" i="10"/>
  <c r="D155" i="4"/>
  <c r="D140" i="10"/>
  <c r="D141" i="10"/>
  <c r="D142" i="10"/>
  <c r="D143" i="10"/>
  <c r="D144" i="10"/>
  <c r="D145" i="10"/>
  <c r="D146" i="10"/>
  <c r="D147" i="10"/>
  <c r="D148" i="10"/>
  <c r="D149" i="10"/>
  <c r="D150" i="10"/>
  <c r="D151" i="10"/>
  <c r="D152" i="10"/>
  <c r="D153" i="10"/>
  <c r="D154" i="10"/>
  <c r="D140" i="4"/>
  <c r="D141" i="4"/>
  <c r="D142" i="4"/>
  <c r="D143" i="4"/>
  <c r="D144" i="4"/>
  <c r="D145" i="4"/>
  <c r="D146" i="4"/>
  <c r="D147" i="4"/>
  <c r="D148" i="4"/>
  <c r="D149" i="4"/>
  <c r="D150" i="4"/>
  <c r="D151" i="4"/>
  <c r="D152" i="4"/>
  <c r="D153" i="4"/>
  <c r="D154" i="4"/>
  <c r="D139" i="10"/>
  <c r="D139" i="4"/>
  <c r="D138" i="10"/>
  <c r="D138" i="4"/>
  <c r="D124" i="10"/>
  <c r="D125" i="10"/>
  <c r="D126" i="10"/>
  <c r="D127" i="10"/>
  <c r="D128" i="10"/>
  <c r="D129" i="10"/>
  <c r="D130" i="10"/>
  <c r="D131" i="10"/>
  <c r="D132" i="10"/>
  <c r="D133" i="10"/>
  <c r="D134" i="10"/>
  <c r="D135" i="10"/>
  <c r="D136" i="10"/>
  <c r="D137" i="10"/>
  <c r="D124" i="4"/>
  <c r="D125" i="4"/>
  <c r="D126" i="4"/>
  <c r="D127" i="4"/>
  <c r="D128" i="4"/>
  <c r="D129" i="4"/>
  <c r="D130" i="4"/>
  <c r="D131" i="4"/>
  <c r="D132" i="4"/>
  <c r="D133" i="4"/>
  <c r="D134" i="4"/>
  <c r="D135" i="4"/>
  <c r="D136" i="4"/>
  <c r="D137" i="4"/>
  <c r="D123" i="10"/>
  <c r="D123" i="4"/>
  <c r="D122" i="10"/>
  <c r="D122" i="4"/>
  <c r="D108" i="10"/>
  <c r="D109" i="10"/>
  <c r="D110" i="10"/>
  <c r="D111" i="10"/>
  <c r="D112" i="10"/>
  <c r="D113" i="10"/>
  <c r="D114" i="10"/>
  <c r="D115" i="10"/>
  <c r="D116" i="10"/>
  <c r="D117" i="10"/>
  <c r="D118" i="10"/>
  <c r="D119" i="10"/>
  <c r="D120" i="10"/>
  <c r="D121" i="10"/>
  <c r="D108" i="4"/>
  <c r="D109" i="4"/>
  <c r="D110" i="4"/>
  <c r="D111" i="4"/>
  <c r="D112" i="4"/>
  <c r="D113" i="4"/>
  <c r="D114" i="4"/>
  <c r="D115" i="4"/>
  <c r="D116" i="4"/>
  <c r="D117" i="4"/>
  <c r="D118" i="4"/>
  <c r="D119" i="4"/>
  <c r="D120" i="4"/>
  <c r="D121" i="4"/>
  <c r="D107" i="10"/>
  <c r="D107" i="4"/>
  <c r="D92" i="10"/>
  <c r="D93" i="10"/>
  <c r="D94" i="10"/>
  <c r="D95" i="10"/>
  <c r="D96" i="10"/>
  <c r="D97" i="10"/>
  <c r="D98" i="10"/>
  <c r="D99" i="10"/>
  <c r="D100" i="10"/>
  <c r="D101" i="10"/>
  <c r="D102" i="10"/>
  <c r="D103" i="10"/>
  <c r="D104" i="10"/>
  <c r="D105" i="10"/>
  <c r="D106" i="10"/>
  <c r="D92" i="4"/>
  <c r="D93" i="4"/>
  <c r="D94" i="4"/>
  <c r="D95" i="4"/>
  <c r="D96" i="4"/>
  <c r="D97" i="4"/>
  <c r="D98" i="4"/>
  <c r="D99" i="4"/>
  <c r="D100" i="4"/>
  <c r="D101" i="4"/>
  <c r="D102" i="4"/>
  <c r="D103" i="4"/>
  <c r="D104" i="4"/>
  <c r="D105" i="4"/>
  <c r="D106" i="4"/>
  <c r="D91" i="10"/>
  <c r="D91" i="4"/>
  <c r="D76" i="10"/>
  <c r="D77" i="10"/>
  <c r="D78" i="10"/>
  <c r="D79" i="10"/>
  <c r="D80" i="10"/>
  <c r="D81" i="10"/>
  <c r="D82" i="10"/>
  <c r="D83" i="10"/>
  <c r="D84" i="10"/>
  <c r="D85" i="10"/>
  <c r="D86" i="10"/>
  <c r="D87" i="10"/>
  <c r="D88" i="10"/>
  <c r="D89" i="10"/>
  <c r="D90" i="10"/>
  <c r="D76" i="4"/>
  <c r="D77" i="4"/>
  <c r="D78" i="4"/>
  <c r="D79" i="4"/>
  <c r="D80" i="4"/>
  <c r="D81" i="4"/>
  <c r="D82" i="4"/>
  <c r="D83" i="4"/>
  <c r="D84" i="4"/>
  <c r="D85" i="4"/>
  <c r="D86" i="4"/>
  <c r="D87" i="4"/>
  <c r="D88" i="4"/>
  <c r="D89" i="4"/>
  <c r="D90" i="4"/>
  <c r="D75" i="10"/>
  <c r="D75" i="4"/>
  <c r="D60" i="10"/>
  <c r="D61" i="10"/>
  <c r="D62" i="10"/>
  <c r="D63" i="10"/>
  <c r="D64" i="10"/>
  <c r="D65" i="10"/>
  <c r="D66" i="10"/>
  <c r="D67" i="10"/>
  <c r="D68" i="10"/>
  <c r="D69" i="10"/>
  <c r="D70" i="10"/>
  <c r="D71" i="10"/>
  <c r="D72" i="10"/>
  <c r="D73" i="10"/>
  <c r="D74" i="10"/>
  <c r="D60" i="4"/>
  <c r="D61" i="4"/>
  <c r="D62" i="4"/>
  <c r="D63" i="4"/>
  <c r="D64" i="4"/>
  <c r="D65" i="4"/>
  <c r="D66" i="4"/>
  <c r="D67" i="4"/>
  <c r="D68" i="4"/>
  <c r="D69" i="4"/>
  <c r="D70" i="4"/>
  <c r="D71" i="4"/>
  <c r="D72" i="4"/>
  <c r="D73" i="4"/>
  <c r="D74" i="4"/>
  <c r="D59" i="10"/>
  <c r="D59" i="4"/>
  <c r="D56" i="10"/>
  <c r="D57" i="10"/>
  <c r="D58" i="10"/>
  <c r="D56" i="4"/>
  <c r="D57" i="4"/>
  <c r="D58" i="4"/>
  <c r="D44" i="10"/>
  <c r="D45" i="10"/>
  <c r="D46" i="10"/>
  <c r="D47" i="10"/>
  <c r="D48" i="10"/>
  <c r="D49" i="10"/>
  <c r="D50" i="10"/>
  <c r="D51" i="10"/>
  <c r="D52" i="10"/>
  <c r="D53" i="10"/>
  <c r="D54" i="10"/>
  <c r="D55" i="10"/>
  <c r="D44" i="4"/>
  <c r="D45" i="4"/>
  <c r="D46" i="4"/>
  <c r="D47" i="4"/>
  <c r="D48" i="4"/>
  <c r="D49" i="4"/>
  <c r="D50" i="4"/>
  <c r="D51" i="4"/>
  <c r="D52" i="4"/>
  <c r="D53" i="4"/>
  <c r="D54" i="4"/>
  <c r="D55" i="4"/>
  <c r="D43" i="10"/>
  <c r="D43" i="4"/>
  <c r="D42" i="10"/>
  <c r="D42" i="4"/>
  <c r="D28" i="10"/>
  <c r="D29" i="10"/>
  <c r="D30" i="10"/>
  <c r="D31" i="10"/>
  <c r="D32" i="10"/>
  <c r="D33" i="10"/>
  <c r="D34" i="10"/>
  <c r="D35" i="10"/>
  <c r="D36" i="10"/>
  <c r="D37" i="10"/>
  <c r="D38" i="10"/>
  <c r="D39" i="10"/>
  <c r="D40" i="10"/>
  <c r="D41" i="10"/>
  <c r="D28" i="4"/>
  <c r="D29" i="4"/>
  <c r="D30" i="4"/>
  <c r="D31" i="4"/>
  <c r="D32" i="4"/>
  <c r="D33" i="4"/>
  <c r="D34" i="4"/>
  <c r="D35" i="4"/>
  <c r="D36" i="4"/>
  <c r="D37" i="4"/>
  <c r="D38" i="4"/>
  <c r="D39" i="4"/>
  <c r="D40" i="4"/>
  <c r="D41" i="4"/>
  <c r="D27" i="10"/>
  <c r="D27" i="4"/>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04" i="4"/>
  <c r="C205" i="4"/>
  <c r="C206" i="4"/>
  <c r="C207" i="4"/>
  <c r="C208" i="4"/>
  <c r="C209" i="4"/>
  <c r="C210" i="4"/>
  <c r="C211" i="4"/>
  <c r="C212" i="4"/>
  <c r="C213" i="4"/>
  <c r="C214" i="4"/>
  <c r="C215" i="4"/>
  <c r="C216" i="4"/>
  <c r="C217" i="4"/>
  <c r="C218" i="4"/>
  <c r="C203" i="4"/>
  <c r="C188" i="4"/>
  <c r="C189" i="4"/>
  <c r="C190" i="4"/>
  <c r="C191" i="4"/>
  <c r="C192" i="4"/>
  <c r="C193" i="4"/>
  <c r="C194" i="4"/>
  <c r="C195" i="4"/>
  <c r="C196" i="4"/>
  <c r="C197" i="4"/>
  <c r="C198" i="4"/>
  <c r="C199" i="4"/>
  <c r="C200" i="4"/>
  <c r="C201" i="4"/>
  <c r="C202" i="4"/>
  <c r="C187" i="4"/>
  <c r="C172" i="4"/>
  <c r="C173" i="4"/>
  <c r="C174" i="4"/>
  <c r="C175" i="4"/>
  <c r="C176" i="4"/>
  <c r="C177" i="4"/>
  <c r="C178" i="4"/>
  <c r="C179" i="4"/>
  <c r="C180" i="4"/>
  <c r="C181" i="4"/>
  <c r="C182" i="4"/>
  <c r="C183" i="4"/>
  <c r="C184" i="4"/>
  <c r="C185" i="4"/>
  <c r="C186" i="4"/>
  <c r="C171" i="4"/>
  <c r="C156" i="4"/>
  <c r="C157" i="4"/>
  <c r="C158" i="4"/>
  <c r="C159" i="4"/>
  <c r="C160" i="4"/>
  <c r="C161" i="4"/>
  <c r="C162" i="4"/>
  <c r="C163" i="4"/>
  <c r="C164" i="4"/>
  <c r="C165" i="4"/>
  <c r="C166" i="4"/>
  <c r="C167" i="4"/>
  <c r="C168" i="4"/>
  <c r="C169" i="4"/>
  <c r="C170" i="4"/>
  <c r="C155" i="4"/>
  <c r="C140" i="4"/>
  <c r="C141" i="4"/>
  <c r="C142" i="4"/>
  <c r="C143" i="4"/>
  <c r="C144" i="4"/>
  <c r="C145" i="4"/>
  <c r="C146" i="4"/>
  <c r="C147" i="4"/>
  <c r="C148" i="4"/>
  <c r="C149" i="4"/>
  <c r="C150" i="4"/>
  <c r="C151" i="4"/>
  <c r="C152" i="4"/>
  <c r="C153" i="4"/>
  <c r="C154" i="4"/>
  <c r="C139" i="4"/>
  <c r="C124" i="4"/>
  <c r="C125" i="4"/>
  <c r="C126" i="4"/>
  <c r="C127" i="4"/>
  <c r="C128" i="4"/>
  <c r="C129" i="4"/>
  <c r="C130" i="4"/>
  <c r="C131" i="4"/>
  <c r="C132" i="4"/>
  <c r="C133" i="4"/>
  <c r="C134" i="4"/>
  <c r="C135" i="4"/>
  <c r="C136" i="4"/>
  <c r="C137" i="4"/>
  <c r="C138" i="4"/>
  <c r="C123" i="4"/>
  <c r="C111" i="4"/>
  <c r="C112" i="4"/>
  <c r="C113" i="4"/>
  <c r="C114" i="4"/>
  <c r="C115" i="4"/>
  <c r="C116" i="4"/>
  <c r="C117" i="4"/>
  <c r="C118" i="4"/>
  <c r="C119" i="4"/>
  <c r="C120" i="4"/>
  <c r="C121" i="4"/>
  <c r="C122" i="4"/>
  <c r="C108" i="4"/>
  <c r="C109" i="4"/>
  <c r="C110" i="4"/>
  <c r="C107" i="4"/>
  <c r="C92" i="4"/>
  <c r="C93" i="4"/>
  <c r="C94" i="4"/>
  <c r="C95" i="4"/>
  <c r="C96" i="4"/>
  <c r="C97" i="4"/>
  <c r="C98" i="4"/>
  <c r="C99" i="4"/>
  <c r="C100" i="4"/>
  <c r="C101" i="4"/>
  <c r="C102" i="4"/>
  <c r="C103" i="4"/>
  <c r="C104" i="4"/>
  <c r="C105" i="4"/>
  <c r="C106" i="4"/>
  <c r="C91" i="4"/>
  <c r="C76" i="4"/>
  <c r="C77" i="4"/>
  <c r="C78" i="4"/>
  <c r="C79" i="4"/>
  <c r="C80" i="4"/>
  <c r="C81" i="4"/>
  <c r="C82" i="4"/>
  <c r="C83" i="4"/>
  <c r="C84" i="4"/>
  <c r="C85" i="4"/>
  <c r="C86" i="4"/>
  <c r="C87" i="4"/>
  <c r="C88" i="4"/>
  <c r="C89" i="4"/>
  <c r="C90" i="4"/>
  <c r="C75" i="4"/>
  <c r="C60" i="4"/>
  <c r="C61" i="4"/>
  <c r="C62" i="4"/>
  <c r="C63" i="4"/>
  <c r="C64" i="4"/>
  <c r="C65" i="4"/>
  <c r="C66" i="4"/>
  <c r="C67" i="4"/>
  <c r="C68" i="4"/>
  <c r="C69" i="4"/>
  <c r="C70" i="4"/>
  <c r="C71" i="4"/>
  <c r="C72" i="4"/>
  <c r="C73" i="4"/>
  <c r="C74" i="4"/>
  <c r="C59" i="4"/>
  <c r="C44" i="4"/>
  <c r="C45" i="4"/>
  <c r="C46" i="4"/>
  <c r="C47" i="4"/>
  <c r="C48" i="4"/>
  <c r="C49" i="4"/>
  <c r="C50" i="4"/>
  <c r="C51" i="4"/>
  <c r="C52" i="4"/>
  <c r="C53" i="4"/>
  <c r="C54" i="4"/>
  <c r="C55" i="4"/>
  <c r="C56" i="4"/>
  <c r="C57" i="4"/>
  <c r="C58" i="4"/>
  <c r="C43" i="4"/>
  <c r="C42" i="4"/>
  <c r="C40" i="4"/>
  <c r="C41" i="4"/>
  <c r="C28" i="4"/>
  <c r="C29" i="4"/>
  <c r="C30" i="4"/>
  <c r="C31" i="4"/>
  <c r="C32" i="4"/>
  <c r="C33" i="4"/>
  <c r="C34" i="4"/>
  <c r="C35" i="4"/>
  <c r="C36" i="4"/>
  <c r="C37" i="4"/>
  <c r="C38" i="4"/>
  <c r="C39" i="4"/>
  <c r="C27" i="4"/>
  <c r="AK8" i="1" l="1"/>
  <c r="AR8" i="1" l="1"/>
  <c r="AY8" i="1" s="1"/>
  <c r="AL8" i="1"/>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AS8" i="1" l="1"/>
  <c r="AZ8" i="1" s="1"/>
  <c r="A66" i="11"/>
  <c r="B66" i="11" s="1"/>
  <c r="A65" i="11" l="1"/>
  <c r="B65" i="11" s="1"/>
  <c r="A64" i="11" l="1"/>
  <c r="B64" i="11" s="1"/>
  <c r="A63" i="11" l="1"/>
  <c r="B63" i="11" s="1"/>
  <c r="A62" i="11" l="1"/>
  <c r="B62" i="11" s="1"/>
  <c r="A61" i="11" l="1"/>
  <c r="B61" i="11" s="1"/>
  <c r="A60" i="11" l="1"/>
  <c r="B60" i="11" s="1"/>
  <c r="A59" i="11" l="1"/>
  <c r="B59" i="11" s="1"/>
  <c r="A58" i="11" l="1"/>
  <c r="B58" i="11" s="1"/>
  <c r="A57" i="11" l="1"/>
  <c r="B57" i="11" s="1"/>
  <c r="A56" i="11" l="1"/>
  <c r="B56" i="11" s="1"/>
  <c r="A55" i="11" l="1"/>
  <c r="B55" i="11" s="1"/>
  <c r="A54" i="11" l="1"/>
  <c r="B54" i="11" s="1"/>
  <c r="A53" i="11" l="1"/>
  <c r="B53" i="11" s="1"/>
  <c r="A52" i="11" l="1"/>
  <c r="B52" i="11" s="1"/>
  <c r="A51" i="11" l="1"/>
  <c r="B51" i="11" s="1"/>
  <c r="A50" i="11" l="1"/>
  <c r="B50" i="11" s="1"/>
  <c r="A49" i="11" l="1"/>
  <c r="B49" i="11" s="1"/>
  <c r="A48" i="11" l="1"/>
  <c r="B48" i="11" s="1"/>
  <c r="A47" i="11" l="1"/>
  <c r="B47" i="11" s="1"/>
  <c r="A46" i="11" l="1"/>
  <c r="B46" i="11" s="1"/>
  <c r="A45" i="11" l="1"/>
  <c r="B45" i="11" s="1"/>
  <c r="A44" i="11" l="1"/>
  <c r="B44" i="11" s="1"/>
  <c r="A43" i="11" l="1"/>
  <c r="B43" i="11" s="1"/>
  <c r="A42" i="11" l="1"/>
  <c r="B42" i="11" s="1"/>
  <c r="A41" i="11" l="1"/>
  <c r="B41" i="11" s="1"/>
  <c r="A40" i="11" l="1"/>
  <c r="B40" i="11" s="1"/>
  <c r="A39" i="11" l="1"/>
  <c r="B39" i="11" s="1"/>
  <c r="A38" i="11" l="1"/>
  <c r="B38" i="11" s="1"/>
  <c r="A37" i="11" l="1"/>
  <c r="B37" i="11" s="1"/>
  <c r="A36" i="11" l="1"/>
  <c r="B36" i="11" s="1"/>
  <c r="A35" i="11" l="1"/>
  <c r="B35" i="11" s="1"/>
  <c r="A34" i="11" l="1"/>
  <c r="B34" i="11" s="1"/>
  <c r="A33" i="11" l="1"/>
  <c r="B33" i="11" s="1"/>
  <c r="A32" i="11" l="1"/>
  <c r="B32" i="11" s="1"/>
  <c r="A31" i="11" l="1"/>
  <c r="B31" i="11" s="1"/>
  <c r="A30" i="11" l="1"/>
  <c r="B30" i="11" s="1"/>
  <c r="A29" i="11" l="1"/>
  <c r="B29" i="11" s="1"/>
  <c r="A28" i="11" l="1"/>
  <c r="B28" i="11" s="1"/>
  <c r="A27" i="11" l="1"/>
  <c r="B27" i="11" s="1"/>
  <c r="A26" i="11" l="1"/>
  <c r="B26" i="11" s="1"/>
  <c r="A25" i="11" l="1"/>
  <c r="B25" i="11" s="1"/>
  <c r="A24" i="11" l="1"/>
  <c r="B24" i="11" s="1"/>
  <c r="A23" i="11" l="1"/>
  <c r="B23" i="11" s="1"/>
  <c r="A22" i="11" l="1"/>
  <c r="B22" i="11" s="1"/>
  <c r="A21" i="11" l="1"/>
  <c r="B21" i="11" s="1"/>
  <c r="A20" i="11" l="1"/>
  <c r="B20" i="11" s="1"/>
  <c r="A19" i="11" l="1"/>
  <c r="B19" i="11" s="1"/>
  <c r="A18" i="11" l="1"/>
  <c r="B18" i="11" s="1"/>
  <c r="A17" i="11" l="1"/>
  <c r="B17" i="11" s="1"/>
  <c r="A16" i="11" l="1"/>
  <c r="B16" i="11" s="1"/>
  <c r="A15" i="11" l="1"/>
  <c r="B15" i="11" s="1"/>
  <c r="A14" i="11" l="1"/>
  <c r="B14" i="11" s="1"/>
  <c r="A13" i="11" l="1"/>
  <c r="B13" i="11" s="1"/>
  <c r="A12" i="11" l="1"/>
  <c r="B12" i="11" s="1"/>
  <c r="A11" i="11" l="1"/>
  <c r="B11" i="11" s="1"/>
  <c r="A10" i="11" l="1"/>
  <c r="B10" i="11" s="1"/>
  <c r="A9" i="11" l="1"/>
  <c r="B9" i="11" s="1"/>
  <c r="A8" i="11" l="1"/>
  <c r="B8" i="11" s="1"/>
  <c r="A7" i="11" l="1"/>
  <c r="B7" i="11" s="1"/>
  <c r="A6" i="11" l="1"/>
  <c r="B6" i="11" s="1"/>
  <c r="A5" i="11" l="1"/>
  <c r="B5" i="11" s="1"/>
  <c r="A4" i="11" l="1"/>
  <c r="B4" i="11" s="1"/>
  <c r="A3" i="11" l="1"/>
  <c r="B3" i="11" s="1"/>
  <c r="H200" i="1" l="1"/>
  <c r="E2" i="1"/>
  <c r="AH8" i="1" l="1"/>
  <c r="AF8" i="1"/>
  <c r="AH7" i="1"/>
  <c r="AF7" i="1"/>
  <c r="E4" i="1"/>
  <c r="T7" i="1" l="1"/>
  <c r="AI8" i="1"/>
  <c r="AG8" i="1"/>
  <c r="AF9" i="1"/>
  <c r="AI7" i="1"/>
  <c r="AG7" i="1"/>
  <c r="T56" i="1"/>
  <c r="X56" i="1" s="1"/>
  <c r="AB56" i="1" s="1"/>
  <c r="T44" i="1"/>
  <c r="X44" i="1" s="1"/>
  <c r="AB44" i="1" s="1"/>
  <c r="T60" i="1"/>
  <c r="X60" i="1" s="1"/>
  <c r="AB60" i="1" s="1"/>
  <c r="T47" i="1"/>
  <c r="X47" i="1" s="1"/>
  <c r="AB47" i="1" s="1"/>
  <c r="T63" i="1"/>
  <c r="X63" i="1" s="1"/>
  <c r="AB63" i="1" s="1"/>
  <c r="T59" i="1"/>
  <c r="X59" i="1" s="1"/>
  <c r="AB59" i="1" s="1"/>
  <c r="T27" i="1"/>
  <c r="X27" i="1" s="1"/>
  <c r="AB27" i="1" s="1"/>
  <c r="T37" i="1"/>
  <c r="X37" i="1" s="1"/>
  <c r="AB37" i="1" s="1"/>
  <c r="T65" i="1"/>
  <c r="X65" i="1" s="1"/>
  <c r="AB65" i="1" s="1"/>
  <c r="T33" i="1"/>
  <c r="X33" i="1" s="1"/>
  <c r="AB33" i="1" s="1"/>
  <c r="T46" i="1"/>
  <c r="X46" i="1" s="1"/>
  <c r="AB46" i="1" s="1"/>
  <c r="T61" i="1"/>
  <c r="X61" i="1" s="1"/>
  <c r="AB61" i="1" s="1"/>
  <c r="T41" i="1"/>
  <c r="X41" i="1" s="1"/>
  <c r="AB41" i="1" s="1"/>
  <c r="T35" i="1"/>
  <c r="X35" i="1" s="1"/>
  <c r="AB35" i="1" s="1"/>
  <c r="T50" i="1"/>
  <c r="X50" i="1" s="1"/>
  <c r="AB50" i="1" s="1"/>
  <c r="T36" i="1"/>
  <c r="X36" i="1" s="1"/>
  <c r="AB36" i="1" s="1"/>
  <c r="T48" i="1"/>
  <c r="X48" i="1" s="1"/>
  <c r="AB48" i="1" s="1"/>
  <c r="T64" i="1"/>
  <c r="X64" i="1" s="1"/>
  <c r="AB64" i="1" s="1"/>
  <c r="T10" i="1"/>
  <c r="X10" i="1" s="1"/>
  <c r="AB10" i="1" s="1"/>
  <c r="T22" i="1"/>
  <c r="X22" i="1" s="1"/>
  <c r="AB22" i="1" s="1"/>
  <c r="T55" i="1"/>
  <c r="X55" i="1" s="1"/>
  <c r="AB55" i="1" s="1"/>
  <c r="T51" i="1"/>
  <c r="X51" i="1" s="1"/>
  <c r="AB51" i="1" s="1"/>
  <c r="T40" i="1"/>
  <c r="X40" i="1" s="1"/>
  <c r="AB40" i="1" s="1"/>
  <c r="T11" i="1"/>
  <c r="X11" i="1" s="1"/>
  <c r="AB11" i="1" s="1"/>
  <c r="T70" i="1"/>
  <c r="X70" i="1" s="1"/>
  <c r="AB70" i="1" s="1"/>
  <c r="T32" i="1"/>
  <c r="X32" i="1" s="1"/>
  <c r="AB32" i="1" s="1"/>
  <c r="T68" i="1"/>
  <c r="X68" i="1" s="1"/>
  <c r="AB68" i="1" s="1"/>
  <c r="T66" i="1"/>
  <c r="X66" i="1" s="1"/>
  <c r="AB66" i="1" s="1"/>
  <c r="T38" i="1"/>
  <c r="X38" i="1" s="1"/>
  <c r="AB38" i="1" s="1"/>
  <c r="T42" i="1"/>
  <c r="X42" i="1" s="1"/>
  <c r="AB42" i="1" s="1"/>
  <c r="T54" i="1"/>
  <c r="X54" i="1" s="1"/>
  <c r="AB54" i="1" s="1"/>
  <c r="T49" i="1"/>
  <c r="X49" i="1" s="1"/>
  <c r="AB49" i="1" s="1"/>
  <c r="T43" i="1"/>
  <c r="X43" i="1" s="1"/>
  <c r="AB43" i="1" s="1"/>
  <c r="T52" i="1"/>
  <c r="X52" i="1" s="1"/>
  <c r="AB52" i="1" s="1"/>
  <c r="T62" i="1"/>
  <c r="X62" i="1" s="1"/>
  <c r="AB62" i="1" s="1"/>
  <c r="T8" i="1"/>
  <c r="X8" i="1" s="1"/>
  <c r="AB8" i="1" s="1"/>
  <c r="T57" i="1"/>
  <c r="X57" i="1" s="1"/>
  <c r="AB57" i="1" s="1"/>
  <c r="T24" i="1"/>
  <c r="X24" i="1" s="1"/>
  <c r="AB24" i="1" s="1"/>
  <c r="T45" i="1"/>
  <c r="X45" i="1" s="1"/>
  <c r="AB45" i="1" s="1"/>
  <c r="T12" i="1"/>
  <c r="X12" i="1" s="1"/>
  <c r="AB12" i="1" s="1"/>
  <c r="T34" i="1"/>
  <c r="X34" i="1" s="1"/>
  <c r="AB34" i="1" s="1"/>
  <c r="T67" i="1"/>
  <c r="X67" i="1" s="1"/>
  <c r="AB67" i="1" s="1"/>
  <c r="T53" i="1"/>
  <c r="X53" i="1" s="1"/>
  <c r="AB53" i="1" s="1"/>
  <c r="T58" i="1"/>
  <c r="X58" i="1" s="1"/>
  <c r="AB58" i="1" s="1"/>
  <c r="T69" i="1"/>
  <c r="X69" i="1" s="1"/>
  <c r="AB69" i="1" s="1"/>
  <c r="T39" i="1"/>
  <c r="X39" i="1" s="1"/>
  <c r="AB39" i="1" s="1"/>
  <c r="T19" i="1"/>
  <c r="X19" i="1" s="1"/>
  <c r="AB19" i="1" s="1"/>
  <c r="T31" i="1"/>
  <c r="X31" i="1" s="1"/>
  <c r="AB31" i="1" s="1"/>
  <c r="T21" i="1"/>
  <c r="X21" i="1" s="1"/>
  <c r="AB21" i="1" s="1"/>
  <c r="T30" i="1"/>
  <c r="X30" i="1" s="1"/>
  <c r="AB30" i="1" s="1"/>
  <c r="T14" i="1"/>
  <c r="X14" i="1" s="1"/>
  <c r="AB14" i="1" s="1"/>
  <c r="T25" i="1"/>
  <c r="X25" i="1" s="1"/>
  <c r="AB25" i="1" s="1"/>
  <c r="T9" i="1"/>
  <c r="X9" i="1" s="1"/>
  <c r="AB9" i="1" s="1"/>
  <c r="T28" i="1"/>
  <c r="X28" i="1" s="1"/>
  <c r="AB28" i="1" s="1"/>
  <c r="T29" i="1"/>
  <c r="X29" i="1" s="1"/>
  <c r="AB29" i="1" s="1"/>
  <c r="T15" i="1"/>
  <c r="X15" i="1" s="1"/>
  <c r="AB15" i="1" s="1"/>
  <c r="T23" i="1"/>
  <c r="X23" i="1" s="1"/>
  <c r="AB23" i="1" s="1"/>
  <c r="T16" i="1"/>
  <c r="X16" i="1" s="1"/>
  <c r="AB16" i="1" s="1"/>
  <c r="T20" i="1"/>
  <c r="X20" i="1" s="1"/>
  <c r="AB20" i="1" s="1"/>
  <c r="T18" i="1"/>
  <c r="X18" i="1" s="1"/>
  <c r="AB18" i="1" s="1"/>
  <c r="T26" i="1"/>
  <c r="X26" i="1" s="1"/>
  <c r="AB26" i="1" s="1"/>
  <c r="T17" i="1"/>
  <c r="X17" i="1" s="1"/>
  <c r="AB17" i="1" s="1"/>
  <c r="T13" i="1"/>
  <c r="X13" i="1" s="1"/>
  <c r="AB13" i="1" s="1"/>
  <c r="AM7" i="1" l="1"/>
  <c r="AO7" i="1"/>
  <c r="AJ7" i="1"/>
  <c r="AJ8" i="1"/>
  <c r="AK9" i="1"/>
  <c r="AH9" i="1"/>
  <c r="AI9" i="1" s="1"/>
  <c r="AG9" i="1"/>
  <c r="AF10" i="1"/>
  <c r="B3" i="4"/>
  <c r="B27" i="4" s="1"/>
  <c r="B7" i="4"/>
  <c r="B31" i="4" s="1"/>
  <c r="B16" i="4"/>
  <c r="B39" i="4" s="1"/>
  <c r="H5" i="4"/>
  <c r="B45" i="4" s="1"/>
  <c r="N8" i="4"/>
  <c r="B64" i="4" s="1"/>
  <c r="B5" i="4"/>
  <c r="B29" i="4" s="1"/>
  <c r="H10" i="4"/>
  <c r="B50" i="4" s="1"/>
  <c r="N15" i="4"/>
  <c r="B70" i="4" s="1"/>
  <c r="B12" i="4"/>
  <c r="B35" i="4" s="1"/>
  <c r="B4" i="4"/>
  <c r="B28" i="4" s="1"/>
  <c r="N19" i="4"/>
  <c r="B74" i="4" s="1"/>
  <c r="N13" i="4"/>
  <c r="B68" i="4" s="1"/>
  <c r="H19" i="4"/>
  <c r="B58" i="4" s="1"/>
  <c r="N12" i="4"/>
  <c r="B67" i="4" s="1"/>
  <c r="N4" i="4"/>
  <c r="B60" i="4" s="1"/>
  <c r="N16" i="4"/>
  <c r="B71" i="4" s="1"/>
  <c r="T12" i="4"/>
  <c r="B83" i="4" s="1"/>
  <c r="H7" i="4"/>
  <c r="B47" i="4" s="1"/>
  <c r="H15" i="4"/>
  <c r="B54" i="4" s="1"/>
  <c r="N18" i="4"/>
  <c r="B73" i="4" s="1"/>
  <c r="H12" i="4"/>
  <c r="B51" i="4" s="1"/>
  <c r="T9" i="4"/>
  <c r="B81" i="4" s="1"/>
  <c r="T4" i="4"/>
  <c r="B76" i="4" s="1"/>
  <c r="H16" i="4"/>
  <c r="B55" i="4" s="1"/>
  <c r="N9" i="4"/>
  <c r="B65" i="4" s="1"/>
  <c r="T16" i="4"/>
  <c r="B87" i="4" s="1"/>
  <c r="B18" i="4"/>
  <c r="B41" i="4" s="1"/>
  <c r="B17" i="4"/>
  <c r="B40" i="4" s="1"/>
  <c r="N14" i="4"/>
  <c r="B69" i="4" s="1"/>
  <c r="T5" i="4"/>
  <c r="B77" i="4" s="1"/>
  <c r="H8" i="4"/>
  <c r="B48" i="4" s="1"/>
  <c r="B13" i="4"/>
  <c r="B36" i="4" s="1"/>
  <c r="T13" i="4"/>
  <c r="B84" i="4" s="1"/>
  <c r="H3" i="4"/>
  <c r="B43" i="4" s="1"/>
  <c r="T17" i="4"/>
  <c r="B88" i="4" s="1"/>
  <c r="H18" i="4"/>
  <c r="B57" i="4" s="1"/>
  <c r="B19" i="4"/>
  <c r="B42" i="4" s="1"/>
  <c r="N7" i="4"/>
  <c r="B63" i="4" s="1"/>
  <c r="H13" i="4"/>
  <c r="B52" i="4" s="1"/>
  <c r="B10" i="4"/>
  <c r="B34" i="4" s="1"/>
  <c r="H17" i="4"/>
  <c r="B56" i="4" s="1"/>
  <c r="N5" i="4"/>
  <c r="B61" i="4" s="1"/>
  <c r="T19" i="4"/>
  <c r="B90" i="4" s="1"/>
  <c r="T7" i="4"/>
  <c r="B79" i="4" s="1"/>
  <c r="N17" i="4"/>
  <c r="B72" i="4" s="1"/>
  <c r="B8" i="4"/>
  <c r="B32" i="4" s="1"/>
  <c r="H14" i="4"/>
  <c r="B53" i="4" s="1"/>
  <c r="N3" i="4"/>
  <c r="B59" i="4" s="1"/>
  <c r="B6" i="4"/>
  <c r="B30" i="4" s="1"/>
  <c r="H9" i="4"/>
  <c r="B49" i="4" s="1"/>
  <c r="B15" i="4"/>
  <c r="B38" i="4" s="1"/>
  <c r="H6" i="4"/>
  <c r="B46" i="4" s="1"/>
  <c r="B9" i="4"/>
  <c r="B33" i="4" s="1"/>
  <c r="N10" i="4"/>
  <c r="B66" i="4" s="1"/>
  <c r="N6" i="4"/>
  <c r="B62" i="4" s="1"/>
  <c r="T15" i="4"/>
  <c r="B86" i="4" s="1"/>
  <c r="T10" i="4"/>
  <c r="B82" i="4" s="1"/>
  <c r="T18" i="4"/>
  <c r="B89" i="4" s="1"/>
  <c r="T3" i="4"/>
  <c r="B75" i="4" s="1"/>
  <c r="H4" i="4"/>
  <c r="B44" i="4" s="1"/>
  <c r="T8" i="4"/>
  <c r="B80" i="4" s="1"/>
  <c r="T6" i="4"/>
  <c r="B78" i="4" s="1"/>
  <c r="B14" i="4"/>
  <c r="B37" i="4" s="1"/>
  <c r="T14" i="4"/>
  <c r="B85" i="4" s="1"/>
  <c r="X7" i="1"/>
  <c r="K3" i="5" l="1"/>
  <c r="H3" i="5" s="1"/>
  <c r="B43" i="5" s="1"/>
  <c r="AN7" i="1"/>
  <c r="U6" i="4"/>
  <c r="B190" i="4" s="1"/>
  <c r="U46" i="1"/>
  <c r="Y46" i="1" s="1"/>
  <c r="AC46" i="1" s="1"/>
  <c r="U8" i="4"/>
  <c r="B192" i="4" s="1"/>
  <c r="U50" i="1"/>
  <c r="Y50" i="1" s="1"/>
  <c r="AC50" i="1" s="1"/>
  <c r="D15" i="4"/>
  <c r="B118" i="4" s="1"/>
  <c r="V29" i="1"/>
  <c r="Z29" i="1" s="1"/>
  <c r="AD29" i="1" s="1"/>
  <c r="P5" i="4"/>
  <c r="B173" i="4" s="1"/>
  <c r="V43" i="1"/>
  <c r="Z43" i="1" s="1"/>
  <c r="AD43" i="1" s="1"/>
  <c r="P7" i="4"/>
  <c r="B175" i="4" s="1"/>
  <c r="V47" i="1"/>
  <c r="Z47" i="1" s="1"/>
  <c r="AD47" i="1" s="1"/>
  <c r="U13" i="4"/>
  <c r="B196" i="4" s="1"/>
  <c r="U58" i="1"/>
  <c r="Y58" i="1" s="1"/>
  <c r="AC58" i="1" s="1"/>
  <c r="O9" i="4"/>
  <c r="B161" i="4" s="1"/>
  <c r="U51" i="1"/>
  <c r="Y51" i="1" s="1"/>
  <c r="AC51" i="1" s="1"/>
  <c r="I15" i="4"/>
  <c r="B134" i="4" s="1"/>
  <c r="U30" i="1"/>
  <c r="Y30" i="1" s="1"/>
  <c r="AC30" i="1" s="1"/>
  <c r="P12" i="4"/>
  <c r="B179" i="4" s="1"/>
  <c r="V55" i="1"/>
  <c r="Z55" i="1" s="1"/>
  <c r="AD55" i="1" s="1"/>
  <c r="D4" i="4"/>
  <c r="B108" i="4" s="1"/>
  <c r="V9" i="1"/>
  <c r="Z9" i="1" s="1"/>
  <c r="AD9" i="1" s="1"/>
  <c r="I10" i="4"/>
  <c r="B130" i="4" s="1"/>
  <c r="U22" i="1"/>
  <c r="Y22" i="1" s="1"/>
  <c r="AC22" i="1" s="1"/>
  <c r="O8" i="4"/>
  <c r="B160" i="4" s="1"/>
  <c r="U49" i="1"/>
  <c r="Y49" i="1" s="1"/>
  <c r="AC49" i="1" s="1"/>
  <c r="V14" i="4"/>
  <c r="B213" i="4" s="1"/>
  <c r="V60" i="1"/>
  <c r="Z60" i="1" s="1"/>
  <c r="AD60" i="1" s="1"/>
  <c r="I4" i="4"/>
  <c r="B124" i="4" s="1"/>
  <c r="U10" i="1"/>
  <c r="Y10" i="1" s="1"/>
  <c r="AC10" i="1" s="1"/>
  <c r="U18" i="4"/>
  <c r="B201" i="4" s="1"/>
  <c r="U68" i="1"/>
  <c r="Y68" i="1" s="1"/>
  <c r="AC68" i="1" s="1"/>
  <c r="V10" i="4"/>
  <c r="B210" i="4" s="1"/>
  <c r="V54" i="1"/>
  <c r="Z54" i="1" s="1"/>
  <c r="AD54" i="1" s="1"/>
  <c r="V15" i="4"/>
  <c r="B214" i="4" s="1"/>
  <c r="V62" i="1"/>
  <c r="Z62" i="1" s="1"/>
  <c r="AD62" i="1" s="1"/>
  <c r="I6" i="4"/>
  <c r="B126" i="4" s="1"/>
  <c r="U14" i="1"/>
  <c r="Y14" i="1" s="1"/>
  <c r="AC14" i="1" s="1"/>
  <c r="C6" i="4"/>
  <c r="B94" i="4" s="1"/>
  <c r="U13" i="1"/>
  <c r="Y13" i="1" s="1"/>
  <c r="AC13" i="1" s="1"/>
  <c r="O3" i="4"/>
  <c r="B155" i="4" s="1"/>
  <c r="U39" i="1"/>
  <c r="Y39" i="1" s="1"/>
  <c r="AC39" i="1" s="1"/>
  <c r="D8" i="4"/>
  <c r="B112" i="4" s="1"/>
  <c r="V17" i="1"/>
  <c r="Z17" i="1" s="1"/>
  <c r="AD17" i="1" s="1"/>
  <c r="O17" i="4"/>
  <c r="B168" i="4" s="1"/>
  <c r="U65" i="1"/>
  <c r="Y65" i="1" s="1"/>
  <c r="AC65" i="1" s="1"/>
  <c r="V7" i="4"/>
  <c r="B207" i="4" s="1"/>
  <c r="V48" i="1"/>
  <c r="Z48" i="1" s="1"/>
  <c r="AD48" i="1" s="1"/>
  <c r="I17" i="4"/>
  <c r="B136" i="4" s="1"/>
  <c r="U34" i="1"/>
  <c r="Y34" i="1" s="1"/>
  <c r="AC34" i="1" s="1"/>
  <c r="C10" i="4"/>
  <c r="B98" i="4" s="1"/>
  <c r="U21" i="1"/>
  <c r="Y21" i="1" s="1"/>
  <c r="AC21" i="1" s="1"/>
  <c r="I3" i="4"/>
  <c r="B123" i="4" s="1"/>
  <c r="U8" i="1"/>
  <c r="Y8" i="1" s="1"/>
  <c r="AC8" i="1" s="1"/>
  <c r="V13" i="4"/>
  <c r="B212" i="4" s="1"/>
  <c r="V58" i="1"/>
  <c r="Z58" i="1" s="1"/>
  <c r="AD58" i="1" s="1"/>
  <c r="U16" i="4"/>
  <c r="B199" i="4" s="1"/>
  <c r="U64" i="1"/>
  <c r="Y64" i="1" s="1"/>
  <c r="AC64" i="1" s="1"/>
  <c r="P9" i="4"/>
  <c r="B177" i="4" s="1"/>
  <c r="V51" i="1"/>
  <c r="Z51" i="1" s="1"/>
  <c r="AD51" i="1" s="1"/>
  <c r="U9" i="4"/>
  <c r="B193" i="4" s="1"/>
  <c r="U52" i="1"/>
  <c r="Y52" i="1" s="1"/>
  <c r="AC52" i="1" s="1"/>
  <c r="J12" i="4"/>
  <c r="B147" i="4" s="1"/>
  <c r="V24" i="1"/>
  <c r="Z24" i="1" s="1"/>
  <c r="AD24" i="1" s="1"/>
  <c r="O18" i="4"/>
  <c r="B169" i="4" s="1"/>
  <c r="U67" i="1"/>
  <c r="Y67" i="1" s="1"/>
  <c r="AC67" i="1" s="1"/>
  <c r="U12" i="4"/>
  <c r="B195" i="4" s="1"/>
  <c r="U56" i="1"/>
  <c r="Y56" i="1" s="1"/>
  <c r="AC56" i="1" s="1"/>
  <c r="O16" i="4"/>
  <c r="B167" i="4" s="1"/>
  <c r="U63" i="1"/>
  <c r="Y63" i="1" s="1"/>
  <c r="AC63" i="1" s="1"/>
  <c r="O13" i="4"/>
  <c r="B164" i="4" s="1"/>
  <c r="U57" i="1"/>
  <c r="Y57" i="1" s="1"/>
  <c r="AC57" i="1" s="1"/>
  <c r="D12" i="4"/>
  <c r="B115" i="4" s="1"/>
  <c r="V23" i="1"/>
  <c r="Z23" i="1" s="1"/>
  <c r="AD23" i="1" s="1"/>
  <c r="P8" i="4"/>
  <c r="B176" i="4" s="1"/>
  <c r="V49" i="1"/>
  <c r="Z49" i="1" s="1"/>
  <c r="AD49" i="1" s="1"/>
  <c r="J5" i="4"/>
  <c r="B141" i="4" s="1"/>
  <c r="V12" i="1"/>
  <c r="Z12" i="1" s="1"/>
  <c r="AD12" i="1" s="1"/>
  <c r="D7" i="4"/>
  <c r="B111" i="4" s="1"/>
  <c r="V15" i="1"/>
  <c r="Z15" i="1" s="1"/>
  <c r="AD15" i="1" s="1"/>
  <c r="C3" i="4"/>
  <c r="B91" i="4" s="1"/>
  <c r="U7" i="1"/>
  <c r="Y7" i="1" s="1"/>
  <c r="AC7" i="1" s="1"/>
  <c r="D14" i="4"/>
  <c r="B117" i="4" s="1"/>
  <c r="V27" i="1"/>
  <c r="Z27" i="1" s="1"/>
  <c r="AD27" i="1" s="1"/>
  <c r="U3" i="4"/>
  <c r="B187" i="4" s="1"/>
  <c r="U40" i="1"/>
  <c r="Y40" i="1" s="1"/>
  <c r="AC40" i="1" s="1"/>
  <c r="P6" i="4"/>
  <c r="B174" i="4" s="1"/>
  <c r="V45" i="1"/>
  <c r="Z45" i="1" s="1"/>
  <c r="AD45" i="1" s="1"/>
  <c r="C9" i="4"/>
  <c r="B97" i="4" s="1"/>
  <c r="U19" i="1"/>
  <c r="Y19" i="1" s="1"/>
  <c r="AC19" i="1" s="1"/>
  <c r="J17" i="4"/>
  <c r="B152" i="4" s="1"/>
  <c r="V34" i="1"/>
  <c r="Z34" i="1" s="1"/>
  <c r="AD34" i="1" s="1"/>
  <c r="C19" i="4"/>
  <c r="B106" i="4" s="1"/>
  <c r="U37" i="1"/>
  <c r="Y37" i="1" s="1"/>
  <c r="AC37" i="1" s="1"/>
  <c r="J7" i="4"/>
  <c r="B143" i="4" s="1"/>
  <c r="V16" i="1"/>
  <c r="Z16" i="1" s="1"/>
  <c r="AD16" i="1" s="1"/>
  <c r="P4" i="4"/>
  <c r="B172" i="4" s="1"/>
  <c r="V41" i="1"/>
  <c r="Z41" i="1" s="1"/>
  <c r="AD41" i="1" s="1"/>
  <c r="J19" i="4"/>
  <c r="B154" i="4" s="1"/>
  <c r="V38" i="1"/>
  <c r="Z38" i="1" s="1"/>
  <c r="AD38" i="1" s="1"/>
  <c r="C12" i="4"/>
  <c r="B99" i="4" s="1"/>
  <c r="U23" i="1"/>
  <c r="Y23" i="1" s="1"/>
  <c r="AC23" i="1" s="1"/>
  <c r="C14" i="4"/>
  <c r="B101" i="4" s="1"/>
  <c r="U27" i="1"/>
  <c r="Y27" i="1" s="1"/>
  <c r="AC27" i="1" s="1"/>
  <c r="J4" i="4"/>
  <c r="B140" i="4" s="1"/>
  <c r="V10" i="1"/>
  <c r="Z10" i="1" s="1"/>
  <c r="AD10" i="1" s="1"/>
  <c r="V3" i="4"/>
  <c r="B203" i="4" s="1"/>
  <c r="V40" i="1"/>
  <c r="Z40" i="1" s="1"/>
  <c r="AD40" i="1" s="1"/>
  <c r="U10" i="4"/>
  <c r="B194" i="4" s="1"/>
  <c r="U54" i="1"/>
  <c r="Y54" i="1" s="1"/>
  <c r="AC54" i="1" s="1"/>
  <c r="U15" i="4"/>
  <c r="B198" i="4" s="1"/>
  <c r="U62" i="1"/>
  <c r="Y62" i="1" s="1"/>
  <c r="AC62" i="1" s="1"/>
  <c r="D9" i="4"/>
  <c r="B113" i="4" s="1"/>
  <c r="V19" i="1"/>
  <c r="Z19" i="1" s="1"/>
  <c r="AD19" i="1" s="1"/>
  <c r="J6" i="4"/>
  <c r="B142" i="4" s="1"/>
  <c r="V14" i="1"/>
  <c r="Z14" i="1" s="1"/>
  <c r="AD14" i="1" s="1"/>
  <c r="C15" i="4"/>
  <c r="B102" i="4" s="1"/>
  <c r="U29" i="1"/>
  <c r="Y29" i="1" s="1"/>
  <c r="AC29" i="1" s="1"/>
  <c r="D6" i="4"/>
  <c r="B110" i="4" s="1"/>
  <c r="V13" i="1"/>
  <c r="Z13" i="1" s="1"/>
  <c r="AD13" i="1" s="1"/>
  <c r="P3" i="4"/>
  <c r="B171" i="4" s="1"/>
  <c r="V39" i="1"/>
  <c r="Z39" i="1" s="1"/>
  <c r="AD39" i="1" s="1"/>
  <c r="J14" i="4"/>
  <c r="B149" i="4" s="1"/>
  <c r="V28" i="1"/>
  <c r="Z28" i="1" s="1"/>
  <c r="AD28" i="1" s="1"/>
  <c r="P17" i="4"/>
  <c r="B184" i="4" s="1"/>
  <c r="V65" i="1"/>
  <c r="Z65" i="1" s="1"/>
  <c r="AD65" i="1" s="1"/>
  <c r="U19" i="4"/>
  <c r="B202" i="4" s="1"/>
  <c r="U70" i="1"/>
  <c r="Y70" i="1" s="1"/>
  <c r="AC70" i="1" s="1"/>
  <c r="J13" i="4"/>
  <c r="B148" i="4" s="1"/>
  <c r="V26" i="1"/>
  <c r="Z26" i="1" s="1"/>
  <c r="AD26" i="1" s="1"/>
  <c r="D19" i="4"/>
  <c r="B122" i="4" s="1"/>
  <c r="V37" i="1"/>
  <c r="Z37" i="1" s="1"/>
  <c r="AD37" i="1" s="1"/>
  <c r="I18" i="4"/>
  <c r="B137" i="4" s="1"/>
  <c r="U36" i="1"/>
  <c r="Y36" i="1" s="1"/>
  <c r="AC36" i="1" s="1"/>
  <c r="V17" i="4"/>
  <c r="B216" i="4" s="1"/>
  <c r="V66" i="1"/>
  <c r="Z66" i="1" s="1"/>
  <c r="AD66" i="1" s="1"/>
  <c r="C13" i="4"/>
  <c r="B100" i="4" s="1"/>
  <c r="U25" i="1"/>
  <c r="Y25" i="1" s="1"/>
  <c r="AC25" i="1" s="1"/>
  <c r="J8" i="4"/>
  <c r="B144" i="4" s="1"/>
  <c r="V18" i="1"/>
  <c r="Z18" i="1" s="1"/>
  <c r="AD18" i="1" s="1"/>
  <c r="P14" i="4"/>
  <c r="B181" i="4" s="1"/>
  <c r="V59" i="1"/>
  <c r="Z59" i="1" s="1"/>
  <c r="AD59" i="1" s="1"/>
  <c r="C17" i="4"/>
  <c r="B104" i="4" s="1"/>
  <c r="U33" i="1"/>
  <c r="Y33" i="1" s="1"/>
  <c r="AC33" i="1" s="1"/>
  <c r="C18" i="4"/>
  <c r="B105" i="4" s="1"/>
  <c r="U35" i="1"/>
  <c r="Y35" i="1" s="1"/>
  <c r="AC35" i="1" s="1"/>
  <c r="J16" i="4"/>
  <c r="B151" i="4" s="1"/>
  <c r="V32" i="1"/>
  <c r="Z32" i="1" s="1"/>
  <c r="AD32" i="1" s="1"/>
  <c r="U4" i="4"/>
  <c r="B188" i="4" s="1"/>
  <c r="U42" i="1"/>
  <c r="Y42" i="1" s="1"/>
  <c r="AC42" i="1" s="1"/>
  <c r="P18" i="4"/>
  <c r="B185" i="4" s="1"/>
  <c r="V67" i="1"/>
  <c r="Z67" i="1" s="1"/>
  <c r="AD67" i="1" s="1"/>
  <c r="J15" i="4"/>
  <c r="B150" i="4" s="1"/>
  <c r="V30" i="1"/>
  <c r="Z30" i="1" s="1"/>
  <c r="AD30" i="1" s="1"/>
  <c r="P16" i="4"/>
  <c r="B183" i="4" s="1"/>
  <c r="V63" i="1"/>
  <c r="Z63" i="1" s="1"/>
  <c r="AD63" i="1" s="1"/>
  <c r="I19" i="4"/>
  <c r="B138" i="4" s="1"/>
  <c r="U38" i="1"/>
  <c r="Y38" i="1" s="1"/>
  <c r="AC38" i="1" s="1"/>
  <c r="O15" i="4"/>
  <c r="B166" i="4" s="1"/>
  <c r="U61" i="1"/>
  <c r="Y61" i="1" s="1"/>
  <c r="AC61" i="1" s="1"/>
  <c r="J10" i="4"/>
  <c r="B146" i="4" s="1"/>
  <c r="V22" i="1"/>
  <c r="Z22" i="1" s="1"/>
  <c r="AD22" i="1" s="1"/>
  <c r="C16" i="4"/>
  <c r="B103" i="4" s="1"/>
  <c r="U31" i="1"/>
  <c r="Y31" i="1" s="1"/>
  <c r="AC31" i="1" s="1"/>
  <c r="D3" i="4"/>
  <c r="B107" i="4" s="1"/>
  <c r="V7" i="1"/>
  <c r="Z7" i="1" s="1"/>
  <c r="AD7" i="1" s="1"/>
  <c r="P10" i="4"/>
  <c r="B178" i="4" s="1"/>
  <c r="V53" i="1"/>
  <c r="Z53" i="1" s="1"/>
  <c r="AD53" i="1" s="1"/>
  <c r="I9" i="4"/>
  <c r="B129" i="4" s="1"/>
  <c r="U20" i="1"/>
  <c r="Y20" i="1" s="1"/>
  <c r="AC20" i="1" s="1"/>
  <c r="V19" i="4"/>
  <c r="B218" i="4" s="1"/>
  <c r="V70" i="1"/>
  <c r="Z70" i="1" s="1"/>
  <c r="AD70" i="1" s="1"/>
  <c r="U5" i="4"/>
  <c r="B189" i="4" s="1"/>
  <c r="U44" i="1"/>
  <c r="Y44" i="1" s="1"/>
  <c r="AC44" i="1" s="1"/>
  <c r="O14" i="4"/>
  <c r="B165" i="4" s="1"/>
  <c r="U59" i="1"/>
  <c r="Y59" i="1" s="1"/>
  <c r="AC59" i="1" s="1"/>
  <c r="V4" i="4"/>
  <c r="B204" i="4" s="1"/>
  <c r="V42" i="1"/>
  <c r="Z42" i="1" s="1"/>
  <c r="AD42" i="1" s="1"/>
  <c r="I12" i="4"/>
  <c r="B131" i="4" s="1"/>
  <c r="U24" i="1"/>
  <c r="Y24" i="1" s="1"/>
  <c r="AC24" i="1" s="1"/>
  <c r="V12" i="4"/>
  <c r="B211" i="4" s="1"/>
  <c r="V56" i="1"/>
  <c r="Z56" i="1" s="1"/>
  <c r="AD56" i="1" s="1"/>
  <c r="P19" i="4"/>
  <c r="B186" i="4" s="1"/>
  <c r="V69" i="1"/>
  <c r="Z69" i="1" s="1"/>
  <c r="AD69" i="1" s="1"/>
  <c r="D5" i="4"/>
  <c r="B109" i="4" s="1"/>
  <c r="V11" i="1"/>
  <c r="Z11" i="1" s="1"/>
  <c r="AD11" i="1" s="1"/>
  <c r="V8" i="4"/>
  <c r="B208" i="4" s="1"/>
  <c r="V50" i="1"/>
  <c r="Z50" i="1" s="1"/>
  <c r="AD50" i="1" s="1"/>
  <c r="U14" i="4"/>
  <c r="B197" i="4" s="1"/>
  <c r="U60" i="1"/>
  <c r="Y60" i="1" s="1"/>
  <c r="AC60" i="1" s="1"/>
  <c r="V6" i="4"/>
  <c r="B206" i="4" s="1"/>
  <c r="V46" i="1"/>
  <c r="Z46" i="1" s="1"/>
  <c r="AD46" i="1" s="1"/>
  <c r="V18" i="4"/>
  <c r="B217" i="4" s="1"/>
  <c r="V68" i="1"/>
  <c r="Z68" i="1" s="1"/>
  <c r="AD68" i="1" s="1"/>
  <c r="O6" i="4"/>
  <c r="B158" i="4" s="1"/>
  <c r="U45" i="1"/>
  <c r="Y45" i="1" s="1"/>
  <c r="AC45" i="1" s="1"/>
  <c r="O10" i="4"/>
  <c r="B162" i="4" s="1"/>
  <c r="U53" i="1"/>
  <c r="Y53" i="1" s="1"/>
  <c r="AC53" i="1" s="1"/>
  <c r="J9" i="4"/>
  <c r="B145" i="4" s="1"/>
  <c r="V20" i="1"/>
  <c r="Z20" i="1" s="1"/>
  <c r="AD20" i="1" s="1"/>
  <c r="I14" i="4"/>
  <c r="B133" i="4" s="1"/>
  <c r="U28" i="1"/>
  <c r="Y28" i="1" s="1"/>
  <c r="AC28" i="1" s="1"/>
  <c r="C8" i="4"/>
  <c r="B96" i="4" s="1"/>
  <c r="U17" i="1"/>
  <c r="Y17" i="1" s="1"/>
  <c r="AC17" i="1" s="1"/>
  <c r="U7" i="4"/>
  <c r="B191" i="4" s="1"/>
  <c r="U48" i="1"/>
  <c r="Y48" i="1" s="1"/>
  <c r="AC48" i="1" s="1"/>
  <c r="O5" i="4"/>
  <c r="B157" i="4" s="1"/>
  <c r="U43" i="1"/>
  <c r="Y43" i="1" s="1"/>
  <c r="AC43" i="1" s="1"/>
  <c r="D10" i="4"/>
  <c r="B114" i="4" s="1"/>
  <c r="V21" i="1"/>
  <c r="Z21" i="1" s="1"/>
  <c r="AD21" i="1" s="1"/>
  <c r="I13" i="4"/>
  <c r="B132" i="4" s="1"/>
  <c r="U26" i="1"/>
  <c r="Y26" i="1" s="1"/>
  <c r="AC26" i="1" s="1"/>
  <c r="O7" i="4"/>
  <c r="B159" i="4" s="1"/>
  <c r="U47" i="1"/>
  <c r="Y47" i="1" s="1"/>
  <c r="AC47" i="1" s="1"/>
  <c r="J18" i="4"/>
  <c r="B153" i="4" s="1"/>
  <c r="V36" i="1"/>
  <c r="Z36" i="1" s="1"/>
  <c r="AD36" i="1" s="1"/>
  <c r="U17" i="4"/>
  <c r="B200" i="4" s="1"/>
  <c r="U66" i="1"/>
  <c r="Y66" i="1" s="1"/>
  <c r="AC66" i="1" s="1"/>
  <c r="J3" i="4"/>
  <c r="B139" i="4" s="1"/>
  <c r="V8" i="1"/>
  <c r="Z8" i="1" s="1"/>
  <c r="AD8" i="1" s="1"/>
  <c r="D13" i="4"/>
  <c r="B116" i="4" s="1"/>
  <c r="V25" i="1"/>
  <c r="Z25" i="1" s="1"/>
  <c r="AD25" i="1" s="1"/>
  <c r="I8" i="4"/>
  <c r="B128" i="4" s="1"/>
  <c r="U18" i="1"/>
  <c r="Y18" i="1" s="1"/>
  <c r="AC18" i="1" s="1"/>
  <c r="V5" i="4"/>
  <c r="B205" i="4" s="1"/>
  <c r="V44" i="1"/>
  <c r="Z44" i="1" s="1"/>
  <c r="AD44" i="1" s="1"/>
  <c r="D17" i="4"/>
  <c r="B120" i="4" s="1"/>
  <c r="V33" i="1"/>
  <c r="Z33" i="1" s="1"/>
  <c r="AD33" i="1" s="1"/>
  <c r="D18" i="4"/>
  <c r="B121" i="4" s="1"/>
  <c r="V35" i="1"/>
  <c r="Z35" i="1" s="1"/>
  <c r="AD35" i="1" s="1"/>
  <c r="V16" i="4"/>
  <c r="B215" i="4" s="1"/>
  <c r="V64" i="1"/>
  <c r="Z64" i="1" s="1"/>
  <c r="AD64" i="1" s="1"/>
  <c r="I16" i="4"/>
  <c r="B135" i="4" s="1"/>
  <c r="U32" i="1"/>
  <c r="Y32" i="1" s="1"/>
  <c r="AC32" i="1" s="1"/>
  <c r="V9" i="4"/>
  <c r="B209" i="4" s="1"/>
  <c r="V52" i="1"/>
  <c r="Z52" i="1" s="1"/>
  <c r="AD52" i="1" s="1"/>
  <c r="I7" i="4"/>
  <c r="B127" i="4" s="1"/>
  <c r="U16" i="1"/>
  <c r="Y16" i="1" s="1"/>
  <c r="AC16" i="1" s="1"/>
  <c r="O4" i="4"/>
  <c r="B156" i="4" s="1"/>
  <c r="U41" i="1"/>
  <c r="Y41" i="1" s="1"/>
  <c r="AC41" i="1" s="1"/>
  <c r="O12" i="4"/>
  <c r="B163" i="4" s="1"/>
  <c r="U55" i="1"/>
  <c r="Y55" i="1" s="1"/>
  <c r="AC55" i="1" s="1"/>
  <c r="P13" i="4"/>
  <c r="B180" i="4" s="1"/>
  <c r="V57" i="1"/>
  <c r="Z57" i="1" s="1"/>
  <c r="AD57" i="1" s="1"/>
  <c r="O19" i="4"/>
  <c r="B170" i="4" s="1"/>
  <c r="U69" i="1"/>
  <c r="Y69" i="1" s="1"/>
  <c r="AC69" i="1" s="1"/>
  <c r="C4" i="4"/>
  <c r="B92" i="4" s="1"/>
  <c r="U9" i="1"/>
  <c r="Y9" i="1" s="1"/>
  <c r="AC9" i="1" s="1"/>
  <c r="P15" i="4"/>
  <c r="B182" i="4" s="1"/>
  <c r="V61" i="1"/>
  <c r="Z61" i="1" s="1"/>
  <c r="AD61" i="1" s="1"/>
  <c r="C5" i="4"/>
  <c r="B93" i="4" s="1"/>
  <c r="U11" i="1"/>
  <c r="Y11" i="1" s="1"/>
  <c r="AC11" i="1" s="1"/>
  <c r="I5" i="4"/>
  <c r="B125" i="4" s="1"/>
  <c r="U12" i="1"/>
  <c r="Y12" i="1" s="1"/>
  <c r="AC12" i="1" s="1"/>
  <c r="D16" i="4"/>
  <c r="B119" i="4" s="1"/>
  <c r="V31" i="1"/>
  <c r="Z31" i="1" s="1"/>
  <c r="AD31" i="1" s="1"/>
  <c r="C7" i="4"/>
  <c r="B95" i="4" s="1"/>
  <c r="U15" i="1"/>
  <c r="Y15" i="1" s="1"/>
  <c r="AC15" i="1" s="1"/>
  <c r="AJ9" i="1"/>
  <c r="AK10" i="1"/>
  <c r="AH10" i="1"/>
  <c r="AI10" i="1" s="1"/>
  <c r="AG10" i="1"/>
  <c r="AF11" i="1"/>
  <c r="AR9" i="1"/>
  <c r="AB7" i="1"/>
  <c r="A3" i="5"/>
  <c r="AP7" i="1" s="1"/>
  <c r="J3" i="5" l="1"/>
  <c r="B139" i="5" s="1"/>
  <c r="AJ10" i="1"/>
  <c r="AR10" i="1"/>
  <c r="AL10" i="1"/>
  <c r="AS10" i="1" s="1"/>
  <c r="AZ10" i="1" s="1"/>
  <c r="AY9" i="1"/>
  <c r="AK11" i="1"/>
  <c r="AH11" i="1"/>
  <c r="AI11" i="1" s="1"/>
  <c r="AG11" i="1"/>
  <c r="AF12" i="1"/>
  <c r="AT7" i="1"/>
  <c r="I3" i="5"/>
  <c r="B123" i="5" s="1"/>
  <c r="B3" i="5"/>
  <c r="B27" i="5" s="1"/>
  <c r="C3" i="5"/>
  <c r="B91" i="5" s="1"/>
  <c r="D3" i="5"/>
  <c r="B107" i="5" s="1"/>
  <c r="A3" i="13" l="1"/>
  <c r="D3" i="13" s="1"/>
  <c r="B107" i="13" s="1"/>
  <c r="AK12" i="1"/>
  <c r="AG12" i="1"/>
  <c r="AH12" i="1"/>
  <c r="AI12" i="1" s="1"/>
  <c r="AF13" i="1"/>
  <c r="AK13" i="1" s="1"/>
  <c r="AR13" i="1" s="1"/>
  <c r="AY13" i="1" s="1"/>
  <c r="AJ11" i="1"/>
  <c r="AY10" i="1"/>
  <c r="AU7" i="1"/>
  <c r="AR11" i="1"/>
  <c r="AY11" i="1" s="1"/>
  <c r="AQ7" i="1"/>
  <c r="C3" i="13" l="1"/>
  <c r="B91" i="13" s="1"/>
  <c r="B3" i="13"/>
  <c r="B27" i="13" s="1"/>
  <c r="AJ12" i="1"/>
  <c r="AH13" i="1"/>
  <c r="AI13" i="1" s="1"/>
  <c r="AG13" i="1"/>
  <c r="AF14" i="1"/>
  <c r="AR12" i="1"/>
  <c r="AY12" i="1" s="1"/>
  <c r="AL12" i="1"/>
  <c r="AS12" i="1" s="1"/>
  <c r="AZ12" i="1" s="1"/>
  <c r="AJ13" i="1" l="1"/>
  <c r="AK14" i="1"/>
  <c r="AG14" i="1"/>
  <c r="AH14" i="1"/>
  <c r="AI14" i="1" s="1"/>
  <c r="AF15" i="1"/>
  <c r="AR14" i="1" l="1"/>
  <c r="AY14" i="1" s="1"/>
  <c r="AL14" i="1"/>
  <c r="AS14" i="1" s="1"/>
  <c r="AZ14" i="1" s="1"/>
  <c r="AK15" i="1"/>
  <c r="AG15" i="1"/>
  <c r="AH15" i="1"/>
  <c r="AI15" i="1" s="1"/>
  <c r="AF16" i="1"/>
  <c r="AJ14" i="1"/>
  <c r="AR15" i="1" l="1"/>
  <c r="AY15" i="1" s="1"/>
  <c r="AG16" i="1"/>
  <c r="AH16" i="1"/>
  <c r="AI16" i="1" s="1"/>
  <c r="AK16" i="1"/>
  <c r="AF17" i="1"/>
  <c r="AJ15" i="1"/>
  <c r="AR16" i="1" l="1"/>
  <c r="AY16" i="1" s="1"/>
  <c r="AL16" i="1"/>
  <c r="AS16" i="1" s="1"/>
  <c r="AZ16" i="1" s="1"/>
  <c r="AJ16" i="1"/>
  <c r="AI17" i="1"/>
  <c r="AH17" i="1"/>
  <c r="AG17" i="1"/>
  <c r="AK17" i="1"/>
  <c r="AF18" i="1"/>
  <c r="AR17" i="1" l="1"/>
  <c r="AY17" i="1" s="1"/>
  <c r="AI18" i="1"/>
  <c r="AH18" i="1"/>
  <c r="AG18" i="1"/>
  <c r="AK18" i="1"/>
  <c r="AF19" i="1"/>
  <c r="AJ17" i="1"/>
  <c r="AR18" i="1" l="1"/>
  <c r="AY18" i="1" s="1"/>
  <c r="AL18" i="1"/>
  <c r="AS18" i="1" s="1"/>
  <c r="AZ18" i="1" s="1"/>
  <c r="AI19" i="1"/>
  <c r="AH19" i="1"/>
  <c r="AG19" i="1"/>
  <c r="AK19" i="1"/>
  <c r="AF20" i="1"/>
  <c r="AJ18" i="1"/>
  <c r="AR19" i="1" l="1"/>
  <c r="AY19" i="1" s="1"/>
  <c r="AG20" i="1"/>
  <c r="AH20" i="1"/>
  <c r="AI20" i="1" s="1"/>
  <c r="AK20" i="1"/>
  <c r="AF21" i="1"/>
  <c r="AJ19" i="1"/>
  <c r="AR20" i="1" l="1"/>
  <c r="AY20" i="1" s="1"/>
  <c r="AL20" i="1"/>
  <c r="AS20" i="1" s="1"/>
  <c r="AZ20" i="1" s="1"/>
  <c r="AI21" i="1"/>
  <c r="AH21" i="1"/>
  <c r="AG21" i="1"/>
  <c r="AK21" i="1"/>
  <c r="AF22" i="1"/>
  <c r="AJ20" i="1"/>
  <c r="AR21" i="1" l="1"/>
  <c r="AY21" i="1" s="1"/>
  <c r="AJ21" i="1"/>
  <c r="AG22" i="1"/>
  <c r="AH22" i="1"/>
  <c r="AI22" i="1" s="1"/>
  <c r="AK22" i="1"/>
  <c r="AF23" i="1"/>
  <c r="AJ22" i="1" l="1"/>
  <c r="AR22" i="1"/>
  <c r="AY22" i="1" s="1"/>
  <c r="AL22" i="1"/>
  <c r="AS22" i="1" s="1"/>
  <c r="AZ22" i="1" s="1"/>
  <c r="AI23" i="1"/>
  <c r="AG23" i="1"/>
  <c r="AH23" i="1"/>
  <c r="AK23" i="1"/>
  <c r="AF24" i="1"/>
  <c r="AR23" i="1" l="1"/>
  <c r="AY23" i="1" s="1"/>
  <c r="AH24" i="1"/>
  <c r="AI24" i="1" s="1"/>
  <c r="AG24" i="1"/>
  <c r="AK24" i="1"/>
  <c r="AF25" i="1"/>
  <c r="AJ23" i="1"/>
  <c r="AJ24" i="1" l="1"/>
  <c r="AI25" i="1"/>
  <c r="AH25" i="1"/>
  <c r="AG25" i="1"/>
  <c r="AK25" i="1"/>
  <c r="AF26" i="1"/>
  <c r="AR24" i="1"/>
  <c r="AY24" i="1" s="1"/>
  <c r="AL24" i="1"/>
  <c r="AS24" i="1" s="1"/>
  <c r="AZ24" i="1" s="1"/>
  <c r="AJ25" i="1" l="1"/>
  <c r="AR25" i="1"/>
  <c r="AY25" i="1" s="1"/>
  <c r="AI26" i="1"/>
  <c r="AH26" i="1"/>
  <c r="AG26" i="1"/>
  <c r="AK26" i="1"/>
  <c r="AF27" i="1"/>
  <c r="AJ26" i="1" l="1"/>
  <c r="AR26" i="1"/>
  <c r="AY26" i="1" s="1"/>
  <c r="AL26" i="1"/>
  <c r="AS26" i="1" s="1"/>
  <c r="AZ26" i="1" s="1"/>
  <c r="AI27" i="1"/>
  <c r="AH27" i="1"/>
  <c r="AG27" i="1"/>
  <c r="AK27" i="1"/>
  <c r="AF28" i="1"/>
  <c r="AR27" i="1" l="1"/>
  <c r="AY27" i="1" s="1"/>
  <c r="AI28" i="1"/>
  <c r="AG28" i="1"/>
  <c r="AH28" i="1"/>
  <c r="AK28" i="1"/>
  <c r="AF29" i="1"/>
  <c r="AF30" i="1" s="1"/>
  <c r="AJ27" i="1"/>
  <c r="AF31" i="1" l="1"/>
  <c r="AI30" i="1"/>
  <c r="AG30" i="1"/>
  <c r="AH30" i="1"/>
  <c r="AI29" i="1"/>
  <c r="AH29" i="1"/>
  <c r="AG29" i="1"/>
  <c r="AK29" i="1"/>
  <c r="AR28" i="1"/>
  <c r="AY28" i="1" s="1"/>
  <c r="AL28" i="1"/>
  <c r="AS28" i="1" s="1"/>
  <c r="AZ28" i="1" s="1"/>
  <c r="AJ28" i="1"/>
  <c r="AK30" i="1" l="1"/>
  <c r="AJ30" i="1"/>
  <c r="AF32" i="1"/>
  <c r="AI31" i="1"/>
  <c r="AG31" i="1"/>
  <c r="AK31" i="1"/>
  <c r="AR31" i="1" s="1"/>
  <c r="AY31" i="1" s="1"/>
  <c r="AH31" i="1"/>
  <c r="AR29" i="1"/>
  <c r="AY29" i="1" s="1"/>
  <c r="AJ29" i="1"/>
  <c r="AJ31" i="1" l="1"/>
  <c r="AF33" i="1"/>
  <c r="AI32" i="1"/>
  <c r="AH32" i="1"/>
  <c r="AG32" i="1"/>
  <c r="AK32" i="1"/>
  <c r="AL30" i="1"/>
  <c r="AS30" i="1" s="1"/>
  <c r="AZ30" i="1" s="1"/>
  <c r="AR30" i="1"/>
  <c r="AY30" i="1" s="1"/>
  <c r="AR32" i="1" l="1"/>
  <c r="AY32" i="1" s="1"/>
  <c r="AL32" i="1"/>
  <c r="AS32" i="1" s="1"/>
  <c r="AZ32" i="1" s="1"/>
  <c r="AJ32" i="1"/>
  <c r="AF34" i="1"/>
  <c r="AK33" i="1"/>
  <c r="AG33" i="1"/>
  <c r="AI33" i="1"/>
  <c r="AH33" i="1"/>
  <c r="AR33" i="1" l="1"/>
  <c r="AY33" i="1" s="1"/>
  <c r="AF35" i="1"/>
  <c r="AK34" i="1"/>
  <c r="AI34" i="1"/>
  <c r="AG34" i="1"/>
  <c r="AH34" i="1"/>
  <c r="AJ33" i="1"/>
  <c r="AJ34" i="1" l="1"/>
  <c r="AL34" i="1"/>
  <c r="AS34" i="1" s="1"/>
  <c r="AZ34" i="1" s="1"/>
  <c r="AR34" i="1"/>
  <c r="AY34" i="1" s="1"/>
  <c r="AF36" i="1"/>
  <c r="AI35" i="1"/>
  <c r="AH35" i="1"/>
  <c r="AG35" i="1"/>
  <c r="AK35" i="1"/>
  <c r="AR35" i="1" l="1"/>
  <c r="AY35" i="1" s="1"/>
  <c r="AJ35" i="1"/>
  <c r="AF37" i="1"/>
  <c r="AI36" i="1"/>
  <c r="AG36" i="1"/>
  <c r="AH36" i="1"/>
  <c r="AK36" i="1"/>
  <c r="AJ36" i="1" l="1"/>
  <c r="AF38" i="1"/>
  <c r="AI37" i="1"/>
  <c r="AH37" i="1"/>
  <c r="AG37" i="1"/>
  <c r="AK37" i="1"/>
  <c r="AL36" i="1"/>
  <c r="AS36" i="1" s="1"/>
  <c r="AZ36" i="1" s="1"/>
  <c r="AR36" i="1"/>
  <c r="AY36" i="1" s="1"/>
  <c r="AR37" i="1" l="1"/>
  <c r="AY37" i="1" s="1"/>
  <c r="AJ37" i="1"/>
  <c r="AK38" i="1"/>
  <c r="AG38" i="1"/>
  <c r="AH38" i="1"/>
  <c r="AI38" i="1" s="1"/>
  <c r="AR38" i="1" l="1"/>
  <c r="AY38" i="1" s="1"/>
  <c r="AL38" i="1"/>
  <c r="AS38" i="1" s="1"/>
  <c r="AZ38" i="1" s="1"/>
  <c r="AJ38" i="1"/>
  <c r="AL7" i="1"/>
  <c r="AO8" i="1" l="1"/>
  <c r="AS7" i="1"/>
  <c r="AZ7" i="1" s="1"/>
  <c r="AL9" i="1"/>
  <c r="K4" i="5" l="1"/>
  <c r="J4" i="5" s="1"/>
  <c r="B140" i="5" s="1"/>
  <c r="AO10" i="1"/>
  <c r="AO9" i="1"/>
  <c r="AL11" i="1"/>
  <c r="AS9" i="1"/>
  <c r="AZ9" i="1" s="1"/>
  <c r="I4" i="5" l="1"/>
  <c r="B124" i="5" s="1"/>
  <c r="H4" i="5"/>
  <c r="B44" i="5" s="1"/>
  <c r="K6" i="5"/>
  <c r="H6" i="5" s="1"/>
  <c r="B46" i="5" s="1"/>
  <c r="K5" i="5"/>
  <c r="H5" i="5" s="1"/>
  <c r="B45" i="5" s="1"/>
  <c r="AO11" i="1"/>
  <c r="AS11" i="1"/>
  <c r="AZ11" i="1" s="1"/>
  <c r="AL13" i="1"/>
  <c r="I6" i="5" l="1"/>
  <c r="B126" i="5" s="1"/>
  <c r="J5" i="5"/>
  <c r="B141" i="5" s="1"/>
  <c r="I5" i="5"/>
  <c r="B125" i="5" s="1"/>
  <c r="J6" i="5"/>
  <c r="B142" i="5" s="1"/>
  <c r="K7" i="5"/>
  <c r="H7" i="5" s="1"/>
  <c r="B47" i="5" s="1"/>
  <c r="AO13" i="1"/>
  <c r="AL15" i="1"/>
  <c r="AS13" i="1"/>
  <c r="AZ13" i="1" s="1"/>
  <c r="J7" i="5" l="1"/>
  <c r="B143" i="5" s="1"/>
  <c r="I7" i="5"/>
  <c r="B127" i="5" s="1"/>
  <c r="AO16" i="1"/>
  <c r="AS15" i="1"/>
  <c r="AZ15" i="1" s="1"/>
  <c r="AL17" i="1"/>
  <c r="K9" i="5"/>
  <c r="K13" i="5" l="1"/>
  <c r="H13" i="5" s="1"/>
  <c r="B52" i="5" s="1"/>
  <c r="AO17" i="1"/>
  <c r="H9" i="5"/>
  <c r="B49" i="5" s="1"/>
  <c r="I9" i="5"/>
  <c r="B129" i="5" s="1"/>
  <c r="J9" i="5"/>
  <c r="B145" i="5" s="1"/>
  <c r="AL19" i="1"/>
  <c r="AO19" i="1" s="1"/>
  <c r="AS17" i="1"/>
  <c r="AZ17" i="1" s="1"/>
  <c r="AM29" i="1"/>
  <c r="J13" i="5" l="1"/>
  <c r="B148" i="5" s="1"/>
  <c r="I13" i="5"/>
  <c r="B132" i="5" s="1"/>
  <c r="K14" i="5"/>
  <c r="J14" i="5" s="1"/>
  <c r="B149" i="5" s="1"/>
  <c r="K16" i="5"/>
  <c r="H16" i="5" s="1"/>
  <c r="B55" i="5" s="1"/>
  <c r="AN29" i="1"/>
  <c r="M9" i="5"/>
  <c r="AL21" i="1"/>
  <c r="AS19" i="1"/>
  <c r="AZ19" i="1" s="1"/>
  <c r="H14" i="5" l="1"/>
  <c r="B53" i="5" s="1"/>
  <c r="I14" i="5"/>
  <c r="B133" i="5" s="1"/>
  <c r="J16" i="5"/>
  <c r="B151" i="5" s="1"/>
  <c r="I16" i="5"/>
  <c r="B135" i="5" s="1"/>
  <c r="AS21" i="1"/>
  <c r="AZ21" i="1" s="1"/>
  <c r="AL23" i="1"/>
  <c r="AM31" i="1"/>
  <c r="N9" i="5"/>
  <c r="B65" i="5" s="1"/>
  <c r="O9" i="5"/>
  <c r="B161" i="5" s="1"/>
  <c r="P9" i="5"/>
  <c r="B177" i="5" s="1"/>
  <c r="AO22" i="1"/>
  <c r="AO21" i="1"/>
  <c r="AO23" i="1"/>
  <c r="AO24" i="1"/>
  <c r="AO25" i="1"/>
  <c r="AN31" i="1" l="1"/>
  <c r="M12" i="5"/>
  <c r="AL25" i="1"/>
  <c r="AS23" i="1"/>
  <c r="AZ23" i="1" s="1"/>
  <c r="W3" i="5"/>
  <c r="W4" i="5"/>
  <c r="K19" i="5"/>
  <c r="W5" i="5"/>
  <c r="K18" i="5"/>
  <c r="AO28" i="1" l="1"/>
  <c r="AO27" i="1"/>
  <c r="AO26" i="1"/>
  <c r="AL27" i="1"/>
  <c r="AO29" i="1" s="1"/>
  <c r="AS25" i="1"/>
  <c r="AZ25" i="1" s="1"/>
  <c r="N12" i="5"/>
  <c r="B67" i="5" s="1"/>
  <c r="O12" i="5"/>
  <c r="B163" i="5" s="1"/>
  <c r="P12" i="5"/>
  <c r="B179" i="5" s="1"/>
  <c r="V5" i="5"/>
  <c r="B205" i="5" s="1"/>
  <c r="U5" i="5"/>
  <c r="B189" i="5" s="1"/>
  <c r="T5" i="5"/>
  <c r="B77" i="5" s="1"/>
  <c r="T3" i="5"/>
  <c r="B75" i="5" s="1"/>
  <c r="V3" i="5"/>
  <c r="B203" i="5" s="1"/>
  <c r="U3" i="5"/>
  <c r="B187" i="5" s="1"/>
  <c r="J18" i="5"/>
  <c r="B153" i="5" s="1"/>
  <c r="I18" i="5"/>
  <c r="B137" i="5" s="1"/>
  <c r="H18" i="5"/>
  <c r="B57" i="5" s="1"/>
  <c r="V4" i="5"/>
  <c r="B204" i="5" s="1"/>
  <c r="U4" i="5"/>
  <c r="B188" i="5" s="1"/>
  <c r="T4" i="5"/>
  <c r="B76" i="5" s="1"/>
  <c r="H19" i="5"/>
  <c r="B58" i="5" s="1"/>
  <c r="J19" i="5"/>
  <c r="B154" i="5" s="1"/>
  <c r="I19" i="5"/>
  <c r="B138" i="5" s="1"/>
  <c r="W9" i="5" l="1"/>
  <c r="W6" i="5"/>
  <c r="T6" i="5" s="1"/>
  <c r="B78" i="5" s="1"/>
  <c r="W7" i="5"/>
  <c r="T7" i="5" s="1"/>
  <c r="B79" i="5" s="1"/>
  <c r="W8" i="5"/>
  <c r="T9" i="5"/>
  <c r="B81" i="5" s="1"/>
  <c r="V9" i="5"/>
  <c r="B209" i="5" s="1"/>
  <c r="U9" i="5"/>
  <c r="B193" i="5" s="1"/>
  <c r="AO30" i="1"/>
  <c r="AL29" i="1"/>
  <c r="AS27" i="1"/>
  <c r="AZ27" i="1" s="1"/>
  <c r="V7" i="5" l="1"/>
  <c r="B207" i="5" s="1"/>
  <c r="U6" i="5"/>
  <c r="B190" i="5" s="1"/>
  <c r="U7" i="5"/>
  <c r="B191" i="5" s="1"/>
  <c r="V6" i="5"/>
  <c r="B206" i="5" s="1"/>
  <c r="V8" i="5"/>
  <c r="B208" i="5" s="1"/>
  <c r="U8" i="5"/>
  <c r="B192" i="5" s="1"/>
  <c r="W10" i="5"/>
  <c r="T10" i="5" s="1"/>
  <c r="B82" i="5" s="1"/>
  <c r="T8" i="5"/>
  <c r="B80" i="5" s="1"/>
  <c r="AS29" i="1"/>
  <c r="AZ29" i="1" s="1"/>
  <c r="AL31" i="1"/>
  <c r="U10" i="5" l="1"/>
  <c r="B194" i="5" s="1"/>
  <c r="V10" i="5"/>
  <c r="B210" i="5" s="1"/>
  <c r="AL33" i="1"/>
  <c r="AS31" i="1"/>
  <c r="AZ31" i="1" s="1"/>
  <c r="AL35" i="1" l="1"/>
  <c r="AS33" i="1"/>
  <c r="AZ33" i="1" s="1"/>
  <c r="AS35" i="1" l="1"/>
  <c r="AZ35" i="1" s="1"/>
  <c r="AL37" i="1"/>
  <c r="AM23" i="1" l="1"/>
  <c r="AM25" i="1"/>
  <c r="AM24" i="1"/>
  <c r="AO20" i="1"/>
  <c r="AM20" i="1"/>
  <c r="AM19" i="1"/>
  <c r="AM22" i="1"/>
  <c r="AM21" i="1"/>
  <c r="AM18" i="1"/>
  <c r="AO18" i="1"/>
  <c r="AM17" i="1"/>
  <c r="AM13" i="1"/>
  <c r="AM14" i="1"/>
  <c r="AM16" i="1"/>
  <c r="AM15" i="1"/>
  <c r="AO15" i="1"/>
  <c r="AM12" i="1"/>
  <c r="AO12" i="1"/>
  <c r="AO14" i="1"/>
  <c r="AM10" i="1"/>
  <c r="AM11" i="1"/>
  <c r="AM8" i="1"/>
  <c r="AM9" i="1"/>
  <c r="AM26" i="1"/>
  <c r="AM34" i="1"/>
  <c r="AO35" i="1"/>
  <c r="AO34" i="1"/>
  <c r="AO37" i="1"/>
  <c r="AM36" i="1"/>
  <c r="AM27" i="1"/>
  <c r="AO36" i="1"/>
  <c r="AM33" i="1"/>
  <c r="AO33" i="1"/>
  <c r="AM28" i="1"/>
  <c r="AO31" i="1"/>
  <c r="AM35" i="1"/>
  <c r="AM37" i="1"/>
  <c r="AM30" i="1"/>
  <c r="AO38" i="1"/>
  <c r="AM32" i="1"/>
  <c r="AM38" i="1"/>
  <c r="AO32" i="1"/>
  <c r="AS37" i="1"/>
  <c r="AZ37" i="1" s="1"/>
  <c r="K12" i="5" l="1"/>
  <c r="H12" i="5" s="1"/>
  <c r="B51" i="5" s="1"/>
  <c r="AN8" i="1"/>
  <c r="A6" i="5"/>
  <c r="B6" i="5" s="1"/>
  <c r="B30" i="5" s="1"/>
  <c r="K17" i="5"/>
  <c r="H17" i="5" s="1"/>
  <c r="B56" i="5" s="1"/>
  <c r="K10" i="5"/>
  <c r="J10" i="5" s="1"/>
  <c r="B146" i="5" s="1"/>
  <c r="K8" i="5"/>
  <c r="I8" i="5" s="1"/>
  <c r="B128" i="5" s="1"/>
  <c r="K15" i="5"/>
  <c r="J15" i="5" s="1"/>
  <c r="B150" i="5" s="1"/>
  <c r="AN24" i="1"/>
  <c r="M4" i="5"/>
  <c r="AN25" i="1"/>
  <c r="M5" i="5"/>
  <c r="AN23" i="1"/>
  <c r="M3" i="5"/>
  <c r="AN21" i="1"/>
  <c r="A18" i="5"/>
  <c r="AN22" i="1"/>
  <c r="A19" i="5"/>
  <c r="AN19" i="1"/>
  <c r="A16" i="5"/>
  <c r="AN20" i="1"/>
  <c r="A17" i="5"/>
  <c r="A12" i="5"/>
  <c r="AN15" i="1"/>
  <c r="AN16" i="1"/>
  <c r="A13" i="5"/>
  <c r="AN14" i="1"/>
  <c r="A10" i="5"/>
  <c r="AN13" i="1"/>
  <c r="A9" i="5"/>
  <c r="AN17" i="1"/>
  <c r="A14" i="5"/>
  <c r="AN18" i="1"/>
  <c r="A15" i="5"/>
  <c r="A8" i="5"/>
  <c r="AN12" i="1"/>
  <c r="AN10" i="1"/>
  <c r="AN11" i="1"/>
  <c r="A7" i="5"/>
  <c r="A4" i="5"/>
  <c r="AP8" i="1" s="1"/>
  <c r="AQ8" i="1" s="1"/>
  <c r="AN9" i="1"/>
  <c r="A5" i="5"/>
  <c r="W19" i="5"/>
  <c r="W17" i="5"/>
  <c r="AN30" i="1"/>
  <c r="M10" i="5"/>
  <c r="AN27" i="1"/>
  <c r="M7" i="5"/>
  <c r="AN37" i="1"/>
  <c r="M18" i="5"/>
  <c r="AN36" i="1"/>
  <c r="M17" i="5"/>
  <c r="AN35" i="1"/>
  <c r="M16" i="5"/>
  <c r="W18" i="5"/>
  <c r="W13" i="5"/>
  <c r="W12" i="5"/>
  <c r="W15" i="5"/>
  <c r="AN28" i="1"/>
  <c r="M8" i="5"/>
  <c r="W16" i="5"/>
  <c r="W14" i="5"/>
  <c r="AN34" i="1"/>
  <c r="M15" i="5"/>
  <c r="AN38" i="1"/>
  <c r="M19" i="5"/>
  <c r="AN32" i="1"/>
  <c r="M13" i="5"/>
  <c r="AN33" i="1"/>
  <c r="M14" i="5"/>
  <c r="AN26" i="1"/>
  <c r="M6" i="5"/>
  <c r="H8" i="5" l="1"/>
  <c r="B48" i="5" s="1"/>
  <c r="J8" i="5"/>
  <c r="B144" i="5" s="1"/>
  <c r="H10" i="5"/>
  <c r="B50" i="5" s="1"/>
  <c r="I10" i="5"/>
  <c r="B130" i="5" s="1"/>
  <c r="D6" i="5"/>
  <c r="B110" i="5" s="1"/>
  <c r="C6" i="5"/>
  <c r="B94" i="5" s="1"/>
  <c r="I15" i="5"/>
  <c r="B134" i="5" s="1"/>
  <c r="H15" i="5"/>
  <c r="B54" i="5" s="1"/>
  <c r="I17" i="5"/>
  <c r="B136" i="5" s="1"/>
  <c r="J17" i="5"/>
  <c r="B152" i="5" s="1"/>
  <c r="I12" i="5"/>
  <c r="B131" i="5" s="1"/>
  <c r="J12" i="5"/>
  <c r="B147" i="5" s="1"/>
  <c r="N3" i="5"/>
  <c r="B59" i="5" s="1"/>
  <c r="P3" i="5"/>
  <c r="B171" i="5" s="1"/>
  <c r="O3" i="5"/>
  <c r="B155" i="5" s="1"/>
  <c r="O5" i="5"/>
  <c r="B157" i="5" s="1"/>
  <c r="N5" i="5"/>
  <c r="B61" i="5" s="1"/>
  <c r="P5" i="5"/>
  <c r="B173" i="5" s="1"/>
  <c r="O4" i="5"/>
  <c r="B156" i="5" s="1"/>
  <c r="P4" i="5"/>
  <c r="B172" i="5" s="1"/>
  <c r="N4" i="5"/>
  <c r="B60" i="5" s="1"/>
  <c r="D17" i="5"/>
  <c r="B120" i="5" s="1"/>
  <c r="C17" i="5"/>
  <c r="B104" i="5" s="1"/>
  <c r="B17" i="5"/>
  <c r="B40" i="5" s="1"/>
  <c r="D16" i="5"/>
  <c r="B119" i="5" s="1"/>
  <c r="B16" i="5"/>
  <c r="B39" i="5" s="1"/>
  <c r="C16" i="5"/>
  <c r="B103" i="5" s="1"/>
  <c r="B19" i="5"/>
  <c r="B42" i="5" s="1"/>
  <c r="C19" i="5"/>
  <c r="B106" i="5" s="1"/>
  <c r="D19" i="5"/>
  <c r="B122" i="5" s="1"/>
  <c r="C18" i="5"/>
  <c r="B105" i="5" s="1"/>
  <c r="B18" i="5"/>
  <c r="B41" i="5" s="1"/>
  <c r="D18" i="5"/>
  <c r="B121" i="5" s="1"/>
  <c r="D10" i="5"/>
  <c r="B114" i="5" s="1"/>
  <c r="B10" i="5"/>
  <c r="B34" i="5" s="1"/>
  <c r="C10" i="5"/>
  <c r="B98" i="5" s="1"/>
  <c r="B15" i="5"/>
  <c r="B38" i="5" s="1"/>
  <c r="C15" i="5"/>
  <c r="B102" i="5" s="1"/>
  <c r="D15" i="5"/>
  <c r="B118" i="5" s="1"/>
  <c r="B9" i="5"/>
  <c r="B33" i="5" s="1"/>
  <c r="C9" i="5"/>
  <c r="B97" i="5" s="1"/>
  <c r="D9" i="5"/>
  <c r="B113" i="5" s="1"/>
  <c r="C13" i="5"/>
  <c r="B100" i="5" s="1"/>
  <c r="D13" i="5"/>
  <c r="B116" i="5" s="1"/>
  <c r="B13" i="5"/>
  <c r="B36" i="5" s="1"/>
  <c r="D14" i="5"/>
  <c r="B117" i="5" s="1"/>
  <c r="B14" i="5"/>
  <c r="B37" i="5" s="1"/>
  <c r="C14" i="5"/>
  <c r="B101" i="5" s="1"/>
  <c r="C12" i="5"/>
  <c r="B99" i="5" s="1"/>
  <c r="B12" i="5"/>
  <c r="B35" i="5" s="1"/>
  <c r="D12" i="5"/>
  <c r="B115" i="5" s="1"/>
  <c r="C8" i="5"/>
  <c r="B96" i="5" s="1"/>
  <c r="D8" i="5"/>
  <c r="B112" i="5" s="1"/>
  <c r="B8" i="5"/>
  <c r="B32" i="5" s="1"/>
  <c r="AP11" i="1"/>
  <c r="AQ11" i="1" s="1"/>
  <c r="AP33" i="1"/>
  <c r="AQ33" i="1" s="1"/>
  <c r="AP32" i="1"/>
  <c r="AQ32" i="1" s="1"/>
  <c r="AP36" i="1"/>
  <c r="AQ36" i="1" s="1"/>
  <c r="AP10" i="1"/>
  <c r="AQ10" i="1" s="1"/>
  <c r="AP24" i="1"/>
  <c r="D4" i="5"/>
  <c r="B108" i="5" s="1"/>
  <c r="AP12" i="1"/>
  <c r="AQ12" i="1" s="1"/>
  <c r="AP23" i="1"/>
  <c r="AP14" i="1"/>
  <c r="AP21" i="1"/>
  <c r="AQ21" i="1" s="1"/>
  <c r="C4" i="5"/>
  <c r="B92" i="5" s="1"/>
  <c r="AP22" i="1"/>
  <c r="AQ22" i="1" s="1"/>
  <c r="AP15" i="1"/>
  <c r="AP13" i="1"/>
  <c r="AP16" i="1"/>
  <c r="AQ16" i="1" s="1"/>
  <c r="AP18" i="1"/>
  <c r="AQ18" i="1" s="1"/>
  <c r="AP38" i="1"/>
  <c r="AP17" i="1"/>
  <c r="AQ17" i="1" s="1"/>
  <c r="AP25" i="1"/>
  <c r="AP19" i="1"/>
  <c r="AQ19" i="1" s="1"/>
  <c r="AP9" i="1"/>
  <c r="AT8" i="1" s="1"/>
  <c r="D7" i="5"/>
  <c r="B111" i="5" s="1"/>
  <c r="B7" i="5"/>
  <c r="B31" i="5" s="1"/>
  <c r="C7" i="5"/>
  <c r="B95" i="5" s="1"/>
  <c r="AV7" i="1"/>
  <c r="AW7" i="1" s="1"/>
  <c r="AP20" i="1"/>
  <c r="AQ20" i="1" s="1"/>
  <c r="B4" i="5"/>
  <c r="B28" i="5" s="1"/>
  <c r="B5" i="5"/>
  <c r="B29" i="5" s="1"/>
  <c r="D5" i="5"/>
  <c r="B109" i="5" s="1"/>
  <c r="C5" i="5"/>
  <c r="B93" i="5" s="1"/>
  <c r="N6" i="5"/>
  <c r="B62" i="5" s="1"/>
  <c r="O6" i="5"/>
  <c r="B158" i="5" s="1"/>
  <c r="P6" i="5"/>
  <c r="B174" i="5" s="1"/>
  <c r="AP31" i="1"/>
  <c r="AP29" i="1"/>
  <c r="U16" i="5"/>
  <c r="B199" i="5" s="1"/>
  <c r="T16" i="5"/>
  <c r="B87" i="5" s="1"/>
  <c r="V16" i="5"/>
  <c r="B215" i="5" s="1"/>
  <c r="U13" i="5"/>
  <c r="B196" i="5" s="1"/>
  <c r="V13" i="5"/>
  <c r="B212" i="5" s="1"/>
  <c r="T13" i="5"/>
  <c r="B84" i="5" s="1"/>
  <c r="P17" i="5"/>
  <c r="B184" i="5" s="1"/>
  <c r="O17" i="5"/>
  <c r="B168" i="5" s="1"/>
  <c r="N17" i="5"/>
  <c r="B72" i="5" s="1"/>
  <c r="AP30" i="1"/>
  <c r="O10" i="5"/>
  <c r="B162" i="5" s="1"/>
  <c r="P10" i="5"/>
  <c r="B178" i="5" s="1"/>
  <c r="N10" i="5"/>
  <c r="B66" i="5" s="1"/>
  <c r="N19" i="5"/>
  <c r="B74" i="5" s="1"/>
  <c r="O19" i="5"/>
  <c r="B170" i="5" s="1"/>
  <c r="P19" i="5"/>
  <c r="B186" i="5" s="1"/>
  <c r="AP34" i="1"/>
  <c r="O8" i="5"/>
  <c r="B160" i="5" s="1"/>
  <c r="P8" i="5"/>
  <c r="B176" i="5" s="1"/>
  <c r="N8" i="5"/>
  <c r="B64" i="5" s="1"/>
  <c r="T18" i="5"/>
  <c r="B89" i="5" s="1"/>
  <c r="V18" i="5"/>
  <c r="B217" i="5" s="1"/>
  <c r="U18" i="5"/>
  <c r="B201" i="5" s="1"/>
  <c r="AP37" i="1"/>
  <c r="AP28" i="1"/>
  <c r="N14" i="5"/>
  <c r="B69" i="5" s="1"/>
  <c r="O14" i="5"/>
  <c r="B165" i="5" s="1"/>
  <c r="P14" i="5"/>
  <c r="B181" i="5" s="1"/>
  <c r="P15" i="5"/>
  <c r="B182" i="5" s="1"/>
  <c r="N15" i="5"/>
  <c r="B70" i="5" s="1"/>
  <c r="O15" i="5"/>
  <c r="B166" i="5" s="1"/>
  <c r="N18" i="5"/>
  <c r="B73" i="5" s="1"/>
  <c r="O18" i="5"/>
  <c r="B169" i="5" s="1"/>
  <c r="P18" i="5"/>
  <c r="B185" i="5" s="1"/>
  <c r="U17" i="5"/>
  <c r="B200" i="5" s="1"/>
  <c r="T17" i="5"/>
  <c r="B88" i="5" s="1"/>
  <c r="V17" i="5"/>
  <c r="B216" i="5" s="1"/>
  <c r="U15" i="5"/>
  <c r="B198" i="5" s="1"/>
  <c r="V15" i="5"/>
  <c r="B214" i="5" s="1"/>
  <c r="T15" i="5"/>
  <c r="B86" i="5" s="1"/>
  <c r="AP35" i="1"/>
  <c r="O13" i="5"/>
  <c r="B164" i="5" s="1"/>
  <c r="N13" i="5"/>
  <c r="B68" i="5" s="1"/>
  <c r="P13" i="5"/>
  <c r="B180" i="5" s="1"/>
  <c r="V14" i="5"/>
  <c r="B213" i="5" s="1"/>
  <c r="U14" i="5"/>
  <c r="B197" i="5" s="1"/>
  <c r="T14" i="5"/>
  <c r="B85" i="5" s="1"/>
  <c r="N16" i="5"/>
  <c r="B71" i="5" s="1"/>
  <c r="P16" i="5"/>
  <c r="B183" i="5" s="1"/>
  <c r="O16" i="5"/>
  <c r="B167" i="5" s="1"/>
  <c r="AP27" i="1"/>
  <c r="U19" i="5"/>
  <c r="B202" i="5" s="1"/>
  <c r="T19" i="5"/>
  <c r="B90" i="5" s="1"/>
  <c r="V19" i="5"/>
  <c r="B218" i="5" s="1"/>
  <c r="AP26" i="1"/>
  <c r="U12" i="5"/>
  <c r="B195" i="5" s="1"/>
  <c r="V12" i="5"/>
  <c r="B211" i="5" s="1"/>
  <c r="T12" i="5"/>
  <c r="B83" i="5" s="1"/>
  <c r="P7" i="5"/>
  <c r="B175" i="5" s="1"/>
  <c r="N7" i="5"/>
  <c r="B63" i="5" s="1"/>
  <c r="O7" i="5"/>
  <c r="B159" i="5" s="1"/>
  <c r="A4" i="13" l="1"/>
  <c r="C4" i="13" s="1"/>
  <c r="B92" i="13" s="1"/>
  <c r="BA7" i="1"/>
  <c r="K3" i="13"/>
  <c r="B4" i="13"/>
  <c r="B28" i="13" s="1"/>
  <c r="AV8" i="1"/>
  <c r="AW8" i="1" s="1"/>
  <c r="AT10" i="1"/>
  <c r="AT11" i="1"/>
  <c r="AV36" i="1"/>
  <c r="W17" i="13" s="1"/>
  <c r="AT25" i="1"/>
  <c r="AV11" i="1"/>
  <c r="K7" i="13" s="1"/>
  <c r="AT12" i="1"/>
  <c r="AT20" i="1"/>
  <c r="AV21" i="1"/>
  <c r="K18" i="13" s="1"/>
  <c r="AQ23" i="1"/>
  <c r="AQ9" i="1"/>
  <c r="AV12" i="1" s="1"/>
  <c r="K8" i="13" s="1"/>
  <c r="AU8" i="1"/>
  <c r="AQ15" i="1"/>
  <c r="AV23" i="1" s="1"/>
  <c r="W3" i="13" s="1"/>
  <c r="AT24" i="1"/>
  <c r="AT23" i="1"/>
  <c r="AT9" i="1"/>
  <c r="AV9" i="1"/>
  <c r="K5" i="13" s="1"/>
  <c r="AQ24" i="1"/>
  <c r="AT31" i="1" s="1"/>
  <c r="AQ14" i="1"/>
  <c r="AT15" i="1" s="1"/>
  <c r="AQ38" i="1"/>
  <c r="AT38" i="1" s="1"/>
  <c r="AT14" i="1"/>
  <c r="AT13" i="1"/>
  <c r="AQ25" i="1"/>
  <c r="AV19" i="1"/>
  <c r="K16" i="13" s="1"/>
  <c r="AQ13" i="1"/>
  <c r="AV22" i="1" s="1"/>
  <c r="K19" i="13" s="1"/>
  <c r="AV25" i="1"/>
  <c r="W5" i="13" s="1"/>
  <c r="AT37" i="1"/>
  <c r="AT22" i="1"/>
  <c r="AT30" i="1"/>
  <c r="AV18" i="1"/>
  <c r="K15" i="13" s="1"/>
  <c r="AT27" i="1"/>
  <c r="AT17" i="1"/>
  <c r="AV16" i="1"/>
  <c r="K13" i="13" s="1"/>
  <c r="AT29" i="1"/>
  <c r="AT18" i="1"/>
  <c r="AT19" i="1"/>
  <c r="AT35" i="1"/>
  <c r="AT21" i="1"/>
  <c r="AV28" i="1"/>
  <c r="W8" i="13" s="1"/>
  <c r="AT28" i="1"/>
  <c r="AV20" i="1"/>
  <c r="K17" i="13" s="1"/>
  <c r="AQ27" i="1"/>
  <c r="AV29" i="1" s="1"/>
  <c r="W9" i="13" s="1"/>
  <c r="AQ29" i="1"/>
  <c r="AV34" i="1" s="1"/>
  <c r="W15" i="13" s="1"/>
  <c r="AQ35" i="1"/>
  <c r="AV37" i="1" s="1"/>
  <c r="W18" i="13" s="1"/>
  <c r="AQ28" i="1"/>
  <c r="AT33" i="1" s="1"/>
  <c r="AQ34" i="1"/>
  <c r="AT36" i="1" s="1"/>
  <c r="AQ31" i="1"/>
  <c r="AV35" i="1" s="1"/>
  <c r="W16" i="13" s="1"/>
  <c r="AQ26" i="1"/>
  <c r="AT32" i="1" s="1"/>
  <c r="AQ37" i="1"/>
  <c r="AV38" i="1" s="1"/>
  <c r="W19" i="13" s="1"/>
  <c r="AQ30" i="1"/>
  <c r="AT34" i="1" s="1"/>
  <c r="D4" i="13" l="1"/>
  <c r="B108" i="13" s="1"/>
  <c r="M9" i="13"/>
  <c r="M12" i="13"/>
  <c r="A6" i="13"/>
  <c r="A14" i="13"/>
  <c r="A5" i="13"/>
  <c r="AW9" i="1"/>
  <c r="A17" i="13"/>
  <c r="D17" i="13" s="1"/>
  <c r="B120" i="13" s="1"/>
  <c r="M13" i="13"/>
  <c r="P13" i="13" s="1"/>
  <c r="B180" i="13" s="1"/>
  <c r="M7" i="13"/>
  <c r="M3" i="13"/>
  <c r="A8" i="13"/>
  <c r="A9" i="13"/>
  <c r="M4" i="13"/>
  <c r="M15" i="13"/>
  <c r="O15" i="13" s="1"/>
  <c r="B166" i="13" s="1"/>
  <c r="M8" i="13"/>
  <c r="O8" i="13" s="1"/>
  <c r="B160" i="13" s="1"/>
  <c r="M14" i="13"/>
  <c r="P14" i="13" s="1"/>
  <c r="B181" i="13" s="1"/>
  <c r="M16" i="13"/>
  <c r="M10" i="13"/>
  <c r="A10" i="13"/>
  <c r="M5" i="13"/>
  <c r="M17" i="13"/>
  <c r="A16" i="13"/>
  <c r="C16" i="13" s="1"/>
  <c r="B103" i="13" s="1"/>
  <c r="A19" i="13"/>
  <c r="C19" i="13" s="1"/>
  <c r="B106" i="13" s="1"/>
  <c r="M19" i="13"/>
  <c r="O19" i="13" s="1"/>
  <c r="B170" i="13" s="1"/>
  <c r="A15" i="13"/>
  <c r="D15" i="13" s="1"/>
  <c r="B118" i="13" s="1"/>
  <c r="M18" i="13"/>
  <c r="A12" i="13"/>
  <c r="A7" i="13"/>
  <c r="U9" i="13"/>
  <c r="B193" i="13" s="1"/>
  <c r="T9" i="13"/>
  <c r="B81" i="13" s="1"/>
  <c r="V9" i="13"/>
  <c r="B209" i="13" s="1"/>
  <c r="V15" i="13"/>
  <c r="B214" i="13" s="1"/>
  <c r="U15" i="13"/>
  <c r="B198" i="13" s="1"/>
  <c r="T15" i="13"/>
  <c r="B86" i="13" s="1"/>
  <c r="P18" i="13"/>
  <c r="B185" i="13" s="1"/>
  <c r="O18" i="13"/>
  <c r="B169" i="13" s="1"/>
  <c r="N18" i="13"/>
  <c r="B73" i="13" s="1"/>
  <c r="B12" i="13"/>
  <c r="B35" i="13" s="1"/>
  <c r="C12" i="13"/>
  <c r="B99" i="13" s="1"/>
  <c r="D12" i="13"/>
  <c r="B115" i="13" s="1"/>
  <c r="I8" i="13"/>
  <c r="B128" i="13" s="1"/>
  <c r="H8" i="13"/>
  <c r="B48" i="13" s="1"/>
  <c r="J8" i="13"/>
  <c r="B144" i="13" s="1"/>
  <c r="N15" i="13"/>
  <c r="B70" i="13" s="1"/>
  <c r="I17" i="13"/>
  <c r="B136" i="13" s="1"/>
  <c r="J17" i="13"/>
  <c r="B152" i="13" s="1"/>
  <c r="H17" i="13"/>
  <c r="B56" i="13" s="1"/>
  <c r="I13" i="13"/>
  <c r="B132" i="13" s="1"/>
  <c r="H13" i="13"/>
  <c r="B52" i="13" s="1"/>
  <c r="J13" i="13"/>
  <c r="B148" i="13" s="1"/>
  <c r="J19" i="13"/>
  <c r="B154" i="13" s="1"/>
  <c r="I19" i="13"/>
  <c r="B138" i="13" s="1"/>
  <c r="H19" i="13"/>
  <c r="B58" i="13" s="1"/>
  <c r="J5" i="13"/>
  <c r="B141" i="13" s="1"/>
  <c r="H5" i="13"/>
  <c r="B45" i="13" s="1"/>
  <c r="I5" i="13"/>
  <c r="B125" i="13" s="1"/>
  <c r="H18" i="13"/>
  <c r="B57" i="13" s="1"/>
  <c r="J18" i="13"/>
  <c r="B153" i="13" s="1"/>
  <c r="I18" i="13"/>
  <c r="B137" i="13" s="1"/>
  <c r="D6" i="13"/>
  <c r="B110" i="13" s="1"/>
  <c r="C6" i="13"/>
  <c r="B94" i="13" s="1"/>
  <c r="B6" i="13"/>
  <c r="B30" i="13" s="1"/>
  <c r="U5" i="13"/>
  <c r="B189" i="13" s="1"/>
  <c r="T5" i="13"/>
  <c r="B77" i="13" s="1"/>
  <c r="V5" i="13"/>
  <c r="B205" i="13" s="1"/>
  <c r="C14" i="13"/>
  <c r="B101" i="13" s="1"/>
  <c r="D14" i="13"/>
  <c r="B117" i="13" s="1"/>
  <c r="B14" i="13"/>
  <c r="B37" i="13" s="1"/>
  <c r="J16" i="13"/>
  <c r="B151" i="13" s="1"/>
  <c r="I16" i="13"/>
  <c r="B135" i="13" s="1"/>
  <c r="H16" i="13"/>
  <c r="B55" i="13" s="1"/>
  <c r="C5" i="13"/>
  <c r="B93" i="13" s="1"/>
  <c r="B5" i="13"/>
  <c r="B29" i="13" s="1"/>
  <c r="D5" i="13"/>
  <c r="B109" i="13" s="1"/>
  <c r="K4" i="13"/>
  <c r="D7" i="13"/>
  <c r="B111" i="13" s="1"/>
  <c r="C7" i="13"/>
  <c r="B95" i="13" s="1"/>
  <c r="B7" i="13"/>
  <c r="B31" i="13" s="1"/>
  <c r="V16" i="13"/>
  <c r="B215" i="13" s="1"/>
  <c r="U16" i="13"/>
  <c r="B199" i="13" s="1"/>
  <c r="T16" i="13"/>
  <c r="B87" i="13" s="1"/>
  <c r="T8" i="13"/>
  <c r="B80" i="13" s="1"/>
  <c r="V8" i="13"/>
  <c r="B208" i="13" s="1"/>
  <c r="U8" i="13"/>
  <c r="B192" i="13" s="1"/>
  <c r="P7" i="13"/>
  <c r="B175" i="13" s="1"/>
  <c r="N7" i="13"/>
  <c r="B63" i="13" s="1"/>
  <c r="O7" i="13"/>
  <c r="B159" i="13" s="1"/>
  <c r="P3" i="13"/>
  <c r="B171" i="13" s="1"/>
  <c r="O3" i="13"/>
  <c r="B155" i="13" s="1"/>
  <c r="N3" i="13"/>
  <c r="B59" i="13" s="1"/>
  <c r="D8" i="13"/>
  <c r="B112" i="13" s="1"/>
  <c r="C8" i="13"/>
  <c r="B96" i="13" s="1"/>
  <c r="B8" i="13"/>
  <c r="B32" i="13" s="1"/>
  <c r="N9" i="13"/>
  <c r="B65" i="13" s="1"/>
  <c r="P9" i="13"/>
  <c r="B177" i="13" s="1"/>
  <c r="O9" i="13"/>
  <c r="B161" i="13" s="1"/>
  <c r="N17" i="13"/>
  <c r="B72" i="13" s="1"/>
  <c r="P17" i="13"/>
  <c r="B184" i="13" s="1"/>
  <c r="O17" i="13"/>
  <c r="B168" i="13" s="1"/>
  <c r="A18" i="13"/>
  <c r="H15" i="13"/>
  <c r="B54" i="13" s="1"/>
  <c r="J15" i="13"/>
  <c r="B150" i="13" s="1"/>
  <c r="I15" i="13"/>
  <c r="B134" i="13" s="1"/>
  <c r="D9" i="13"/>
  <c r="B113" i="13" s="1"/>
  <c r="B9" i="13"/>
  <c r="B33" i="13" s="1"/>
  <c r="C9" i="13"/>
  <c r="B97" i="13" s="1"/>
  <c r="P4" i="13"/>
  <c r="B172" i="13" s="1"/>
  <c r="O4" i="13"/>
  <c r="B156" i="13" s="1"/>
  <c r="N4" i="13"/>
  <c r="B60" i="13" s="1"/>
  <c r="H7" i="13"/>
  <c r="B47" i="13" s="1"/>
  <c r="I7" i="13"/>
  <c r="B127" i="13" s="1"/>
  <c r="J7" i="13"/>
  <c r="B143" i="13" s="1"/>
  <c r="I3" i="13"/>
  <c r="B123" i="13" s="1"/>
  <c r="H3" i="13"/>
  <c r="B43" i="13" s="1"/>
  <c r="J3" i="13"/>
  <c r="B139" i="13" s="1"/>
  <c r="T19" i="13"/>
  <c r="B90" i="13" s="1"/>
  <c r="V19" i="13"/>
  <c r="B218" i="13" s="1"/>
  <c r="U19" i="13"/>
  <c r="B202" i="13" s="1"/>
  <c r="P16" i="13"/>
  <c r="B183" i="13" s="1"/>
  <c r="N16" i="13"/>
  <c r="B71" i="13" s="1"/>
  <c r="O16" i="13"/>
  <c r="B167" i="13" s="1"/>
  <c r="P10" i="13"/>
  <c r="B178" i="13" s="1"/>
  <c r="N10" i="13"/>
  <c r="B66" i="13" s="1"/>
  <c r="O10" i="13"/>
  <c r="B162" i="13" s="1"/>
  <c r="D10" i="13"/>
  <c r="B114" i="13" s="1"/>
  <c r="C10" i="13"/>
  <c r="B98" i="13" s="1"/>
  <c r="B10" i="13"/>
  <c r="B34" i="13" s="1"/>
  <c r="U3" i="13"/>
  <c r="B187" i="13" s="1"/>
  <c r="T3" i="13"/>
  <c r="B75" i="13" s="1"/>
  <c r="V3" i="13"/>
  <c r="B203" i="13" s="1"/>
  <c r="N5" i="13"/>
  <c r="B61" i="13" s="1"/>
  <c r="P5" i="13"/>
  <c r="B173" i="13" s="1"/>
  <c r="O5" i="13"/>
  <c r="B157" i="13" s="1"/>
  <c r="N12" i="13"/>
  <c r="B67" i="13" s="1"/>
  <c r="P12" i="13"/>
  <c r="B179" i="13" s="1"/>
  <c r="O12" i="13"/>
  <c r="B163" i="13" s="1"/>
  <c r="V18" i="13"/>
  <c r="B217" i="13" s="1"/>
  <c r="U18" i="13"/>
  <c r="B201" i="13" s="1"/>
  <c r="T18" i="13"/>
  <c r="B89" i="13" s="1"/>
  <c r="D16" i="13"/>
  <c r="B119" i="13" s="1"/>
  <c r="N19" i="13"/>
  <c r="B74" i="13" s="1"/>
  <c r="U17" i="13"/>
  <c r="B200" i="13" s="1"/>
  <c r="T17" i="13"/>
  <c r="B88" i="13" s="1"/>
  <c r="V17" i="13"/>
  <c r="B216" i="13" s="1"/>
  <c r="AU15" i="1"/>
  <c r="AU9" i="1"/>
  <c r="AU20" i="1"/>
  <c r="AU12" i="1"/>
  <c r="AU13" i="1"/>
  <c r="AU24" i="1"/>
  <c r="AU14" i="1"/>
  <c r="AU25" i="1"/>
  <c r="AU10" i="1"/>
  <c r="AV17" i="1"/>
  <c r="AV32" i="1"/>
  <c r="AT16" i="1"/>
  <c r="AV30" i="1"/>
  <c r="AV31" i="1"/>
  <c r="AV33" i="1"/>
  <c r="AU11" i="1"/>
  <c r="AV10" i="1"/>
  <c r="AW10" i="1" s="1"/>
  <c r="AV13" i="1"/>
  <c r="AV15" i="1"/>
  <c r="AW15" i="1" s="1"/>
  <c r="AX7" i="1"/>
  <c r="AV26" i="1"/>
  <c r="W6" i="13" s="1"/>
  <c r="AV27" i="1"/>
  <c r="BB7" i="1"/>
  <c r="A3" i="10"/>
  <c r="AT26" i="1"/>
  <c r="AU38" i="1"/>
  <c r="AV24" i="1"/>
  <c r="AV14" i="1"/>
  <c r="AW14" i="1" s="1"/>
  <c r="AU37" i="1"/>
  <c r="AU35" i="1"/>
  <c r="AU31" i="1"/>
  <c r="AU28" i="1"/>
  <c r="AU27" i="1"/>
  <c r="AU29" i="1"/>
  <c r="AU30" i="1"/>
  <c r="AU32" i="1"/>
  <c r="AU36" i="1"/>
  <c r="AU18" i="1"/>
  <c r="AU34" i="1"/>
  <c r="AU21" i="1"/>
  <c r="AU23" i="1"/>
  <c r="AU33" i="1"/>
  <c r="AU17" i="1"/>
  <c r="AU22" i="1"/>
  <c r="AU19" i="1"/>
  <c r="B16" i="13" l="1"/>
  <c r="B39" i="13" s="1"/>
  <c r="P15" i="13"/>
  <c r="B182" i="13" s="1"/>
  <c r="D19" i="13"/>
  <c r="B122" i="13" s="1"/>
  <c r="B19" i="13"/>
  <c r="B42" i="13" s="1"/>
  <c r="B17" i="13"/>
  <c r="B40" i="13" s="1"/>
  <c r="P8" i="13"/>
  <c r="B176" i="13" s="1"/>
  <c r="N8" i="13"/>
  <c r="B64" i="13" s="1"/>
  <c r="AW12" i="1"/>
  <c r="AX12" i="1" s="1"/>
  <c r="C17" i="13"/>
  <c r="B104" i="13" s="1"/>
  <c r="N13" i="13"/>
  <c r="B68" i="13" s="1"/>
  <c r="O13" i="13"/>
  <c r="B164" i="13" s="1"/>
  <c r="N14" i="13"/>
  <c r="B69" i="13" s="1"/>
  <c r="O14" i="13"/>
  <c r="B165" i="13" s="1"/>
  <c r="P19" i="13"/>
  <c r="B186" i="13" s="1"/>
  <c r="AW11" i="1"/>
  <c r="AX11" i="1" s="1"/>
  <c r="AW13" i="1"/>
  <c r="AX13" i="1" s="1"/>
  <c r="B15" i="13"/>
  <c r="B38" i="13" s="1"/>
  <c r="C15" i="13"/>
  <c r="B102" i="13" s="1"/>
  <c r="M6" i="13"/>
  <c r="N6" i="13" s="1"/>
  <c r="B62" i="13" s="1"/>
  <c r="W14" i="13"/>
  <c r="W10" i="13"/>
  <c r="W12" i="13"/>
  <c r="A13" i="13"/>
  <c r="T6" i="13"/>
  <c r="B78" i="13" s="1"/>
  <c r="V6" i="13"/>
  <c r="B206" i="13" s="1"/>
  <c r="U6" i="13"/>
  <c r="B190" i="13" s="1"/>
  <c r="K10" i="13"/>
  <c r="W4" i="13"/>
  <c r="AX15" i="1"/>
  <c r="K12" i="13"/>
  <c r="W13" i="13"/>
  <c r="W7" i="13"/>
  <c r="J4" i="13"/>
  <c r="B140" i="13" s="1"/>
  <c r="H4" i="13"/>
  <c r="B44" i="13" s="1"/>
  <c r="I4" i="13"/>
  <c r="B124" i="13" s="1"/>
  <c r="K14" i="13"/>
  <c r="K9" i="13"/>
  <c r="AX10" i="1"/>
  <c r="K6" i="13"/>
  <c r="AW26" i="1" s="1"/>
  <c r="B18" i="13"/>
  <c r="B41" i="13" s="1"/>
  <c r="D18" i="13"/>
  <c r="B121" i="13" s="1"/>
  <c r="C18" i="13"/>
  <c r="B105" i="13" s="1"/>
  <c r="AU16" i="1"/>
  <c r="AU26" i="1"/>
  <c r="C3" i="10"/>
  <c r="B91" i="10" s="1"/>
  <c r="B3" i="10"/>
  <c r="B27" i="10" s="1"/>
  <c r="D3" i="10"/>
  <c r="B107" i="10" s="1"/>
  <c r="AX8" i="1"/>
  <c r="BC7" i="1"/>
  <c r="BD7" i="1" s="1"/>
  <c r="P6" i="13" l="1"/>
  <c r="B174" i="13" s="1"/>
  <c r="O6" i="13"/>
  <c r="B158" i="13" s="1"/>
  <c r="AW21" i="1"/>
  <c r="AW17" i="1"/>
  <c r="AW27" i="1"/>
  <c r="AW24" i="1"/>
  <c r="AW35" i="1"/>
  <c r="BA21" i="1" s="1"/>
  <c r="AW36" i="1"/>
  <c r="AW18" i="1"/>
  <c r="AX18" i="1" s="1"/>
  <c r="AW34" i="1"/>
  <c r="AW30" i="1"/>
  <c r="AW19" i="1"/>
  <c r="AX19" i="1" s="1"/>
  <c r="AW37" i="1"/>
  <c r="AW31" i="1"/>
  <c r="AW20" i="1"/>
  <c r="AW28" i="1"/>
  <c r="AW22" i="1"/>
  <c r="AX22" i="1" s="1"/>
  <c r="AW32" i="1"/>
  <c r="AW33" i="1"/>
  <c r="AW25" i="1"/>
  <c r="BA25" i="1" s="1"/>
  <c r="AW38" i="1"/>
  <c r="AW16" i="1"/>
  <c r="AX16" i="1" s="1"/>
  <c r="AW29" i="1"/>
  <c r="AW23" i="1"/>
  <c r="AX23" i="1" s="1"/>
  <c r="AX21" i="1"/>
  <c r="U12" i="13"/>
  <c r="B195" i="13" s="1"/>
  <c r="T12" i="13"/>
  <c r="B83" i="13" s="1"/>
  <c r="V12" i="13"/>
  <c r="B211" i="13" s="1"/>
  <c r="H9" i="13"/>
  <c r="B49" i="13" s="1"/>
  <c r="I9" i="13"/>
  <c r="B129" i="13" s="1"/>
  <c r="J9" i="13"/>
  <c r="B145" i="13" s="1"/>
  <c r="V10" i="13"/>
  <c r="B210" i="13" s="1"/>
  <c r="T10" i="13"/>
  <c r="B82" i="13" s="1"/>
  <c r="U10" i="13"/>
  <c r="B194" i="13" s="1"/>
  <c r="J10" i="13"/>
  <c r="B146" i="13" s="1"/>
  <c r="H10" i="13"/>
  <c r="B50" i="13" s="1"/>
  <c r="I10" i="13"/>
  <c r="B130" i="13" s="1"/>
  <c r="V13" i="13"/>
  <c r="B212" i="13" s="1"/>
  <c r="U13" i="13"/>
  <c r="B196" i="13" s="1"/>
  <c r="T13" i="13"/>
  <c r="B84" i="13" s="1"/>
  <c r="J14" i="13"/>
  <c r="B149" i="13" s="1"/>
  <c r="I14" i="13"/>
  <c r="B133" i="13" s="1"/>
  <c r="H14" i="13"/>
  <c r="B53" i="13" s="1"/>
  <c r="U14" i="13"/>
  <c r="B197" i="13" s="1"/>
  <c r="V14" i="13"/>
  <c r="B213" i="13" s="1"/>
  <c r="T14" i="13"/>
  <c r="B85" i="13" s="1"/>
  <c r="J6" i="13"/>
  <c r="B142" i="13" s="1"/>
  <c r="I6" i="13"/>
  <c r="B126" i="13" s="1"/>
  <c r="H6" i="13"/>
  <c r="B46" i="13" s="1"/>
  <c r="J12" i="13"/>
  <c r="B147" i="13" s="1"/>
  <c r="H12" i="13"/>
  <c r="B51" i="13" s="1"/>
  <c r="I12" i="13"/>
  <c r="B131" i="13" s="1"/>
  <c r="D13" i="13"/>
  <c r="B116" i="13" s="1"/>
  <c r="C13" i="13"/>
  <c r="B100" i="13" s="1"/>
  <c r="B13" i="13"/>
  <c r="B36" i="13" s="1"/>
  <c r="U7" i="13"/>
  <c r="B191" i="13" s="1"/>
  <c r="T7" i="13"/>
  <c r="B79" i="13" s="1"/>
  <c r="V7" i="13"/>
  <c r="B207" i="13" s="1"/>
  <c r="V4" i="13"/>
  <c r="B204" i="13" s="1"/>
  <c r="U4" i="13"/>
  <c r="B188" i="13" s="1"/>
  <c r="T4" i="13"/>
  <c r="B76" i="13" s="1"/>
  <c r="BA8" i="1"/>
  <c r="A4" i="10" s="1"/>
  <c r="B4" i="10" s="1"/>
  <c r="B28" i="10" s="1"/>
  <c r="BC8" i="1"/>
  <c r="K4" i="10" s="1"/>
  <c r="H4" i="10" s="1"/>
  <c r="B44" i="10" s="1"/>
  <c r="AX14" i="1"/>
  <c r="BA11" i="1"/>
  <c r="BB11" i="1" s="1"/>
  <c r="BA9" i="1"/>
  <c r="A5" i="10" s="1"/>
  <c r="AX9" i="1"/>
  <c r="BA10" i="1"/>
  <c r="BB10" i="1" s="1"/>
  <c r="K3" i="10"/>
  <c r="BE7" i="1"/>
  <c r="BC9" i="1"/>
  <c r="K5" i="10" s="1"/>
  <c r="H5" i="10" s="1"/>
  <c r="B45" i="10" s="1"/>
  <c r="BA12" i="1"/>
  <c r="BA14" i="1"/>
  <c r="BB14" i="1" s="1"/>
  <c r="BA24" i="1"/>
  <c r="BC15" i="1"/>
  <c r="K12" i="10" s="1"/>
  <c r="AX24" i="1"/>
  <c r="AX17" i="1"/>
  <c r="BC14" i="1" l="1"/>
  <c r="K10" i="10" s="1"/>
  <c r="BC12" i="1"/>
  <c r="K8" i="10" s="1"/>
  <c r="AX25" i="1"/>
  <c r="BC25" i="1"/>
  <c r="W5" i="10" s="1"/>
  <c r="BA20" i="1"/>
  <c r="AX20" i="1"/>
  <c r="BA15" i="1"/>
  <c r="A12" i="10" s="1"/>
  <c r="BA13" i="1"/>
  <c r="BC23" i="1"/>
  <c r="W3" i="10" s="1"/>
  <c r="U3" i="10" s="1"/>
  <c r="B187" i="10" s="1"/>
  <c r="BA23" i="1"/>
  <c r="M3" i="10" s="1"/>
  <c r="H81" i="11"/>
  <c r="H156" i="11"/>
  <c r="I90" i="11"/>
  <c r="I137" i="11"/>
  <c r="H187" i="11"/>
  <c r="H69" i="11"/>
  <c r="H9" i="11"/>
  <c r="H63" i="11"/>
  <c r="I56" i="11"/>
  <c r="H33" i="11"/>
  <c r="I109" i="11"/>
  <c r="I55" i="11"/>
  <c r="H103" i="11"/>
  <c r="H194" i="11"/>
  <c r="I50" i="11"/>
  <c r="H89" i="11"/>
  <c r="I193" i="11"/>
  <c r="H117" i="11"/>
  <c r="H120" i="11"/>
  <c r="H58" i="11"/>
  <c r="I143" i="11"/>
  <c r="H83" i="11"/>
  <c r="I121" i="11"/>
  <c r="I103" i="11"/>
  <c r="I42" i="11"/>
  <c r="I179" i="11"/>
  <c r="I33" i="11"/>
  <c r="H80" i="11"/>
  <c r="I9" i="11"/>
  <c r="I94" i="11"/>
  <c r="H78" i="11"/>
  <c r="H191" i="11"/>
  <c r="H114" i="11"/>
  <c r="I71" i="11"/>
  <c r="I27" i="11"/>
  <c r="I85" i="11"/>
  <c r="H37" i="11"/>
  <c r="I185" i="11"/>
  <c r="I100" i="11"/>
  <c r="H143" i="11"/>
  <c r="H46" i="11"/>
  <c r="H162" i="11"/>
  <c r="H157" i="11"/>
  <c r="I91" i="11"/>
  <c r="H31" i="11"/>
  <c r="H188" i="11"/>
  <c r="H102" i="11"/>
  <c r="H66" i="11"/>
  <c r="H167" i="11"/>
  <c r="H149" i="11"/>
  <c r="H77" i="11"/>
  <c r="H101" i="11"/>
  <c r="I66" i="11"/>
  <c r="I13" i="11"/>
  <c r="I142" i="11"/>
  <c r="I3" i="11"/>
  <c r="H28" i="11"/>
  <c r="H64" i="11"/>
  <c r="H123" i="11"/>
  <c r="H3" i="11"/>
  <c r="H111" i="11"/>
  <c r="I155" i="11"/>
  <c r="I45" i="11"/>
  <c r="H119" i="11"/>
  <c r="H166" i="11"/>
  <c r="H130" i="11"/>
  <c r="H124" i="11"/>
  <c r="I146" i="11"/>
  <c r="H90" i="11"/>
  <c r="I174" i="11"/>
  <c r="I152" i="11"/>
  <c r="I123" i="11"/>
  <c r="I14" i="11"/>
  <c r="I127" i="11"/>
  <c r="H146" i="11"/>
  <c r="I39" i="11"/>
  <c r="I129" i="11"/>
  <c r="I115" i="11"/>
  <c r="H139" i="11"/>
  <c r="H118" i="11"/>
  <c r="H145" i="11"/>
  <c r="I30" i="11"/>
  <c r="H14" i="11"/>
  <c r="I138" i="11"/>
  <c r="H50" i="11"/>
  <c r="I7" i="11"/>
  <c r="H190" i="11"/>
  <c r="I21" i="11"/>
  <c r="I159" i="11"/>
  <c r="H168" i="11"/>
  <c r="I36" i="11"/>
  <c r="H6" i="11"/>
  <c r="I168" i="11"/>
  <c r="H105" i="11"/>
  <c r="I150" i="11"/>
  <c r="H134" i="11"/>
  <c r="H41" i="11"/>
  <c r="I181" i="11"/>
  <c r="I63" i="11"/>
  <c r="I17" i="11"/>
  <c r="H59" i="11"/>
  <c r="I18" i="11"/>
  <c r="I148" i="11"/>
  <c r="I46" i="11"/>
  <c r="I24" i="11"/>
  <c r="H144" i="11"/>
  <c r="H147" i="11"/>
  <c r="I69" i="11"/>
  <c r="I34" i="11"/>
  <c r="I120" i="11"/>
  <c r="I169" i="11"/>
  <c r="I16" i="11"/>
  <c r="I170" i="11"/>
  <c r="H42" i="11"/>
  <c r="I26" i="11"/>
  <c r="I82" i="11"/>
  <c r="H26" i="11"/>
  <c r="I110" i="11"/>
  <c r="I88" i="11"/>
  <c r="I59" i="11"/>
  <c r="I73" i="11"/>
  <c r="I62" i="11"/>
  <c r="H25" i="11"/>
  <c r="H171" i="11"/>
  <c r="H53" i="11"/>
  <c r="H56" i="11"/>
  <c r="I180" i="11"/>
  <c r="I79" i="11"/>
  <c r="H110" i="11"/>
  <c r="I153" i="11"/>
  <c r="I136" i="11"/>
  <c r="H136" i="11"/>
  <c r="I172" i="11"/>
  <c r="I41" i="11"/>
  <c r="I68" i="11"/>
  <c r="I25" i="11"/>
  <c r="I95" i="11"/>
  <c r="H104" i="11"/>
  <c r="I177" i="11"/>
  <c r="H131" i="11"/>
  <c r="I104" i="11"/>
  <c r="H36" i="11"/>
  <c r="I86" i="11"/>
  <c r="H70" i="11"/>
  <c r="I163" i="11"/>
  <c r="I117" i="11"/>
  <c r="H159" i="11"/>
  <c r="H72" i="11"/>
  <c r="I107" i="11"/>
  <c r="H29" i="11"/>
  <c r="I145" i="11"/>
  <c r="H98" i="11"/>
  <c r="H60" i="11"/>
  <c r="I160" i="11"/>
  <c r="I124" i="11"/>
  <c r="I134" i="11"/>
  <c r="I83" i="11"/>
  <c r="H43" i="11"/>
  <c r="I111" i="11"/>
  <c r="I114" i="11"/>
  <c r="I52" i="11"/>
  <c r="I65" i="11"/>
  <c r="H148" i="11"/>
  <c r="I58" i="11"/>
  <c r="H49" i="11"/>
  <c r="H170" i="11"/>
  <c r="I173" i="11"/>
  <c r="H116" i="11"/>
  <c r="H186" i="11"/>
  <c r="I70" i="11"/>
  <c r="H174" i="11"/>
  <c r="I191" i="11"/>
  <c r="I147" i="11"/>
  <c r="H107" i="11"/>
  <c r="I175" i="11"/>
  <c r="I178" i="11"/>
  <c r="I116" i="11"/>
  <c r="I15" i="11"/>
  <c r="I67" i="11"/>
  <c r="H82" i="11"/>
  <c r="H15" i="11"/>
  <c r="H150" i="11"/>
  <c r="I51" i="11"/>
  <c r="H75" i="11"/>
  <c r="I176" i="11"/>
  <c r="H138" i="11"/>
  <c r="I31" i="11"/>
  <c r="H40" i="11"/>
  <c r="H177" i="11"/>
  <c r="H67" i="11"/>
  <c r="I40" i="11"/>
  <c r="I157" i="11"/>
  <c r="I22" i="11"/>
  <c r="I192" i="11"/>
  <c r="I99" i="11"/>
  <c r="I53" i="11"/>
  <c r="H7" i="11"/>
  <c r="I194" i="11"/>
  <c r="H44" i="11"/>
  <c r="I151" i="11"/>
  <c r="H160" i="11"/>
  <c r="H34" i="11"/>
  <c r="I182" i="11"/>
  <c r="I96" i="11"/>
  <c r="I60" i="11"/>
  <c r="I186" i="11"/>
  <c r="H126" i="11"/>
  <c r="I20" i="11"/>
  <c r="H179" i="11"/>
  <c r="H125" i="11"/>
  <c r="H182" i="11"/>
  <c r="H19" i="11"/>
  <c r="H39" i="11"/>
  <c r="I140" i="11"/>
  <c r="H108" i="11"/>
  <c r="H22" i="11"/>
  <c r="H128" i="11"/>
  <c r="I133" i="11"/>
  <c r="I48" i="11"/>
  <c r="I139" i="11"/>
  <c r="I166" i="11"/>
  <c r="H100" i="11"/>
  <c r="I171" i="11"/>
  <c r="H164" i="11"/>
  <c r="H155" i="11"/>
  <c r="I57" i="11"/>
  <c r="H185" i="11"/>
  <c r="H94" i="11"/>
  <c r="I102" i="11"/>
  <c r="I93" i="11"/>
  <c r="H165" i="11"/>
  <c r="I131" i="11"/>
  <c r="H18" i="11"/>
  <c r="H172" i="11"/>
  <c r="H86" i="11"/>
  <c r="I74" i="11"/>
  <c r="H11" i="11"/>
  <c r="I112" i="11"/>
  <c r="H17" i="11"/>
  <c r="H163" i="11"/>
  <c r="I72" i="11"/>
  <c r="H55" i="11"/>
  <c r="I108" i="11"/>
  <c r="H140" i="11"/>
  <c r="I19" i="11"/>
  <c r="I105" i="11"/>
  <c r="I128" i="11"/>
  <c r="I35" i="11"/>
  <c r="H79" i="11"/>
  <c r="H132" i="11"/>
  <c r="I130" i="11"/>
  <c r="H109" i="11"/>
  <c r="I87" i="11"/>
  <c r="H96" i="11"/>
  <c r="I156" i="11"/>
  <c r="I118" i="11"/>
  <c r="I32" i="11"/>
  <c r="H135" i="11"/>
  <c r="I47" i="11"/>
  <c r="H62" i="11"/>
  <c r="I89" i="11"/>
  <c r="H115" i="11"/>
  <c r="H61" i="11"/>
  <c r="H54" i="11"/>
  <c r="I141" i="11"/>
  <c r="H16" i="11"/>
  <c r="I81" i="11"/>
  <c r="I101" i="11"/>
  <c r="H71" i="11"/>
  <c r="H47" i="11"/>
  <c r="H193" i="11"/>
  <c r="H84" i="11"/>
  <c r="I75" i="11"/>
  <c r="H35" i="11"/>
  <c r="H173" i="11"/>
  <c r="H112" i="11"/>
  <c r="H23" i="11"/>
  <c r="H12" i="11"/>
  <c r="H93" i="11"/>
  <c r="I188" i="11"/>
  <c r="I12" i="11"/>
  <c r="I80" i="11"/>
  <c r="I132" i="11"/>
  <c r="I61" i="11"/>
  <c r="H141" i="11"/>
  <c r="H68" i="11"/>
  <c r="I122" i="11"/>
  <c r="H38" i="11"/>
  <c r="H85" i="11"/>
  <c r="H121" i="11"/>
  <c r="I126" i="11"/>
  <c r="H92" i="11"/>
  <c r="H99" i="11"/>
  <c r="I8" i="11"/>
  <c r="H176" i="11"/>
  <c r="I44" i="11"/>
  <c r="H76" i="11"/>
  <c r="I149" i="11"/>
  <c r="H74" i="11"/>
  <c r="I161" i="11"/>
  <c r="I162" i="11"/>
  <c r="H113" i="11"/>
  <c r="I189" i="11"/>
  <c r="I113" i="11"/>
  <c r="H5" i="11"/>
  <c r="I23" i="11"/>
  <c r="H32" i="11"/>
  <c r="I92" i="11"/>
  <c r="I54" i="11"/>
  <c r="H8" i="11"/>
  <c r="H137" i="11"/>
  <c r="H48" i="11"/>
  <c r="I184" i="11"/>
  <c r="H161" i="11"/>
  <c r="H51" i="11"/>
  <c r="I183" i="11"/>
  <c r="H192" i="11"/>
  <c r="I77" i="11"/>
  <c r="H189" i="11"/>
  <c r="H152" i="11"/>
  <c r="I37" i="11"/>
  <c r="H180" i="11"/>
  <c r="H158" i="11"/>
  <c r="H129" i="11"/>
  <c r="H20" i="11"/>
  <c r="I5" i="11"/>
  <c r="I76" i="11"/>
  <c r="I98" i="11"/>
  <c r="I10" i="11"/>
  <c r="I119" i="11"/>
  <c r="H65" i="11"/>
  <c r="H127" i="11"/>
  <c r="H27" i="11"/>
  <c r="H10" i="11"/>
  <c r="I125" i="11"/>
  <c r="I64" i="11"/>
  <c r="H97" i="11"/>
  <c r="H88" i="11"/>
  <c r="I49" i="11"/>
  <c r="H45" i="11"/>
  <c r="H183" i="11"/>
  <c r="H169" i="11"/>
  <c r="I164" i="11"/>
  <c r="H91" i="11"/>
  <c r="H175" i="11"/>
  <c r="H4" i="11"/>
  <c r="H106" i="11"/>
  <c r="I190" i="11"/>
  <c r="H151" i="11"/>
  <c r="I165" i="11"/>
  <c r="I97" i="11"/>
  <c r="I154" i="11"/>
  <c r="I28" i="11"/>
  <c r="H95" i="11"/>
  <c r="H133" i="11"/>
  <c r="H73" i="11"/>
  <c r="I144" i="11"/>
  <c r="H24" i="11"/>
  <c r="H154" i="11"/>
  <c r="H52" i="11"/>
  <c r="H30" i="11"/>
  <c r="I187" i="11"/>
  <c r="I78" i="11"/>
  <c r="H87" i="11"/>
  <c r="H153" i="11"/>
  <c r="I38" i="11"/>
  <c r="H181" i="11"/>
  <c r="H184" i="11"/>
  <c r="H122" i="11"/>
  <c r="H21" i="11"/>
  <c r="H13" i="11"/>
  <c r="I29" i="11"/>
  <c r="I167" i="11"/>
  <c r="I106" i="11"/>
  <c r="H57" i="11"/>
  <c r="I6" i="11"/>
  <c r="I11" i="11"/>
  <c r="I4" i="11"/>
  <c r="I158" i="11"/>
  <c r="H142" i="11"/>
  <c r="I43" i="11"/>
  <c r="H178" i="11"/>
  <c r="I135" i="11"/>
  <c r="I84" i="11"/>
  <c r="BA16" i="1"/>
  <c r="BB16" i="1" s="1"/>
  <c r="BC19" i="1"/>
  <c r="K16" i="10" s="1"/>
  <c r="I16" i="10" s="1"/>
  <c r="B135" i="10" s="1"/>
  <c r="BA19" i="1"/>
  <c r="A16" i="10" s="1"/>
  <c r="BA18" i="1"/>
  <c r="BB18" i="1" s="1"/>
  <c r="BC17" i="1"/>
  <c r="K14" i="10" s="1"/>
  <c r="J14" i="10" s="1"/>
  <c r="B149" i="10" s="1"/>
  <c r="BC22" i="1"/>
  <c r="K19" i="10" s="1"/>
  <c r="H19" i="10" s="1"/>
  <c r="B58" i="10" s="1"/>
  <c r="BC21" i="1"/>
  <c r="K18" i="10" s="1"/>
  <c r="H18" i="10" s="1"/>
  <c r="B57" i="10" s="1"/>
  <c r="BC20" i="1"/>
  <c r="K17" i="10" s="1"/>
  <c r="H17" i="10" s="1"/>
  <c r="B56" i="10" s="1"/>
  <c r="BA22" i="1"/>
  <c r="BB22" i="1" s="1"/>
  <c r="D4" i="10"/>
  <c r="B108" i="10" s="1"/>
  <c r="BC26" i="1"/>
  <c r="W6" i="10" s="1"/>
  <c r="V6" i="10" s="1"/>
  <c r="B206" i="10" s="1"/>
  <c r="BC10" i="1"/>
  <c r="K6" i="10" s="1"/>
  <c r="I6" i="10" s="1"/>
  <c r="B126" i="10" s="1"/>
  <c r="C4" i="10"/>
  <c r="B92" i="10" s="1"/>
  <c r="BB8" i="1"/>
  <c r="BC13" i="1"/>
  <c r="K9" i="10" s="1"/>
  <c r="J9" i="10" s="1"/>
  <c r="B145" i="10" s="1"/>
  <c r="BC11" i="1"/>
  <c r="K7" i="10" s="1"/>
  <c r="I7" i="10" s="1"/>
  <c r="B127" i="10" s="1"/>
  <c r="BD8" i="1"/>
  <c r="BE8" i="1" s="1"/>
  <c r="I4" i="10"/>
  <c r="B124" i="10" s="1"/>
  <c r="J4" i="10"/>
  <c r="B140" i="10" s="1"/>
  <c r="AX33" i="1"/>
  <c r="BC36" i="1" s="1"/>
  <c r="W17" i="10" s="1"/>
  <c r="T17" i="10" s="1"/>
  <c r="B88" i="10" s="1"/>
  <c r="AX30" i="1"/>
  <c r="BA34" i="1" s="1"/>
  <c r="BB34" i="1" s="1"/>
  <c r="BA30" i="1"/>
  <c r="M10" i="10" s="1"/>
  <c r="N10" i="10" s="1"/>
  <c r="B66" i="10" s="1"/>
  <c r="AX32" i="1"/>
  <c r="BA35" i="1" s="1"/>
  <c r="AX35" i="1"/>
  <c r="BC37" i="1" s="1"/>
  <c r="W18" i="10" s="1"/>
  <c r="AX29" i="1"/>
  <c r="BC34" i="1" s="1"/>
  <c r="W15" i="10" s="1"/>
  <c r="AX37" i="1"/>
  <c r="BC38" i="1" s="1"/>
  <c r="W19" i="10" s="1"/>
  <c r="BA29" i="1"/>
  <c r="BB29" i="1" s="1"/>
  <c r="AX34" i="1"/>
  <c r="BA36" i="1" s="1"/>
  <c r="BB36" i="1" s="1"/>
  <c r="AX38" i="1"/>
  <c r="BA38" i="1" s="1"/>
  <c r="BB38" i="1" s="1"/>
  <c r="BC18" i="1"/>
  <c r="K15" i="10" s="1"/>
  <c r="I15" i="10" s="1"/>
  <c r="B134" i="10" s="1"/>
  <c r="AX28" i="1"/>
  <c r="BA33" i="1" s="1"/>
  <c r="BB33" i="1" s="1"/>
  <c r="BA31" i="1"/>
  <c r="BB31" i="1" s="1"/>
  <c r="BC16" i="1"/>
  <c r="K13" i="10" s="1"/>
  <c r="J13" i="10" s="1"/>
  <c r="B148" i="10" s="1"/>
  <c r="AX27" i="1"/>
  <c r="AX31" i="1"/>
  <c r="BC35" i="1" s="1"/>
  <c r="W16" i="10" s="1"/>
  <c r="T16" i="10" s="1"/>
  <c r="B87" i="10" s="1"/>
  <c r="AX26" i="1"/>
  <c r="BA32" i="1" s="1"/>
  <c r="BB32" i="1" s="1"/>
  <c r="BC28" i="1"/>
  <c r="W8" i="10" s="1"/>
  <c r="T8" i="10" s="1"/>
  <c r="B80" i="10" s="1"/>
  <c r="BA28" i="1"/>
  <c r="BB28" i="1" s="1"/>
  <c r="BA26" i="1"/>
  <c r="M6" i="10" s="1"/>
  <c r="AX36" i="1"/>
  <c r="BA37" i="1" s="1"/>
  <c r="M18" i="10" s="1"/>
  <c r="N18" i="10" s="1"/>
  <c r="B73" i="10" s="1"/>
  <c r="BA27" i="1"/>
  <c r="BB27" i="1" s="1"/>
  <c r="BA17" i="1"/>
  <c r="BB17" i="1" s="1"/>
  <c r="BC24" i="1"/>
  <c r="W4" i="10" s="1"/>
  <c r="U4" i="10" s="1"/>
  <c r="B188" i="10" s="1"/>
  <c r="A7" i="10"/>
  <c r="C7" i="10" s="1"/>
  <c r="B95" i="10" s="1"/>
  <c r="BB9" i="1"/>
  <c r="A6" i="10"/>
  <c r="J3" i="10"/>
  <c r="B139" i="10" s="1"/>
  <c r="I3" i="10"/>
  <c r="B123" i="10" s="1"/>
  <c r="H3" i="10"/>
  <c r="B43" i="10" s="1"/>
  <c r="C5" i="10"/>
  <c r="B93" i="10" s="1"/>
  <c r="BD9" i="1"/>
  <c r="BE9" i="1" s="1"/>
  <c r="D5" i="10"/>
  <c r="B109" i="10" s="1"/>
  <c r="I5" i="10"/>
  <c r="B125" i="10" s="1"/>
  <c r="J5" i="10"/>
  <c r="B141" i="10" s="1"/>
  <c r="B5" i="10"/>
  <c r="B29" i="10" s="1"/>
  <c r="A10" i="10"/>
  <c r="D10" i="10" s="1"/>
  <c r="B114" i="10" s="1"/>
  <c r="BB24" i="1"/>
  <c r="M4" i="10"/>
  <c r="BC32" i="1"/>
  <c r="W13" i="10" s="1"/>
  <c r="T13" i="10" s="1"/>
  <c r="B84" i="10" s="1"/>
  <c r="M5" i="10"/>
  <c r="BB25" i="1"/>
  <c r="BC31" i="1"/>
  <c r="W12" i="10" s="1"/>
  <c r="T5" i="10"/>
  <c r="B77" i="10" s="1"/>
  <c r="U5" i="10"/>
  <c r="B189" i="10" s="1"/>
  <c r="V5" i="10"/>
  <c r="B205" i="10" s="1"/>
  <c r="I12" i="10"/>
  <c r="B131" i="10" s="1"/>
  <c r="J12" i="10"/>
  <c r="B147" i="10" s="1"/>
  <c r="H12" i="10"/>
  <c r="B51" i="10" s="1"/>
  <c r="BB21" i="1"/>
  <c r="A18" i="10"/>
  <c r="BB12" i="1"/>
  <c r="A8" i="10"/>
  <c r="BB20" i="1"/>
  <c r="A17" i="10"/>
  <c r="I10" i="10"/>
  <c r="B130" i="10" s="1"/>
  <c r="J10" i="10"/>
  <c r="B146" i="10" s="1"/>
  <c r="H10" i="10"/>
  <c r="B50" i="10" s="1"/>
  <c r="BB13" i="1"/>
  <c r="A9" i="10"/>
  <c r="I8" i="10"/>
  <c r="B128" i="10" s="1"/>
  <c r="J8" i="10"/>
  <c r="B144" i="10" s="1"/>
  <c r="H8" i="10"/>
  <c r="B48" i="10" s="1"/>
  <c r="BB15" i="1" l="1"/>
  <c r="BB23" i="1"/>
  <c r="V3" i="10"/>
  <c r="B203" i="10" s="1"/>
  <c r="T3" i="10"/>
  <c r="B75" i="10" s="1"/>
  <c r="BD10" i="1"/>
  <c r="BE10" i="1" s="1"/>
  <c r="A13" i="10"/>
  <c r="BD16" i="1" s="1"/>
  <c r="BE16" i="1" s="1"/>
  <c r="BB19" i="1"/>
  <c r="A15" i="10"/>
  <c r="D15" i="10" s="1"/>
  <c r="B118" i="10" s="1"/>
  <c r="H14" i="10"/>
  <c r="B53" i="10" s="1"/>
  <c r="J18" i="10"/>
  <c r="B153" i="10" s="1"/>
  <c r="I14" i="10"/>
  <c r="B133" i="10" s="1"/>
  <c r="I18" i="10"/>
  <c r="B137" i="10" s="1"/>
  <c r="H16" i="10"/>
  <c r="B55" i="10" s="1"/>
  <c r="J19" i="10"/>
  <c r="B154" i="10" s="1"/>
  <c r="I19" i="10"/>
  <c r="B138" i="10" s="1"/>
  <c r="J16" i="10"/>
  <c r="B151" i="10" s="1"/>
  <c r="J17" i="10"/>
  <c r="B152" i="10" s="1"/>
  <c r="I17" i="10"/>
  <c r="B136" i="10" s="1"/>
  <c r="A19" i="10"/>
  <c r="D19" i="10" s="1"/>
  <c r="B122" i="10" s="1"/>
  <c r="BC33" i="1"/>
  <c r="W14" i="10" s="1"/>
  <c r="U14" i="10" s="1"/>
  <c r="B197" i="10" s="1"/>
  <c r="BC29" i="1"/>
  <c r="W9" i="10" s="1"/>
  <c r="U9" i="10" s="1"/>
  <c r="B193" i="10" s="1"/>
  <c r="BC30" i="1"/>
  <c r="W10" i="10" s="1"/>
  <c r="H6" i="10"/>
  <c r="B46" i="10" s="1"/>
  <c r="J6" i="10"/>
  <c r="B142" i="10" s="1"/>
  <c r="BC27" i="1"/>
  <c r="W7" i="10" s="1"/>
  <c r="U7" i="10" s="1"/>
  <c r="B191" i="10" s="1"/>
  <c r="I9" i="10"/>
  <c r="B129" i="10" s="1"/>
  <c r="H9" i="10"/>
  <c r="B49" i="10" s="1"/>
  <c r="H7" i="10"/>
  <c r="B47" i="10" s="1"/>
  <c r="J7" i="10"/>
  <c r="B143" i="10" s="1"/>
  <c r="M12" i="10"/>
  <c r="N12" i="10" s="1"/>
  <c r="B67" i="10" s="1"/>
  <c r="BB30" i="1"/>
  <c r="M15" i="10"/>
  <c r="N15" i="10" s="1"/>
  <c r="B70" i="10" s="1"/>
  <c r="O10" i="10"/>
  <c r="B162" i="10" s="1"/>
  <c r="P10" i="10"/>
  <c r="B178" i="10" s="1"/>
  <c r="M16" i="10"/>
  <c r="N16" i="10" s="1"/>
  <c r="B71" i="10" s="1"/>
  <c r="BB35" i="1"/>
  <c r="U16" i="10"/>
  <c r="B199" i="10" s="1"/>
  <c r="M9" i="10"/>
  <c r="O9" i="10" s="1"/>
  <c r="B161" i="10" s="1"/>
  <c r="M19" i="10"/>
  <c r="N19" i="10" s="1"/>
  <c r="B74" i="10" s="1"/>
  <c r="V16" i="10"/>
  <c r="B215" i="10" s="1"/>
  <c r="BB26" i="1"/>
  <c r="BB37" i="1"/>
  <c r="M8" i="10"/>
  <c r="N8" i="10" s="1"/>
  <c r="B64" i="10" s="1"/>
  <c r="V17" i="10"/>
  <c r="B216" i="10" s="1"/>
  <c r="H15" i="10"/>
  <c r="B54" i="10" s="1"/>
  <c r="M13" i="10"/>
  <c r="P13" i="10" s="1"/>
  <c r="B180" i="10" s="1"/>
  <c r="U17" i="10"/>
  <c r="B200" i="10" s="1"/>
  <c r="J15" i="10"/>
  <c r="B150" i="10" s="1"/>
  <c r="H13" i="10"/>
  <c r="B52" i="10" s="1"/>
  <c r="I13" i="10"/>
  <c r="B132" i="10" s="1"/>
  <c r="U8" i="10"/>
  <c r="B192" i="10" s="1"/>
  <c r="M17" i="10"/>
  <c r="O17" i="10" s="1"/>
  <c r="B168" i="10" s="1"/>
  <c r="A14" i="10"/>
  <c r="V8" i="10"/>
  <c r="B208" i="10" s="1"/>
  <c r="M14" i="10"/>
  <c r="M7" i="10"/>
  <c r="N7" i="10" s="1"/>
  <c r="B63" i="10" s="1"/>
  <c r="T4" i="10"/>
  <c r="B76" i="10" s="1"/>
  <c r="V4" i="10"/>
  <c r="B204" i="10" s="1"/>
  <c r="D7" i="10"/>
  <c r="B111" i="10" s="1"/>
  <c r="B7" i="10"/>
  <c r="B31" i="10" s="1"/>
  <c r="BD11" i="1"/>
  <c r="BE11" i="1" s="1"/>
  <c r="D6" i="10"/>
  <c r="B110" i="10" s="1"/>
  <c r="C6" i="10"/>
  <c r="B94" i="10" s="1"/>
  <c r="B6" i="10"/>
  <c r="B30" i="10" s="1"/>
  <c r="C10" i="10"/>
  <c r="B98" i="10" s="1"/>
  <c r="B10" i="10"/>
  <c r="B34" i="10" s="1"/>
  <c r="O18" i="10"/>
  <c r="B169" i="10" s="1"/>
  <c r="T6" i="10"/>
  <c r="B78" i="10" s="1"/>
  <c r="U6" i="10"/>
  <c r="B190" i="10" s="1"/>
  <c r="V19" i="10"/>
  <c r="B218" i="10" s="1"/>
  <c r="U19" i="10"/>
  <c r="B202" i="10" s="1"/>
  <c r="T19" i="10"/>
  <c r="B90" i="10" s="1"/>
  <c r="P18" i="10"/>
  <c r="B185" i="10" s="1"/>
  <c r="U13" i="10"/>
  <c r="B196" i="10" s="1"/>
  <c r="V13" i="10"/>
  <c r="B212" i="10" s="1"/>
  <c r="N4" i="10"/>
  <c r="B60" i="10" s="1"/>
  <c r="P4" i="10"/>
  <c r="B172" i="10" s="1"/>
  <c r="O4" i="10"/>
  <c r="B156" i="10" s="1"/>
  <c r="N5" i="10"/>
  <c r="B61" i="10" s="1"/>
  <c r="O5" i="10"/>
  <c r="B157" i="10" s="1"/>
  <c r="P5" i="10"/>
  <c r="B173" i="10" s="1"/>
  <c r="N3" i="10"/>
  <c r="B59" i="10" s="1"/>
  <c r="P3" i="10"/>
  <c r="B171" i="10" s="1"/>
  <c r="O3" i="10"/>
  <c r="B155" i="10" s="1"/>
  <c r="P6" i="10"/>
  <c r="B174" i="10" s="1"/>
  <c r="N6" i="10"/>
  <c r="B62" i="10" s="1"/>
  <c r="O6" i="10"/>
  <c r="B158" i="10" s="1"/>
  <c r="BD12" i="1"/>
  <c r="BE12" i="1" s="1"/>
  <c r="D13" i="10"/>
  <c r="B116" i="10" s="1"/>
  <c r="B13" i="10"/>
  <c r="B36" i="10" s="1"/>
  <c r="C13" i="10"/>
  <c r="B100" i="10" s="1"/>
  <c r="B8" i="10"/>
  <c r="B32" i="10" s="1"/>
  <c r="C8" i="10"/>
  <c r="B96" i="10" s="1"/>
  <c r="D8" i="10"/>
  <c r="B112" i="10" s="1"/>
  <c r="BD14" i="1"/>
  <c r="BE14" i="1" s="1"/>
  <c r="T18" i="10"/>
  <c r="B89" i="10" s="1"/>
  <c r="V18" i="10"/>
  <c r="B217" i="10" s="1"/>
  <c r="U18" i="10"/>
  <c r="B201" i="10" s="1"/>
  <c r="C18" i="10"/>
  <c r="B105" i="10" s="1"/>
  <c r="D18" i="10"/>
  <c r="B121" i="10" s="1"/>
  <c r="B18" i="10"/>
  <c r="B41" i="10" s="1"/>
  <c r="C16" i="10"/>
  <c r="B103" i="10" s="1"/>
  <c r="D16" i="10"/>
  <c r="B119" i="10" s="1"/>
  <c r="B16" i="10"/>
  <c r="B39" i="10" s="1"/>
  <c r="V15" i="10"/>
  <c r="B214" i="10" s="1"/>
  <c r="T15" i="10"/>
  <c r="B86" i="10" s="1"/>
  <c r="U15" i="10"/>
  <c r="B198" i="10" s="1"/>
  <c r="T12" i="10"/>
  <c r="B83" i="10" s="1"/>
  <c r="V12" i="10"/>
  <c r="B211" i="10" s="1"/>
  <c r="U12" i="10"/>
  <c r="B195" i="10" s="1"/>
  <c r="BD15" i="1"/>
  <c r="BE15" i="1" s="1"/>
  <c r="BD13" i="1"/>
  <c r="BE13" i="1" s="1"/>
  <c r="C12" i="10"/>
  <c r="B99" i="10" s="1"/>
  <c r="D12" i="10"/>
  <c r="B115" i="10" s="1"/>
  <c r="B12" i="10"/>
  <c r="B35" i="10" s="1"/>
  <c r="B9" i="10"/>
  <c r="B33" i="10" s="1"/>
  <c r="C9" i="10"/>
  <c r="B97" i="10" s="1"/>
  <c r="D9" i="10"/>
  <c r="B113" i="10" s="1"/>
  <c r="C17" i="10"/>
  <c r="B104" i="10" s="1"/>
  <c r="D17" i="10"/>
  <c r="B120" i="10" s="1"/>
  <c r="B17" i="10"/>
  <c r="B40" i="10" s="1"/>
  <c r="B15" i="10" l="1"/>
  <c r="B38" i="10" s="1"/>
  <c r="C15" i="10"/>
  <c r="B102" i="10" s="1"/>
  <c r="V14" i="10"/>
  <c r="B213" i="10" s="1"/>
  <c r="BD23" i="1"/>
  <c r="BE23" i="1" s="1"/>
  <c r="C19" i="10"/>
  <c r="B106" i="10" s="1"/>
  <c r="B19" i="10"/>
  <c r="B42" i="10" s="1"/>
  <c r="T14" i="10"/>
  <c r="B85" i="10" s="1"/>
  <c r="V9" i="10"/>
  <c r="B209" i="10" s="1"/>
  <c r="T9" i="10"/>
  <c r="B81" i="10" s="1"/>
  <c r="O15" i="10"/>
  <c r="B166" i="10" s="1"/>
  <c r="V7" i="10"/>
  <c r="B207" i="10" s="1"/>
  <c r="T7" i="10"/>
  <c r="B79" i="10" s="1"/>
  <c r="T10" i="10"/>
  <c r="B82" i="10" s="1"/>
  <c r="U10" i="10"/>
  <c r="B194" i="10" s="1"/>
  <c r="V10" i="10"/>
  <c r="B210" i="10" s="1"/>
  <c r="O12" i="10"/>
  <c r="B163" i="10" s="1"/>
  <c r="O16" i="10"/>
  <c r="B167" i="10" s="1"/>
  <c r="P12" i="10"/>
  <c r="B179" i="10" s="1"/>
  <c r="N9" i="10"/>
  <c r="B65" i="10" s="1"/>
  <c r="P9" i="10"/>
  <c r="B177" i="10" s="1"/>
  <c r="O8" i="10"/>
  <c r="B160" i="10" s="1"/>
  <c r="P15" i="10"/>
  <c r="B182" i="10" s="1"/>
  <c r="P19" i="10"/>
  <c r="B186" i="10" s="1"/>
  <c r="O19" i="10"/>
  <c r="B170" i="10" s="1"/>
  <c r="P8" i="10"/>
  <c r="B176" i="10" s="1"/>
  <c r="P16" i="10"/>
  <c r="B183" i="10" s="1"/>
  <c r="N13" i="10"/>
  <c r="B68" i="10" s="1"/>
  <c r="O13" i="10"/>
  <c r="B164" i="10" s="1"/>
  <c r="BD17" i="1"/>
  <c r="BE17" i="1" s="1"/>
  <c r="BD24" i="1"/>
  <c r="BE24" i="1" s="1"/>
  <c r="BD34" i="1"/>
  <c r="BE34" i="1" s="1"/>
  <c r="BD20" i="1"/>
  <c r="BE20" i="1" s="1"/>
  <c r="BD18" i="1"/>
  <c r="BE18" i="1" s="1"/>
  <c r="BD22" i="1"/>
  <c r="BE22" i="1" s="1"/>
  <c r="BD21" i="1"/>
  <c r="BE21" i="1" s="1"/>
  <c r="P14" i="10"/>
  <c r="B181" i="10" s="1"/>
  <c r="N14" i="10"/>
  <c r="B69" i="10" s="1"/>
  <c r="O14" i="10"/>
  <c r="B165" i="10" s="1"/>
  <c r="BD25" i="1"/>
  <c r="BE25" i="1" s="1"/>
  <c r="BD19" i="1"/>
  <c r="BE19" i="1" s="1"/>
  <c r="N17" i="10"/>
  <c r="B72" i="10" s="1"/>
  <c r="P17" i="10"/>
  <c r="B184" i="10" s="1"/>
  <c r="C14" i="10"/>
  <c r="B101" i="10" s="1"/>
  <c r="BD27" i="1"/>
  <c r="BE27" i="1" s="1"/>
  <c r="BD35" i="1"/>
  <c r="BE35" i="1" s="1"/>
  <c r="BD31" i="1"/>
  <c r="BE31" i="1" s="1"/>
  <c r="BD36" i="1"/>
  <c r="BE36" i="1" s="1"/>
  <c r="O7" i="10"/>
  <c r="B159" i="10" s="1"/>
  <c r="BD29" i="1"/>
  <c r="BE29" i="1" s="1"/>
  <c r="BD33" i="1"/>
  <c r="BE33" i="1" s="1"/>
  <c r="BD32" i="1"/>
  <c r="BE32" i="1" s="1"/>
  <c r="BD37" i="1"/>
  <c r="BE37" i="1" s="1"/>
  <c r="P7" i="10"/>
  <c r="B175" i="10" s="1"/>
  <c r="BD30" i="1"/>
  <c r="BE30" i="1" s="1"/>
  <c r="D14" i="10"/>
  <c r="B117" i="10" s="1"/>
  <c r="BD38" i="1"/>
  <c r="BE38" i="1" s="1"/>
  <c r="BD26" i="1"/>
  <c r="BE26" i="1" s="1"/>
  <c r="B14" i="10"/>
  <c r="B37" i="10" s="1"/>
  <c r="BD28" i="1"/>
  <c r="BE28" i="1" s="1"/>
  <c r="A46" i="12" l="1"/>
  <c r="L17" i="11"/>
  <c r="A41" i="12"/>
  <c r="L28" i="11"/>
  <c r="L12" i="11"/>
  <c r="A58" i="12"/>
  <c r="A37" i="12"/>
  <c r="L16" i="11"/>
  <c r="A56" i="12"/>
  <c r="L35" i="11"/>
  <c r="L59" i="11"/>
  <c r="A52" i="12"/>
  <c r="A47" i="12"/>
  <c r="L7" i="11"/>
  <c r="L40" i="11"/>
  <c r="A22" i="12"/>
  <c r="L14" i="11"/>
  <c r="L25" i="11"/>
  <c r="A18" i="12"/>
  <c r="L42" i="11"/>
  <c r="L19" i="11"/>
  <c r="L54" i="11"/>
  <c r="A49" i="12"/>
  <c r="A36" i="12"/>
  <c r="L23" i="11"/>
  <c r="A21" i="12"/>
  <c r="A45" i="12"/>
  <c r="L24" i="11"/>
  <c r="L43" i="11"/>
  <c r="L30" i="11"/>
  <c r="A60" i="12"/>
  <c r="L31" i="11"/>
  <c r="A55" i="12"/>
  <c r="A15" i="12"/>
  <c r="A26" i="12"/>
  <c r="A13" i="12"/>
  <c r="A62" i="12"/>
  <c r="L9" i="11"/>
  <c r="A57" i="12"/>
  <c r="A50" i="12"/>
  <c r="A29" i="12"/>
  <c r="A53" i="12"/>
  <c r="L48" i="11"/>
  <c r="A27" i="12"/>
  <c r="L20" i="11"/>
  <c r="L44" i="11"/>
  <c r="A63" i="12"/>
  <c r="L61" i="11"/>
  <c r="A32" i="12"/>
  <c r="A51" i="12"/>
  <c r="A11" i="12"/>
  <c r="A38" i="12"/>
  <c r="L39" i="11"/>
  <c r="L10" i="11"/>
  <c r="A34" i="12"/>
  <c r="A8" i="12"/>
  <c r="L64" i="11"/>
  <c r="L66" i="11"/>
  <c r="L65" i="11"/>
  <c r="L56" i="11"/>
  <c r="A10" i="12"/>
  <c r="A25" i="12"/>
  <c r="L57" i="11" l="1"/>
  <c r="A12" i="12"/>
  <c r="A30" i="12"/>
  <c r="L29" i="11"/>
  <c r="L15" i="11"/>
  <c r="L21" i="11"/>
  <c r="L53" i="11"/>
  <c r="L11" i="11"/>
  <c r="L55" i="11"/>
  <c r="L38" i="11"/>
  <c r="A64" i="12"/>
  <c r="A33" i="12"/>
  <c r="L33" i="11"/>
  <c r="L34" i="11"/>
  <c r="L51" i="11"/>
  <c r="A66" i="12"/>
  <c r="A54" i="12"/>
  <c r="A19" i="12"/>
  <c r="L36" i="11"/>
  <c r="L52" i="11"/>
  <c r="A16" i="12"/>
  <c r="L47" i="11"/>
  <c r="L46" i="11"/>
  <c r="L26" i="11"/>
  <c r="A20" i="12"/>
  <c r="L45" i="11"/>
  <c r="A39" i="12"/>
  <c r="L60" i="11"/>
  <c r="A14" i="12"/>
  <c r="A31" i="12"/>
  <c r="A40" i="12"/>
  <c r="L50" i="11"/>
  <c r="A44" i="12"/>
  <c r="A61" i="12"/>
  <c r="A48" i="12"/>
  <c r="L13" i="11"/>
  <c r="L49" i="11"/>
  <c r="L63" i="11"/>
  <c r="A9" i="12"/>
  <c r="A65" i="12"/>
  <c r="A28" i="12"/>
  <c r="A43" i="12"/>
  <c r="A35" i="12"/>
  <c r="A42" i="12"/>
  <c r="A24" i="12"/>
  <c r="A59" i="12"/>
  <c r="L8" i="11"/>
  <c r="L27" i="11"/>
  <c r="A17" i="12"/>
  <c r="L58" i="11"/>
  <c r="A23" i="12"/>
  <c r="L22" i="11"/>
  <c r="L41" i="11"/>
  <c r="A7" i="12"/>
  <c r="L37" i="11"/>
  <c r="D6" i="11"/>
  <c r="A6" i="12"/>
  <c r="E6" i="11"/>
  <c r="Q6" i="11"/>
  <c r="L6" i="11"/>
  <c r="R6" i="11"/>
  <c r="G6" i="11"/>
  <c r="F6" i="11"/>
  <c r="K6" i="11"/>
  <c r="J6" i="11"/>
  <c r="L62" i="11"/>
  <c r="L18" i="11"/>
  <c r="D5" i="11"/>
  <c r="A5" i="12"/>
  <c r="R5" i="11"/>
  <c r="Q5" i="11"/>
  <c r="E5" i="11"/>
  <c r="L5" i="11"/>
  <c r="G5" i="11"/>
  <c r="F5" i="11"/>
  <c r="K5" i="11"/>
  <c r="J5" i="11"/>
  <c r="L32" i="11"/>
  <c r="Q4" i="11"/>
  <c r="R4" i="11"/>
  <c r="A4" i="12"/>
  <c r="E4" i="11"/>
  <c r="D4" i="11"/>
  <c r="L4" i="11"/>
  <c r="F4" i="11"/>
  <c r="G4" i="11"/>
  <c r="K4" i="11"/>
  <c r="J4" i="11"/>
  <c r="R3" i="11"/>
  <c r="Q3" i="11"/>
  <c r="A3" i="12"/>
  <c r="E3" i="11"/>
  <c r="D3" i="11"/>
  <c r="L3" i="11"/>
  <c r="G3" i="11"/>
  <c r="F3" i="11"/>
  <c r="J3" i="11"/>
  <c r="K3" i="11"/>
  <c r="A146" i="12"/>
  <c r="L146" i="11"/>
  <c r="R146" i="11"/>
  <c r="Q146" i="11"/>
  <c r="D146" i="11"/>
  <c r="E146" i="11"/>
  <c r="G146" i="11"/>
  <c r="F146" i="11"/>
  <c r="J146" i="11"/>
  <c r="K146" i="11"/>
  <c r="Q121" i="11"/>
  <c r="A121" i="12"/>
  <c r="L121" i="11"/>
  <c r="R121" i="11"/>
  <c r="D121" i="11"/>
  <c r="E121" i="11"/>
  <c r="G121" i="11"/>
  <c r="F121" i="11"/>
  <c r="K121" i="11"/>
  <c r="J121" i="11"/>
  <c r="Q64" i="11"/>
  <c r="R64" i="11"/>
  <c r="D64" i="11"/>
  <c r="E64" i="11"/>
  <c r="F64" i="11"/>
  <c r="G64" i="11"/>
  <c r="K64" i="11"/>
  <c r="J64" i="11"/>
  <c r="R34" i="11"/>
  <c r="Q34" i="11"/>
  <c r="E34" i="11"/>
  <c r="D34" i="11"/>
  <c r="F34" i="11"/>
  <c r="G34" i="11"/>
  <c r="K34" i="11"/>
  <c r="J34" i="11"/>
  <c r="Q38" i="11"/>
  <c r="R38" i="11"/>
  <c r="E38" i="11"/>
  <c r="D38" i="11"/>
  <c r="G38" i="11"/>
  <c r="F38" i="11"/>
  <c r="J38" i="11"/>
  <c r="K38" i="11"/>
  <c r="L185" i="11"/>
  <c r="Q185" i="11"/>
  <c r="A185" i="12"/>
  <c r="R185" i="11"/>
  <c r="E185" i="11"/>
  <c r="D185" i="11"/>
  <c r="G185" i="11"/>
  <c r="F185" i="11"/>
  <c r="K185" i="11"/>
  <c r="J185" i="11"/>
  <c r="A169" i="12"/>
  <c r="Q169" i="11"/>
  <c r="L169" i="11"/>
  <c r="R169" i="11"/>
  <c r="E169" i="11"/>
  <c r="D169" i="11"/>
  <c r="G169" i="11"/>
  <c r="F169" i="11"/>
  <c r="K169" i="11"/>
  <c r="J169" i="11"/>
  <c r="A111" i="12"/>
  <c r="R111" i="11"/>
  <c r="Q111" i="11"/>
  <c r="L111" i="11"/>
  <c r="D111" i="11"/>
  <c r="E111" i="11"/>
  <c r="G111" i="11"/>
  <c r="F111" i="11"/>
  <c r="K111" i="11"/>
  <c r="J111" i="11"/>
  <c r="A179" i="12"/>
  <c r="R179" i="11"/>
  <c r="Q179" i="11"/>
  <c r="L179" i="11"/>
  <c r="D179" i="11"/>
  <c r="E179" i="11"/>
  <c r="G179" i="11"/>
  <c r="F179" i="11"/>
  <c r="J179" i="11"/>
  <c r="K179" i="11"/>
  <c r="A155" i="12"/>
  <c r="Q155" i="11"/>
  <c r="L155" i="11"/>
  <c r="R155" i="11"/>
  <c r="D155" i="11"/>
  <c r="E155" i="11"/>
  <c r="F155" i="11"/>
  <c r="G155" i="11"/>
  <c r="J155" i="11"/>
  <c r="K155" i="11"/>
  <c r="R15" i="11"/>
  <c r="Q15" i="11"/>
  <c r="E15" i="11"/>
  <c r="D15" i="11"/>
  <c r="F15" i="11"/>
  <c r="G15" i="11"/>
  <c r="K15" i="11"/>
  <c r="J15" i="11"/>
  <c r="A143" i="12"/>
  <c r="Q143" i="11"/>
  <c r="R143" i="11"/>
  <c r="L143" i="11"/>
  <c r="E143" i="11"/>
  <c r="D143" i="11"/>
  <c r="G143" i="11"/>
  <c r="F143" i="11"/>
  <c r="K143" i="11"/>
  <c r="J143" i="11"/>
  <c r="R21" i="11"/>
  <c r="Q21" i="11"/>
  <c r="E21" i="11"/>
  <c r="D21" i="11"/>
  <c r="G21" i="11"/>
  <c r="F21" i="11"/>
  <c r="J21" i="11"/>
  <c r="K21" i="11"/>
  <c r="A107" i="12"/>
  <c r="R107" i="11"/>
  <c r="Q107" i="11"/>
  <c r="L107" i="11"/>
  <c r="E107" i="11"/>
  <c r="D107" i="11"/>
  <c r="G107" i="11"/>
  <c r="F107" i="11"/>
  <c r="J107" i="11"/>
  <c r="K107" i="11"/>
  <c r="L166" i="11"/>
  <c r="A166" i="12"/>
  <c r="R166" i="11"/>
  <c r="Q166" i="11"/>
  <c r="D166" i="11"/>
  <c r="E166" i="11"/>
  <c r="F166" i="11"/>
  <c r="G166" i="11"/>
  <c r="K166" i="11"/>
  <c r="J166" i="11"/>
  <c r="R78" i="11"/>
  <c r="A78" i="12"/>
  <c r="L78" i="11"/>
  <c r="Q78" i="11"/>
  <c r="D78" i="11"/>
  <c r="E78" i="11"/>
  <c r="F78" i="11"/>
  <c r="G78" i="11"/>
  <c r="K78" i="11"/>
  <c r="J78" i="11"/>
  <c r="A175" i="12"/>
  <c r="Q175" i="11"/>
  <c r="L175" i="11"/>
  <c r="R175" i="11"/>
  <c r="E175" i="11"/>
  <c r="D175" i="11"/>
  <c r="F175" i="11"/>
  <c r="G175" i="11"/>
  <c r="K175" i="11"/>
  <c r="J175" i="11"/>
  <c r="A138" i="12"/>
  <c r="R138" i="11"/>
  <c r="L138" i="11"/>
  <c r="Q138" i="11"/>
  <c r="E138" i="11"/>
  <c r="D138" i="11"/>
  <c r="F138" i="11"/>
  <c r="G138" i="11"/>
  <c r="K138" i="11"/>
  <c r="J138" i="11"/>
  <c r="Q56" i="11"/>
  <c r="R56" i="11"/>
  <c r="D56" i="11"/>
  <c r="E56" i="11"/>
  <c r="F56" i="11"/>
  <c r="G56" i="11"/>
  <c r="K56" i="11"/>
  <c r="J56" i="11"/>
  <c r="A135" i="12"/>
  <c r="L135" i="11"/>
  <c r="R135" i="11"/>
  <c r="Q135" i="11"/>
  <c r="D135" i="11"/>
  <c r="E135" i="11"/>
  <c r="G135" i="11"/>
  <c r="F135" i="11"/>
  <c r="J135" i="11"/>
  <c r="K135" i="11"/>
  <c r="Q145" i="11"/>
  <c r="A145" i="12"/>
  <c r="R145" i="11"/>
  <c r="L145" i="11"/>
  <c r="D145" i="11"/>
  <c r="E145" i="11"/>
  <c r="G145" i="11"/>
  <c r="F145" i="11"/>
  <c r="J145" i="11"/>
  <c r="K145" i="11"/>
  <c r="Q90" i="11"/>
  <c r="A90" i="12"/>
  <c r="R90" i="11"/>
  <c r="L90" i="11"/>
  <c r="D90" i="11"/>
  <c r="E90" i="11"/>
  <c r="G90" i="11"/>
  <c r="F90" i="11"/>
  <c r="J90" i="11"/>
  <c r="K90" i="11"/>
  <c r="Q89" i="11"/>
  <c r="R89" i="11"/>
  <c r="A89" i="12"/>
  <c r="L89" i="11"/>
  <c r="E89" i="11"/>
  <c r="D89" i="11"/>
  <c r="G89" i="11"/>
  <c r="F89" i="11"/>
  <c r="K89" i="11"/>
  <c r="J89" i="11"/>
  <c r="A168" i="12"/>
  <c r="Q168" i="11"/>
  <c r="R168" i="11"/>
  <c r="L168" i="11"/>
  <c r="D168" i="11"/>
  <c r="E168" i="11"/>
  <c r="G168" i="11"/>
  <c r="F168" i="11"/>
  <c r="J168" i="11"/>
  <c r="K168" i="11"/>
  <c r="A152" i="12"/>
  <c r="L152" i="11"/>
  <c r="Q152" i="11"/>
  <c r="R152" i="11"/>
  <c r="D152" i="11"/>
  <c r="E152" i="11"/>
  <c r="G152" i="11"/>
  <c r="F152" i="11"/>
  <c r="K152" i="11"/>
  <c r="J152" i="11"/>
  <c r="A164" i="12"/>
  <c r="Q164" i="11"/>
  <c r="L164" i="11"/>
  <c r="R164" i="11"/>
  <c r="D164" i="11"/>
  <c r="E164" i="11"/>
  <c r="F164" i="11"/>
  <c r="G164" i="11"/>
  <c r="J164" i="11"/>
  <c r="K164" i="11"/>
  <c r="R10" i="11"/>
  <c r="Q10" i="11"/>
  <c r="D10" i="11"/>
  <c r="E10" i="11"/>
  <c r="G10" i="11"/>
  <c r="F10" i="11"/>
  <c r="K10" i="11"/>
  <c r="J10" i="11"/>
  <c r="Q11" i="11"/>
  <c r="R11" i="11"/>
  <c r="E11" i="11"/>
  <c r="D11" i="11"/>
  <c r="F11" i="11"/>
  <c r="G11" i="11"/>
  <c r="J11" i="11"/>
  <c r="K11" i="11"/>
  <c r="A142" i="12"/>
  <c r="L142" i="11"/>
  <c r="Q142" i="11"/>
  <c r="R142" i="11"/>
  <c r="E142" i="11"/>
  <c r="D142" i="11"/>
  <c r="G142" i="11"/>
  <c r="F142" i="11"/>
  <c r="K142" i="11"/>
  <c r="J142" i="11"/>
  <c r="A124" i="12"/>
  <c r="Q124" i="11"/>
  <c r="L124" i="11"/>
  <c r="R124" i="11"/>
  <c r="E124" i="11"/>
  <c r="D124" i="11"/>
  <c r="F124" i="11"/>
  <c r="G124" i="11"/>
  <c r="K124" i="11"/>
  <c r="J124" i="11"/>
  <c r="R53" i="11"/>
  <c r="Q53" i="11"/>
  <c r="E53" i="11"/>
  <c r="D53" i="11"/>
  <c r="G53" i="11"/>
  <c r="F53" i="11"/>
  <c r="K53" i="11"/>
  <c r="J53" i="11"/>
  <c r="Q57" i="11"/>
  <c r="R57" i="11"/>
  <c r="D57" i="11"/>
  <c r="E57" i="11"/>
  <c r="F57" i="11"/>
  <c r="G57" i="11"/>
  <c r="K57" i="11"/>
  <c r="J57" i="11"/>
  <c r="A115" i="12"/>
  <c r="Q115" i="11"/>
  <c r="L115" i="11"/>
  <c r="R115" i="11"/>
  <c r="E115" i="11"/>
  <c r="D115" i="11"/>
  <c r="G115" i="11"/>
  <c r="F115" i="11"/>
  <c r="J115" i="11"/>
  <c r="K115" i="11"/>
  <c r="R55" i="11"/>
  <c r="Q55" i="11"/>
  <c r="E55" i="11"/>
  <c r="D55" i="11"/>
  <c r="F55" i="11"/>
  <c r="G55" i="11"/>
  <c r="K55" i="11"/>
  <c r="J55" i="11"/>
  <c r="Q30" i="11"/>
  <c r="R30" i="11"/>
  <c r="E30" i="11"/>
  <c r="D30" i="11"/>
  <c r="G30" i="11"/>
  <c r="F30" i="11"/>
  <c r="K30" i="11"/>
  <c r="J30" i="11"/>
  <c r="A113" i="12"/>
  <c r="L113" i="11"/>
  <c r="Q113" i="11"/>
  <c r="R113" i="11"/>
  <c r="E113" i="11"/>
  <c r="D113" i="11"/>
  <c r="G113" i="11"/>
  <c r="F113" i="11"/>
  <c r="K113" i="11"/>
  <c r="J113" i="11"/>
  <c r="A178" i="12"/>
  <c r="R178" i="11"/>
  <c r="Q178" i="11"/>
  <c r="L178" i="11"/>
  <c r="E178" i="11"/>
  <c r="D178" i="11"/>
  <c r="F178" i="11"/>
  <c r="G178" i="11"/>
  <c r="K178" i="11"/>
  <c r="J178" i="11"/>
  <c r="L174" i="11"/>
  <c r="A174" i="12"/>
  <c r="R174" i="11"/>
  <c r="Q174" i="11"/>
  <c r="E174" i="11"/>
  <c r="D174" i="11"/>
  <c r="G174" i="11"/>
  <c r="F174" i="11"/>
  <c r="J174" i="11"/>
  <c r="K174" i="11"/>
  <c r="R25" i="11"/>
  <c r="Q25" i="11"/>
  <c r="E25" i="11"/>
  <c r="D25" i="11"/>
  <c r="F25" i="11"/>
  <c r="G25" i="11"/>
  <c r="K25" i="11"/>
  <c r="J25" i="11"/>
  <c r="A128" i="12"/>
  <c r="Q128" i="11"/>
  <c r="R128" i="11"/>
  <c r="L128" i="11"/>
  <c r="E128" i="11"/>
  <c r="D128" i="11"/>
  <c r="G128" i="11"/>
  <c r="F128" i="11"/>
  <c r="K128" i="11"/>
  <c r="J128" i="11"/>
  <c r="A132" i="12"/>
  <c r="R132" i="11"/>
  <c r="L132" i="11"/>
  <c r="Q132" i="11"/>
  <c r="E132" i="11"/>
  <c r="D132" i="11"/>
  <c r="G132" i="11"/>
  <c r="F132" i="11"/>
  <c r="K132" i="11"/>
  <c r="J132" i="11"/>
  <c r="A139" i="12"/>
  <c r="R139" i="11"/>
  <c r="Q139" i="11"/>
  <c r="L139" i="11"/>
  <c r="D139" i="11"/>
  <c r="E139" i="11"/>
  <c r="G139" i="11"/>
  <c r="F139" i="11"/>
  <c r="K139" i="11"/>
  <c r="J139" i="11"/>
  <c r="Q12" i="11"/>
  <c r="R12" i="11"/>
  <c r="E12" i="11"/>
  <c r="D12" i="11"/>
  <c r="G12" i="11"/>
  <c r="F12" i="11"/>
  <c r="K12" i="11"/>
  <c r="J12" i="11"/>
  <c r="Q102" i="11"/>
  <c r="A102" i="12"/>
  <c r="R102" i="11"/>
  <c r="L102" i="11"/>
  <c r="D102" i="11"/>
  <c r="E102" i="11"/>
  <c r="G102" i="11"/>
  <c r="F102" i="11"/>
  <c r="J102" i="11"/>
  <c r="K102" i="11"/>
  <c r="R69" i="11"/>
  <c r="Q69" i="11"/>
  <c r="A69" i="12"/>
  <c r="L69" i="11"/>
  <c r="E69" i="11"/>
  <c r="D69" i="11"/>
  <c r="F69" i="11"/>
  <c r="G69" i="11"/>
  <c r="K69" i="11"/>
  <c r="J69" i="11"/>
  <c r="R70" i="11"/>
  <c r="Q70" i="11"/>
  <c r="A70" i="12"/>
  <c r="L70" i="11"/>
  <c r="D70" i="11"/>
  <c r="E70" i="11"/>
  <c r="G70" i="11"/>
  <c r="F70" i="11"/>
  <c r="J70" i="11"/>
  <c r="K70" i="11"/>
  <c r="Q93" i="11"/>
  <c r="A93" i="12"/>
  <c r="L93" i="11"/>
  <c r="R93" i="11"/>
  <c r="E93" i="11"/>
  <c r="D93" i="11"/>
  <c r="F93" i="11"/>
  <c r="G93" i="11"/>
  <c r="K93" i="11"/>
  <c r="J93" i="11"/>
  <c r="Q66" i="11"/>
  <c r="R66" i="11"/>
  <c r="E66" i="11"/>
  <c r="D66" i="11"/>
  <c r="F66" i="11"/>
  <c r="G66" i="11"/>
  <c r="J66" i="11"/>
  <c r="K66" i="11"/>
  <c r="A157" i="12"/>
  <c r="R157" i="11"/>
  <c r="Q157" i="11"/>
  <c r="L157" i="11"/>
  <c r="E157" i="11"/>
  <c r="D157" i="11"/>
  <c r="G157" i="11"/>
  <c r="F157" i="11"/>
  <c r="J157" i="11"/>
  <c r="K157" i="11"/>
  <c r="R39" i="11"/>
  <c r="Q39" i="11"/>
  <c r="E39" i="11"/>
  <c r="D39" i="11"/>
  <c r="G39" i="11"/>
  <c r="F39" i="11"/>
  <c r="J39" i="11"/>
  <c r="K39" i="11"/>
  <c r="Q51" i="11"/>
  <c r="R51" i="11"/>
  <c r="E51" i="11"/>
  <c r="D51" i="11"/>
  <c r="G51" i="11"/>
  <c r="F51" i="11"/>
  <c r="K51" i="11"/>
  <c r="J51" i="11"/>
  <c r="A125" i="12"/>
  <c r="Q125" i="11"/>
  <c r="L125" i="11"/>
  <c r="R125" i="11"/>
  <c r="E125" i="11"/>
  <c r="D125" i="11"/>
  <c r="F125" i="11"/>
  <c r="G125" i="11"/>
  <c r="J125" i="11"/>
  <c r="K125" i="11"/>
  <c r="A171" i="12"/>
  <c r="R171" i="11"/>
  <c r="L171" i="11"/>
  <c r="Q171" i="11"/>
  <c r="E171" i="11"/>
  <c r="D171" i="11"/>
  <c r="G171" i="11"/>
  <c r="F171" i="11"/>
  <c r="K171" i="11"/>
  <c r="J171" i="11"/>
  <c r="R29" i="11"/>
  <c r="Q29" i="11"/>
  <c r="E29" i="11"/>
  <c r="D29" i="11"/>
  <c r="F29" i="11"/>
  <c r="G29" i="11"/>
  <c r="J29" i="11"/>
  <c r="K29" i="11"/>
  <c r="Q33" i="11"/>
  <c r="R33" i="11"/>
  <c r="D33" i="11"/>
  <c r="E33" i="11"/>
  <c r="G33" i="11"/>
  <c r="F33" i="11"/>
  <c r="K33" i="11"/>
  <c r="J33" i="11"/>
  <c r="Q88" i="11"/>
  <c r="A88" i="12"/>
  <c r="R88" i="11"/>
  <c r="L88" i="11"/>
  <c r="E88" i="11"/>
  <c r="D88" i="11"/>
  <c r="F88" i="11"/>
  <c r="G88" i="11"/>
  <c r="J88" i="11"/>
  <c r="K88" i="11"/>
  <c r="R31" i="11"/>
  <c r="Q31" i="11"/>
  <c r="E31" i="11"/>
  <c r="D31" i="11"/>
  <c r="G31" i="11"/>
  <c r="F31" i="11"/>
  <c r="J31" i="11"/>
  <c r="K31" i="11"/>
  <c r="Q147" i="11"/>
  <c r="A147" i="12"/>
  <c r="L147" i="11"/>
  <c r="R147" i="11"/>
  <c r="E147" i="11"/>
  <c r="D147" i="11"/>
  <c r="F147" i="11"/>
  <c r="G147" i="11"/>
  <c r="K147" i="11"/>
  <c r="J147" i="11"/>
  <c r="A163" i="12"/>
  <c r="L163" i="11"/>
  <c r="R163" i="11"/>
  <c r="Q163" i="11"/>
  <c r="D163" i="11"/>
  <c r="E163" i="11"/>
  <c r="G163" i="11"/>
  <c r="F163" i="11"/>
  <c r="J163" i="11"/>
  <c r="K163" i="11"/>
  <c r="Q54" i="11"/>
  <c r="R54" i="11"/>
  <c r="E54" i="11"/>
  <c r="D54" i="11"/>
  <c r="F54" i="11"/>
  <c r="G54" i="11"/>
  <c r="J54" i="11"/>
  <c r="K54" i="11"/>
  <c r="A67" i="12"/>
  <c r="Q67" i="11"/>
  <c r="L67" i="11"/>
  <c r="R67" i="11"/>
  <c r="D67" i="11"/>
  <c r="E67" i="11"/>
  <c r="G67" i="11"/>
  <c r="F67" i="11"/>
  <c r="K67" i="11"/>
  <c r="J67" i="11"/>
  <c r="R14" i="11"/>
  <c r="Q14" i="11"/>
  <c r="D14" i="11"/>
  <c r="E14" i="11"/>
  <c r="G14" i="11"/>
  <c r="F14" i="11"/>
  <c r="K14" i="11"/>
  <c r="J14" i="11"/>
  <c r="A103" i="12"/>
  <c r="R103" i="11"/>
  <c r="Q103" i="11"/>
  <c r="L103" i="11"/>
  <c r="D103" i="11"/>
  <c r="E103" i="11"/>
  <c r="F103" i="11"/>
  <c r="G103" i="11"/>
  <c r="J103" i="11"/>
  <c r="K103" i="11"/>
  <c r="A173" i="12"/>
  <c r="Q173" i="11"/>
  <c r="R173" i="11"/>
  <c r="L173" i="11"/>
  <c r="E173" i="11"/>
  <c r="D173" i="11"/>
  <c r="F173" i="11"/>
  <c r="G173" i="11"/>
  <c r="J173" i="11"/>
  <c r="K173" i="11"/>
  <c r="Q16" i="11"/>
  <c r="R16" i="11"/>
  <c r="D16" i="11"/>
  <c r="E16" i="11"/>
  <c r="F16" i="11"/>
  <c r="G16" i="11"/>
  <c r="K16" i="11"/>
  <c r="J16" i="11"/>
  <c r="A73" i="12"/>
  <c r="L73" i="11"/>
  <c r="R73" i="11"/>
  <c r="Q73" i="11"/>
  <c r="E73" i="11"/>
  <c r="D73" i="11"/>
  <c r="F73" i="11"/>
  <c r="G73" i="11"/>
  <c r="J73" i="11"/>
  <c r="K73" i="11"/>
  <c r="A186" i="12"/>
  <c r="R186" i="11"/>
  <c r="L186" i="11"/>
  <c r="Q186" i="11"/>
  <c r="E186" i="11"/>
  <c r="D186" i="11"/>
  <c r="F186" i="11"/>
  <c r="G186" i="11"/>
  <c r="K186" i="11"/>
  <c r="J186" i="11"/>
  <c r="A84" i="12"/>
  <c r="Q84" i="11"/>
  <c r="L84" i="11"/>
  <c r="R84" i="11"/>
  <c r="D84" i="11"/>
  <c r="E84" i="11"/>
  <c r="F84" i="11"/>
  <c r="G84" i="11"/>
  <c r="J84" i="11"/>
  <c r="K84" i="11"/>
  <c r="R110" i="11"/>
  <c r="A110" i="12"/>
  <c r="L110" i="11"/>
  <c r="Q110" i="11"/>
  <c r="D110" i="11"/>
  <c r="E110" i="11"/>
  <c r="G110" i="11"/>
  <c r="F110" i="11"/>
  <c r="K110" i="11"/>
  <c r="J110" i="11"/>
  <c r="L190" i="11"/>
  <c r="A190" i="12"/>
  <c r="R190" i="11"/>
  <c r="Q190" i="11"/>
  <c r="D190" i="11"/>
  <c r="E190" i="11"/>
  <c r="G190" i="11"/>
  <c r="F190" i="11"/>
  <c r="K190" i="11"/>
  <c r="J190" i="11"/>
  <c r="L92" i="11"/>
  <c r="A92" i="12"/>
  <c r="Q92" i="11"/>
  <c r="R92" i="11"/>
  <c r="E92" i="11"/>
  <c r="D92" i="11"/>
  <c r="G92" i="11"/>
  <c r="F92" i="11"/>
  <c r="J92" i="11"/>
  <c r="K92" i="11"/>
  <c r="L182" i="11"/>
  <c r="A182" i="12"/>
  <c r="Q182" i="11"/>
  <c r="R182" i="11"/>
  <c r="D182" i="11"/>
  <c r="E182" i="11"/>
  <c r="G182" i="11"/>
  <c r="F182" i="11"/>
  <c r="J182" i="11"/>
  <c r="K182" i="11"/>
  <c r="Q126" i="11"/>
  <c r="A126" i="12"/>
  <c r="L126" i="11"/>
  <c r="R126" i="11"/>
  <c r="D126" i="11"/>
  <c r="E126" i="11"/>
  <c r="G126" i="11"/>
  <c r="F126" i="11"/>
  <c r="K126" i="11"/>
  <c r="J126" i="11"/>
  <c r="A123" i="12"/>
  <c r="R123" i="11"/>
  <c r="Q123" i="11"/>
  <c r="L123" i="11"/>
  <c r="E123" i="11"/>
  <c r="D123" i="11"/>
  <c r="G123" i="11"/>
  <c r="F123" i="11"/>
  <c r="K123" i="11"/>
  <c r="J123" i="11"/>
  <c r="R63" i="11"/>
  <c r="Q63" i="11"/>
  <c r="E63" i="11"/>
  <c r="D63" i="11"/>
  <c r="G63" i="11"/>
  <c r="F63" i="11"/>
  <c r="K63" i="11"/>
  <c r="J63" i="11"/>
  <c r="A187" i="12"/>
  <c r="L187" i="11"/>
  <c r="Q187" i="11"/>
  <c r="R187" i="11"/>
  <c r="E187" i="11"/>
  <c r="D187" i="11"/>
  <c r="F187" i="11"/>
  <c r="G187" i="11"/>
  <c r="J187" i="11"/>
  <c r="K187" i="11"/>
  <c r="R50" i="11"/>
  <c r="Q50" i="11"/>
  <c r="E50" i="11"/>
  <c r="D50" i="11"/>
  <c r="G50" i="11"/>
  <c r="F50" i="11"/>
  <c r="K50" i="11"/>
  <c r="J50" i="11"/>
  <c r="Q9" i="11"/>
  <c r="R9" i="11"/>
  <c r="E9" i="11"/>
  <c r="D9" i="11"/>
  <c r="F9" i="11"/>
  <c r="G9" i="11"/>
  <c r="J9" i="11"/>
  <c r="K9" i="11"/>
  <c r="R13" i="11"/>
  <c r="Q13" i="11"/>
  <c r="E13" i="11"/>
  <c r="D13" i="11"/>
  <c r="F13" i="11"/>
  <c r="G13" i="11"/>
  <c r="K13" i="11"/>
  <c r="J13" i="11"/>
  <c r="Q60" i="11"/>
  <c r="R60" i="11"/>
  <c r="D60" i="11"/>
  <c r="E60" i="11"/>
  <c r="G60" i="11"/>
  <c r="F60" i="11"/>
  <c r="J60" i="11"/>
  <c r="K60" i="11"/>
  <c r="Q43" i="11"/>
  <c r="R43" i="11"/>
  <c r="E43" i="11"/>
  <c r="D43" i="11"/>
  <c r="G43" i="11"/>
  <c r="F43" i="11"/>
  <c r="J43" i="11"/>
  <c r="K43" i="11"/>
  <c r="L177" i="11"/>
  <c r="Q177" i="11"/>
  <c r="R177" i="11"/>
  <c r="A177" i="12"/>
  <c r="D177" i="11"/>
  <c r="E177" i="11"/>
  <c r="G177" i="11"/>
  <c r="F177" i="11"/>
  <c r="J177" i="11"/>
  <c r="K177" i="11"/>
  <c r="A194" i="12"/>
  <c r="R194" i="11"/>
  <c r="Q194" i="11"/>
  <c r="L194" i="11"/>
  <c r="E194" i="11"/>
  <c r="D194" i="11"/>
  <c r="F194" i="11"/>
  <c r="G194" i="11"/>
  <c r="K194" i="11"/>
  <c r="J194" i="11"/>
  <c r="R42" i="11"/>
  <c r="Q42" i="11"/>
  <c r="E42" i="11"/>
  <c r="D42" i="11"/>
  <c r="F42" i="11"/>
  <c r="G42" i="11"/>
  <c r="J42" i="11"/>
  <c r="K42" i="11"/>
  <c r="A101" i="12"/>
  <c r="R101" i="11"/>
  <c r="L101" i="11"/>
  <c r="Q101" i="11"/>
  <c r="E101" i="11"/>
  <c r="D101" i="11"/>
  <c r="F101" i="11"/>
  <c r="G101" i="11"/>
  <c r="J101" i="11"/>
  <c r="K101" i="11"/>
  <c r="Q181" i="11"/>
  <c r="A181" i="12"/>
  <c r="R181" i="11"/>
  <c r="L181" i="11"/>
  <c r="E181" i="11"/>
  <c r="D181" i="11"/>
  <c r="F181" i="11"/>
  <c r="G181" i="11"/>
  <c r="J181" i="11"/>
  <c r="K181" i="11"/>
  <c r="A192" i="12"/>
  <c r="Q192" i="11"/>
  <c r="R192" i="11"/>
  <c r="L192" i="11"/>
  <c r="D192" i="11"/>
  <c r="E192" i="11"/>
  <c r="G192" i="11"/>
  <c r="F192" i="11"/>
  <c r="J192" i="11"/>
  <c r="K192" i="11"/>
  <c r="A184" i="12"/>
  <c r="L184" i="11"/>
  <c r="R184" i="11"/>
  <c r="Q184" i="11"/>
  <c r="E184" i="11"/>
  <c r="D184" i="11"/>
  <c r="G184" i="11"/>
  <c r="F184" i="11"/>
  <c r="J184" i="11"/>
  <c r="K184" i="11"/>
  <c r="Q28" i="11"/>
  <c r="R28" i="11"/>
  <c r="E28" i="11"/>
  <c r="D28" i="11"/>
  <c r="G28" i="11"/>
  <c r="F28" i="11"/>
  <c r="K28" i="11"/>
  <c r="J28" i="11"/>
  <c r="A104" i="12"/>
  <c r="L104" i="11"/>
  <c r="Q104" i="11"/>
  <c r="R104" i="11"/>
  <c r="E104" i="11"/>
  <c r="D104" i="11"/>
  <c r="G104" i="11"/>
  <c r="F104" i="11"/>
  <c r="J104" i="11"/>
  <c r="K104" i="11"/>
  <c r="Q100" i="11"/>
  <c r="A100" i="12"/>
  <c r="L100" i="11"/>
  <c r="R100" i="11"/>
  <c r="E100" i="11"/>
  <c r="D100" i="11"/>
  <c r="G100" i="11"/>
  <c r="F100" i="11"/>
  <c r="K100" i="11"/>
  <c r="J100" i="11"/>
  <c r="Q118" i="11"/>
  <c r="R118" i="11"/>
  <c r="A118" i="12"/>
  <c r="L118" i="11"/>
  <c r="D118" i="11"/>
  <c r="E118" i="11"/>
  <c r="G118" i="11"/>
  <c r="F118" i="11"/>
  <c r="J118" i="11"/>
  <c r="K118" i="11"/>
  <c r="A77" i="12"/>
  <c r="Q77" i="11"/>
  <c r="L77" i="11"/>
  <c r="R77" i="11"/>
  <c r="E77" i="11"/>
  <c r="D77" i="11"/>
  <c r="F77" i="11"/>
  <c r="G77" i="11"/>
  <c r="J77" i="11"/>
  <c r="K77" i="11"/>
  <c r="R74" i="11"/>
  <c r="Q74" i="11"/>
  <c r="A74" i="12"/>
  <c r="L74" i="11"/>
  <c r="E74" i="11"/>
  <c r="D74" i="11"/>
  <c r="F74" i="11"/>
  <c r="G74" i="11"/>
  <c r="J74" i="11"/>
  <c r="K74" i="11"/>
  <c r="A172" i="12"/>
  <c r="R172" i="11"/>
  <c r="Q172" i="11"/>
  <c r="L172" i="11"/>
  <c r="E172" i="11"/>
  <c r="D172" i="11"/>
  <c r="F172" i="11"/>
  <c r="G172" i="11"/>
  <c r="K172" i="11"/>
  <c r="J172" i="11"/>
  <c r="A127" i="12"/>
  <c r="R127" i="11"/>
  <c r="Q127" i="11"/>
  <c r="L127" i="11"/>
  <c r="E127" i="11"/>
  <c r="D127" i="11"/>
  <c r="G127" i="11"/>
  <c r="F127" i="11"/>
  <c r="J127" i="11"/>
  <c r="K127" i="11"/>
  <c r="R134" i="11"/>
  <c r="A134" i="12"/>
  <c r="Q134" i="11"/>
  <c r="L134" i="11"/>
  <c r="D134" i="11"/>
  <c r="E134" i="11"/>
  <c r="G134" i="11"/>
  <c r="F134" i="11"/>
  <c r="K134" i="11"/>
  <c r="J134" i="11"/>
  <c r="Q32" i="11"/>
  <c r="R32" i="11"/>
  <c r="E32" i="11"/>
  <c r="D32" i="11"/>
  <c r="F32" i="11"/>
  <c r="G32" i="11"/>
  <c r="K32" i="11"/>
  <c r="J32" i="11"/>
  <c r="A95" i="12"/>
  <c r="Q95" i="11"/>
  <c r="L95" i="11"/>
  <c r="R95" i="11"/>
  <c r="E95" i="11"/>
  <c r="D95" i="11"/>
  <c r="F95" i="11"/>
  <c r="G95" i="11"/>
  <c r="J95" i="11"/>
  <c r="K95" i="11"/>
  <c r="A136" i="12"/>
  <c r="R136" i="11"/>
  <c r="Q136" i="11"/>
  <c r="L136" i="11"/>
  <c r="D136" i="11"/>
  <c r="E136" i="11"/>
  <c r="G136" i="11"/>
  <c r="F136" i="11"/>
  <c r="J136" i="11"/>
  <c r="K136" i="11"/>
  <c r="A71" i="12"/>
  <c r="R71" i="11"/>
  <c r="Q71" i="11"/>
  <c r="L71" i="11"/>
  <c r="E71" i="11"/>
  <c r="D71" i="11"/>
  <c r="G71" i="11"/>
  <c r="F71" i="11"/>
  <c r="K71" i="11"/>
  <c r="J71" i="11"/>
  <c r="R62" i="11"/>
  <c r="Q62" i="11"/>
  <c r="E62" i="11"/>
  <c r="D62" i="11"/>
  <c r="G62" i="11"/>
  <c r="F62" i="11"/>
  <c r="K62" i="11"/>
  <c r="J62" i="11"/>
  <c r="A183" i="12"/>
  <c r="L183" i="11"/>
  <c r="R183" i="11"/>
  <c r="Q183" i="11"/>
  <c r="D183" i="11"/>
  <c r="E183" i="11"/>
  <c r="G183" i="11"/>
  <c r="F183" i="11"/>
  <c r="K183" i="11"/>
  <c r="J183" i="11"/>
  <c r="A99" i="12"/>
  <c r="Q99" i="11"/>
  <c r="L99" i="11"/>
  <c r="R99" i="11"/>
  <c r="D99" i="11"/>
  <c r="E99" i="11"/>
  <c r="F99" i="11"/>
  <c r="G99" i="11"/>
  <c r="K99" i="11"/>
  <c r="J99" i="11"/>
  <c r="A114" i="12"/>
  <c r="L114" i="11"/>
  <c r="R114" i="11"/>
  <c r="Q114" i="11"/>
  <c r="D114" i="11"/>
  <c r="E114" i="11"/>
  <c r="F114" i="11"/>
  <c r="G114" i="11"/>
  <c r="J114" i="11"/>
  <c r="K114" i="11"/>
  <c r="R23" i="11"/>
  <c r="Q23" i="11"/>
  <c r="E23" i="11"/>
  <c r="D23" i="11"/>
  <c r="G23" i="11"/>
  <c r="F23" i="11"/>
  <c r="J23" i="11"/>
  <c r="K23" i="11"/>
  <c r="A79" i="12"/>
  <c r="Q79" i="11"/>
  <c r="L79" i="11"/>
  <c r="R79" i="11"/>
  <c r="D79" i="11"/>
  <c r="E79" i="11"/>
  <c r="G79" i="11"/>
  <c r="F79" i="11"/>
  <c r="K79" i="11"/>
  <c r="J79" i="11"/>
  <c r="R18" i="11"/>
  <c r="Q18" i="11"/>
  <c r="E18" i="11"/>
  <c r="D18" i="11"/>
  <c r="F18" i="11"/>
  <c r="G18" i="11"/>
  <c r="J18" i="11"/>
  <c r="K18" i="11"/>
  <c r="R22" i="11"/>
  <c r="Q22" i="11"/>
  <c r="E22" i="11"/>
  <c r="D22" i="11"/>
  <c r="F22" i="11"/>
  <c r="G22" i="11"/>
  <c r="J22" i="11"/>
  <c r="K22" i="11"/>
  <c r="R7" i="11"/>
  <c r="Q7" i="11"/>
  <c r="E7" i="11"/>
  <c r="D7" i="11"/>
  <c r="G7" i="11"/>
  <c r="F7" i="11"/>
  <c r="J7" i="11"/>
  <c r="K7" i="11"/>
  <c r="A170" i="12"/>
  <c r="R170" i="11"/>
  <c r="L170" i="11"/>
  <c r="Q170" i="11"/>
  <c r="D170" i="11"/>
  <c r="E170" i="11"/>
  <c r="G170" i="11"/>
  <c r="F170" i="11"/>
  <c r="K170" i="11"/>
  <c r="J170" i="11"/>
  <c r="R37" i="11"/>
  <c r="Q37" i="11"/>
  <c r="D37" i="11"/>
  <c r="E37" i="11"/>
  <c r="G37" i="11"/>
  <c r="F37" i="11"/>
  <c r="J37" i="11"/>
  <c r="K37" i="11"/>
  <c r="Q41" i="11"/>
  <c r="R41" i="11"/>
  <c r="E41" i="11"/>
  <c r="D41" i="11"/>
  <c r="F41" i="11"/>
  <c r="G41" i="11"/>
  <c r="K41" i="11"/>
  <c r="J41" i="11"/>
  <c r="A112" i="12"/>
  <c r="L112" i="11"/>
  <c r="Q112" i="11"/>
  <c r="R112" i="11"/>
  <c r="D112" i="11"/>
  <c r="E112" i="11"/>
  <c r="F112" i="11"/>
  <c r="G112" i="11"/>
  <c r="K112" i="11"/>
  <c r="J112" i="11"/>
  <c r="L80" i="11"/>
  <c r="Q80" i="11"/>
  <c r="A80" i="12"/>
  <c r="R80" i="11"/>
  <c r="E80" i="11"/>
  <c r="D80" i="11"/>
  <c r="G80" i="11"/>
  <c r="F80" i="11"/>
  <c r="J80" i="11"/>
  <c r="K80" i="11"/>
  <c r="Q176" i="11"/>
  <c r="A176" i="12"/>
  <c r="L176" i="11"/>
  <c r="R176" i="11"/>
  <c r="D176" i="11"/>
  <c r="E176" i="11"/>
  <c r="G176" i="11"/>
  <c r="F176" i="11"/>
  <c r="K176" i="11"/>
  <c r="J176" i="11"/>
  <c r="Q82" i="11"/>
  <c r="A82" i="12"/>
  <c r="R82" i="11"/>
  <c r="L82" i="11"/>
  <c r="D82" i="11"/>
  <c r="E82" i="11"/>
  <c r="F82" i="11"/>
  <c r="G82" i="11"/>
  <c r="K82" i="11"/>
  <c r="J82" i="11"/>
  <c r="A105" i="12"/>
  <c r="R105" i="11"/>
  <c r="Q105" i="11"/>
  <c r="L105" i="11"/>
  <c r="D105" i="11"/>
  <c r="E105" i="11"/>
  <c r="F105" i="11"/>
  <c r="G105" i="11"/>
  <c r="K105" i="11"/>
  <c r="J105" i="11"/>
  <c r="A140" i="12"/>
  <c r="R140" i="11"/>
  <c r="Q140" i="11"/>
  <c r="L140" i="11"/>
  <c r="D140" i="11"/>
  <c r="E140" i="11"/>
  <c r="G140" i="11"/>
  <c r="F140" i="11"/>
  <c r="J140" i="11"/>
  <c r="K140" i="11"/>
  <c r="Q8" i="11"/>
  <c r="R8" i="11"/>
  <c r="E8" i="11"/>
  <c r="D8" i="11"/>
  <c r="F8" i="11"/>
  <c r="G8" i="11"/>
  <c r="J8" i="11"/>
  <c r="K8" i="11"/>
  <c r="A119" i="12"/>
  <c r="R119" i="11"/>
  <c r="Q119" i="11"/>
  <c r="L119" i="11"/>
  <c r="D119" i="11"/>
  <c r="E119" i="11"/>
  <c r="G119" i="11"/>
  <c r="F119" i="11"/>
  <c r="J119" i="11"/>
  <c r="K119" i="11"/>
  <c r="A75" i="12"/>
  <c r="R75" i="11"/>
  <c r="Q75" i="11"/>
  <c r="L75" i="11"/>
  <c r="E75" i="11"/>
  <c r="D75" i="11"/>
  <c r="G75" i="11"/>
  <c r="F75" i="11"/>
  <c r="K75" i="11"/>
  <c r="J75" i="11"/>
  <c r="A189" i="12"/>
  <c r="Q189" i="11"/>
  <c r="R189" i="11"/>
  <c r="L189" i="11"/>
  <c r="E189" i="11"/>
  <c r="D189" i="11"/>
  <c r="F189" i="11"/>
  <c r="G189" i="11"/>
  <c r="J189" i="11"/>
  <c r="K189" i="11"/>
  <c r="Q27" i="11"/>
  <c r="R27" i="11"/>
  <c r="E27" i="11"/>
  <c r="D27" i="11"/>
  <c r="F27" i="11"/>
  <c r="G27" i="11"/>
  <c r="J27" i="11"/>
  <c r="K27" i="11"/>
  <c r="R133" i="11"/>
  <c r="A133" i="12"/>
  <c r="Q133" i="11"/>
  <c r="L133" i="11"/>
  <c r="E133" i="11"/>
  <c r="D133" i="11"/>
  <c r="G133" i="11"/>
  <c r="F133" i="11"/>
  <c r="K133" i="11"/>
  <c r="J133" i="11"/>
  <c r="Q94" i="11"/>
  <c r="R94" i="11"/>
  <c r="A94" i="12"/>
  <c r="L94" i="11"/>
  <c r="E94" i="11"/>
  <c r="D94" i="11"/>
  <c r="F94" i="11"/>
  <c r="G94" i="11"/>
  <c r="K94" i="11"/>
  <c r="J94" i="11"/>
  <c r="A91" i="12"/>
  <c r="Q91" i="11"/>
  <c r="R91" i="11"/>
  <c r="L91" i="11"/>
  <c r="E91" i="11"/>
  <c r="D91" i="11"/>
  <c r="F91" i="11"/>
  <c r="G91" i="11"/>
  <c r="K91" i="11"/>
  <c r="J91" i="11"/>
  <c r="A159" i="12"/>
  <c r="L159" i="11"/>
  <c r="Q159" i="11"/>
  <c r="R159" i="11"/>
  <c r="E159" i="11"/>
  <c r="D159" i="11"/>
  <c r="F159" i="11"/>
  <c r="G159" i="11"/>
  <c r="J159" i="11"/>
  <c r="K159" i="11"/>
  <c r="Q24" i="11"/>
  <c r="R24" i="11"/>
  <c r="E24" i="11"/>
  <c r="D24" i="11"/>
  <c r="F24" i="11"/>
  <c r="G24" i="11"/>
  <c r="J24" i="11"/>
  <c r="K24" i="11"/>
  <c r="Q180" i="11"/>
  <c r="A180" i="12"/>
  <c r="R180" i="11"/>
  <c r="L180" i="11"/>
  <c r="D180" i="11"/>
  <c r="E180" i="11"/>
  <c r="F180" i="11"/>
  <c r="G180" i="11"/>
  <c r="K180" i="11"/>
  <c r="J180" i="11"/>
  <c r="A108" i="12"/>
  <c r="Q108" i="11"/>
  <c r="L108" i="11"/>
  <c r="R108" i="11"/>
  <c r="D108" i="11"/>
  <c r="E108" i="11"/>
  <c r="F108" i="11"/>
  <c r="G108" i="11"/>
  <c r="K108" i="11"/>
  <c r="J108" i="11"/>
  <c r="A151" i="12"/>
  <c r="Q151" i="11"/>
  <c r="R151" i="11"/>
  <c r="L151" i="11"/>
  <c r="D151" i="11"/>
  <c r="E151" i="11"/>
  <c r="F151" i="11"/>
  <c r="G151" i="11"/>
  <c r="K151" i="11"/>
  <c r="J151" i="11"/>
  <c r="Q141" i="11"/>
  <c r="A141" i="12"/>
  <c r="L141" i="11"/>
  <c r="R141" i="11"/>
  <c r="D141" i="11"/>
  <c r="E141" i="11"/>
  <c r="F141" i="11"/>
  <c r="G141" i="11"/>
  <c r="K141" i="11"/>
  <c r="J141" i="11"/>
  <c r="R47" i="11"/>
  <c r="Q47" i="11"/>
  <c r="E47" i="11"/>
  <c r="D47" i="11"/>
  <c r="F47" i="11"/>
  <c r="G47" i="11"/>
  <c r="K47" i="11"/>
  <c r="J47" i="11"/>
  <c r="Q59" i="11"/>
  <c r="R59" i="11"/>
  <c r="D59" i="11"/>
  <c r="E59" i="11"/>
  <c r="F59" i="11"/>
  <c r="G59" i="11"/>
  <c r="J59" i="11"/>
  <c r="K59" i="11"/>
  <c r="R58" i="11"/>
  <c r="Q58" i="11"/>
  <c r="E58" i="11"/>
  <c r="D58" i="11"/>
  <c r="G58" i="11"/>
  <c r="F58" i="11"/>
  <c r="J58" i="11"/>
  <c r="K58" i="11"/>
  <c r="Q17" i="11"/>
  <c r="R17" i="11"/>
  <c r="D17" i="11"/>
  <c r="E17" i="11"/>
  <c r="G17" i="11"/>
  <c r="F17" i="11"/>
  <c r="J17" i="11"/>
  <c r="K17" i="11"/>
  <c r="A137" i="12"/>
  <c r="L137" i="11"/>
  <c r="Q137" i="11"/>
  <c r="R137" i="11"/>
  <c r="D137" i="11"/>
  <c r="E137" i="11"/>
  <c r="G137" i="11"/>
  <c r="F137" i="11"/>
  <c r="K137" i="11"/>
  <c r="J137" i="11"/>
  <c r="A130" i="12"/>
  <c r="L130" i="11"/>
  <c r="R130" i="11"/>
  <c r="Q130" i="11"/>
  <c r="E130" i="11"/>
  <c r="D130" i="11"/>
  <c r="G130" i="11"/>
  <c r="F130" i="11"/>
  <c r="K130" i="11"/>
  <c r="J130" i="11"/>
  <c r="R106" i="11"/>
  <c r="A106" i="12"/>
  <c r="L106" i="11"/>
  <c r="Q106" i="11"/>
  <c r="E106" i="11"/>
  <c r="D106" i="11"/>
  <c r="F106" i="11"/>
  <c r="G106" i="11"/>
  <c r="J106" i="11"/>
  <c r="K106" i="11"/>
  <c r="Q81" i="11"/>
  <c r="A81" i="12"/>
  <c r="R81" i="11"/>
  <c r="L81" i="11"/>
  <c r="E81" i="11"/>
  <c r="D81" i="11"/>
  <c r="F81" i="11"/>
  <c r="G81" i="11"/>
  <c r="K81" i="11"/>
  <c r="J81" i="11"/>
  <c r="A156" i="12"/>
  <c r="Q156" i="11"/>
  <c r="L156" i="11"/>
  <c r="R156" i="11"/>
  <c r="E156" i="11"/>
  <c r="D156" i="11"/>
  <c r="F156" i="11"/>
  <c r="G156" i="11"/>
  <c r="K156" i="11"/>
  <c r="J156" i="11"/>
  <c r="L76" i="11"/>
  <c r="A76" i="12"/>
  <c r="Q76" i="11"/>
  <c r="R76" i="11"/>
  <c r="E76" i="11"/>
  <c r="D76" i="11"/>
  <c r="F76" i="11"/>
  <c r="G76" i="11"/>
  <c r="J76" i="11"/>
  <c r="K76" i="11"/>
  <c r="A188" i="12"/>
  <c r="Q188" i="11"/>
  <c r="L188" i="11"/>
  <c r="R188" i="11"/>
  <c r="E188" i="11"/>
  <c r="D188" i="11"/>
  <c r="F188" i="11"/>
  <c r="G188" i="11"/>
  <c r="J188" i="11"/>
  <c r="K188" i="11"/>
  <c r="Q120" i="11"/>
  <c r="A120" i="12"/>
  <c r="L120" i="11"/>
  <c r="R120" i="11"/>
  <c r="D120" i="11"/>
  <c r="E120" i="11"/>
  <c r="F120" i="11"/>
  <c r="G120" i="11"/>
  <c r="K120" i="11"/>
  <c r="J120" i="11"/>
  <c r="R61" i="11"/>
  <c r="Q61" i="11"/>
  <c r="E61" i="11"/>
  <c r="D61" i="11"/>
  <c r="F61" i="11"/>
  <c r="G61" i="11"/>
  <c r="K61" i="11"/>
  <c r="J61" i="11"/>
  <c r="R44" i="11"/>
  <c r="Q44" i="11"/>
  <c r="D44" i="11"/>
  <c r="E44" i="11"/>
  <c r="G44" i="11"/>
  <c r="F44" i="11"/>
  <c r="J44" i="11"/>
  <c r="K44" i="11"/>
  <c r="Q48" i="11"/>
  <c r="R48" i="11"/>
  <c r="D48" i="11"/>
  <c r="E48" i="11"/>
  <c r="G48" i="11"/>
  <c r="F48" i="11"/>
  <c r="J48" i="11"/>
  <c r="K48" i="11"/>
  <c r="L144" i="11"/>
  <c r="A144" i="12"/>
  <c r="Q144" i="11"/>
  <c r="R144" i="11"/>
  <c r="E144" i="11"/>
  <c r="D144" i="11"/>
  <c r="F144" i="11"/>
  <c r="G144" i="11"/>
  <c r="K144" i="11"/>
  <c r="J144" i="11"/>
  <c r="A150" i="12"/>
  <c r="R150" i="11"/>
  <c r="L150" i="11"/>
  <c r="Q150" i="11"/>
  <c r="D150" i="11"/>
  <c r="E150" i="11"/>
  <c r="F150" i="11"/>
  <c r="G150" i="11"/>
  <c r="J150" i="11"/>
  <c r="K150" i="11"/>
  <c r="A153" i="12"/>
  <c r="Q153" i="11"/>
  <c r="R153" i="11"/>
  <c r="L153" i="11"/>
  <c r="D153" i="11"/>
  <c r="E153" i="11"/>
  <c r="G153" i="11"/>
  <c r="F153" i="11"/>
  <c r="K153" i="11"/>
  <c r="J153" i="11"/>
  <c r="Q68" i="11"/>
  <c r="A68" i="12"/>
  <c r="R68" i="11"/>
  <c r="L68" i="11"/>
  <c r="D68" i="11"/>
  <c r="E68" i="11"/>
  <c r="F68" i="11"/>
  <c r="G68" i="11"/>
  <c r="J68" i="11"/>
  <c r="K68" i="11"/>
  <c r="Q109" i="11"/>
  <c r="A109" i="12"/>
  <c r="L109" i="11"/>
  <c r="R109" i="11"/>
  <c r="D109" i="11"/>
  <c r="E109" i="11"/>
  <c r="F109" i="11"/>
  <c r="G109" i="11"/>
  <c r="J109" i="11"/>
  <c r="K109" i="11"/>
  <c r="Q36" i="11"/>
  <c r="R36" i="11"/>
  <c r="D36" i="11"/>
  <c r="E36" i="11"/>
  <c r="F36" i="11"/>
  <c r="G36" i="11"/>
  <c r="J36" i="11"/>
  <c r="K36" i="11"/>
  <c r="R19" i="11"/>
  <c r="Q19" i="11"/>
  <c r="E19" i="11"/>
  <c r="D19" i="11"/>
  <c r="F19" i="11"/>
  <c r="G19" i="11"/>
  <c r="K19" i="11"/>
  <c r="J19" i="11"/>
  <c r="A165" i="12"/>
  <c r="R165" i="11"/>
  <c r="L165" i="11"/>
  <c r="Q165" i="11"/>
  <c r="E165" i="11"/>
  <c r="D165" i="11"/>
  <c r="F165" i="11"/>
  <c r="G165" i="11"/>
  <c r="J165" i="11"/>
  <c r="K165" i="11"/>
  <c r="Q40" i="11"/>
  <c r="R40" i="11"/>
  <c r="D40" i="11"/>
  <c r="E40" i="11"/>
  <c r="F40" i="11"/>
  <c r="G40" i="11"/>
  <c r="K40" i="11"/>
  <c r="J40" i="11"/>
  <c r="A158" i="12"/>
  <c r="R158" i="11"/>
  <c r="Q158" i="11"/>
  <c r="L158" i="11"/>
  <c r="E158" i="11"/>
  <c r="D158" i="11"/>
  <c r="F158" i="11"/>
  <c r="G158" i="11"/>
  <c r="K158" i="11"/>
  <c r="J158" i="11"/>
  <c r="A193" i="12"/>
  <c r="Q193" i="11"/>
  <c r="L193" i="11"/>
  <c r="R193" i="11"/>
  <c r="E193" i="11"/>
  <c r="D193" i="11"/>
  <c r="G193" i="11"/>
  <c r="F193" i="11"/>
  <c r="J193" i="11"/>
  <c r="K193" i="11"/>
  <c r="R117" i="11"/>
  <c r="A117" i="12"/>
  <c r="Q117" i="11"/>
  <c r="L117" i="11"/>
  <c r="E117" i="11"/>
  <c r="D117" i="11"/>
  <c r="F117" i="11"/>
  <c r="G117" i="11"/>
  <c r="J117" i="11"/>
  <c r="K117" i="11"/>
  <c r="R46" i="11"/>
  <c r="Q46" i="11"/>
  <c r="E46" i="11"/>
  <c r="D46" i="11"/>
  <c r="F46" i="11"/>
  <c r="G46" i="11"/>
  <c r="K46" i="11"/>
  <c r="J46" i="11"/>
  <c r="A85" i="12"/>
  <c r="Q85" i="11"/>
  <c r="L85" i="11"/>
  <c r="R85" i="11"/>
  <c r="E85" i="11"/>
  <c r="D85" i="11"/>
  <c r="F85" i="11"/>
  <c r="G85" i="11"/>
  <c r="J85" i="11"/>
  <c r="K85" i="11"/>
  <c r="A154" i="12"/>
  <c r="R154" i="11"/>
  <c r="L154" i="11"/>
  <c r="Q154" i="11"/>
  <c r="D154" i="11"/>
  <c r="E154" i="11"/>
  <c r="F154" i="11"/>
  <c r="G154" i="11"/>
  <c r="K154" i="11"/>
  <c r="J154" i="11"/>
  <c r="R86" i="11"/>
  <c r="A86" i="12"/>
  <c r="Q86" i="11"/>
  <c r="L86" i="11"/>
  <c r="D86" i="11"/>
  <c r="E86" i="11"/>
  <c r="F86" i="11"/>
  <c r="G86" i="11"/>
  <c r="K86" i="11"/>
  <c r="J86" i="11"/>
  <c r="R65" i="11"/>
  <c r="Q65" i="11"/>
  <c r="E65" i="11"/>
  <c r="D65" i="11"/>
  <c r="G65" i="11"/>
  <c r="F65" i="11"/>
  <c r="J65" i="11"/>
  <c r="K65" i="11"/>
  <c r="A122" i="12"/>
  <c r="R122" i="11"/>
  <c r="L122" i="11"/>
  <c r="Q122" i="11"/>
  <c r="D122" i="11"/>
  <c r="E122" i="11"/>
  <c r="G122" i="11"/>
  <c r="F122" i="11"/>
  <c r="J122" i="11"/>
  <c r="K122" i="11"/>
  <c r="A148" i="12"/>
  <c r="L148" i="11"/>
  <c r="Q148" i="11"/>
  <c r="R148" i="11"/>
  <c r="E148" i="11"/>
  <c r="D148" i="11"/>
  <c r="F148" i="11"/>
  <c r="G148" i="11"/>
  <c r="J148" i="11"/>
  <c r="K148" i="11"/>
  <c r="Q160" i="11"/>
  <c r="A160" i="12"/>
  <c r="R160" i="11"/>
  <c r="L160" i="11"/>
  <c r="E160" i="11"/>
  <c r="D160" i="11"/>
  <c r="F160" i="11"/>
  <c r="G160" i="11"/>
  <c r="J160" i="11"/>
  <c r="K160" i="11"/>
  <c r="A87" i="12"/>
  <c r="R87" i="11"/>
  <c r="Q87" i="11"/>
  <c r="L87" i="11"/>
  <c r="E87" i="11"/>
  <c r="D87" i="11"/>
  <c r="F87" i="11"/>
  <c r="G87" i="11"/>
  <c r="K87" i="11"/>
  <c r="J87" i="11"/>
  <c r="A96" i="12"/>
  <c r="Q96" i="11"/>
  <c r="L96" i="11"/>
  <c r="R96" i="11"/>
  <c r="D96" i="11"/>
  <c r="E96" i="11"/>
  <c r="G96" i="11"/>
  <c r="F96" i="11"/>
  <c r="J96" i="11"/>
  <c r="K96" i="11"/>
  <c r="Q20" i="11"/>
  <c r="R20" i="11"/>
  <c r="E20" i="11"/>
  <c r="D20" i="11"/>
  <c r="F20" i="11"/>
  <c r="G20" i="11"/>
  <c r="J20" i="11"/>
  <c r="K20" i="11"/>
  <c r="A98" i="12"/>
  <c r="L98" i="11"/>
  <c r="R98" i="11"/>
  <c r="Q98" i="11"/>
  <c r="D98" i="11"/>
  <c r="E98" i="11"/>
  <c r="F98" i="11"/>
  <c r="G98" i="11"/>
  <c r="J98" i="11"/>
  <c r="K98" i="11"/>
  <c r="A131" i="12"/>
  <c r="L131" i="11"/>
  <c r="R131" i="11"/>
  <c r="Q131" i="11"/>
  <c r="E131" i="11"/>
  <c r="D131" i="11"/>
  <c r="G131" i="11"/>
  <c r="F131" i="11"/>
  <c r="J131" i="11"/>
  <c r="K131" i="11"/>
  <c r="A167" i="12"/>
  <c r="R167" i="11"/>
  <c r="Q167" i="11"/>
  <c r="L167" i="11"/>
  <c r="D167" i="11"/>
  <c r="E167" i="11"/>
  <c r="G167" i="11"/>
  <c r="F167" i="11"/>
  <c r="J167" i="11"/>
  <c r="K167" i="11"/>
  <c r="R26" i="11"/>
  <c r="Q26" i="11"/>
  <c r="E26" i="11"/>
  <c r="D26" i="11"/>
  <c r="G26" i="11"/>
  <c r="F26" i="11"/>
  <c r="J26" i="11"/>
  <c r="K26" i="11"/>
  <c r="R161" i="11"/>
  <c r="Q161" i="11"/>
  <c r="A161" i="12"/>
  <c r="L161" i="11"/>
  <c r="D161" i="11"/>
  <c r="E161" i="11"/>
  <c r="F161" i="11"/>
  <c r="G161" i="11"/>
  <c r="J161" i="11"/>
  <c r="K161" i="11"/>
  <c r="R45" i="11"/>
  <c r="Q45" i="11"/>
  <c r="D45" i="11"/>
  <c r="E45" i="11"/>
  <c r="F45" i="11"/>
  <c r="G45" i="11"/>
  <c r="K45" i="11"/>
  <c r="J45" i="11"/>
  <c r="Q49" i="11"/>
  <c r="R49" i="11"/>
  <c r="D49" i="11"/>
  <c r="E49" i="11"/>
  <c r="G49" i="11"/>
  <c r="F49" i="11"/>
  <c r="J49" i="11"/>
  <c r="K49" i="11"/>
  <c r="A149" i="12"/>
  <c r="R149" i="11"/>
  <c r="Q149" i="11"/>
  <c r="L149" i="11"/>
  <c r="D149" i="11"/>
  <c r="E149" i="11"/>
  <c r="G149" i="11"/>
  <c r="F149" i="11"/>
  <c r="K149" i="11"/>
  <c r="J149" i="11"/>
  <c r="A129" i="12"/>
  <c r="L129" i="11"/>
  <c r="Q129" i="11"/>
  <c r="R129" i="11"/>
  <c r="E129" i="11"/>
  <c r="D129" i="11"/>
  <c r="G129" i="11"/>
  <c r="F129" i="11"/>
  <c r="J129" i="11"/>
  <c r="K129" i="11"/>
  <c r="A191" i="12"/>
  <c r="R191" i="11"/>
  <c r="Q191" i="11"/>
  <c r="L191" i="11"/>
  <c r="D191" i="11"/>
  <c r="E191" i="11"/>
  <c r="F191" i="11"/>
  <c r="G191" i="11"/>
  <c r="K191" i="11"/>
  <c r="J191" i="11"/>
  <c r="Q52" i="11"/>
  <c r="R52" i="11"/>
  <c r="D52" i="11"/>
  <c r="E52" i="11"/>
  <c r="F52" i="11"/>
  <c r="G52" i="11"/>
  <c r="K52" i="11"/>
  <c r="J52" i="11"/>
  <c r="Q35" i="11"/>
  <c r="R35" i="11"/>
  <c r="E35" i="11"/>
  <c r="D35" i="11"/>
  <c r="F35" i="11"/>
  <c r="G35" i="11"/>
  <c r="J35" i="11"/>
  <c r="K35" i="11"/>
  <c r="A116" i="12"/>
  <c r="Q116" i="11"/>
  <c r="L116" i="11"/>
  <c r="R116" i="11"/>
  <c r="D116" i="11"/>
  <c r="E116" i="11"/>
  <c r="F116" i="11"/>
  <c r="G116" i="11"/>
  <c r="J116" i="11"/>
  <c r="K116" i="11"/>
  <c r="A83" i="12"/>
  <c r="R83" i="11"/>
  <c r="Q83" i="11"/>
  <c r="L83" i="11"/>
  <c r="E83" i="11"/>
  <c r="D83" i="11"/>
  <c r="G83" i="11"/>
  <c r="F83" i="11"/>
  <c r="K83" i="11"/>
  <c r="J83" i="11"/>
  <c r="A162" i="12"/>
  <c r="L162" i="11"/>
  <c r="R162" i="11"/>
  <c r="Q162" i="11"/>
  <c r="E162" i="11"/>
  <c r="D162" i="11"/>
  <c r="F162" i="11"/>
  <c r="G162" i="11"/>
  <c r="K162" i="11"/>
  <c r="J162" i="11"/>
  <c r="Q97" i="11"/>
  <c r="A97" i="12"/>
  <c r="R97" i="11"/>
  <c r="L97" i="11"/>
  <c r="E97" i="11"/>
  <c r="D97" i="11"/>
  <c r="F97" i="11"/>
  <c r="G97" i="11"/>
  <c r="J97" i="11"/>
  <c r="K97" i="11"/>
  <c r="L72" i="11"/>
  <c r="A72" i="12"/>
  <c r="Q72" i="11"/>
  <c r="R72" i="11"/>
  <c r="E72" i="11"/>
  <c r="D72" i="11"/>
  <c r="F72" i="11"/>
  <c r="G72" i="11"/>
  <c r="J72" i="11"/>
  <c r="K72" i="11"/>
  <c r="M5" i="11" l="1"/>
  <c r="S5" i="11" s="1"/>
  <c r="M6" i="11"/>
  <c r="S6" i="11" s="1"/>
  <c r="O3" i="11"/>
  <c r="U3" i="11" s="1"/>
  <c r="N6" i="11"/>
  <c r="T6" i="11" s="1"/>
  <c r="M4" i="11"/>
  <c r="B4" i="12" s="1"/>
  <c r="N3" i="11"/>
  <c r="M3" i="11"/>
  <c r="N5" i="11"/>
  <c r="O6" i="11"/>
  <c r="O4" i="11"/>
  <c r="N4" i="11"/>
  <c r="O5" i="11"/>
  <c r="M17" i="11"/>
  <c r="B17" i="12" s="1"/>
  <c r="N58" i="11"/>
  <c r="T58" i="11" s="1"/>
  <c r="N108" i="11"/>
  <c r="D108" i="12" s="1"/>
  <c r="N35" i="11"/>
  <c r="T35" i="11" s="1"/>
  <c r="O49" i="11"/>
  <c r="U49" i="11" s="1"/>
  <c r="M20" i="11"/>
  <c r="S20" i="11" s="1"/>
  <c r="N86" i="11"/>
  <c r="T86" i="11" s="1"/>
  <c r="O44" i="11"/>
  <c r="U44" i="11" s="1"/>
  <c r="M58" i="11"/>
  <c r="S58" i="11" s="1"/>
  <c r="N126" i="11"/>
  <c r="D126" i="12" s="1"/>
  <c r="N110" i="11"/>
  <c r="T110" i="11" s="1"/>
  <c r="M54" i="11"/>
  <c r="S54" i="11" s="1"/>
  <c r="N45" i="11"/>
  <c r="T45" i="11" s="1"/>
  <c r="N36" i="11"/>
  <c r="D36" i="12" s="1"/>
  <c r="M63" i="11"/>
  <c r="S63" i="11" s="1"/>
  <c r="N61" i="11"/>
  <c r="T61" i="11" s="1"/>
  <c r="N115" i="11"/>
  <c r="D115" i="12" s="1"/>
  <c r="N145" i="11"/>
  <c r="D145" i="12" s="1"/>
  <c r="M56" i="11"/>
  <c r="S56" i="11" s="1"/>
  <c r="N191" i="11"/>
  <c r="T191" i="11" s="1"/>
  <c r="N20" i="11"/>
  <c r="T20" i="11" s="1"/>
  <c r="N81" i="11"/>
  <c r="T81" i="11" s="1"/>
  <c r="N130" i="11"/>
  <c r="D130" i="12" s="1"/>
  <c r="N141" i="11"/>
  <c r="T141" i="11" s="1"/>
  <c r="M24" i="11"/>
  <c r="B24" i="12" s="1"/>
  <c r="N75" i="11"/>
  <c r="T75" i="11" s="1"/>
  <c r="M8" i="11"/>
  <c r="S8" i="11" s="1"/>
  <c r="N41" i="11"/>
  <c r="D41" i="12" s="1"/>
  <c r="N79" i="11"/>
  <c r="D79" i="12" s="1"/>
  <c r="N62" i="11"/>
  <c r="T62" i="11" s="1"/>
  <c r="N28" i="11"/>
  <c r="D28" i="12" s="1"/>
  <c r="N147" i="11"/>
  <c r="T147" i="11" s="1"/>
  <c r="O33" i="11"/>
  <c r="C33" i="12" s="1"/>
  <c r="M39" i="11"/>
  <c r="B39" i="12" s="1"/>
  <c r="N93" i="11"/>
  <c r="T93" i="11" s="1"/>
  <c r="N69" i="11"/>
  <c r="T69" i="11" s="1"/>
  <c r="N113" i="11"/>
  <c r="D113" i="12" s="1"/>
  <c r="N124" i="11"/>
  <c r="T124" i="11" s="1"/>
  <c r="M11" i="11"/>
  <c r="S11" i="11" s="1"/>
  <c r="O10" i="11"/>
  <c r="U10" i="11" s="1"/>
  <c r="N152" i="11"/>
  <c r="T152" i="11" s="1"/>
  <c r="N89" i="11"/>
  <c r="D89" i="12" s="1"/>
  <c r="N56" i="11"/>
  <c r="T56" i="11" s="1"/>
  <c r="N143" i="11"/>
  <c r="T143" i="11" s="1"/>
  <c r="N38" i="11"/>
  <c r="D38" i="12" s="1"/>
  <c r="N121" i="11"/>
  <c r="D121" i="12" s="1"/>
  <c r="N162" i="11"/>
  <c r="T162" i="11" s="1"/>
  <c r="N149" i="11"/>
  <c r="T149" i="11" s="1"/>
  <c r="N87" i="11"/>
  <c r="T87" i="11" s="1"/>
  <c r="N158" i="11"/>
  <c r="D158" i="12" s="1"/>
  <c r="N19" i="11"/>
  <c r="D19" i="12" s="1"/>
  <c r="N120" i="11"/>
  <c r="D120" i="12" s="1"/>
  <c r="M41" i="11"/>
  <c r="S41" i="11" s="1"/>
  <c r="O23" i="11"/>
  <c r="U23" i="11" s="1"/>
  <c r="N177" i="11"/>
  <c r="D177" i="12" s="1"/>
  <c r="M13" i="11"/>
  <c r="S13" i="11" s="1"/>
  <c r="O31" i="11"/>
  <c r="U31" i="11" s="1"/>
  <c r="N189" i="11"/>
  <c r="T189" i="11" s="1"/>
  <c r="N22" i="11"/>
  <c r="T22" i="11" s="1"/>
  <c r="O18" i="11"/>
  <c r="U18" i="11" s="1"/>
  <c r="N95" i="11"/>
  <c r="T95" i="11" s="1"/>
  <c r="N181" i="11"/>
  <c r="D181" i="12" s="1"/>
  <c r="N173" i="11"/>
  <c r="D173" i="12" s="1"/>
  <c r="M14" i="11"/>
  <c r="B14" i="12" s="1"/>
  <c r="O66" i="11"/>
  <c r="U66" i="11" s="1"/>
  <c r="O25" i="11"/>
  <c r="C25" i="12" s="1"/>
  <c r="N164" i="11"/>
  <c r="D164" i="12" s="1"/>
  <c r="O21" i="11"/>
  <c r="U21" i="11" s="1"/>
  <c r="M34" i="11"/>
  <c r="S34" i="11" s="1"/>
  <c r="N178" i="11"/>
  <c r="T178" i="11" s="1"/>
  <c r="N53" i="11"/>
  <c r="T53" i="11" s="1"/>
  <c r="N165" i="11"/>
  <c r="T165" i="11" s="1"/>
  <c r="N104" i="11"/>
  <c r="T104" i="11" s="1"/>
  <c r="N88" i="11"/>
  <c r="D88" i="12" s="1"/>
  <c r="M51" i="11"/>
  <c r="S51" i="11" s="1"/>
  <c r="O12" i="11"/>
  <c r="U12" i="11" s="1"/>
  <c r="N91" i="11"/>
  <c r="D91" i="12" s="1"/>
  <c r="M150" i="11"/>
  <c r="O150" i="11"/>
  <c r="M48" i="11"/>
  <c r="O48" i="11"/>
  <c r="D58" i="12"/>
  <c r="M140" i="11"/>
  <c r="O140" i="11"/>
  <c r="O82" i="11"/>
  <c r="M82" i="11"/>
  <c r="O99" i="11"/>
  <c r="M99" i="11"/>
  <c r="M134" i="11"/>
  <c r="O134" i="11"/>
  <c r="M177" i="11"/>
  <c r="O177" i="11"/>
  <c r="O126" i="11"/>
  <c r="M126" i="11"/>
  <c r="M110" i="11"/>
  <c r="O110" i="11"/>
  <c r="M16" i="11"/>
  <c r="O16" i="11"/>
  <c r="M139" i="11"/>
  <c r="O139" i="11"/>
  <c r="O78" i="11"/>
  <c r="M78" i="11"/>
  <c r="M179" i="11"/>
  <c r="O179" i="11"/>
  <c r="M97" i="11"/>
  <c r="O97" i="11"/>
  <c r="O83" i="11"/>
  <c r="M83" i="11"/>
  <c r="O35" i="11"/>
  <c r="M129" i="11"/>
  <c r="O129" i="11"/>
  <c r="M26" i="11"/>
  <c r="O26" i="11"/>
  <c r="N131" i="11"/>
  <c r="M160" i="11"/>
  <c r="O160" i="11"/>
  <c r="N85" i="11"/>
  <c r="M193" i="11"/>
  <c r="O193" i="11"/>
  <c r="M19" i="11"/>
  <c r="N68" i="11"/>
  <c r="N150" i="11"/>
  <c r="N44" i="11"/>
  <c r="M188" i="11"/>
  <c r="O188" i="11"/>
  <c r="O156" i="11"/>
  <c r="M156" i="11"/>
  <c r="M106" i="11"/>
  <c r="O106" i="11"/>
  <c r="N59" i="11"/>
  <c r="N159" i="11"/>
  <c r="N27" i="11"/>
  <c r="M189" i="11"/>
  <c r="O189" i="11"/>
  <c r="N140" i="11"/>
  <c r="N80" i="11"/>
  <c r="N7" i="11"/>
  <c r="O22" i="11"/>
  <c r="M62" i="11"/>
  <c r="O71" i="11"/>
  <c r="M71" i="11"/>
  <c r="O95" i="11"/>
  <c r="M95" i="11"/>
  <c r="N77" i="11"/>
  <c r="M28" i="11"/>
  <c r="M184" i="11"/>
  <c r="O184" i="11"/>
  <c r="M181" i="11"/>
  <c r="O181" i="11"/>
  <c r="M42" i="11"/>
  <c r="O42" i="11"/>
  <c r="O9" i="11"/>
  <c r="O63" i="11"/>
  <c r="N92" i="11"/>
  <c r="M173" i="11"/>
  <c r="O173" i="11"/>
  <c r="N14" i="11"/>
  <c r="N54" i="11"/>
  <c r="M33" i="11"/>
  <c r="O29" i="11"/>
  <c r="N125" i="11"/>
  <c r="N157" i="11"/>
  <c r="O178" i="11"/>
  <c r="M178" i="11"/>
  <c r="O30" i="11"/>
  <c r="M142" i="11"/>
  <c r="O142" i="11"/>
  <c r="M10" i="11"/>
  <c r="N107" i="11"/>
  <c r="O15" i="11"/>
  <c r="N179" i="11"/>
  <c r="O34" i="11"/>
  <c r="N26" i="11"/>
  <c r="M96" i="11"/>
  <c r="O96" i="11"/>
  <c r="O122" i="11"/>
  <c r="M122" i="11"/>
  <c r="O40" i="11"/>
  <c r="O36" i="11"/>
  <c r="O137" i="11"/>
  <c r="M137" i="11"/>
  <c r="O59" i="11"/>
  <c r="M151" i="11"/>
  <c r="O151" i="11"/>
  <c r="M180" i="11"/>
  <c r="O180" i="11"/>
  <c r="N94" i="11"/>
  <c r="M27" i="11"/>
  <c r="M119" i="11"/>
  <c r="O119" i="11"/>
  <c r="N82" i="11"/>
  <c r="O37" i="11"/>
  <c r="O7" i="11"/>
  <c r="N23" i="11"/>
  <c r="N99" i="11"/>
  <c r="N134" i="11"/>
  <c r="N172" i="11"/>
  <c r="N100" i="11"/>
  <c r="N42" i="11"/>
  <c r="N13" i="11"/>
  <c r="N9" i="11"/>
  <c r="N186" i="11"/>
  <c r="O14" i="11"/>
  <c r="M163" i="11"/>
  <c r="O163" i="11"/>
  <c r="N33" i="11"/>
  <c r="N29" i="11"/>
  <c r="O70" i="11"/>
  <c r="M70" i="11"/>
  <c r="M102" i="11"/>
  <c r="O102" i="11"/>
  <c r="N139" i="11"/>
  <c r="N128" i="11"/>
  <c r="N30" i="11"/>
  <c r="M57" i="11"/>
  <c r="O57" i="11"/>
  <c r="O164" i="11"/>
  <c r="M164" i="11"/>
  <c r="M168" i="11"/>
  <c r="O168" i="11"/>
  <c r="O90" i="11"/>
  <c r="M90" i="11"/>
  <c r="M135" i="11"/>
  <c r="O135" i="11"/>
  <c r="N138" i="11"/>
  <c r="N78" i="11"/>
  <c r="N15" i="11"/>
  <c r="N169" i="11"/>
  <c r="M38" i="11"/>
  <c r="O146" i="11"/>
  <c r="M146" i="11"/>
  <c r="M86" i="11"/>
  <c r="O86" i="11"/>
  <c r="M68" i="11"/>
  <c r="O68" i="11"/>
  <c r="N52" i="11"/>
  <c r="N129" i="11"/>
  <c r="N49" i="11"/>
  <c r="N96" i="11"/>
  <c r="N160" i="11"/>
  <c r="N122" i="11"/>
  <c r="O46" i="11"/>
  <c r="N193" i="11"/>
  <c r="M40" i="11"/>
  <c r="O165" i="11"/>
  <c r="M165" i="11"/>
  <c r="O144" i="11"/>
  <c r="M144" i="11"/>
  <c r="O61" i="11"/>
  <c r="N188" i="11"/>
  <c r="N106" i="11"/>
  <c r="O47" i="11"/>
  <c r="O91" i="11"/>
  <c r="M91" i="11"/>
  <c r="M133" i="11"/>
  <c r="O133" i="11"/>
  <c r="N119" i="11"/>
  <c r="N37" i="11"/>
  <c r="O127" i="11"/>
  <c r="M127" i="11"/>
  <c r="M74" i="11"/>
  <c r="O74" i="11"/>
  <c r="M104" i="11"/>
  <c r="O104" i="11"/>
  <c r="N184" i="11"/>
  <c r="O194" i="11"/>
  <c r="M194" i="11"/>
  <c r="M43" i="11"/>
  <c r="O43" i="11"/>
  <c r="O50" i="11"/>
  <c r="M123" i="11"/>
  <c r="O123" i="11"/>
  <c r="M73" i="11"/>
  <c r="O73" i="11"/>
  <c r="N163" i="11"/>
  <c r="N31" i="11"/>
  <c r="M88" i="11"/>
  <c r="O88" i="11"/>
  <c r="M171" i="11"/>
  <c r="O171" i="11"/>
  <c r="O51" i="11"/>
  <c r="N70" i="11"/>
  <c r="N102" i="11"/>
  <c r="O132" i="11"/>
  <c r="M132" i="11"/>
  <c r="M30" i="11"/>
  <c r="M55" i="11"/>
  <c r="O53" i="11"/>
  <c r="N168" i="11"/>
  <c r="N90" i="11"/>
  <c r="N135" i="11"/>
  <c r="M175" i="11"/>
  <c r="O175" i="11"/>
  <c r="M15" i="11"/>
  <c r="O185" i="11"/>
  <c r="M185" i="11"/>
  <c r="N146" i="11"/>
  <c r="N97" i="11"/>
  <c r="N83" i="11"/>
  <c r="M35" i="11"/>
  <c r="M52" i="11"/>
  <c r="O52" i="11"/>
  <c r="M49" i="11"/>
  <c r="O45" i="11"/>
  <c r="O167" i="11"/>
  <c r="M167" i="11"/>
  <c r="O98" i="11"/>
  <c r="M98" i="11"/>
  <c r="M154" i="11"/>
  <c r="O154" i="11"/>
  <c r="N40" i="11"/>
  <c r="M36" i="11"/>
  <c r="M109" i="11"/>
  <c r="O109" i="11"/>
  <c r="M153" i="11"/>
  <c r="O153" i="11"/>
  <c r="M44" i="11"/>
  <c r="N156" i="11"/>
  <c r="N137" i="11"/>
  <c r="M59" i="11"/>
  <c r="N47" i="11"/>
  <c r="N151" i="11"/>
  <c r="N180" i="11"/>
  <c r="O105" i="11"/>
  <c r="M105" i="11"/>
  <c r="O176" i="11"/>
  <c r="M176" i="11"/>
  <c r="O112" i="11"/>
  <c r="M112" i="11"/>
  <c r="M37" i="11"/>
  <c r="M170" i="11"/>
  <c r="O170" i="11"/>
  <c r="M22" i="11"/>
  <c r="N18" i="11"/>
  <c r="M23" i="11"/>
  <c r="O114" i="11"/>
  <c r="M114" i="11"/>
  <c r="O183" i="11"/>
  <c r="M183" i="11"/>
  <c r="N71" i="11"/>
  <c r="O118" i="11"/>
  <c r="M118" i="11"/>
  <c r="N43" i="11"/>
  <c r="M9" i="11"/>
  <c r="N63" i="11"/>
  <c r="M182" i="11"/>
  <c r="O182" i="11"/>
  <c r="M190" i="11"/>
  <c r="O190" i="11"/>
  <c r="O84" i="11"/>
  <c r="M84" i="11"/>
  <c r="O67" i="11"/>
  <c r="M67" i="11"/>
  <c r="M31" i="11"/>
  <c r="M29" i="11"/>
  <c r="N51" i="11"/>
  <c r="N66" i="11"/>
  <c r="N55" i="11"/>
  <c r="N57" i="11"/>
  <c r="N142" i="11"/>
  <c r="M166" i="11"/>
  <c r="O166" i="11"/>
  <c r="N21" i="11"/>
  <c r="O155" i="11"/>
  <c r="M155" i="11"/>
  <c r="O111" i="11"/>
  <c r="M111" i="11"/>
  <c r="N34" i="11"/>
  <c r="O64" i="11"/>
  <c r="M45" i="11"/>
  <c r="N167" i="11"/>
  <c r="N98" i="11"/>
  <c r="O87" i="11"/>
  <c r="M87" i="11"/>
  <c r="O148" i="11"/>
  <c r="M148" i="11"/>
  <c r="M65" i="11"/>
  <c r="O65" i="11"/>
  <c r="M46" i="11"/>
  <c r="M117" i="11"/>
  <c r="O117" i="11"/>
  <c r="O158" i="11"/>
  <c r="M158" i="11"/>
  <c r="N109" i="11"/>
  <c r="M61" i="11"/>
  <c r="O76" i="11"/>
  <c r="M76" i="11"/>
  <c r="M81" i="11"/>
  <c r="O81" i="11"/>
  <c r="O130" i="11"/>
  <c r="M130" i="11"/>
  <c r="N17" i="11"/>
  <c r="M47" i="11"/>
  <c r="O24" i="11"/>
  <c r="O75" i="11"/>
  <c r="M75" i="11"/>
  <c r="O8" i="11"/>
  <c r="N114" i="11"/>
  <c r="M32" i="11"/>
  <c r="N127" i="11"/>
  <c r="N74" i="11"/>
  <c r="N118" i="11"/>
  <c r="O101" i="11"/>
  <c r="M101" i="11"/>
  <c r="N60" i="11"/>
  <c r="M50" i="11"/>
  <c r="O187" i="11"/>
  <c r="M187" i="11"/>
  <c r="N182" i="11"/>
  <c r="N84" i="11"/>
  <c r="N73" i="11"/>
  <c r="M147" i="11"/>
  <c r="O147" i="11"/>
  <c r="O39" i="11"/>
  <c r="O93" i="11"/>
  <c r="M93" i="11"/>
  <c r="O69" i="11"/>
  <c r="M69" i="11"/>
  <c r="M25" i="11"/>
  <c r="M174" i="11"/>
  <c r="O174" i="11"/>
  <c r="O113" i="11"/>
  <c r="M113" i="11"/>
  <c r="O115" i="11"/>
  <c r="M115" i="11"/>
  <c r="M53" i="11"/>
  <c r="M124" i="11"/>
  <c r="O124" i="11"/>
  <c r="M89" i="11"/>
  <c r="O89" i="11"/>
  <c r="O143" i="11"/>
  <c r="M143" i="11"/>
  <c r="N155" i="11"/>
  <c r="M64" i="11"/>
  <c r="O162" i="11"/>
  <c r="M162" i="11"/>
  <c r="O116" i="11"/>
  <c r="M116" i="11"/>
  <c r="M191" i="11"/>
  <c r="O191" i="11"/>
  <c r="M149" i="11"/>
  <c r="O149" i="11"/>
  <c r="M161" i="11"/>
  <c r="O161" i="11"/>
  <c r="N154" i="11"/>
  <c r="N46" i="11"/>
  <c r="N153" i="11"/>
  <c r="N144" i="11"/>
  <c r="O120" i="11"/>
  <c r="M120" i="11"/>
  <c r="O17" i="11"/>
  <c r="M141" i="11"/>
  <c r="O141" i="11"/>
  <c r="M108" i="11"/>
  <c r="O108" i="11"/>
  <c r="N24" i="11"/>
  <c r="N133" i="11"/>
  <c r="N8" i="11"/>
  <c r="N105" i="11"/>
  <c r="N176" i="11"/>
  <c r="N112" i="11"/>
  <c r="N170" i="11"/>
  <c r="M18" i="11"/>
  <c r="M79" i="11"/>
  <c r="O79" i="11"/>
  <c r="N183" i="11"/>
  <c r="O136" i="11"/>
  <c r="M136" i="11"/>
  <c r="N32" i="11"/>
  <c r="M192" i="11"/>
  <c r="O192" i="11"/>
  <c r="N194" i="11"/>
  <c r="M60" i="11"/>
  <c r="N50" i="11"/>
  <c r="N123" i="11"/>
  <c r="N190" i="11"/>
  <c r="M103" i="11"/>
  <c r="O103" i="11"/>
  <c r="N67" i="11"/>
  <c r="N171" i="11"/>
  <c r="N39" i="11"/>
  <c r="M66" i="11"/>
  <c r="N12" i="11"/>
  <c r="N132" i="11"/>
  <c r="N25" i="11"/>
  <c r="O55" i="11"/>
  <c r="N11" i="11"/>
  <c r="M152" i="11"/>
  <c r="O152" i="11"/>
  <c r="M145" i="11"/>
  <c r="O145" i="11"/>
  <c r="O56" i="11"/>
  <c r="N175" i="11"/>
  <c r="N166" i="11"/>
  <c r="M21" i="11"/>
  <c r="N111" i="11"/>
  <c r="N185" i="11"/>
  <c r="N64" i="11"/>
  <c r="M121" i="11"/>
  <c r="O121" i="11"/>
  <c r="O72" i="11"/>
  <c r="M72" i="11"/>
  <c r="N72" i="11"/>
  <c r="N116" i="11"/>
  <c r="N161" i="11"/>
  <c r="M131" i="11"/>
  <c r="O131" i="11"/>
  <c r="O20" i="11"/>
  <c r="N148" i="11"/>
  <c r="N65" i="11"/>
  <c r="O85" i="11"/>
  <c r="M85" i="11"/>
  <c r="N117" i="11"/>
  <c r="O19" i="11"/>
  <c r="N48" i="11"/>
  <c r="N76" i="11"/>
  <c r="O58" i="11"/>
  <c r="M159" i="11"/>
  <c r="O159" i="11"/>
  <c r="M94" i="11"/>
  <c r="O94" i="11"/>
  <c r="O27" i="11"/>
  <c r="M80" i="11"/>
  <c r="O80" i="11"/>
  <c r="O41" i="11"/>
  <c r="M7" i="11"/>
  <c r="O62" i="11"/>
  <c r="N136" i="11"/>
  <c r="O32" i="11"/>
  <c r="M172" i="11"/>
  <c r="O172" i="11"/>
  <c r="M77" i="11"/>
  <c r="O77" i="11"/>
  <c r="O100" i="11"/>
  <c r="M100" i="11"/>
  <c r="O28" i="11"/>
  <c r="N192" i="11"/>
  <c r="N101" i="11"/>
  <c r="O60" i="11"/>
  <c r="O13" i="11"/>
  <c r="N187" i="11"/>
  <c r="M92" i="11"/>
  <c r="O92" i="11"/>
  <c r="O186" i="11"/>
  <c r="M186" i="11"/>
  <c r="N16" i="11"/>
  <c r="N103" i="11"/>
  <c r="O54" i="11"/>
  <c r="O125" i="11"/>
  <c r="M125" i="11"/>
  <c r="M157" i="11"/>
  <c r="O157" i="11"/>
  <c r="M12" i="11"/>
  <c r="O128" i="11"/>
  <c r="M128" i="11"/>
  <c r="N174" i="11"/>
  <c r="O11" i="11"/>
  <c r="N10" i="11"/>
  <c r="M138" i="11"/>
  <c r="O138" i="11"/>
  <c r="M107" i="11"/>
  <c r="O107" i="11"/>
  <c r="O169" i="11"/>
  <c r="M169" i="11"/>
  <c r="O38" i="11"/>
  <c r="U25" i="11" l="1"/>
  <c r="T145" i="11"/>
  <c r="T115" i="11"/>
  <c r="D87" i="12"/>
  <c r="D69" i="12"/>
  <c r="C18" i="12"/>
  <c r="B54" i="12"/>
  <c r="C12" i="12"/>
  <c r="C21" i="12"/>
  <c r="D35" i="12"/>
  <c r="D143" i="12"/>
  <c r="T41" i="11"/>
  <c r="T126" i="11"/>
  <c r="T89" i="11"/>
  <c r="T88" i="11"/>
  <c r="B56" i="12"/>
  <c r="B5" i="12"/>
  <c r="S39" i="11"/>
  <c r="D75" i="12"/>
  <c r="B58" i="12"/>
  <c r="D104" i="12"/>
  <c r="C66" i="12"/>
  <c r="D191" i="12"/>
  <c r="D189" i="12"/>
  <c r="D93" i="12"/>
  <c r="D110" i="12"/>
  <c r="D22" i="12"/>
  <c r="D56" i="12"/>
  <c r="B51" i="12"/>
  <c r="T164" i="11"/>
  <c r="T19" i="11"/>
  <c r="B8" i="12"/>
  <c r="T108" i="11"/>
  <c r="D152" i="12"/>
  <c r="S17" i="11"/>
  <c r="S24" i="11"/>
  <c r="B6" i="12"/>
  <c r="D149" i="12"/>
  <c r="D6" i="12"/>
  <c r="D45" i="12"/>
  <c r="T91" i="11"/>
  <c r="T113" i="11"/>
  <c r="C3" i="12"/>
  <c r="B34" i="12"/>
  <c r="D95" i="12"/>
  <c r="C49" i="12"/>
  <c r="B41" i="12"/>
  <c r="D20" i="12"/>
  <c r="T79" i="11"/>
  <c r="T177" i="11"/>
  <c r="T36" i="11"/>
  <c r="T181" i="11"/>
  <c r="B20" i="12"/>
  <c r="D62" i="12"/>
  <c r="D81" i="12"/>
  <c r="D178" i="12"/>
  <c r="C23" i="12"/>
  <c r="T121" i="11"/>
  <c r="B63" i="12"/>
  <c r="S4" i="11"/>
  <c r="T4" i="11"/>
  <c r="D4" i="12"/>
  <c r="S3" i="11"/>
  <c r="B3" i="12"/>
  <c r="U4" i="11"/>
  <c r="C4" i="12"/>
  <c r="T3" i="11"/>
  <c r="D3" i="12"/>
  <c r="U6" i="11"/>
  <c r="C6" i="12"/>
  <c r="T5" i="11"/>
  <c r="D5" i="12"/>
  <c r="U5" i="11"/>
  <c r="C5" i="12"/>
  <c r="U33" i="11"/>
  <c r="T173" i="11"/>
  <c r="B11" i="12"/>
  <c r="D53" i="12"/>
  <c r="D124" i="12"/>
  <c r="T130" i="11"/>
  <c r="D86" i="12"/>
  <c r="D165" i="12"/>
  <c r="C31" i="12"/>
  <c r="D61" i="12"/>
  <c r="B13" i="12"/>
  <c r="D162" i="12"/>
  <c r="C44" i="12"/>
  <c r="T28" i="11"/>
  <c r="C10" i="12"/>
  <c r="D147" i="12"/>
  <c r="S14" i="11"/>
  <c r="T38" i="11"/>
  <c r="D141" i="12"/>
  <c r="T120" i="11"/>
  <c r="T158" i="11"/>
  <c r="S186" i="11"/>
  <c r="B186" i="12"/>
  <c r="S60" i="11"/>
  <c r="B60" i="12"/>
  <c r="T133" i="11"/>
  <c r="D133" i="12"/>
  <c r="U93" i="11"/>
  <c r="C93" i="12"/>
  <c r="S158" i="11"/>
  <c r="B158" i="12"/>
  <c r="S22" i="11"/>
  <c r="B22" i="12"/>
  <c r="B73" i="12"/>
  <c r="S73" i="11"/>
  <c r="U164" i="11"/>
  <c r="C164" i="12"/>
  <c r="U36" i="11"/>
  <c r="C36" i="12"/>
  <c r="U169" i="11"/>
  <c r="C169" i="12"/>
  <c r="T192" i="11"/>
  <c r="D192" i="12"/>
  <c r="T185" i="11"/>
  <c r="D185" i="12"/>
  <c r="U17" i="11"/>
  <c r="C17" i="12"/>
  <c r="U81" i="11"/>
  <c r="C81" i="12"/>
  <c r="S105" i="11"/>
  <c r="B105" i="12"/>
  <c r="S74" i="11"/>
  <c r="B74" i="12"/>
  <c r="S70" i="11"/>
  <c r="B70" i="12"/>
  <c r="T82" i="11"/>
  <c r="D82" i="12"/>
  <c r="B189" i="12"/>
  <c r="S189" i="11"/>
  <c r="T85" i="11"/>
  <c r="D85" i="12"/>
  <c r="U32" i="11"/>
  <c r="C32" i="12"/>
  <c r="T39" i="11"/>
  <c r="D39" i="12"/>
  <c r="C162" i="12"/>
  <c r="U162" i="11"/>
  <c r="U148" i="11"/>
  <c r="C148" i="12"/>
  <c r="S88" i="11"/>
  <c r="B88" i="12"/>
  <c r="S28" i="11"/>
  <c r="B28" i="12"/>
  <c r="B12" i="12"/>
  <c r="S12" i="11"/>
  <c r="C79" i="12"/>
  <c r="U79" i="11"/>
  <c r="U174" i="11"/>
  <c r="C174" i="12"/>
  <c r="T73" i="11"/>
  <c r="D73" i="12"/>
  <c r="S166" i="11"/>
  <c r="B166" i="12"/>
  <c r="S49" i="11"/>
  <c r="B49" i="12"/>
  <c r="C91" i="12"/>
  <c r="U91" i="11"/>
  <c r="C14" i="12"/>
  <c r="U14" i="11"/>
  <c r="S151" i="11"/>
  <c r="B151" i="12"/>
  <c r="T179" i="11"/>
  <c r="D179" i="12"/>
  <c r="C188" i="12"/>
  <c r="U188" i="11"/>
  <c r="U94" i="11"/>
  <c r="C94" i="12"/>
  <c r="T161" i="11"/>
  <c r="D161" i="12"/>
  <c r="S161" i="11"/>
  <c r="B161" i="12"/>
  <c r="U8" i="11"/>
  <c r="C8" i="12"/>
  <c r="C190" i="12"/>
  <c r="U190" i="11"/>
  <c r="T40" i="11"/>
  <c r="D40" i="12"/>
  <c r="D102" i="12"/>
  <c r="T102" i="11"/>
  <c r="C86" i="12"/>
  <c r="U86" i="11"/>
  <c r="T42" i="11"/>
  <c r="D42" i="12"/>
  <c r="T117" i="11"/>
  <c r="D117" i="12"/>
  <c r="U101" i="11"/>
  <c r="C101" i="12"/>
  <c r="C118" i="12"/>
  <c r="U118" i="11"/>
  <c r="U178" i="11"/>
  <c r="C178" i="12"/>
  <c r="U152" i="11"/>
  <c r="C152" i="12"/>
  <c r="S89" i="11"/>
  <c r="B89" i="12"/>
  <c r="U64" i="11"/>
  <c r="C64" i="12"/>
  <c r="D66" i="12"/>
  <c r="T66" i="11"/>
  <c r="S194" i="11"/>
  <c r="B194" i="12"/>
  <c r="D96" i="12"/>
  <c r="T96" i="11"/>
  <c r="T138" i="11"/>
  <c r="D138" i="12"/>
  <c r="D14" i="12"/>
  <c r="T14" i="11"/>
  <c r="S85" i="11"/>
  <c r="B85" i="12"/>
  <c r="T174" i="11"/>
  <c r="D174" i="12"/>
  <c r="B128" i="12"/>
  <c r="S128" i="11"/>
  <c r="U60" i="11"/>
  <c r="C60" i="12"/>
  <c r="C131" i="12"/>
  <c r="U131" i="11"/>
  <c r="S169" i="11"/>
  <c r="B169" i="12"/>
  <c r="C128" i="12"/>
  <c r="U128" i="11"/>
  <c r="T16" i="11"/>
  <c r="D16" i="12"/>
  <c r="T101" i="11"/>
  <c r="D101" i="12"/>
  <c r="B172" i="12"/>
  <c r="S172" i="11"/>
  <c r="U27" i="11"/>
  <c r="C27" i="12"/>
  <c r="U19" i="11"/>
  <c r="C19" i="12"/>
  <c r="B131" i="12"/>
  <c r="S131" i="11"/>
  <c r="T64" i="11"/>
  <c r="D64" i="12"/>
  <c r="B145" i="12"/>
  <c r="S145" i="11"/>
  <c r="B66" i="12"/>
  <c r="S66" i="11"/>
  <c r="T50" i="11"/>
  <c r="D50" i="12"/>
  <c r="T183" i="11"/>
  <c r="D183" i="12"/>
  <c r="D8" i="12"/>
  <c r="T8" i="11"/>
  <c r="B141" i="12"/>
  <c r="S141" i="11"/>
  <c r="U161" i="11"/>
  <c r="C161" i="12"/>
  <c r="S162" i="11"/>
  <c r="B162" i="12"/>
  <c r="U89" i="11"/>
  <c r="C89" i="12"/>
  <c r="U113" i="11"/>
  <c r="C113" i="12"/>
  <c r="B93" i="12"/>
  <c r="S93" i="11"/>
  <c r="S147" i="11"/>
  <c r="B147" i="12"/>
  <c r="S101" i="11"/>
  <c r="B101" i="12"/>
  <c r="T114" i="11"/>
  <c r="D114" i="12"/>
  <c r="C130" i="12"/>
  <c r="U130" i="11"/>
  <c r="S148" i="11"/>
  <c r="B148" i="12"/>
  <c r="U166" i="11"/>
  <c r="C166" i="12"/>
  <c r="U84" i="11"/>
  <c r="C84" i="12"/>
  <c r="B118" i="12"/>
  <c r="S118" i="11"/>
  <c r="D18" i="12"/>
  <c r="T18" i="11"/>
  <c r="C176" i="12"/>
  <c r="U176" i="11"/>
  <c r="D156" i="12"/>
  <c r="T156" i="11"/>
  <c r="B36" i="12"/>
  <c r="S36" i="11"/>
  <c r="C45" i="12"/>
  <c r="U45" i="11"/>
  <c r="S15" i="11"/>
  <c r="B15" i="12"/>
  <c r="C132" i="12"/>
  <c r="U132" i="11"/>
  <c r="C88" i="12"/>
  <c r="U88" i="11"/>
  <c r="U73" i="11"/>
  <c r="C73" i="12"/>
  <c r="S43" i="11"/>
  <c r="B43" i="12"/>
  <c r="U74" i="11"/>
  <c r="C74" i="12"/>
  <c r="B91" i="12"/>
  <c r="S91" i="11"/>
  <c r="T160" i="11"/>
  <c r="D160" i="12"/>
  <c r="S68" i="11"/>
  <c r="B68" i="12"/>
  <c r="T78" i="11"/>
  <c r="D78" i="12"/>
  <c r="S164" i="11"/>
  <c r="B164" i="12"/>
  <c r="B102" i="12"/>
  <c r="S102" i="11"/>
  <c r="T13" i="11"/>
  <c r="D13" i="12"/>
  <c r="U37" i="11"/>
  <c r="C37" i="12"/>
  <c r="U151" i="11"/>
  <c r="C151" i="12"/>
  <c r="S96" i="11"/>
  <c r="B96" i="12"/>
  <c r="U34" i="11"/>
  <c r="C34" i="12"/>
  <c r="S178" i="11"/>
  <c r="B178" i="12"/>
  <c r="T54" i="11"/>
  <c r="D54" i="12"/>
  <c r="B184" i="12"/>
  <c r="S184" i="11"/>
  <c r="U189" i="11"/>
  <c r="C189" i="12"/>
  <c r="C156" i="12"/>
  <c r="U156" i="11"/>
  <c r="B193" i="12"/>
  <c r="S193" i="11"/>
  <c r="S129" i="11"/>
  <c r="B129" i="12"/>
  <c r="U179" i="11"/>
  <c r="C179" i="12"/>
  <c r="U16" i="11"/>
  <c r="C16" i="12"/>
  <c r="U35" i="11"/>
  <c r="C35" i="12"/>
  <c r="S179" i="11"/>
  <c r="B179" i="12"/>
  <c r="S16" i="11"/>
  <c r="B16" i="12"/>
  <c r="U158" i="11"/>
  <c r="C158" i="12"/>
  <c r="S87" i="11"/>
  <c r="B87" i="12"/>
  <c r="T34" i="11"/>
  <c r="D34" i="12"/>
  <c r="D142" i="12"/>
  <c r="T142" i="11"/>
  <c r="T51" i="11"/>
  <c r="D51" i="12"/>
  <c r="B190" i="12"/>
  <c r="S190" i="11"/>
  <c r="T71" i="11"/>
  <c r="D71" i="12"/>
  <c r="C170" i="12"/>
  <c r="U170" i="11"/>
  <c r="C105" i="12"/>
  <c r="U105" i="11"/>
  <c r="C154" i="12"/>
  <c r="U154" i="11"/>
  <c r="U52" i="11"/>
  <c r="C52" i="12"/>
  <c r="C53" i="12"/>
  <c r="U53" i="11"/>
  <c r="T70" i="11"/>
  <c r="D70" i="12"/>
  <c r="T31" i="11"/>
  <c r="D31" i="12"/>
  <c r="U123" i="11"/>
  <c r="C123" i="12"/>
  <c r="C194" i="12"/>
  <c r="U194" i="11"/>
  <c r="S127" i="11"/>
  <c r="B127" i="12"/>
  <c r="T37" i="11"/>
  <c r="D37" i="12"/>
  <c r="U47" i="11"/>
  <c r="C47" i="12"/>
  <c r="S165" i="11"/>
  <c r="B165" i="12"/>
  <c r="B86" i="12"/>
  <c r="S86" i="11"/>
  <c r="C135" i="12"/>
  <c r="U135" i="11"/>
  <c r="U57" i="11"/>
  <c r="C57" i="12"/>
  <c r="U70" i="11"/>
  <c r="C70" i="12"/>
  <c r="T186" i="11"/>
  <c r="D186" i="12"/>
  <c r="D100" i="12"/>
  <c r="T100" i="11"/>
  <c r="U119" i="11"/>
  <c r="C119" i="12"/>
  <c r="U59" i="11"/>
  <c r="C59" i="12"/>
  <c r="U40" i="11"/>
  <c r="C40" i="12"/>
  <c r="U15" i="11"/>
  <c r="C15" i="12"/>
  <c r="T157" i="11"/>
  <c r="D157" i="12"/>
  <c r="C173" i="12"/>
  <c r="U173" i="11"/>
  <c r="D77" i="12"/>
  <c r="T77" i="11"/>
  <c r="U22" i="11"/>
  <c r="C22" i="12"/>
  <c r="T27" i="11"/>
  <c r="D27" i="12"/>
  <c r="S188" i="11"/>
  <c r="B188" i="12"/>
  <c r="C160" i="12"/>
  <c r="U160" i="11"/>
  <c r="S83" i="11"/>
  <c r="B83" i="12"/>
  <c r="U110" i="11"/>
  <c r="C110" i="12"/>
  <c r="U134" i="11"/>
  <c r="C134" i="12"/>
  <c r="C186" i="12"/>
  <c r="U186" i="11"/>
  <c r="S79" i="11"/>
  <c r="B79" i="12"/>
  <c r="S120" i="11"/>
  <c r="B120" i="12"/>
  <c r="S174" i="11"/>
  <c r="B174" i="12"/>
  <c r="S75" i="11"/>
  <c r="B75" i="12"/>
  <c r="S107" i="11"/>
  <c r="B107" i="12"/>
  <c r="S157" i="11"/>
  <c r="B157" i="12"/>
  <c r="U92" i="11"/>
  <c r="C92" i="12"/>
  <c r="S100" i="11"/>
  <c r="B100" i="12"/>
  <c r="C62" i="12"/>
  <c r="U62" i="11"/>
  <c r="C159" i="12"/>
  <c r="U159" i="11"/>
  <c r="U85" i="11"/>
  <c r="C85" i="12"/>
  <c r="T72" i="11"/>
  <c r="D72" i="12"/>
  <c r="S21" i="11"/>
  <c r="B21" i="12"/>
  <c r="T11" i="11"/>
  <c r="D11" i="12"/>
  <c r="T67" i="11"/>
  <c r="D67" i="12"/>
  <c r="U192" i="11"/>
  <c r="C192" i="12"/>
  <c r="B18" i="12"/>
  <c r="S18" i="11"/>
  <c r="C120" i="12"/>
  <c r="U120" i="11"/>
  <c r="B149" i="12"/>
  <c r="S149" i="11"/>
  <c r="B124" i="12"/>
  <c r="S124" i="11"/>
  <c r="S25" i="11"/>
  <c r="B25" i="12"/>
  <c r="T182" i="11"/>
  <c r="D182" i="12"/>
  <c r="U75" i="11"/>
  <c r="C75" i="12"/>
  <c r="S76" i="11"/>
  <c r="B76" i="12"/>
  <c r="C117" i="12"/>
  <c r="U117" i="11"/>
  <c r="U87" i="11"/>
  <c r="C87" i="12"/>
  <c r="S111" i="11"/>
  <c r="B111" i="12"/>
  <c r="S29" i="11"/>
  <c r="B29" i="12"/>
  <c r="U182" i="11"/>
  <c r="C182" i="12"/>
  <c r="S183" i="11"/>
  <c r="B183" i="12"/>
  <c r="S170" i="11"/>
  <c r="B170" i="12"/>
  <c r="T180" i="11"/>
  <c r="D180" i="12"/>
  <c r="B44" i="12"/>
  <c r="S44" i="11"/>
  <c r="B154" i="12"/>
  <c r="S154" i="11"/>
  <c r="S52" i="11"/>
  <c r="B52" i="12"/>
  <c r="T146" i="11"/>
  <c r="D146" i="12"/>
  <c r="U175" i="11"/>
  <c r="C175" i="12"/>
  <c r="S55" i="11"/>
  <c r="B55" i="12"/>
  <c r="T163" i="11"/>
  <c r="D163" i="12"/>
  <c r="S123" i="11"/>
  <c r="B123" i="12"/>
  <c r="U127" i="11"/>
  <c r="C127" i="12"/>
  <c r="T119" i="11"/>
  <c r="D119" i="12"/>
  <c r="T106" i="11"/>
  <c r="D106" i="12"/>
  <c r="C165" i="12"/>
  <c r="U165" i="11"/>
  <c r="B146" i="12"/>
  <c r="S146" i="11"/>
  <c r="B135" i="12"/>
  <c r="S135" i="11"/>
  <c r="S57" i="11"/>
  <c r="B57" i="12"/>
  <c r="T29" i="11"/>
  <c r="D29" i="12"/>
  <c r="T172" i="11"/>
  <c r="D172" i="12"/>
  <c r="B119" i="12"/>
  <c r="S119" i="11"/>
  <c r="T26" i="11"/>
  <c r="D26" i="12"/>
  <c r="D107" i="12"/>
  <c r="T107" i="11"/>
  <c r="T125" i="11"/>
  <c r="D125" i="12"/>
  <c r="S173" i="11"/>
  <c r="B173" i="12"/>
  <c r="U42" i="11"/>
  <c r="C42" i="12"/>
  <c r="B95" i="12"/>
  <c r="S95" i="11"/>
  <c r="T7" i="11"/>
  <c r="D7" i="12"/>
  <c r="T159" i="11"/>
  <c r="D159" i="12"/>
  <c r="D44" i="12"/>
  <c r="T44" i="11"/>
  <c r="S160" i="11"/>
  <c r="B160" i="12"/>
  <c r="U83" i="11"/>
  <c r="C83" i="12"/>
  <c r="S110" i="11"/>
  <c r="B110" i="12"/>
  <c r="S134" i="11"/>
  <c r="B134" i="12"/>
  <c r="U107" i="11"/>
  <c r="C107" i="12"/>
  <c r="S94" i="11"/>
  <c r="B94" i="12"/>
  <c r="D111" i="12"/>
  <c r="T111" i="11"/>
  <c r="T194" i="11"/>
  <c r="D194" i="12"/>
  <c r="C149" i="12"/>
  <c r="U149" i="11"/>
  <c r="U39" i="11"/>
  <c r="C39" i="12"/>
  <c r="T84" i="11"/>
  <c r="D84" i="12"/>
  <c r="S81" i="11"/>
  <c r="B81" i="12"/>
  <c r="U11" i="11"/>
  <c r="C11" i="12"/>
  <c r="U138" i="11"/>
  <c r="C138" i="12"/>
  <c r="B125" i="12"/>
  <c r="S125" i="11"/>
  <c r="B92" i="12"/>
  <c r="S92" i="11"/>
  <c r="U100" i="11"/>
  <c r="C100" i="12"/>
  <c r="S7" i="11"/>
  <c r="B7" i="12"/>
  <c r="S159" i="11"/>
  <c r="B159" i="12"/>
  <c r="T65" i="11"/>
  <c r="D65" i="12"/>
  <c r="B72" i="12"/>
  <c r="S72" i="11"/>
  <c r="D166" i="12"/>
  <c r="T166" i="11"/>
  <c r="U55" i="11"/>
  <c r="C55" i="12"/>
  <c r="U103" i="11"/>
  <c r="C103" i="12"/>
  <c r="B192" i="12"/>
  <c r="S192" i="11"/>
  <c r="T170" i="11"/>
  <c r="D170" i="12"/>
  <c r="D24" i="12"/>
  <c r="T24" i="11"/>
  <c r="T144" i="11"/>
  <c r="D144" i="12"/>
  <c r="U191" i="11"/>
  <c r="C191" i="12"/>
  <c r="S64" i="11"/>
  <c r="B64" i="12"/>
  <c r="S53" i="11"/>
  <c r="B53" i="12"/>
  <c r="B187" i="12"/>
  <c r="S187" i="11"/>
  <c r="T118" i="11"/>
  <c r="D118" i="12"/>
  <c r="U24" i="11"/>
  <c r="C24" i="12"/>
  <c r="U76" i="11"/>
  <c r="C76" i="12"/>
  <c r="S117" i="11"/>
  <c r="B117" i="12"/>
  <c r="D98" i="12"/>
  <c r="T98" i="11"/>
  <c r="U111" i="11"/>
  <c r="C111" i="12"/>
  <c r="S31" i="11"/>
  <c r="B31" i="12"/>
  <c r="B182" i="12"/>
  <c r="S182" i="11"/>
  <c r="U183" i="11"/>
  <c r="C183" i="12"/>
  <c r="S37" i="11"/>
  <c r="B37" i="12"/>
  <c r="T151" i="11"/>
  <c r="D151" i="12"/>
  <c r="U153" i="11"/>
  <c r="C153" i="12"/>
  <c r="S98" i="11"/>
  <c r="B98" i="12"/>
  <c r="S35" i="11"/>
  <c r="B35" i="12"/>
  <c r="S175" i="11"/>
  <c r="B175" i="12"/>
  <c r="S30" i="11"/>
  <c r="B30" i="12"/>
  <c r="D188" i="12"/>
  <c r="T188" i="11"/>
  <c r="S40" i="11"/>
  <c r="B40" i="12"/>
  <c r="T49" i="11"/>
  <c r="D49" i="12"/>
  <c r="C146" i="12"/>
  <c r="U146" i="11"/>
  <c r="B90" i="12"/>
  <c r="S90" i="11"/>
  <c r="D30" i="12"/>
  <c r="T30" i="11"/>
  <c r="T33" i="11"/>
  <c r="D33" i="12"/>
  <c r="T134" i="11"/>
  <c r="D134" i="12"/>
  <c r="S27" i="11"/>
  <c r="B27" i="12"/>
  <c r="S10" i="11"/>
  <c r="B10" i="12"/>
  <c r="U29" i="11"/>
  <c r="C29" i="12"/>
  <c r="T92" i="11"/>
  <c r="D92" i="12"/>
  <c r="S42" i="11"/>
  <c r="B42" i="12"/>
  <c r="U95" i="11"/>
  <c r="C95" i="12"/>
  <c r="D59" i="12"/>
  <c r="T59" i="11"/>
  <c r="T150" i="11"/>
  <c r="D150" i="12"/>
  <c r="D131" i="12"/>
  <c r="T131" i="11"/>
  <c r="U97" i="11"/>
  <c r="C97" i="12"/>
  <c r="S78" i="11"/>
  <c r="B78" i="12"/>
  <c r="C139" i="12"/>
  <c r="U139" i="11"/>
  <c r="B126" i="12"/>
  <c r="S126" i="11"/>
  <c r="S82" i="11"/>
  <c r="B82" i="12"/>
  <c r="U48" i="11"/>
  <c r="C48" i="12"/>
  <c r="T10" i="11"/>
  <c r="D10" i="12"/>
  <c r="B152" i="12"/>
  <c r="S152" i="11"/>
  <c r="C124" i="12"/>
  <c r="U124" i="11"/>
  <c r="S138" i="11"/>
  <c r="B138" i="12"/>
  <c r="C125" i="12"/>
  <c r="U125" i="11"/>
  <c r="T187" i="11"/>
  <c r="D187" i="12"/>
  <c r="U77" i="11"/>
  <c r="C77" i="12"/>
  <c r="U41" i="11"/>
  <c r="C41" i="12"/>
  <c r="F41" i="12" s="1"/>
  <c r="C58" i="12"/>
  <c r="U58" i="11"/>
  <c r="T148" i="11"/>
  <c r="D148" i="12"/>
  <c r="C72" i="12"/>
  <c r="U72" i="11"/>
  <c r="T175" i="11"/>
  <c r="D175" i="12"/>
  <c r="T25" i="11"/>
  <c r="D25" i="12"/>
  <c r="S103" i="11"/>
  <c r="B103" i="12"/>
  <c r="T32" i="11"/>
  <c r="D32" i="12"/>
  <c r="D112" i="12"/>
  <c r="T112" i="11"/>
  <c r="U108" i="11"/>
  <c r="C108" i="12"/>
  <c r="T153" i="11"/>
  <c r="D153" i="12"/>
  <c r="B191" i="12"/>
  <c r="S191" i="11"/>
  <c r="T155" i="11"/>
  <c r="D155" i="12"/>
  <c r="S115" i="11"/>
  <c r="B115" i="12"/>
  <c r="U187" i="11"/>
  <c r="C187" i="12"/>
  <c r="D74" i="12"/>
  <c r="T74" i="11"/>
  <c r="S47" i="11"/>
  <c r="B47" i="12"/>
  <c r="B61" i="12"/>
  <c r="S61" i="11"/>
  <c r="S46" i="11"/>
  <c r="B46" i="12"/>
  <c r="D167" i="12"/>
  <c r="T167" i="11"/>
  <c r="B155" i="12"/>
  <c r="S155" i="11"/>
  <c r="T57" i="11"/>
  <c r="D57" i="12"/>
  <c r="S67" i="11"/>
  <c r="B67" i="12"/>
  <c r="D63" i="12"/>
  <c r="T63" i="11"/>
  <c r="B114" i="12"/>
  <c r="S114" i="11"/>
  <c r="S112" i="11"/>
  <c r="B112" i="12"/>
  <c r="T47" i="11"/>
  <c r="D47" i="12"/>
  <c r="S153" i="11"/>
  <c r="B153" i="12"/>
  <c r="U98" i="11"/>
  <c r="C98" i="12"/>
  <c r="D83" i="12"/>
  <c r="T83" i="11"/>
  <c r="T135" i="11"/>
  <c r="D135" i="12"/>
  <c r="U51" i="11"/>
  <c r="C51" i="12"/>
  <c r="T184" i="11"/>
  <c r="D184" i="12"/>
  <c r="C61" i="12"/>
  <c r="U61" i="11"/>
  <c r="T193" i="11"/>
  <c r="D193" i="12"/>
  <c r="T129" i="11"/>
  <c r="D129" i="12"/>
  <c r="S38" i="11"/>
  <c r="B38" i="12"/>
  <c r="C90" i="12"/>
  <c r="U90" i="11"/>
  <c r="T128" i="11"/>
  <c r="D128" i="12"/>
  <c r="U163" i="11"/>
  <c r="C163" i="12"/>
  <c r="T99" i="11"/>
  <c r="D99" i="12"/>
  <c r="T94" i="11"/>
  <c r="D94" i="12"/>
  <c r="S137" i="11"/>
  <c r="B137" i="12"/>
  <c r="S122" i="11"/>
  <c r="B122" i="12"/>
  <c r="C142" i="12"/>
  <c r="U142" i="11"/>
  <c r="S33" i="11"/>
  <c r="B33" i="12"/>
  <c r="C63" i="12"/>
  <c r="U63" i="11"/>
  <c r="U181" i="11"/>
  <c r="C181" i="12"/>
  <c r="S71" i="11"/>
  <c r="B71" i="12"/>
  <c r="U106" i="11"/>
  <c r="C106" i="12"/>
  <c r="T68" i="11"/>
  <c r="D68" i="12"/>
  <c r="U26" i="11"/>
  <c r="C26" i="12"/>
  <c r="S97" i="11"/>
  <c r="B97" i="12"/>
  <c r="U78" i="11"/>
  <c r="C78" i="12"/>
  <c r="S139" i="11"/>
  <c r="B139" i="12"/>
  <c r="C126" i="12"/>
  <c r="U126" i="11"/>
  <c r="U82" i="11"/>
  <c r="C82" i="12"/>
  <c r="S48" i="11"/>
  <c r="B48" i="12"/>
  <c r="U157" i="11"/>
  <c r="C157" i="12"/>
  <c r="D116" i="12"/>
  <c r="T116" i="11"/>
  <c r="U54" i="11"/>
  <c r="C54" i="12"/>
  <c r="U13" i="11"/>
  <c r="C13" i="12"/>
  <c r="B77" i="12"/>
  <c r="S77" i="11"/>
  <c r="U80" i="11"/>
  <c r="C80" i="12"/>
  <c r="D76" i="12"/>
  <c r="T76" i="11"/>
  <c r="U20" i="11"/>
  <c r="C20" i="12"/>
  <c r="U121" i="11"/>
  <c r="C121" i="12"/>
  <c r="U56" i="11"/>
  <c r="C56" i="12"/>
  <c r="T132" i="11"/>
  <c r="D132" i="12"/>
  <c r="T190" i="11"/>
  <c r="D190" i="12"/>
  <c r="S136" i="11"/>
  <c r="B136" i="12"/>
  <c r="T176" i="11"/>
  <c r="D176" i="12"/>
  <c r="S108" i="11"/>
  <c r="B108" i="12"/>
  <c r="T46" i="11"/>
  <c r="D46" i="12"/>
  <c r="S116" i="11"/>
  <c r="B116" i="12"/>
  <c r="S143" i="11"/>
  <c r="B143" i="12"/>
  <c r="C115" i="12"/>
  <c r="U115" i="11"/>
  <c r="B69" i="12"/>
  <c r="S69" i="11"/>
  <c r="S50" i="11"/>
  <c r="B50" i="12"/>
  <c r="T127" i="11"/>
  <c r="D127" i="12"/>
  <c r="D17" i="12"/>
  <c r="T17" i="11"/>
  <c r="T109" i="11"/>
  <c r="D109" i="12"/>
  <c r="U65" i="11"/>
  <c r="C65" i="12"/>
  <c r="S45" i="11"/>
  <c r="B45" i="12"/>
  <c r="C155" i="12"/>
  <c r="U155" i="11"/>
  <c r="T55" i="11"/>
  <c r="D55" i="12"/>
  <c r="U67" i="11"/>
  <c r="C67" i="12"/>
  <c r="S9" i="11"/>
  <c r="B9" i="12"/>
  <c r="C114" i="12"/>
  <c r="U114" i="11"/>
  <c r="U112" i="11"/>
  <c r="C112" i="12"/>
  <c r="S59" i="11"/>
  <c r="B59" i="12"/>
  <c r="C109" i="12"/>
  <c r="U109" i="11"/>
  <c r="S167" i="11"/>
  <c r="B167" i="12"/>
  <c r="T97" i="11"/>
  <c r="D97" i="12"/>
  <c r="S185" i="11"/>
  <c r="B185" i="12"/>
  <c r="T90" i="11"/>
  <c r="D90" i="12"/>
  <c r="U171" i="11"/>
  <c r="C171" i="12"/>
  <c r="U50" i="11"/>
  <c r="C50" i="12"/>
  <c r="U104" i="11"/>
  <c r="C104" i="12"/>
  <c r="U133" i="11"/>
  <c r="C133" i="12"/>
  <c r="S144" i="11"/>
  <c r="B144" i="12"/>
  <c r="C46" i="12"/>
  <c r="U46" i="11"/>
  <c r="T52" i="11"/>
  <c r="D52" i="12"/>
  <c r="T169" i="11"/>
  <c r="D169" i="12"/>
  <c r="U168" i="11"/>
  <c r="C168" i="12"/>
  <c r="T139" i="11"/>
  <c r="D139" i="12"/>
  <c r="B163" i="12"/>
  <c r="S163" i="11"/>
  <c r="T23" i="11"/>
  <c r="D23" i="12"/>
  <c r="U180" i="11"/>
  <c r="C180" i="12"/>
  <c r="U137" i="11"/>
  <c r="C137" i="12"/>
  <c r="U122" i="11"/>
  <c r="C122" i="12"/>
  <c r="S142" i="11"/>
  <c r="B142" i="12"/>
  <c r="U9" i="11"/>
  <c r="C9" i="12"/>
  <c r="S181" i="11"/>
  <c r="B181" i="12"/>
  <c r="C71" i="12"/>
  <c r="U71" i="11"/>
  <c r="T80" i="11"/>
  <c r="D80" i="12"/>
  <c r="S106" i="11"/>
  <c r="B106" i="12"/>
  <c r="B19" i="12"/>
  <c r="S19" i="11"/>
  <c r="S26" i="11"/>
  <c r="B26" i="12"/>
  <c r="U177" i="11"/>
  <c r="C177" i="12"/>
  <c r="B99" i="12"/>
  <c r="S99" i="11"/>
  <c r="U140" i="11"/>
  <c r="C140" i="12"/>
  <c r="U150" i="11"/>
  <c r="C150" i="12"/>
  <c r="U28" i="11"/>
  <c r="C28" i="12"/>
  <c r="T136" i="11"/>
  <c r="D136" i="12"/>
  <c r="T171" i="11"/>
  <c r="D171" i="12"/>
  <c r="C38" i="12"/>
  <c r="U38" i="11"/>
  <c r="T103" i="11"/>
  <c r="D103" i="12"/>
  <c r="C172" i="12"/>
  <c r="U172" i="11"/>
  <c r="S80" i="11"/>
  <c r="B80" i="12"/>
  <c r="T48" i="11"/>
  <c r="D48" i="12"/>
  <c r="S121" i="11"/>
  <c r="B121" i="12"/>
  <c r="U145" i="11"/>
  <c r="C145" i="12"/>
  <c r="D12" i="12"/>
  <c r="T12" i="11"/>
  <c r="D123" i="12"/>
  <c r="T123" i="11"/>
  <c r="U136" i="11"/>
  <c r="C136" i="12"/>
  <c r="T105" i="11"/>
  <c r="D105" i="12"/>
  <c r="U141" i="11"/>
  <c r="C141" i="12"/>
  <c r="T154" i="11"/>
  <c r="D154" i="12"/>
  <c r="C116" i="12"/>
  <c r="U116" i="11"/>
  <c r="U143" i="11"/>
  <c r="C143" i="12"/>
  <c r="S113" i="11"/>
  <c r="B113" i="12"/>
  <c r="C69" i="12"/>
  <c r="U69" i="11"/>
  <c r="C147" i="12"/>
  <c r="U147" i="11"/>
  <c r="T60" i="11"/>
  <c r="D60" i="12"/>
  <c r="S32" i="11"/>
  <c r="B32" i="12"/>
  <c r="S130" i="11"/>
  <c r="B130" i="12"/>
  <c r="S65" i="11"/>
  <c r="B65" i="12"/>
  <c r="D21" i="12"/>
  <c r="T21" i="11"/>
  <c r="S84" i="11"/>
  <c r="B84" i="12"/>
  <c r="T43" i="11"/>
  <c r="D43" i="12"/>
  <c r="S23" i="11"/>
  <c r="B23" i="12"/>
  <c r="B176" i="12"/>
  <c r="S176" i="11"/>
  <c r="T137" i="11"/>
  <c r="D137" i="12"/>
  <c r="B109" i="12"/>
  <c r="S109" i="11"/>
  <c r="U167" i="11"/>
  <c r="C167" i="12"/>
  <c r="C185" i="12"/>
  <c r="U185" i="11"/>
  <c r="T168" i="11"/>
  <c r="D168" i="12"/>
  <c r="B132" i="12"/>
  <c r="S132" i="11"/>
  <c r="S171" i="11"/>
  <c r="B171" i="12"/>
  <c r="U43" i="11"/>
  <c r="C43" i="12"/>
  <c r="S104" i="11"/>
  <c r="B104" i="12"/>
  <c r="S133" i="11"/>
  <c r="B133" i="12"/>
  <c r="U144" i="11"/>
  <c r="C144" i="12"/>
  <c r="D122" i="12"/>
  <c r="T122" i="11"/>
  <c r="U68" i="11"/>
  <c r="C68" i="12"/>
  <c r="T15" i="11"/>
  <c r="D15" i="12"/>
  <c r="S168" i="11"/>
  <c r="B168" i="12"/>
  <c r="U102" i="11"/>
  <c r="C102" i="12"/>
  <c r="T9" i="11"/>
  <c r="D9" i="12"/>
  <c r="U7" i="11"/>
  <c r="C7" i="12"/>
  <c r="B180" i="12"/>
  <c r="S180" i="11"/>
  <c r="U96" i="11"/>
  <c r="C96" i="12"/>
  <c r="U30" i="11"/>
  <c r="C30" i="12"/>
  <c r="U184" i="11"/>
  <c r="C184" i="12"/>
  <c r="S62" i="11"/>
  <c r="B62" i="12"/>
  <c r="T140" i="11"/>
  <c r="D140" i="12"/>
  <c r="S156" i="11"/>
  <c r="B156" i="12"/>
  <c r="U193" i="11"/>
  <c r="C193" i="12"/>
  <c r="U129" i="11"/>
  <c r="C129" i="12"/>
  <c r="S177" i="11"/>
  <c r="B177" i="12"/>
  <c r="C99" i="12"/>
  <c r="U99" i="11"/>
  <c r="S140" i="11"/>
  <c r="B140" i="12"/>
  <c r="S150" i="11"/>
  <c r="B150" i="12"/>
  <c r="F145" i="12" l="1"/>
  <c r="F12" i="12"/>
  <c r="F61" i="12"/>
  <c r="F58" i="12"/>
  <c r="F56" i="12"/>
  <c r="F102" i="12"/>
  <c r="F18" i="12"/>
  <c r="W89" i="11"/>
  <c r="F6" i="12"/>
  <c r="F7" i="12"/>
  <c r="F141" i="12"/>
  <c r="F54" i="12"/>
  <c r="F125" i="12"/>
  <c r="F21" i="12"/>
  <c r="F172" i="12"/>
  <c r="F20" i="12"/>
  <c r="F5" i="12"/>
  <c r="F4" i="12"/>
  <c r="F3" i="12"/>
  <c r="F13" i="12"/>
  <c r="F158" i="12"/>
  <c r="F31" i="12"/>
  <c r="F28" i="12"/>
  <c r="F126" i="12"/>
  <c r="F39" i="12"/>
  <c r="F98" i="12"/>
  <c r="F29" i="12"/>
  <c r="F22" i="12"/>
  <c r="F9" i="12"/>
  <c r="F111" i="12"/>
  <c r="F88" i="12"/>
  <c r="F165" i="12"/>
  <c r="F167" i="12"/>
  <c r="F193" i="12"/>
  <c r="F146" i="12"/>
  <c r="F44" i="12"/>
  <c r="F73" i="12"/>
  <c r="F68" i="12"/>
  <c r="F184" i="12"/>
  <c r="F38" i="12"/>
  <c r="F157" i="12"/>
  <c r="F43" i="12"/>
  <c r="F63" i="12"/>
  <c r="F187" i="12"/>
  <c r="F24" i="12"/>
  <c r="F122" i="12"/>
  <c r="F69" i="12"/>
  <c r="F67" i="12"/>
  <c r="F26" i="12"/>
  <c r="F149" i="12"/>
  <c r="F186" i="12"/>
  <c r="F144" i="12"/>
  <c r="F25" i="12"/>
  <c r="F75" i="12"/>
  <c r="F70" i="12"/>
  <c r="F76" i="12"/>
  <c r="F49" i="12"/>
  <c r="F96" i="12"/>
  <c r="F77" i="12"/>
  <c r="F95" i="12"/>
  <c r="F10" i="12"/>
  <c r="F120" i="12"/>
  <c r="F159" i="12"/>
  <c r="F129" i="12"/>
  <c r="F112" i="12"/>
  <c r="F72" i="12"/>
  <c r="F124" i="12"/>
  <c r="F161" i="12"/>
  <c r="F152" i="12"/>
  <c r="F23" i="12"/>
  <c r="F136" i="12"/>
  <c r="F106" i="12"/>
  <c r="F33" i="12"/>
  <c r="F183" i="12"/>
  <c r="F11" i="12"/>
  <c r="F16" i="12"/>
  <c r="F185" i="12"/>
  <c r="F147" i="12"/>
  <c r="F114" i="12"/>
  <c r="F160" i="12"/>
  <c r="F116" i="12"/>
  <c r="F85" i="12"/>
  <c r="F189" i="12"/>
  <c r="F89" i="12"/>
  <c r="F71" i="12"/>
  <c r="F173" i="12"/>
  <c r="F53" i="12"/>
  <c r="F137" i="12"/>
  <c r="F121" i="12"/>
  <c r="F143" i="12"/>
  <c r="F46" i="12"/>
  <c r="F50" i="12"/>
  <c r="F163" i="12"/>
  <c r="F51" i="12"/>
  <c r="F191" i="12"/>
  <c r="F100" i="12"/>
  <c r="F107" i="12"/>
  <c r="F192" i="12"/>
  <c r="F40" i="12"/>
  <c r="F154" i="12"/>
  <c r="F45" i="12"/>
  <c r="F79" i="12"/>
  <c r="F164" i="12"/>
  <c r="F93" i="12"/>
  <c r="F180" i="12"/>
  <c r="F168" i="12"/>
  <c r="F153" i="12"/>
  <c r="F151" i="12"/>
  <c r="F177" i="12"/>
  <c r="F171" i="12"/>
  <c r="F103" i="12"/>
  <c r="F42" i="12"/>
  <c r="F92" i="12"/>
  <c r="F134" i="12"/>
  <c r="F59" i="12"/>
  <c r="F105" i="12"/>
  <c r="F156" i="12"/>
  <c r="F130" i="12"/>
  <c r="F131" i="12"/>
  <c r="F162" i="12"/>
  <c r="F82" i="12"/>
  <c r="F78" i="12"/>
  <c r="F97" i="12"/>
  <c r="F194" i="12"/>
  <c r="F179" i="12"/>
  <c r="F37" i="12"/>
  <c r="F74" i="12"/>
  <c r="F84" i="12"/>
  <c r="F113" i="12"/>
  <c r="F19" i="12"/>
  <c r="F60" i="12"/>
  <c r="F178" i="12"/>
  <c r="F94" i="12"/>
  <c r="F81" i="12"/>
  <c r="F169" i="12"/>
  <c r="F133" i="12"/>
  <c r="F99" i="12"/>
  <c r="F30" i="12"/>
  <c r="F150" i="12"/>
  <c r="F155" i="12"/>
  <c r="F115" i="12"/>
  <c r="F55" i="12"/>
  <c r="F87" i="12"/>
  <c r="F110" i="12"/>
  <c r="F119" i="12"/>
  <c r="F57" i="12"/>
  <c r="F47" i="12"/>
  <c r="F123" i="12"/>
  <c r="F170" i="12"/>
  <c r="F34" i="12"/>
  <c r="F132" i="12"/>
  <c r="F66" i="12"/>
  <c r="F190" i="12"/>
  <c r="F14" i="12"/>
  <c r="F80" i="12"/>
  <c r="F90" i="12"/>
  <c r="F108" i="12"/>
  <c r="F52" i="12"/>
  <c r="F166" i="12"/>
  <c r="F27" i="12"/>
  <c r="F64" i="12"/>
  <c r="F8" i="12"/>
  <c r="F174" i="12"/>
  <c r="F32" i="12"/>
  <c r="F17" i="12"/>
  <c r="F140" i="12"/>
  <c r="F104" i="12"/>
  <c r="F109" i="12"/>
  <c r="F142" i="12"/>
  <c r="F138" i="12"/>
  <c r="F83" i="12"/>
  <c r="F127" i="12"/>
  <c r="F175" i="12"/>
  <c r="F182" i="12"/>
  <c r="F15" i="12"/>
  <c r="F176" i="12"/>
  <c r="F128" i="12"/>
  <c r="F118" i="12"/>
  <c r="F86" i="12"/>
  <c r="F188" i="12"/>
  <c r="F91" i="12"/>
  <c r="F36" i="12"/>
  <c r="F65" i="12"/>
  <c r="F181" i="12"/>
  <c r="F48" i="12"/>
  <c r="F139" i="12"/>
  <c r="F117" i="12"/>
  <c r="F62" i="12"/>
  <c r="F135" i="12"/>
  <c r="F35" i="12"/>
  <c r="F101" i="12"/>
  <c r="F148" i="12"/>
  <c r="G148" i="12" l="1"/>
  <c r="G144" i="12"/>
  <c r="G38" i="12"/>
  <c r="G125" i="12"/>
  <c r="G117" i="12"/>
  <c r="G139" i="12"/>
  <c r="G8" i="12"/>
  <c r="G159" i="12"/>
  <c r="G68" i="12"/>
  <c r="G114" i="12"/>
  <c r="G99" i="12"/>
  <c r="G4" i="12"/>
  <c r="G169" i="12"/>
  <c r="G113" i="12"/>
  <c r="G53" i="12"/>
  <c r="G82" i="12"/>
  <c r="G156" i="12"/>
  <c r="G165" i="12"/>
  <c r="G29" i="12"/>
  <c r="G20" i="12"/>
  <c r="G45" i="12"/>
  <c r="G143" i="12"/>
  <c r="G67" i="12"/>
  <c r="G33" i="12"/>
  <c r="G73" i="12"/>
  <c r="G48" i="12"/>
  <c r="G91" i="12"/>
  <c r="G96" i="12"/>
  <c r="G120" i="12"/>
  <c r="G108" i="12"/>
  <c r="G18" i="12"/>
  <c r="G106" i="12"/>
  <c r="G3" i="12"/>
  <c r="G81" i="12"/>
  <c r="G84" i="12"/>
  <c r="G194" i="12"/>
  <c r="G54" i="12"/>
  <c r="G162" i="12"/>
  <c r="G134" i="12"/>
  <c r="G124" i="12"/>
  <c r="G171" i="12"/>
  <c r="G16" i="12"/>
  <c r="G112" i="12"/>
  <c r="G21" i="12"/>
  <c r="G107" i="12"/>
  <c r="G23" i="12"/>
  <c r="G35" i="12"/>
  <c r="G41" i="12"/>
  <c r="G188" i="12"/>
  <c r="G182" i="12"/>
  <c r="G109" i="12"/>
  <c r="G52" i="12"/>
  <c r="G61" i="12"/>
  <c r="G122" i="12"/>
  <c r="G170" i="12"/>
  <c r="G87" i="12"/>
  <c r="G6" i="12"/>
  <c r="G92" i="12"/>
  <c r="G167" i="12"/>
  <c r="G152" i="12"/>
  <c r="G158" i="12"/>
  <c r="G149" i="12"/>
  <c r="G77" i="12"/>
  <c r="G43" i="12"/>
  <c r="G137" i="12"/>
  <c r="G176" i="12"/>
  <c r="G175" i="12"/>
  <c r="G104" i="12"/>
  <c r="G17" i="12"/>
  <c r="G64" i="12"/>
  <c r="G90" i="12"/>
  <c r="G71" i="12"/>
  <c r="G14" i="12"/>
  <c r="G123" i="12"/>
  <c r="G55" i="12"/>
  <c r="G150" i="12"/>
  <c r="G5" i="12"/>
  <c r="G94" i="12"/>
  <c r="G74" i="12"/>
  <c r="G76" i="12"/>
  <c r="G131" i="12"/>
  <c r="G105" i="12"/>
  <c r="G85" i="12"/>
  <c r="G72" i="12"/>
  <c r="G168" i="12"/>
  <c r="G93" i="12"/>
  <c r="G154" i="12"/>
  <c r="G11" i="12"/>
  <c r="G51" i="12"/>
  <c r="G50" i="12"/>
  <c r="G102" i="12"/>
  <c r="G135" i="12"/>
  <c r="G181" i="12"/>
  <c r="G9" i="12"/>
  <c r="G86" i="12"/>
  <c r="G127" i="12"/>
  <c r="G58" i="12"/>
  <c r="G32" i="12"/>
  <c r="G24" i="12"/>
  <c r="G132" i="12"/>
  <c r="G47" i="12"/>
  <c r="G133" i="12"/>
  <c r="G7" i="12"/>
  <c r="G37" i="12"/>
  <c r="G173" i="12"/>
  <c r="G95" i="12"/>
  <c r="G75" i="12"/>
  <c r="G63" i="12"/>
  <c r="G31" i="12"/>
  <c r="G161" i="12"/>
  <c r="G180" i="12"/>
  <c r="G164" i="12"/>
  <c r="G40" i="12"/>
  <c r="G100" i="12"/>
  <c r="G163" i="12"/>
  <c r="G46" i="12"/>
  <c r="G129" i="12"/>
  <c r="G36" i="12"/>
  <c r="G118" i="12"/>
  <c r="G83" i="12"/>
  <c r="G140" i="12"/>
  <c r="G174" i="12"/>
  <c r="G27" i="12"/>
  <c r="G111" i="12"/>
  <c r="G190" i="12"/>
  <c r="G57" i="12"/>
  <c r="G178" i="12"/>
  <c r="G189" i="12"/>
  <c r="G97" i="12"/>
  <c r="G116" i="12"/>
  <c r="G130" i="12"/>
  <c r="G42" i="12"/>
  <c r="G177" i="12"/>
  <c r="G185" i="12"/>
  <c r="G160" i="12"/>
  <c r="G191" i="12"/>
  <c r="G98" i="12"/>
  <c r="G12" i="12"/>
  <c r="G157" i="12"/>
  <c r="G15" i="12"/>
  <c r="G39" i="12"/>
  <c r="G142" i="12"/>
  <c r="G89" i="12"/>
  <c r="G49" i="12"/>
  <c r="G80" i="12"/>
  <c r="G69" i="12"/>
  <c r="G119" i="12"/>
  <c r="G115" i="12"/>
  <c r="G60" i="12"/>
  <c r="G179" i="12"/>
  <c r="G187" i="12"/>
  <c r="G88" i="12"/>
  <c r="G70" i="12"/>
  <c r="G103" i="12"/>
  <c r="G28" i="12"/>
  <c r="G193" i="12"/>
  <c r="G186" i="12"/>
  <c r="G153" i="12"/>
  <c r="G172" i="12"/>
  <c r="G79" i="12"/>
  <c r="G26" i="12"/>
  <c r="G25" i="12"/>
  <c r="G10" i="12"/>
  <c r="G101" i="12"/>
  <c r="G62" i="12"/>
  <c r="G183" i="12"/>
  <c r="G65" i="12"/>
  <c r="G128" i="12"/>
  <c r="G22" i="12"/>
  <c r="G138" i="12"/>
  <c r="G126" i="12"/>
  <c r="G141" i="12"/>
  <c r="G166" i="12"/>
  <c r="G56" i="12"/>
  <c r="G66" i="12"/>
  <c r="G34" i="12"/>
  <c r="G110" i="12"/>
  <c r="G155" i="12"/>
  <c r="G30" i="12"/>
  <c r="G147" i="12"/>
  <c r="G184" i="12"/>
  <c r="G19" i="12"/>
  <c r="G78" i="12"/>
  <c r="G59" i="12"/>
  <c r="G136" i="12"/>
  <c r="G151" i="12"/>
  <c r="G146" i="12"/>
  <c r="G13" i="12"/>
  <c r="G192" i="12"/>
  <c r="G145" i="12"/>
  <c r="G121" i="12"/>
  <c r="G44" i="12"/>
  <c r="H148" i="12" l="1"/>
  <c r="H145" i="12"/>
  <c r="H44" i="12"/>
  <c r="H184" i="12"/>
  <c r="H138" i="12"/>
  <c r="H10" i="12"/>
  <c r="H172" i="12"/>
  <c r="H103" i="12"/>
  <c r="H89" i="12"/>
  <c r="H157" i="12"/>
  <c r="H191" i="12"/>
  <c r="H185" i="12"/>
  <c r="H57" i="12"/>
  <c r="H140" i="12"/>
  <c r="H40" i="12"/>
  <c r="H31" i="12"/>
  <c r="H37" i="12"/>
  <c r="H132" i="12"/>
  <c r="H135" i="12"/>
  <c r="H154" i="12"/>
  <c r="H74" i="12"/>
  <c r="H104" i="12"/>
  <c r="H167" i="12"/>
  <c r="H170" i="12"/>
  <c r="H109" i="12"/>
  <c r="H35" i="12"/>
  <c r="H21" i="12"/>
  <c r="H124" i="12"/>
  <c r="H81" i="12"/>
  <c r="H33" i="12"/>
  <c r="H20" i="12"/>
  <c r="H4" i="12"/>
  <c r="H13" i="12"/>
  <c r="H59" i="12"/>
  <c r="H147" i="12"/>
  <c r="H56" i="12"/>
  <c r="H22" i="12"/>
  <c r="H25" i="12"/>
  <c r="H70" i="12"/>
  <c r="H119" i="12"/>
  <c r="H177" i="12"/>
  <c r="H189" i="12"/>
  <c r="H164" i="12"/>
  <c r="H63" i="12"/>
  <c r="H58" i="12"/>
  <c r="H93" i="12"/>
  <c r="H72" i="12"/>
  <c r="H94" i="12"/>
  <c r="H14" i="12"/>
  <c r="H175" i="12"/>
  <c r="H23" i="12"/>
  <c r="H112" i="12"/>
  <c r="H134" i="12"/>
  <c r="H3" i="12"/>
  <c r="H18" i="12"/>
  <c r="H67" i="12"/>
  <c r="H29" i="12"/>
  <c r="H156" i="12"/>
  <c r="H99" i="12"/>
  <c r="H144" i="12"/>
  <c r="H121" i="12"/>
  <c r="H146" i="12"/>
  <c r="H30" i="12"/>
  <c r="H128" i="12"/>
  <c r="H26" i="12"/>
  <c r="H153" i="12"/>
  <c r="H88" i="12"/>
  <c r="H178" i="12"/>
  <c r="H190" i="12"/>
  <c r="H83" i="12"/>
  <c r="H180" i="12"/>
  <c r="H75" i="12"/>
  <c r="H7" i="12"/>
  <c r="H127" i="12"/>
  <c r="H168" i="12"/>
  <c r="H85" i="12"/>
  <c r="H5" i="12"/>
  <c r="H71" i="12"/>
  <c r="H176" i="12"/>
  <c r="H182" i="12"/>
  <c r="H106" i="12"/>
  <c r="H108" i="12"/>
  <c r="H143" i="12"/>
  <c r="H165" i="12"/>
  <c r="H114" i="12"/>
  <c r="H159" i="12"/>
  <c r="H155" i="12"/>
  <c r="H186" i="12"/>
  <c r="H142" i="12"/>
  <c r="H42" i="12"/>
  <c r="H129" i="12"/>
  <c r="H133" i="12"/>
  <c r="H102" i="12"/>
  <c r="H105" i="12"/>
  <c r="H90" i="12"/>
  <c r="H92" i="12"/>
  <c r="H6" i="12"/>
  <c r="H122" i="12"/>
  <c r="H162" i="12"/>
  <c r="H120" i="12"/>
  <c r="H91" i="12"/>
  <c r="H82" i="12"/>
  <c r="H151" i="12"/>
  <c r="H78" i="12"/>
  <c r="H166" i="12"/>
  <c r="H65" i="12"/>
  <c r="H187" i="12"/>
  <c r="H69" i="12"/>
  <c r="H39" i="12"/>
  <c r="H12" i="12"/>
  <c r="H111" i="12"/>
  <c r="H118" i="12"/>
  <c r="H24" i="12"/>
  <c r="H86" i="12"/>
  <c r="H131" i="12"/>
  <c r="H150" i="12"/>
  <c r="H77" i="12"/>
  <c r="H61" i="12"/>
  <c r="H188" i="12"/>
  <c r="H16" i="12"/>
  <c r="H54" i="12"/>
  <c r="H8" i="12"/>
  <c r="H139" i="12"/>
  <c r="H125" i="12"/>
  <c r="H110" i="12"/>
  <c r="H183" i="12"/>
  <c r="H193" i="12"/>
  <c r="H80" i="12"/>
  <c r="H15" i="12"/>
  <c r="H98" i="12"/>
  <c r="H130" i="12"/>
  <c r="H36" i="12"/>
  <c r="H46" i="12"/>
  <c r="H9" i="12"/>
  <c r="H50" i="12"/>
  <c r="H137" i="12"/>
  <c r="H149" i="12"/>
  <c r="H52" i="12"/>
  <c r="H48" i="12"/>
  <c r="H53" i="12"/>
  <c r="H117" i="12"/>
  <c r="H192" i="12"/>
  <c r="H136" i="12"/>
  <c r="H34" i="12"/>
  <c r="H141" i="12"/>
  <c r="H62" i="12"/>
  <c r="H28" i="12"/>
  <c r="H179" i="12"/>
  <c r="H49" i="12"/>
  <c r="H160" i="12"/>
  <c r="H116" i="12"/>
  <c r="H27" i="12"/>
  <c r="H163" i="12"/>
  <c r="H161" i="12"/>
  <c r="H95" i="12"/>
  <c r="H181" i="12"/>
  <c r="H51" i="12"/>
  <c r="H76" i="12"/>
  <c r="H55" i="12"/>
  <c r="H64" i="12"/>
  <c r="H43" i="12"/>
  <c r="H158" i="12"/>
  <c r="H41" i="12"/>
  <c r="H107" i="12"/>
  <c r="H194" i="12"/>
  <c r="H96" i="12"/>
  <c r="H45" i="12"/>
  <c r="H113" i="12"/>
  <c r="H19" i="12"/>
  <c r="H66" i="12"/>
  <c r="H126" i="12"/>
  <c r="H101" i="12"/>
  <c r="H79" i="12"/>
  <c r="H60" i="12"/>
  <c r="H115" i="12"/>
  <c r="H97" i="12"/>
  <c r="H174" i="12"/>
  <c r="H100" i="12"/>
  <c r="H173" i="12"/>
  <c r="H47" i="12"/>
  <c r="H32" i="12"/>
  <c r="H11" i="12"/>
  <c r="H123" i="12"/>
  <c r="H17" i="12"/>
  <c r="H152" i="12"/>
  <c r="H87" i="12"/>
  <c r="H171" i="12"/>
  <c r="H84" i="12"/>
  <c r="H73" i="12"/>
  <c r="H169" i="12"/>
  <c r="H68" i="12"/>
  <c r="H38" i="12"/>
  <c r="J3" i="12" l="1"/>
  <c r="K3" i="12"/>
  <c r="I3" i="12" s="1"/>
  <c r="J7" i="12"/>
  <c r="N100" i="12"/>
  <c r="N157" i="12"/>
  <c r="O166" i="12"/>
  <c r="N73" i="12"/>
  <c r="L87" i="12"/>
  <c r="J10" i="12"/>
  <c r="J22" i="12"/>
  <c r="N34" i="12"/>
  <c r="K19" i="12"/>
  <c r="N114" i="12"/>
  <c r="N190" i="12"/>
  <c r="L176" i="12"/>
  <c r="K74" i="12"/>
  <c r="N107" i="12"/>
  <c r="J54" i="12"/>
  <c r="L33" i="12"/>
  <c r="O20" i="12"/>
  <c r="K22" i="12"/>
  <c r="N127" i="12"/>
  <c r="O176" i="12"/>
  <c r="O115" i="12"/>
  <c r="K124" i="12"/>
  <c r="K108" i="12"/>
  <c r="N10" i="12"/>
  <c r="O42" i="12"/>
  <c r="N6" i="12"/>
  <c r="K21" i="12"/>
  <c r="L175" i="12"/>
  <c r="J73" i="12"/>
  <c r="K72" i="12"/>
  <c r="O149" i="12"/>
  <c r="J129" i="12"/>
  <c r="L6" i="12"/>
  <c r="O23" i="12"/>
  <c r="L139" i="12"/>
  <c r="K189" i="12"/>
  <c r="O147" i="12"/>
  <c r="J119" i="12"/>
  <c r="O172" i="12"/>
  <c r="K90" i="12"/>
  <c r="L42" i="12"/>
  <c r="N62" i="12"/>
  <c r="J94" i="12"/>
  <c r="L81" i="12"/>
  <c r="N79" i="12"/>
  <c r="J138" i="12"/>
  <c r="L178" i="12"/>
  <c r="O124" i="12"/>
  <c r="O18" i="12"/>
  <c r="L26" i="12"/>
  <c r="O8" i="12"/>
  <c r="J165" i="12"/>
  <c r="L74" i="12"/>
  <c r="K120" i="12"/>
  <c r="K165" i="12"/>
  <c r="J131" i="12"/>
  <c r="K98" i="12"/>
  <c r="J38" i="12"/>
  <c r="O59" i="12"/>
  <c r="N42" i="12"/>
  <c r="J99" i="12"/>
  <c r="L80" i="12"/>
  <c r="N140" i="12"/>
  <c r="L174" i="12"/>
  <c r="K183" i="12"/>
  <c r="K20" i="12"/>
  <c r="L52" i="12"/>
  <c r="O121" i="12"/>
  <c r="J108" i="12"/>
  <c r="J151" i="12"/>
  <c r="O156" i="12"/>
  <c r="L191" i="12"/>
  <c r="K37" i="12"/>
  <c r="O17" i="12"/>
  <c r="O34" i="12"/>
  <c r="N155" i="12"/>
  <c r="O132" i="12"/>
  <c r="J172" i="12"/>
  <c r="K94" i="12"/>
  <c r="O138" i="12"/>
  <c r="J20" i="12"/>
  <c r="J51" i="12"/>
  <c r="J101" i="12"/>
  <c r="J156" i="12"/>
  <c r="L104" i="12"/>
  <c r="O143" i="12"/>
  <c r="J104" i="12"/>
  <c r="N54" i="12"/>
  <c r="O35" i="12"/>
  <c r="O45" i="12"/>
  <c r="O33" i="12"/>
  <c r="K76" i="12"/>
  <c r="K88" i="12"/>
  <c r="L184" i="12"/>
  <c r="L146" i="12"/>
  <c r="J155" i="12"/>
  <c r="L181" i="12"/>
  <c r="N71" i="12"/>
  <c r="N160" i="12"/>
  <c r="N67" i="12"/>
  <c r="J144" i="12"/>
  <c r="J102" i="12"/>
  <c r="K25" i="12"/>
  <c r="K23" i="12"/>
  <c r="O50" i="12"/>
  <c r="O36" i="12"/>
  <c r="J30" i="12"/>
  <c r="O56" i="12"/>
  <c r="J48" i="12"/>
  <c r="J58" i="12"/>
  <c r="N15" i="12"/>
  <c r="L166" i="12"/>
  <c r="L172" i="12"/>
  <c r="N156" i="12"/>
  <c r="O140" i="12"/>
  <c r="J76" i="12"/>
  <c r="K140" i="12"/>
  <c r="O97" i="12"/>
  <c r="O189" i="12"/>
  <c r="J135" i="12"/>
  <c r="O93" i="12"/>
  <c r="K191" i="12"/>
  <c r="K136" i="12"/>
  <c r="O151" i="12"/>
  <c r="N186" i="12"/>
  <c r="L112" i="12"/>
  <c r="L113" i="12"/>
  <c r="L167" i="12"/>
  <c r="J148" i="12"/>
  <c r="J185" i="12"/>
  <c r="L124" i="12"/>
  <c r="K62" i="12"/>
  <c r="K60" i="12"/>
  <c r="N65" i="12"/>
  <c r="O5" i="12"/>
  <c r="L64" i="12"/>
  <c r="L8" i="12"/>
  <c r="L89" i="12"/>
  <c r="L109" i="12"/>
  <c r="L162" i="12"/>
  <c r="K106" i="12"/>
  <c r="N191" i="12"/>
  <c r="L160" i="12"/>
  <c r="O155" i="12"/>
  <c r="L128" i="12"/>
  <c r="O175" i="12"/>
  <c r="N48" i="12"/>
  <c r="L14" i="12"/>
  <c r="N47" i="12"/>
  <c r="L56" i="12"/>
  <c r="N14" i="12"/>
  <c r="O126" i="12"/>
  <c r="J52" i="12"/>
  <c r="L127" i="12"/>
  <c r="N72" i="12"/>
  <c r="L70" i="12"/>
  <c r="J105" i="12"/>
  <c r="N143" i="12"/>
  <c r="K38" i="12"/>
  <c r="J66" i="12"/>
  <c r="O28" i="12"/>
  <c r="O184" i="12"/>
  <c r="K121" i="12"/>
  <c r="K105" i="12"/>
  <c r="O95" i="12"/>
  <c r="K69" i="12"/>
  <c r="N29" i="12"/>
  <c r="O55" i="12"/>
  <c r="L117" i="12"/>
  <c r="J190" i="12"/>
  <c r="K114" i="12"/>
  <c r="N182" i="12"/>
  <c r="O154" i="12"/>
  <c r="N64" i="12"/>
  <c r="L59" i="12"/>
  <c r="L34" i="12"/>
  <c r="L48" i="12"/>
  <c r="L83" i="12"/>
  <c r="L143" i="12"/>
  <c r="J141" i="12"/>
  <c r="O112" i="12"/>
  <c r="N175" i="12"/>
  <c r="K138" i="12"/>
  <c r="O180" i="12"/>
  <c r="N129" i="12"/>
  <c r="J142" i="12"/>
  <c r="N108" i="12"/>
  <c r="L76" i="12"/>
  <c r="K9" i="12"/>
  <c r="K7" i="12"/>
  <c r="N66" i="12"/>
  <c r="J12" i="12"/>
  <c r="J36" i="12"/>
  <c r="L16" i="12"/>
  <c r="J42" i="12"/>
  <c r="N52" i="12"/>
  <c r="L11" i="12"/>
  <c r="O129" i="12"/>
  <c r="O159" i="12"/>
  <c r="L155" i="12"/>
  <c r="K133" i="12"/>
  <c r="K131" i="12"/>
  <c r="J98" i="12"/>
  <c r="O86" i="12"/>
  <c r="N98" i="12"/>
  <c r="N89" i="12"/>
  <c r="O80" i="12"/>
  <c r="J107" i="12"/>
  <c r="J90" i="12"/>
  <c r="O135" i="12"/>
  <c r="N178" i="12"/>
  <c r="K79" i="12"/>
  <c r="O79" i="12"/>
  <c r="N151" i="12"/>
  <c r="J132" i="12"/>
  <c r="J177" i="12"/>
  <c r="K85" i="12"/>
  <c r="K46" i="12"/>
  <c r="K44" i="12"/>
  <c r="L36" i="12"/>
  <c r="L20" i="12"/>
  <c r="J24" i="12"/>
  <c r="L60" i="12"/>
  <c r="L152" i="12"/>
  <c r="K135" i="12"/>
  <c r="O120" i="12"/>
  <c r="L149" i="12"/>
  <c r="N159" i="12"/>
  <c r="J116" i="12"/>
  <c r="J113" i="12"/>
  <c r="J74" i="12"/>
  <c r="L157" i="12"/>
  <c r="J46" i="12"/>
  <c r="N22" i="12"/>
  <c r="N50" i="12"/>
  <c r="O51" i="12"/>
  <c r="L38" i="12"/>
  <c r="O15" i="12"/>
  <c r="O133" i="12"/>
  <c r="K156" i="12"/>
  <c r="O73" i="12"/>
  <c r="J118" i="12"/>
  <c r="O169" i="12"/>
  <c r="K35" i="12"/>
  <c r="N7" i="12"/>
  <c r="J40" i="12"/>
  <c r="O136" i="12"/>
  <c r="N171" i="12"/>
  <c r="O137" i="12"/>
  <c r="O125" i="12"/>
  <c r="K53" i="12"/>
  <c r="L10" i="12"/>
  <c r="J27" i="12"/>
  <c r="J117" i="12"/>
  <c r="L84" i="12"/>
  <c r="O190" i="12"/>
  <c r="N141" i="12"/>
  <c r="N68" i="12"/>
  <c r="L39" i="12"/>
  <c r="J64" i="12"/>
  <c r="O40" i="12"/>
  <c r="L22" i="12"/>
  <c r="J145" i="12"/>
  <c r="K134" i="12"/>
  <c r="K185" i="12"/>
  <c r="O107" i="12"/>
  <c r="J127" i="12"/>
  <c r="O178" i="12"/>
  <c r="L159" i="12"/>
  <c r="N77" i="12"/>
  <c r="J71" i="12"/>
  <c r="K178" i="12"/>
  <c r="L140" i="12"/>
  <c r="K58" i="12"/>
  <c r="K56" i="12"/>
  <c r="N60" i="12"/>
  <c r="N27" i="12"/>
  <c r="L63" i="12"/>
  <c r="N20" i="12"/>
  <c r="L7" i="12"/>
  <c r="J61" i="12"/>
  <c r="O25" i="12"/>
  <c r="N102" i="12"/>
  <c r="J130" i="12"/>
  <c r="N189" i="12"/>
  <c r="N177" i="12"/>
  <c r="N142" i="12"/>
  <c r="L148" i="12"/>
  <c r="K173" i="12"/>
  <c r="K137" i="12"/>
  <c r="K75" i="12"/>
  <c r="O174" i="12"/>
  <c r="N138" i="12"/>
  <c r="K73" i="12"/>
  <c r="O119" i="12"/>
  <c r="N170" i="12"/>
  <c r="K111" i="12"/>
  <c r="O111" i="12"/>
  <c r="N135" i="12"/>
  <c r="N116" i="12"/>
  <c r="J169" i="12"/>
  <c r="K117" i="12"/>
  <c r="K30" i="12"/>
  <c r="K28" i="12"/>
  <c r="L44" i="12"/>
  <c r="J5" i="12"/>
  <c r="J17" i="12"/>
  <c r="O10" i="12"/>
  <c r="K141" i="12"/>
  <c r="K125" i="12"/>
  <c r="N82" i="12"/>
  <c r="O116" i="12"/>
  <c r="L72" i="12"/>
  <c r="O158" i="12"/>
  <c r="O182" i="12"/>
  <c r="L126" i="12"/>
  <c r="J128" i="12"/>
  <c r="L46" i="12"/>
  <c r="N33" i="12"/>
  <c r="N45" i="12"/>
  <c r="L45" i="12"/>
  <c r="N31" i="12"/>
  <c r="L28" i="12"/>
  <c r="K115" i="12"/>
  <c r="L78" i="12"/>
  <c r="J75" i="12"/>
  <c r="N166" i="12"/>
  <c r="J124" i="12"/>
  <c r="K36" i="12"/>
  <c r="N56" i="12"/>
  <c r="O92" i="12"/>
  <c r="N126" i="12"/>
  <c r="K107" i="12"/>
  <c r="O127" i="12"/>
  <c r="N147" i="12"/>
  <c r="K54" i="12"/>
  <c r="J45" i="12"/>
  <c r="O57" i="12"/>
  <c r="O67" i="12"/>
  <c r="K116" i="12"/>
  <c r="N154" i="12"/>
  <c r="L144" i="12"/>
  <c r="J189" i="12"/>
  <c r="J35" i="12"/>
  <c r="N43" i="12"/>
  <c r="O11" i="12"/>
  <c r="J28" i="12"/>
  <c r="N181" i="12"/>
  <c r="N173" i="12"/>
  <c r="N134" i="12"/>
  <c r="O163" i="12"/>
  <c r="K91" i="12"/>
  <c r="N130" i="12"/>
  <c r="O131" i="12"/>
  <c r="K87" i="12"/>
  <c r="L179" i="12"/>
  <c r="N120" i="12"/>
  <c r="K93" i="12"/>
  <c r="K42" i="12"/>
  <c r="K40" i="12"/>
  <c r="J62" i="12"/>
  <c r="N30" i="12"/>
  <c r="J32" i="12"/>
  <c r="N19" i="12"/>
  <c r="L15" i="12"/>
  <c r="N3" i="12"/>
  <c r="N97" i="12"/>
  <c r="N113" i="12"/>
  <c r="L88" i="12"/>
  <c r="K83" i="12"/>
  <c r="N104" i="12"/>
  <c r="L115" i="12"/>
  <c r="K123" i="12"/>
  <c r="J93" i="12"/>
  <c r="O78" i="12"/>
  <c r="K127" i="12"/>
  <c r="N96" i="12"/>
  <c r="O72" i="12"/>
  <c r="J89" i="12"/>
  <c r="N162" i="12"/>
  <c r="O90" i="12"/>
  <c r="O98" i="12"/>
  <c r="N119" i="12"/>
  <c r="N84" i="12"/>
  <c r="J161" i="12"/>
  <c r="O108" i="12"/>
  <c r="K14" i="12"/>
  <c r="K12" i="12"/>
  <c r="N18" i="12"/>
  <c r="N46" i="12"/>
  <c r="L57" i="12"/>
  <c r="L49" i="12"/>
  <c r="K67" i="12"/>
  <c r="K99" i="12"/>
  <c r="N88" i="12"/>
  <c r="N106" i="12"/>
  <c r="L98" i="12"/>
  <c r="N80" i="12"/>
  <c r="J126" i="12"/>
  <c r="J70" i="12"/>
  <c r="N76" i="12"/>
  <c r="N63" i="12"/>
  <c r="N32" i="12"/>
  <c r="N44" i="12"/>
  <c r="J18" i="12"/>
  <c r="L65" i="12"/>
  <c r="N5" i="12"/>
  <c r="N78" i="12"/>
  <c r="O75" i="12"/>
  <c r="J100" i="12"/>
  <c r="N101" i="12"/>
  <c r="O145" i="12"/>
  <c r="K16" i="12"/>
  <c r="O21" i="12"/>
  <c r="N165" i="12"/>
  <c r="J174" i="12"/>
  <c r="L77" i="12"/>
  <c r="K151" i="12"/>
  <c r="K194" i="12"/>
  <c r="K51" i="12"/>
  <c r="L40" i="12"/>
  <c r="J34" i="12"/>
  <c r="J69" i="12"/>
  <c r="K188" i="12"/>
  <c r="L153" i="12"/>
  <c r="L142" i="12"/>
  <c r="K154" i="12"/>
  <c r="N13" i="12"/>
  <c r="N41" i="12"/>
  <c r="J14" i="12"/>
  <c r="J41" i="12"/>
  <c r="K68" i="12"/>
  <c r="K100" i="12"/>
  <c r="K163" i="12"/>
  <c r="L180" i="12"/>
  <c r="L138" i="12"/>
  <c r="J157" i="12"/>
  <c r="J81" i="12"/>
  <c r="O114" i="12"/>
  <c r="L163" i="12"/>
  <c r="J183" i="12"/>
  <c r="L91" i="12"/>
  <c r="K26" i="12"/>
  <c r="K24" i="12"/>
  <c r="L30" i="12"/>
  <c r="N25" i="12"/>
  <c r="O53" i="12"/>
  <c r="L37" i="12"/>
  <c r="J65" i="12"/>
  <c r="J21" i="12"/>
  <c r="L130" i="12"/>
  <c r="L114" i="12"/>
  <c r="L150" i="12"/>
  <c r="K80" i="12"/>
  <c r="L189" i="12"/>
  <c r="K175" i="12"/>
  <c r="L122" i="12"/>
  <c r="L185" i="12"/>
  <c r="O167" i="12"/>
  <c r="L118" i="12"/>
  <c r="L186" i="12"/>
  <c r="K169" i="12"/>
  <c r="N95" i="12"/>
  <c r="O188" i="12"/>
  <c r="N149" i="12"/>
  <c r="L110" i="12"/>
  <c r="O177" i="12"/>
  <c r="J88" i="12"/>
  <c r="K184" i="12"/>
  <c r="O146" i="12"/>
  <c r="K61" i="12"/>
  <c r="K59" i="12"/>
  <c r="N12" i="12"/>
  <c r="N40" i="12"/>
  <c r="J43" i="12"/>
  <c r="N39" i="12"/>
  <c r="L73" i="12"/>
  <c r="L137" i="12"/>
  <c r="J194" i="12"/>
  <c r="N158" i="12"/>
  <c r="K104" i="12"/>
  <c r="J192" i="12"/>
  <c r="N184" i="12"/>
  <c r="L129" i="12"/>
  <c r="J153" i="12"/>
  <c r="N61" i="12"/>
  <c r="J60" i="12"/>
  <c r="J25" i="12"/>
  <c r="O14" i="12"/>
  <c r="O38" i="12"/>
  <c r="O22" i="12"/>
  <c r="L86" i="12"/>
  <c r="N74" i="12"/>
  <c r="K193" i="12"/>
  <c r="L103" i="12"/>
  <c r="J173" i="12"/>
  <c r="N16" i="12"/>
  <c r="O16" i="12"/>
  <c r="O68" i="12"/>
  <c r="K97" i="12"/>
  <c r="L156" i="12"/>
  <c r="N174" i="12"/>
  <c r="J140" i="12"/>
  <c r="K52" i="12"/>
  <c r="N57" i="12"/>
  <c r="N11" i="12"/>
  <c r="O81" i="12"/>
  <c r="K153" i="12"/>
  <c r="J188" i="12"/>
  <c r="L145" i="12"/>
  <c r="L92" i="12"/>
  <c r="J49" i="12"/>
  <c r="J44" i="12"/>
  <c r="O13" i="12"/>
  <c r="O49" i="12"/>
  <c r="O113" i="12"/>
  <c r="O104" i="12"/>
  <c r="J178" i="12"/>
  <c r="J137" i="12"/>
  <c r="O106" i="12"/>
  <c r="J176" i="12"/>
  <c r="L158" i="12"/>
  <c r="K86" i="12"/>
  <c r="N131" i="12"/>
  <c r="J167" i="12"/>
  <c r="J72" i="12"/>
  <c r="K10" i="12"/>
  <c r="K8" i="12"/>
  <c r="O43" i="12"/>
  <c r="N24" i="12"/>
  <c r="J56" i="12"/>
  <c r="L61" i="12"/>
  <c r="O62" i="12"/>
  <c r="J53" i="12"/>
  <c r="O88" i="12"/>
  <c r="L147" i="12"/>
  <c r="L69" i="12"/>
  <c r="L93" i="12"/>
  <c r="L168" i="12"/>
  <c r="N110" i="12"/>
  <c r="K96" i="12"/>
  <c r="L164" i="12"/>
  <c r="N86" i="12"/>
  <c r="K92" i="12"/>
  <c r="L165" i="12"/>
  <c r="J87" i="12"/>
  <c r="K186" i="12"/>
  <c r="O164" i="12"/>
  <c r="N133" i="12"/>
  <c r="K78" i="12"/>
  <c r="J150" i="12"/>
  <c r="K182" i="12"/>
  <c r="K160" i="12"/>
  <c r="O130" i="12"/>
  <c r="K45" i="12"/>
  <c r="K43" i="12"/>
  <c r="O32" i="12"/>
  <c r="O26" i="12"/>
  <c r="L53" i="12"/>
  <c r="O65" i="12"/>
  <c r="O160" i="12"/>
  <c r="K119" i="12"/>
  <c r="J162" i="12"/>
  <c r="N115" i="12"/>
  <c r="L141" i="12"/>
  <c r="K128" i="12"/>
  <c r="N168" i="12"/>
  <c r="L71" i="12"/>
  <c r="J191" i="12"/>
  <c r="J47" i="12"/>
  <c r="O29" i="12"/>
  <c r="O12" i="12"/>
  <c r="O52" i="12"/>
  <c r="L41" i="12"/>
  <c r="L29" i="12"/>
  <c r="L182" i="12"/>
  <c r="N99" i="12"/>
  <c r="K152" i="12"/>
  <c r="L111" i="12"/>
  <c r="O122" i="12"/>
  <c r="O4" i="12"/>
  <c r="L62" i="12"/>
  <c r="N169" i="12"/>
  <c r="L85" i="12"/>
  <c r="J133" i="12"/>
  <c r="N125" i="12"/>
  <c r="K172" i="12"/>
  <c r="J13" i="12"/>
  <c r="O64" i="12"/>
  <c r="O161" i="12"/>
  <c r="O152" i="12"/>
  <c r="L100" i="12"/>
  <c r="O165" i="12"/>
  <c r="N69" i="12"/>
  <c r="J26" i="12"/>
  <c r="L4" i="12"/>
  <c r="J63" i="12"/>
  <c r="N55" i="12"/>
  <c r="K150" i="12"/>
  <c r="K118" i="12"/>
  <c r="K132" i="12"/>
  <c r="K177" i="12"/>
  <c r="O105" i="12"/>
  <c r="J160" i="12"/>
  <c r="N192" i="12"/>
  <c r="J67" i="12"/>
  <c r="J80" i="12"/>
  <c r="K158" i="12"/>
  <c r="K57" i="12"/>
  <c r="K55" i="12"/>
  <c r="N49" i="12"/>
  <c r="J59" i="12"/>
  <c r="O9" i="12"/>
  <c r="J15" i="12"/>
  <c r="L51" i="12"/>
  <c r="L31" i="12"/>
  <c r="O31" i="12"/>
  <c r="O99" i="12"/>
  <c r="O91" i="12"/>
  <c r="O109" i="12"/>
  <c r="L95" i="12"/>
  <c r="K146" i="12"/>
  <c r="J182" i="12"/>
  <c r="O82" i="12"/>
  <c r="K142" i="12"/>
  <c r="N179" i="12"/>
  <c r="O76" i="12"/>
  <c r="O144" i="12"/>
  <c r="J180" i="12"/>
  <c r="K162" i="12"/>
  <c r="J134" i="12"/>
  <c r="N117" i="12"/>
  <c r="K110" i="12"/>
  <c r="N94" i="12"/>
  <c r="O157" i="12"/>
  <c r="N128" i="12"/>
  <c r="J110" i="12"/>
  <c r="K29" i="12"/>
  <c r="K27" i="12"/>
  <c r="J55" i="12"/>
  <c r="O6" i="12"/>
  <c r="O47" i="12"/>
  <c r="L12" i="12"/>
  <c r="K149" i="12"/>
  <c r="J85" i="12"/>
  <c r="J82" i="12"/>
  <c r="J158" i="12"/>
  <c r="O110" i="12"/>
  <c r="K89" i="12"/>
  <c r="N145" i="12"/>
  <c r="O171" i="12"/>
  <c r="J175" i="12"/>
  <c r="J57" i="12"/>
  <c r="L17" i="12"/>
  <c r="L43" i="12"/>
  <c r="J16" i="12"/>
  <c r="N59" i="12"/>
  <c r="O3" i="12"/>
  <c r="J103" i="12"/>
  <c r="O191" i="12"/>
  <c r="N111" i="12"/>
  <c r="L119" i="12"/>
  <c r="K101" i="12"/>
  <c r="N28" i="12"/>
  <c r="J31" i="12"/>
  <c r="O193" i="12"/>
  <c r="L154" i="12"/>
  <c r="N122" i="12"/>
  <c r="K95" i="12"/>
  <c r="J181" i="12"/>
  <c r="N17" i="12"/>
  <c r="O37" i="12"/>
  <c r="L133" i="12"/>
  <c r="K157" i="12"/>
  <c r="N187" i="12"/>
  <c r="K174" i="12"/>
  <c r="K159" i="12"/>
  <c r="K5" i="12"/>
  <c r="O54" i="12"/>
  <c r="O58" i="12"/>
  <c r="L24" i="12"/>
  <c r="L3" i="12"/>
  <c r="N185" i="12"/>
  <c r="N161" i="12"/>
  <c r="K81" i="12"/>
  <c r="K129" i="12"/>
  <c r="K167" i="12"/>
  <c r="L68" i="12"/>
  <c r="N176" i="12"/>
  <c r="O87" i="12"/>
  <c r="K139" i="12"/>
  <c r="O142" i="12"/>
  <c r="K41" i="12"/>
  <c r="K39" i="12"/>
  <c r="J6" i="12"/>
  <c r="L55" i="12"/>
  <c r="O30" i="12"/>
  <c r="O7" i="12"/>
  <c r="O44" i="12"/>
  <c r="J9" i="12"/>
  <c r="N36" i="12"/>
  <c r="K170" i="12"/>
  <c r="K176" i="12"/>
  <c r="O162" i="12"/>
  <c r="N148" i="12"/>
  <c r="J125" i="12"/>
  <c r="J166" i="12"/>
  <c r="L125" i="12"/>
  <c r="J121" i="12"/>
  <c r="N163" i="12"/>
  <c r="L121" i="12"/>
  <c r="K122" i="12"/>
  <c r="J164" i="12"/>
  <c r="J91" i="12"/>
  <c r="N194" i="12"/>
  <c r="N85" i="12"/>
  <c r="O94" i="12"/>
  <c r="L183" i="12"/>
  <c r="N70" i="12"/>
  <c r="J193" i="12"/>
  <c r="J78" i="12"/>
  <c r="K13" i="12"/>
  <c r="K11" i="12"/>
  <c r="N51" i="12"/>
  <c r="L18" i="12"/>
  <c r="J8" i="12"/>
  <c r="N26" i="12"/>
  <c r="L120" i="12"/>
  <c r="O102" i="12"/>
  <c r="O96" i="12"/>
  <c r="J77" i="12"/>
  <c r="J115" i="12"/>
  <c r="N87" i="12"/>
  <c r="N109" i="12"/>
  <c r="J112" i="12"/>
  <c r="N38" i="12"/>
  <c r="L35" i="12"/>
  <c r="O66" i="12"/>
  <c r="L25" i="12"/>
  <c r="N23" i="12"/>
  <c r="N9" i="12"/>
  <c r="O61" i="12"/>
  <c r="O46" i="12"/>
  <c r="N4" i="12"/>
  <c r="L66" i="12"/>
  <c r="L82" i="12"/>
  <c r="J68" i="12"/>
  <c r="L106" i="12"/>
  <c r="L134" i="12"/>
  <c r="L194" i="12"/>
  <c r="K187" i="12"/>
  <c r="L102" i="12"/>
  <c r="L190" i="12"/>
  <c r="O179" i="12"/>
  <c r="L94" i="12"/>
  <c r="L192" i="12"/>
  <c r="K181" i="12"/>
  <c r="N103" i="12"/>
  <c r="O194" i="12"/>
  <c r="N153" i="12"/>
  <c r="L90" i="12"/>
  <c r="O183" i="12"/>
  <c r="K65" i="12"/>
  <c r="N8" i="12"/>
  <c r="L50" i="12"/>
  <c r="O39" i="12"/>
  <c r="J19" i="12"/>
  <c r="L19" i="12"/>
  <c r="L75" i="12"/>
  <c r="K112" i="12"/>
  <c r="L135" i="12"/>
  <c r="O100" i="12"/>
  <c r="L173" i="12"/>
  <c r="N132" i="12"/>
  <c r="K84" i="12"/>
  <c r="L169" i="12"/>
  <c r="J122" i="12"/>
  <c r="K82" i="12"/>
  <c r="L170" i="12"/>
  <c r="N124" i="12"/>
  <c r="K192" i="12"/>
  <c r="O170" i="12"/>
  <c r="N137" i="12"/>
  <c r="K70" i="12"/>
  <c r="J159" i="12"/>
  <c r="O187" i="12"/>
  <c r="K166" i="12"/>
  <c r="O134" i="12"/>
  <c r="K49" i="12"/>
  <c r="K47" i="12"/>
  <c r="L54" i="12"/>
  <c r="L47" i="12"/>
  <c r="L9" i="12"/>
  <c r="O41" i="12"/>
  <c r="J11" i="12"/>
  <c r="O77" i="12"/>
  <c r="O69" i="12"/>
  <c r="O89" i="12"/>
  <c r="O101" i="12"/>
  <c r="N152" i="12"/>
  <c r="J186" i="12"/>
  <c r="L123" i="12"/>
  <c r="O148" i="12"/>
  <c r="N183" i="12"/>
  <c r="L99" i="12"/>
  <c r="J149" i="12"/>
  <c r="J184" i="12"/>
  <c r="O168" i="12"/>
  <c r="K143" i="12"/>
  <c r="N121" i="12"/>
  <c r="K102" i="12"/>
  <c r="O117" i="12"/>
  <c r="K164" i="12"/>
  <c r="N136" i="12"/>
  <c r="O118" i="12"/>
  <c r="K33" i="12"/>
  <c r="K31" i="12"/>
  <c r="L108" i="12"/>
  <c r="O27" i="12"/>
  <c r="J39" i="12"/>
  <c r="J23" i="12"/>
  <c r="J4" i="12"/>
  <c r="J33" i="12"/>
  <c r="O186" i="12"/>
  <c r="O192" i="12"/>
  <c r="K179" i="12"/>
  <c r="K168" i="12"/>
  <c r="K130" i="12"/>
  <c r="J170" i="12"/>
  <c r="L105" i="12"/>
  <c r="K126" i="12"/>
  <c r="N167" i="12"/>
  <c r="L101" i="12"/>
  <c r="O128" i="12"/>
  <c r="J168" i="12"/>
  <c r="J111" i="12"/>
  <c r="N90" i="12"/>
  <c r="N93" i="12"/>
  <c r="O70" i="12"/>
  <c r="L187" i="12"/>
  <c r="J95" i="12"/>
  <c r="J83" i="12"/>
  <c r="J86" i="12"/>
  <c r="K17" i="12"/>
  <c r="K15" i="12"/>
  <c r="J187" i="12"/>
  <c r="K64" i="12"/>
  <c r="L21" i="12"/>
  <c r="L27" i="12"/>
  <c r="N35" i="12"/>
  <c r="O48" i="12"/>
  <c r="L23" i="12"/>
  <c r="L188" i="12"/>
  <c r="L193" i="12"/>
  <c r="L177" i="12"/>
  <c r="L161" i="12"/>
  <c r="J92" i="12"/>
  <c r="K148" i="12"/>
  <c r="O85" i="12"/>
  <c r="N83" i="12"/>
  <c r="J143" i="12"/>
  <c r="O83" i="12"/>
  <c r="J84" i="12"/>
  <c r="K144" i="12"/>
  <c r="J154" i="12"/>
  <c r="N188" i="12"/>
  <c r="L96" i="12"/>
  <c r="L97" i="12"/>
  <c r="L171" i="12"/>
  <c r="J152" i="12"/>
  <c r="K66" i="12"/>
  <c r="L5" i="12"/>
  <c r="O24" i="12"/>
  <c r="L58" i="12"/>
  <c r="N53" i="12"/>
  <c r="L32" i="12"/>
  <c r="N75" i="12"/>
  <c r="N91" i="12"/>
  <c r="K171" i="12"/>
  <c r="J79" i="12"/>
  <c r="K161" i="12"/>
  <c r="J114" i="12"/>
  <c r="L131" i="12"/>
  <c r="O141" i="12"/>
  <c r="N105" i="12"/>
  <c r="L107" i="12"/>
  <c r="O153" i="12"/>
  <c r="J106" i="12"/>
  <c r="O139" i="12"/>
  <c r="N180" i="12"/>
  <c r="K71" i="12"/>
  <c r="O71" i="12"/>
  <c r="K155" i="12"/>
  <c r="J136" i="12"/>
  <c r="J179" i="12"/>
  <c r="K77" i="12"/>
  <c r="K50" i="12"/>
  <c r="K48" i="12"/>
  <c r="K190" i="12"/>
  <c r="K63" i="12"/>
  <c r="J29" i="12"/>
  <c r="N21" i="12"/>
  <c r="J50" i="12"/>
  <c r="O63" i="12"/>
  <c r="O19" i="12"/>
  <c r="O173" i="12"/>
  <c r="O185" i="12"/>
  <c r="K147" i="12"/>
  <c r="N193" i="12"/>
  <c r="N150" i="12"/>
  <c r="L116" i="12"/>
  <c r="K180" i="12"/>
  <c r="K145" i="12"/>
  <c r="L136" i="12"/>
  <c r="O181" i="12"/>
  <c r="N146" i="12"/>
  <c r="L132" i="12"/>
  <c r="O123" i="12"/>
  <c r="N172" i="12"/>
  <c r="K103" i="12"/>
  <c r="O103" i="12"/>
  <c r="N139" i="12"/>
  <c r="J120" i="12"/>
  <c r="J171" i="12"/>
  <c r="K109" i="12"/>
  <c r="K34" i="12"/>
  <c r="K32" i="12"/>
  <c r="J96" i="12"/>
  <c r="J37" i="12"/>
  <c r="L13" i="12"/>
  <c r="N58" i="12"/>
  <c r="O60" i="12"/>
  <c r="N37" i="12"/>
  <c r="J139" i="12"/>
  <c r="J147" i="12"/>
  <c r="J123" i="12"/>
  <c r="N81" i="12"/>
  <c r="N118" i="12"/>
  <c r="K113" i="12"/>
  <c r="N144" i="12"/>
  <c r="J109" i="12"/>
  <c r="L79" i="12"/>
  <c r="J146" i="12"/>
  <c r="N112" i="12"/>
  <c r="L67" i="12"/>
  <c r="J97" i="12"/>
  <c r="N164" i="12"/>
  <c r="L151" i="12"/>
  <c r="O74" i="12"/>
  <c r="N123" i="12"/>
  <c r="N92" i="12"/>
  <c r="J163" i="12"/>
  <c r="O84" i="12"/>
  <c r="K18" i="12"/>
  <c r="O150" i="12"/>
  <c r="K6" i="12"/>
  <c r="K4" i="12"/>
  <c r="M3" i="12" l="1"/>
  <c r="M18" i="12"/>
  <c r="I18" i="12"/>
  <c r="M48" i="12"/>
  <c r="Q48" i="12" s="1"/>
  <c r="I48" i="12"/>
  <c r="M148" i="12"/>
  <c r="I148" i="12"/>
  <c r="M47" i="12"/>
  <c r="Q47" i="12" s="1"/>
  <c r="I47" i="12"/>
  <c r="M82" i="12"/>
  <c r="I82" i="12"/>
  <c r="M13" i="12"/>
  <c r="Q13" i="12" s="1"/>
  <c r="I13" i="12"/>
  <c r="M170" i="12"/>
  <c r="I170" i="12"/>
  <c r="M39" i="12"/>
  <c r="Q39" i="12" s="1"/>
  <c r="I39" i="12"/>
  <c r="M129" i="12"/>
  <c r="I129" i="12"/>
  <c r="M5" i="12"/>
  <c r="Q5" i="12" s="1"/>
  <c r="I5" i="12"/>
  <c r="M162" i="12"/>
  <c r="I162" i="12"/>
  <c r="M55" i="12"/>
  <c r="Q55" i="12" s="1"/>
  <c r="I55" i="12"/>
  <c r="M177" i="12"/>
  <c r="I177" i="12"/>
  <c r="M128" i="12"/>
  <c r="Q128" i="12" s="1"/>
  <c r="I128" i="12"/>
  <c r="M119" i="12"/>
  <c r="I119" i="12"/>
  <c r="M78" i="12"/>
  <c r="Q78" i="12" s="1"/>
  <c r="I78" i="12"/>
  <c r="M193" i="12"/>
  <c r="I193" i="12"/>
  <c r="M169" i="12"/>
  <c r="Q169" i="12" s="1"/>
  <c r="I169" i="12"/>
  <c r="M80" i="12"/>
  <c r="I80" i="12"/>
  <c r="M163" i="12"/>
  <c r="Q163" i="12" s="1"/>
  <c r="I163" i="12"/>
  <c r="M99" i="12"/>
  <c r="I99" i="12"/>
  <c r="M83" i="12"/>
  <c r="Q83" i="12" s="1"/>
  <c r="I83" i="12"/>
  <c r="M125" i="12"/>
  <c r="I125" i="12"/>
  <c r="M73" i="12"/>
  <c r="Q73" i="12" s="1"/>
  <c r="I73" i="12"/>
  <c r="M58" i="12"/>
  <c r="I58" i="12"/>
  <c r="M7" i="12"/>
  <c r="Q7" i="12" s="1"/>
  <c r="I7" i="12"/>
  <c r="M69" i="12"/>
  <c r="I69" i="12"/>
  <c r="M72" i="12"/>
  <c r="Q72" i="12" s="1"/>
  <c r="I72" i="12"/>
  <c r="M124" i="12"/>
  <c r="I124" i="12"/>
  <c r="M190" i="12"/>
  <c r="Q190" i="12" s="1"/>
  <c r="I190" i="12"/>
  <c r="M171" i="12"/>
  <c r="I171" i="12"/>
  <c r="M66" i="12"/>
  <c r="Q66" i="12" s="1"/>
  <c r="I66" i="12"/>
  <c r="M64" i="12"/>
  <c r="I64" i="12"/>
  <c r="M126" i="12"/>
  <c r="I126" i="12"/>
  <c r="M187" i="12"/>
  <c r="I187" i="12"/>
  <c r="M11" i="12"/>
  <c r="Q11" i="12" s="1"/>
  <c r="I11" i="12"/>
  <c r="M176" i="12"/>
  <c r="I176" i="12"/>
  <c r="M167" i="12"/>
  <c r="Q167" i="12" s="1"/>
  <c r="I167" i="12"/>
  <c r="M101" i="12"/>
  <c r="I101" i="12"/>
  <c r="M150" i="12"/>
  <c r="Q150" i="12" s="1"/>
  <c r="I150" i="12"/>
  <c r="M172" i="12"/>
  <c r="I172" i="12"/>
  <c r="M86" i="12"/>
  <c r="Q86" i="12" s="1"/>
  <c r="I86" i="12"/>
  <c r="M61" i="12"/>
  <c r="I61" i="12"/>
  <c r="M154" i="12"/>
  <c r="Q154" i="12" s="1"/>
  <c r="I154" i="12"/>
  <c r="M194" i="12"/>
  <c r="I194" i="12"/>
  <c r="M42" i="12"/>
  <c r="Q42" i="12" s="1"/>
  <c r="I42" i="12"/>
  <c r="M53" i="12"/>
  <c r="I53" i="12"/>
  <c r="M44" i="12"/>
  <c r="Q44" i="12" s="1"/>
  <c r="I44" i="12"/>
  <c r="M138" i="12"/>
  <c r="I138" i="12"/>
  <c r="M165" i="12"/>
  <c r="Q165" i="12" s="1"/>
  <c r="I165" i="12"/>
  <c r="M21" i="12"/>
  <c r="I21" i="12"/>
  <c r="M103" i="12"/>
  <c r="Q103" i="12" s="1"/>
  <c r="I103" i="12"/>
  <c r="M180" i="12"/>
  <c r="I180" i="12"/>
  <c r="M147" i="12"/>
  <c r="Q147" i="12" s="1"/>
  <c r="I147" i="12"/>
  <c r="M63" i="12"/>
  <c r="I63" i="12"/>
  <c r="M77" i="12"/>
  <c r="I77" i="12"/>
  <c r="M144" i="12"/>
  <c r="I144" i="12"/>
  <c r="M17" i="12"/>
  <c r="Q17" i="12" s="1"/>
  <c r="I17" i="12"/>
  <c r="M130" i="12"/>
  <c r="I130" i="12"/>
  <c r="M33" i="12"/>
  <c r="Q33" i="12" s="1"/>
  <c r="I33" i="12"/>
  <c r="M70" i="12"/>
  <c r="I70" i="12"/>
  <c r="M122" i="12"/>
  <c r="Q122" i="12" s="1"/>
  <c r="I122" i="12"/>
  <c r="M174" i="12"/>
  <c r="I174" i="12"/>
  <c r="M149" i="12"/>
  <c r="Q149" i="12" s="1"/>
  <c r="I149" i="12"/>
  <c r="M158" i="12"/>
  <c r="I158" i="12"/>
  <c r="M118" i="12"/>
  <c r="Q118" i="12" s="1"/>
  <c r="I118" i="12"/>
  <c r="M43" i="12"/>
  <c r="I43" i="12"/>
  <c r="M182" i="12"/>
  <c r="Q182" i="12" s="1"/>
  <c r="I182" i="12"/>
  <c r="M92" i="12"/>
  <c r="I92" i="12"/>
  <c r="M8" i="12"/>
  <c r="Q8" i="12" s="1"/>
  <c r="I8" i="12"/>
  <c r="M153" i="12"/>
  <c r="I153" i="12"/>
  <c r="M52" i="12"/>
  <c r="Q52" i="12" s="1"/>
  <c r="I52" i="12"/>
  <c r="M97" i="12"/>
  <c r="I97" i="12"/>
  <c r="M59" i="12"/>
  <c r="Q59" i="12" s="1"/>
  <c r="I59" i="12"/>
  <c r="M175" i="12"/>
  <c r="I175" i="12"/>
  <c r="M24" i="12"/>
  <c r="Q24" i="12" s="1"/>
  <c r="I24" i="12"/>
  <c r="M68" i="12"/>
  <c r="I68" i="12"/>
  <c r="M188" i="12"/>
  <c r="Q188" i="12" s="1"/>
  <c r="I188" i="12"/>
  <c r="M51" i="12"/>
  <c r="I51" i="12"/>
  <c r="M12" i="12"/>
  <c r="Q12" i="12" s="1"/>
  <c r="I12" i="12"/>
  <c r="M127" i="12"/>
  <c r="I127" i="12"/>
  <c r="M40" i="12"/>
  <c r="Q40" i="12" s="1"/>
  <c r="I40" i="12"/>
  <c r="M91" i="12"/>
  <c r="I91" i="12"/>
  <c r="M116" i="12"/>
  <c r="Q116" i="12" s="1"/>
  <c r="I116" i="12"/>
  <c r="M54" i="12"/>
  <c r="I54" i="12"/>
  <c r="M115" i="12"/>
  <c r="Q115" i="12" s="1"/>
  <c r="I115" i="12"/>
  <c r="M28" i="12"/>
  <c r="I28" i="12"/>
  <c r="M178" i="12"/>
  <c r="Q178" i="12" s="1"/>
  <c r="I178" i="12"/>
  <c r="M134" i="12"/>
  <c r="I134" i="12"/>
  <c r="M35" i="12"/>
  <c r="Q35" i="12" s="1"/>
  <c r="I35" i="12"/>
  <c r="M156" i="12"/>
  <c r="I156" i="12"/>
  <c r="M79" i="12"/>
  <c r="Q79" i="12" s="1"/>
  <c r="I79" i="12"/>
  <c r="M105" i="12"/>
  <c r="I105" i="12"/>
  <c r="M62" i="12"/>
  <c r="Q62" i="12" s="1"/>
  <c r="I62" i="12"/>
  <c r="M23" i="12"/>
  <c r="I23" i="12"/>
  <c r="M76" i="12"/>
  <c r="Q76" i="12" s="1"/>
  <c r="I76" i="12"/>
  <c r="M90" i="12"/>
  <c r="I90" i="12"/>
  <c r="M189" i="12"/>
  <c r="Q189" i="12" s="1"/>
  <c r="I189" i="12"/>
  <c r="M34" i="12"/>
  <c r="I34" i="12"/>
  <c r="M179" i="12"/>
  <c r="Q179" i="12" s="1"/>
  <c r="I179" i="12"/>
  <c r="M112" i="12"/>
  <c r="I112" i="12"/>
  <c r="M157" i="12"/>
  <c r="Q157" i="12" s="1"/>
  <c r="I157" i="12"/>
  <c r="M29" i="12"/>
  <c r="I29" i="12"/>
  <c r="M146" i="12"/>
  <c r="Q146" i="12" s="1"/>
  <c r="I146" i="12"/>
  <c r="M152" i="12"/>
  <c r="I152" i="12"/>
  <c r="M151" i="12"/>
  <c r="Q151" i="12" s="1"/>
  <c r="I151" i="12"/>
  <c r="M93" i="12"/>
  <c r="I93" i="12"/>
  <c r="M117" i="12"/>
  <c r="Q117" i="12" s="1"/>
  <c r="I117" i="12"/>
  <c r="M137" i="12"/>
  <c r="I137" i="12"/>
  <c r="M46" i="12"/>
  <c r="Q46" i="12" s="1"/>
  <c r="I46" i="12"/>
  <c r="M131" i="12"/>
  <c r="I131" i="12"/>
  <c r="M191" i="12"/>
  <c r="Q191" i="12" s="1"/>
  <c r="I191" i="12"/>
  <c r="M20" i="12"/>
  <c r="I20" i="12"/>
  <c r="M120" i="12"/>
  <c r="Q120" i="12" s="1"/>
  <c r="I120" i="12"/>
  <c r="M22" i="12"/>
  <c r="I22" i="12"/>
  <c r="M113" i="12"/>
  <c r="Q113" i="12" s="1"/>
  <c r="I113" i="12"/>
  <c r="M32" i="12"/>
  <c r="I32" i="12"/>
  <c r="M71" i="12"/>
  <c r="Q71" i="12" s="1"/>
  <c r="I71" i="12"/>
  <c r="M168" i="12"/>
  <c r="I168" i="12"/>
  <c r="M102" i="12"/>
  <c r="Q102" i="12" s="1"/>
  <c r="I102" i="12"/>
  <c r="M166" i="12"/>
  <c r="I166" i="12"/>
  <c r="M84" i="12"/>
  <c r="Q84" i="12" s="1"/>
  <c r="I84" i="12"/>
  <c r="M65" i="12"/>
  <c r="I65" i="12"/>
  <c r="M139" i="12"/>
  <c r="Q139" i="12" s="1"/>
  <c r="I139" i="12"/>
  <c r="M27" i="12"/>
  <c r="I27" i="12"/>
  <c r="M45" i="12"/>
  <c r="Q45" i="12" s="1"/>
  <c r="I45" i="12"/>
  <c r="M186" i="12"/>
  <c r="I186" i="12"/>
  <c r="M10" i="12"/>
  <c r="Q10" i="12" s="1"/>
  <c r="I10" i="12"/>
  <c r="M26" i="12"/>
  <c r="I26" i="12"/>
  <c r="M14" i="12"/>
  <c r="Q14" i="12" s="1"/>
  <c r="I14" i="12"/>
  <c r="M87" i="12"/>
  <c r="I87" i="12"/>
  <c r="M30" i="12"/>
  <c r="Q30" i="12" s="1"/>
  <c r="I30" i="12"/>
  <c r="M75" i="12"/>
  <c r="I75" i="12"/>
  <c r="M56" i="12"/>
  <c r="Q56" i="12" s="1"/>
  <c r="I56" i="12"/>
  <c r="M114" i="12"/>
  <c r="I114" i="12"/>
  <c r="M121" i="12"/>
  <c r="Q121" i="12" s="1"/>
  <c r="I121" i="12"/>
  <c r="M38" i="12"/>
  <c r="I38" i="12"/>
  <c r="M136" i="12"/>
  <c r="Q136" i="12" s="1"/>
  <c r="I136" i="12"/>
  <c r="M25" i="12"/>
  <c r="I25" i="12"/>
  <c r="M94" i="12"/>
  <c r="Q94" i="12" s="1"/>
  <c r="I94" i="12"/>
  <c r="M108" i="12"/>
  <c r="I108" i="12"/>
  <c r="M6" i="12"/>
  <c r="Q6" i="12" s="1"/>
  <c r="I6" i="12"/>
  <c r="M4" i="12"/>
  <c r="I4" i="12"/>
  <c r="M109" i="12"/>
  <c r="Q109" i="12" s="1"/>
  <c r="I109" i="12"/>
  <c r="M145" i="12"/>
  <c r="I145" i="12"/>
  <c r="M50" i="12"/>
  <c r="Q50" i="12" s="1"/>
  <c r="I50" i="12"/>
  <c r="M155" i="12"/>
  <c r="I155" i="12"/>
  <c r="M161" i="12"/>
  <c r="Q161" i="12" s="1"/>
  <c r="I161" i="12"/>
  <c r="M15" i="12"/>
  <c r="I15" i="12"/>
  <c r="M31" i="12"/>
  <c r="Q31" i="12" s="1"/>
  <c r="I31" i="12"/>
  <c r="M164" i="12"/>
  <c r="I164" i="12"/>
  <c r="M143" i="12"/>
  <c r="Q143" i="12" s="1"/>
  <c r="I143" i="12"/>
  <c r="M49" i="12"/>
  <c r="I49" i="12"/>
  <c r="M192" i="12"/>
  <c r="Q192" i="12" s="1"/>
  <c r="I192" i="12"/>
  <c r="M181" i="12"/>
  <c r="I181" i="12"/>
  <c r="M41" i="12"/>
  <c r="Q41" i="12" s="1"/>
  <c r="I41" i="12"/>
  <c r="M81" i="12"/>
  <c r="I81" i="12"/>
  <c r="M159" i="12"/>
  <c r="Q159" i="12" s="1"/>
  <c r="I159" i="12"/>
  <c r="M95" i="12"/>
  <c r="I95" i="12"/>
  <c r="M89" i="12"/>
  <c r="Q89" i="12" s="1"/>
  <c r="I89" i="12"/>
  <c r="M110" i="12"/>
  <c r="I110" i="12"/>
  <c r="M142" i="12"/>
  <c r="Q142" i="12" s="1"/>
  <c r="I142" i="12"/>
  <c r="M57" i="12"/>
  <c r="I57" i="12"/>
  <c r="M132" i="12"/>
  <c r="Q132" i="12" s="1"/>
  <c r="I132" i="12"/>
  <c r="M160" i="12"/>
  <c r="I160" i="12"/>
  <c r="M96" i="12"/>
  <c r="Q96" i="12" s="1"/>
  <c r="I96" i="12"/>
  <c r="M104" i="12"/>
  <c r="I104" i="12"/>
  <c r="M184" i="12"/>
  <c r="Q184" i="12" s="1"/>
  <c r="I184" i="12"/>
  <c r="M100" i="12"/>
  <c r="I100" i="12"/>
  <c r="M16" i="12"/>
  <c r="I16" i="12"/>
  <c r="M67" i="12"/>
  <c r="I67" i="12"/>
  <c r="M123" i="12"/>
  <c r="I123" i="12"/>
  <c r="M107" i="12"/>
  <c r="I107" i="12"/>
  <c r="M36" i="12"/>
  <c r="I36" i="12"/>
  <c r="M141" i="12"/>
  <c r="I141" i="12"/>
  <c r="M111" i="12"/>
  <c r="I111" i="12"/>
  <c r="M173" i="12"/>
  <c r="I173" i="12"/>
  <c r="M185" i="12"/>
  <c r="I185" i="12"/>
  <c r="M135" i="12"/>
  <c r="I135" i="12"/>
  <c r="M85" i="12"/>
  <c r="Q85" i="12" s="1"/>
  <c r="I85" i="12"/>
  <c r="M133" i="12"/>
  <c r="I133" i="12"/>
  <c r="M9" i="12"/>
  <c r="I9" i="12"/>
  <c r="M106" i="12"/>
  <c r="I106" i="12"/>
  <c r="M60" i="12"/>
  <c r="I60" i="12"/>
  <c r="M140" i="12"/>
  <c r="I140" i="12"/>
  <c r="M88" i="12"/>
  <c r="I88" i="12"/>
  <c r="M37" i="12"/>
  <c r="I37" i="12"/>
  <c r="M183" i="12"/>
  <c r="I183" i="12"/>
  <c r="M98" i="12"/>
  <c r="I98" i="12"/>
  <c r="M74" i="12"/>
  <c r="I74" i="12"/>
  <c r="M19" i="12"/>
  <c r="I19" i="12"/>
  <c r="Q19" i="12" l="1"/>
  <c r="Q37" i="12"/>
  <c r="Q140" i="12"/>
  <c r="Q106" i="12"/>
  <c r="Q133" i="12"/>
  <c r="Q135" i="12"/>
  <c r="Q173" i="12"/>
  <c r="Q141" i="12"/>
  <c r="Q107" i="12"/>
  <c r="Q67" i="12"/>
  <c r="Q100" i="12"/>
  <c r="Q104" i="12"/>
  <c r="Q160" i="12"/>
  <c r="Q57" i="12"/>
  <c r="Q110" i="12"/>
  <c r="Q95" i="12"/>
  <c r="Q81" i="12"/>
  <c r="Q181" i="12"/>
  <c r="Q49" i="12"/>
  <c r="Q164" i="12"/>
  <c r="Q15" i="12"/>
  <c r="Q155" i="12"/>
  <c r="Q145" i="12"/>
  <c r="Q4" i="12"/>
  <c r="Q108" i="12"/>
  <c r="Q25" i="12"/>
  <c r="Q38" i="12"/>
  <c r="Q114" i="12"/>
  <c r="Q75" i="12"/>
  <c r="Q87" i="12"/>
  <c r="Q26" i="12"/>
  <c r="Q186" i="12"/>
  <c r="Q27" i="12"/>
  <c r="Q65" i="12"/>
  <c r="Q166" i="12"/>
  <c r="Q168" i="12"/>
  <c r="Q32" i="12"/>
  <c r="Q22" i="12"/>
  <c r="Q20" i="12"/>
  <c r="Q131" i="12"/>
  <c r="Q137" i="12"/>
  <c r="Q93" i="12"/>
  <c r="Q152" i="12"/>
  <c r="Q29" i="12"/>
  <c r="Q112" i="12"/>
  <c r="Q34" i="12"/>
  <c r="Q90" i="12"/>
  <c r="Q23" i="12"/>
  <c r="Q105" i="12"/>
  <c r="Q156" i="12"/>
  <c r="Q134" i="12"/>
  <c r="Q28" i="12"/>
  <c r="Q54" i="12"/>
  <c r="Q91" i="12"/>
  <c r="Q127" i="12"/>
  <c r="Q51" i="12"/>
  <c r="Q68" i="12"/>
  <c r="Q175" i="12"/>
  <c r="Q97" i="12"/>
  <c r="Q153" i="12"/>
  <c r="Q92" i="12"/>
  <c r="Q43" i="12"/>
  <c r="Q158" i="12"/>
  <c r="Q174" i="12"/>
  <c r="Q70" i="12"/>
  <c r="Q130" i="12"/>
  <c r="Q144" i="12"/>
  <c r="Q63" i="12"/>
  <c r="Q180" i="12"/>
  <c r="Q21" i="12"/>
  <c r="Q138" i="12"/>
  <c r="Q53" i="12"/>
  <c r="Q194" i="12"/>
  <c r="Q61" i="12"/>
  <c r="Q172" i="12"/>
  <c r="Q101" i="12"/>
  <c r="Q176" i="12"/>
  <c r="Q187" i="12"/>
  <c r="Q64" i="12"/>
  <c r="Q171" i="12"/>
  <c r="Q124" i="12"/>
  <c r="Q69" i="12"/>
  <c r="Q58" i="12"/>
  <c r="Q125" i="12"/>
  <c r="Q99" i="12"/>
  <c r="Q80" i="12"/>
  <c r="Q193" i="12"/>
  <c r="Q119" i="12"/>
  <c r="Q177" i="12"/>
  <c r="Q162" i="12"/>
  <c r="Q129" i="12"/>
  <c r="Q170" i="12"/>
  <c r="Q82" i="12"/>
  <c r="Q148" i="12"/>
  <c r="Q18" i="12"/>
  <c r="Q98" i="12"/>
  <c r="Q74" i="12"/>
  <c r="Q183" i="12"/>
  <c r="Q88" i="12"/>
  <c r="Q60" i="12"/>
  <c r="Q9" i="12"/>
  <c r="Q185" i="12"/>
  <c r="Q111" i="12"/>
  <c r="Q36" i="12"/>
  <c r="Q123" i="12"/>
  <c r="Q16" i="12"/>
  <c r="Q77" i="12"/>
  <c r="Q126" i="12"/>
  <c r="Q3" i="12"/>
  <c r="AB142" i="12" l="1"/>
  <c r="AB123" i="12"/>
  <c r="AB177" i="12"/>
  <c r="AB194" i="12"/>
  <c r="AB92" i="12"/>
  <c r="AB54" i="12"/>
  <c r="AB112" i="12"/>
  <c r="AB137" i="12"/>
  <c r="AB32" i="12"/>
  <c r="AB27" i="12"/>
  <c r="AB75" i="12"/>
  <c r="AB108" i="12"/>
  <c r="AB15" i="12"/>
  <c r="AB81" i="12"/>
  <c r="AB160" i="12"/>
  <c r="AB107" i="12"/>
  <c r="AB133" i="12"/>
  <c r="AB19" i="12"/>
  <c r="AB16" i="12"/>
  <c r="AB185" i="12"/>
  <c r="AB183" i="12"/>
  <c r="AB37" i="12"/>
  <c r="AB9" i="12"/>
  <c r="AB82" i="12"/>
  <c r="AB124" i="12"/>
  <c r="AB180" i="12"/>
  <c r="AB68" i="12"/>
  <c r="AB88" i="12"/>
  <c r="AB129" i="12"/>
  <c r="AB58" i="12"/>
  <c r="AB172" i="12"/>
  <c r="AB138" i="12"/>
  <c r="AB144" i="12"/>
  <c r="AB158" i="12"/>
  <c r="AB97" i="12"/>
  <c r="AB127" i="12"/>
  <c r="AB134" i="12"/>
  <c r="AB90" i="12"/>
  <c r="AB152" i="12"/>
  <c r="AB20" i="12"/>
  <c r="AB166" i="12"/>
  <c r="AB26" i="12"/>
  <c r="AB38" i="12"/>
  <c r="AB145" i="12"/>
  <c r="AB49" i="12"/>
  <c r="AB110" i="12"/>
  <c r="AB100" i="12"/>
  <c r="AB173" i="12"/>
  <c r="AB74" i="12"/>
  <c r="AB99" i="12"/>
  <c r="AB176" i="12"/>
  <c r="AB70" i="12"/>
  <c r="AB105" i="12"/>
  <c r="AB18" i="12"/>
  <c r="AB193" i="12"/>
  <c r="AB64" i="12"/>
  <c r="AB126" i="12"/>
  <c r="AB36" i="12"/>
  <c r="AB98" i="12"/>
  <c r="AB170" i="12"/>
  <c r="AB119" i="12"/>
  <c r="AB125" i="12"/>
  <c r="AB171" i="12"/>
  <c r="AB101" i="12"/>
  <c r="AB53" i="12"/>
  <c r="AB63" i="12"/>
  <c r="AB174" i="12"/>
  <c r="AB153" i="12"/>
  <c r="AB51" i="12"/>
  <c r="AB28" i="12"/>
  <c r="AB23" i="12"/>
  <c r="AB29" i="12"/>
  <c r="AB131" i="12"/>
  <c r="AB168" i="12"/>
  <c r="AB186" i="12"/>
  <c r="AB114" i="12"/>
  <c r="AB4" i="12"/>
  <c r="AB164" i="12"/>
  <c r="AB95" i="12"/>
  <c r="AB104" i="12"/>
  <c r="AB141" i="12"/>
  <c r="AB106" i="12"/>
  <c r="AB39" i="12"/>
  <c r="AB73" i="12"/>
  <c r="AB44" i="12"/>
  <c r="AB52" i="12"/>
  <c r="AB76" i="12"/>
  <c r="AB102" i="12"/>
  <c r="AB109" i="12"/>
  <c r="AB184" i="12"/>
  <c r="AB140" i="12"/>
  <c r="AB162" i="12"/>
  <c r="AB187" i="12"/>
  <c r="AB21" i="12"/>
  <c r="AB130" i="12"/>
  <c r="AB43" i="12"/>
  <c r="AB175" i="12"/>
  <c r="AB91" i="12"/>
  <c r="AB156" i="12"/>
  <c r="AB93" i="12"/>
  <c r="AB65" i="12"/>
  <c r="AB87" i="12"/>
  <c r="AB25" i="12"/>
  <c r="AB155" i="12"/>
  <c r="AB181" i="12"/>
  <c r="AB57" i="12"/>
  <c r="AB67" i="12"/>
  <c r="AB135" i="12"/>
  <c r="AB13" i="12"/>
  <c r="AB128" i="12"/>
  <c r="AB83" i="12"/>
  <c r="AB190" i="12"/>
  <c r="AB167" i="12"/>
  <c r="AB42" i="12"/>
  <c r="AB147" i="12"/>
  <c r="AB122" i="12"/>
  <c r="AB8" i="12"/>
  <c r="AB188" i="12"/>
  <c r="AB115" i="12"/>
  <c r="AB62" i="12"/>
  <c r="AB157" i="12"/>
  <c r="AB46" i="12"/>
  <c r="AB71" i="12"/>
  <c r="AB45" i="12"/>
  <c r="AB56" i="12"/>
  <c r="AB6" i="12"/>
  <c r="AB31" i="12"/>
  <c r="AB159" i="12"/>
  <c r="AB96" i="12"/>
  <c r="AB78" i="12"/>
  <c r="AB150" i="12"/>
  <c r="AB77" i="12"/>
  <c r="AB12" i="12"/>
  <c r="AB146" i="12"/>
  <c r="AB10" i="12"/>
  <c r="AB143" i="12"/>
  <c r="AB111" i="12"/>
  <c r="AB148" i="12"/>
  <c r="AB69" i="12"/>
  <c r="AB61" i="12"/>
  <c r="AB34" i="12"/>
  <c r="AB47" i="12"/>
  <c r="AB55" i="12"/>
  <c r="AB163" i="12"/>
  <c r="AB72" i="12"/>
  <c r="AB11" i="12"/>
  <c r="AB154" i="12"/>
  <c r="AB103" i="12"/>
  <c r="AB33" i="12"/>
  <c r="AB182" i="12"/>
  <c r="AB24" i="12"/>
  <c r="AB116" i="12"/>
  <c r="AB79" i="12"/>
  <c r="AB179" i="12"/>
  <c r="AB117" i="12"/>
  <c r="AB113" i="12"/>
  <c r="AB139" i="12"/>
  <c r="AB30" i="12"/>
  <c r="AB94" i="12"/>
  <c r="AB161" i="12"/>
  <c r="AB41" i="12"/>
  <c r="AB132" i="12"/>
  <c r="AB85" i="12"/>
  <c r="AB3" i="12"/>
  <c r="AB66" i="12"/>
  <c r="AB149" i="12"/>
  <c r="AB178" i="12"/>
  <c r="AB191" i="12"/>
  <c r="AB121" i="12"/>
  <c r="AB89" i="12"/>
  <c r="AB60" i="12"/>
  <c r="AB80" i="12"/>
  <c r="AB22" i="12"/>
  <c r="AB48" i="12"/>
  <c r="AB5" i="12"/>
  <c r="AB169" i="12"/>
  <c r="AB7" i="12"/>
  <c r="AB86" i="12"/>
  <c r="AB165" i="12"/>
  <c r="AB17" i="12"/>
  <c r="AB118" i="12"/>
  <c r="AB59" i="12"/>
  <c r="AB40" i="12"/>
  <c r="AB35" i="12"/>
  <c r="AB189" i="12"/>
  <c r="AB151" i="12"/>
  <c r="AB120" i="12"/>
  <c r="AB84" i="12"/>
  <c r="AB14" i="12"/>
  <c r="AB136" i="12"/>
  <c r="AB50" i="12"/>
  <c r="AB192" i="12"/>
  <c r="AC99" i="12" l="1"/>
  <c r="AC14" i="12"/>
  <c r="AC123" i="12"/>
  <c r="AC189" i="12"/>
  <c r="AC22" i="12"/>
  <c r="AC41" i="12"/>
  <c r="AC33" i="12"/>
  <c r="AC111" i="12"/>
  <c r="AC96" i="12"/>
  <c r="AC8" i="12"/>
  <c r="AC181" i="12"/>
  <c r="AC187" i="12"/>
  <c r="AC44" i="12"/>
  <c r="AC141" i="12"/>
  <c r="AC4" i="12"/>
  <c r="AC131" i="12"/>
  <c r="AC51" i="12"/>
  <c r="AC53" i="12"/>
  <c r="AC119" i="12"/>
  <c r="AC126" i="12"/>
  <c r="AC110" i="12"/>
  <c r="AC26" i="12"/>
  <c r="AC90" i="12"/>
  <c r="AC158" i="12"/>
  <c r="AC64" i="12"/>
  <c r="AC18" i="12"/>
  <c r="AC74" i="12"/>
  <c r="AC185" i="12"/>
  <c r="AC107" i="12"/>
  <c r="AC108" i="12"/>
  <c r="AC137" i="12"/>
  <c r="AC68" i="12"/>
  <c r="AC194" i="12"/>
  <c r="AC136" i="12"/>
  <c r="AC151" i="12"/>
  <c r="AC59" i="12"/>
  <c r="AC86" i="12"/>
  <c r="AC48" i="12"/>
  <c r="AC89" i="12"/>
  <c r="AC149" i="12"/>
  <c r="AC132" i="12"/>
  <c r="AC30" i="12"/>
  <c r="AC179" i="12"/>
  <c r="AC182" i="12"/>
  <c r="AC11" i="12"/>
  <c r="AC47" i="12"/>
  <c r="AC148" i="12"/>
  <c r="AC146" i="12"/>
  <c r="AC78" i="12"/>
  <c r="AC6" i="12"/>
  <c r="AC46" i="12"/>
  <c r="AC188" i="12"/>
  <c r="AC42" i="12"/>
  <c r="AC128" i="12"/>
  <c r="AC57" i="12"/>
  <c r="AC87" i="12"/>
  <c r="AC91" i="12"/>
  <c r="AC21" i="12"/>
  <c r="AC184" i="12"/>
  <c r="AC52" i="12"/>
  <c r="AC106" i="12"/>
  <c r="AC164" i="12"/>
  <c r="AC168" i="12"/>
  <c r="AC28" i="12"/>
  <c r="AC63" i="12"/>
  <c r="AC125" i="12"/>
  <c r="AC36" i="12"/>
  <c r="AC100" i="12"/>
  <c r="AC38" i="12"/>
  <c r="AC152" i="12"/>
  <c r="AC97" i="12"/>
  <c r="AC172" i="12"/>
  <c r="AC129" i="12"/>
  <c r="AC177" i="12"/>
  <c r="AC183" i="12"/>
  <c r="AC133" i="12"/>
  <c r="AC15" i="12"/>
  <c r="AC32" i="12"/>
  <c r="AC54" i="12"/>
  <c r="AC180" i="12"/>
  <c r="AC82" i="12"/>
  <c r="AC118" i="12"/>
  <c r="AC121" i="12"/>
  <c r="AC139" i="12"/>
  <c r="AC72" i="12"/>
  <c r="AC12" i="12"/>
  <c r="AC157" i="12"/>
  <c r="AC13" i="12"/>
  <c r="AC175" i="12"/>
  <c r="AC50" i="12"/>
  <c r="AC40" i="12"/>
  <c r="AC165" i="12"/>
  <c r="AC5" i="12"/>
  <c r="AC60" i="12"/>
  <c r="AC178" i="12"/>
  <c r="AC85" i="12"/>
  <c r="AC94" i="12"/>
  <c r="AC117" i="12"/>
  <c r="AC24" i="12"/>
  <c r="AC154" i="12"/>
  <c r="AC55" i="12"/>
  <c r="AC69" i="12"/>
  <c r="AC10" i="12"/>
  <c r="AC150" i="12"/>
  <c r="AC31" i="12"/>
  <c r="AC71" i="12"/>
  <c r="AC115" i="12"/>
  <c r="AC147" i="12"/>
  <c r="AC83" i="12"/>
  <c r="AC67" i="12"/>
  <c r="AC25" i="12"/>
  <c r="AC156" i="12"/>
  <c r="AC130" i="12"/>
  <c r="AC140" i="12"/>
  <c r="AC76" i="12"/>
  <c r="AC39" i="12"/>
  <c r="AC95" i="12"/>
  <c r="AC186" i="12"/>
  <c r="AC23" i="12"/>
  <c r="AC174" i="12"/>
  <c r="AC171" i="12"/>
  <c r="AC98" i="12"/>
  <c r="AC173" i="12"/>
  <c r="AC145" i="12"/>
  <c r="AC20" i="12"/>
  <c r="AC127" i="12"/>
  <c r="AC138" i="12"/>
  <c r="AC193" i="12"/>
  <c r="AC124" i="12"/>
  <c r="AC37" i="12"/>
  <c r="AC19" i="12"/>
  <c r="AC81" i="12"/>
  <c r="AC27" i="12"/>
  <c r="AC105" i="12"/>
  <c r="AC70" i="12"/>
  <c r="AC7" i="12"/>
  <c r="AC66" i="12"/>
  <c r="AC79" i="12"/>
  <c r="AC34" i="12"/>
  <c r="AC56" i="12"/>
  <c r="AC167" i="12"/>
  <c r="AC65" i="12"/>
  <c r="AC109" i="12"/>
  <c r="AC120" i="12"/>
  <c r="AC192" i="12"/>
  <c r="AC84" i="12"/>
  <c r="AC35" i="12"/>
  <c r="AC17" i="12"/>
  <c r="AC169" i="12"/>
  <c r="AC80" i="12"/>
  <c r="AC191" i="12"/>
  <c r="AC3" i="12"/>
  <c r="AC161" i="12"/>
  <c r="AC113" i="12"/>
  <c r="AC116" i="12"/>
  <c r="AC103" i="12"/>
  <c r="AC163" i="12"/>
  <c r="AC61" i="12"/>
  <c r="AC143" i="12"/>
  <c r="AC77" i="12"/>
  <c r="AC159" i="12"/>
  <c r="AC45" i="12"/>
  <c r="AC62" i="12"/>
  <c r="AC122" i="12"/>
  <c r="AC190" i="12"/>
  <c r="AC135" i="12"/>
  <c r="AC155" i="12"/>
  <c r="AC93" i="12"/>
  <c r="AC43" i="12"/>
  <c r="AC162" i="12"/>
  <c r="AC102" i="12"/>
  <c r="AC73" i="12"/>
  <c r="AC104" i="12"/>
  <c r="AC114" i="12"/>
  <c r="AC29" i="12"/>
  <c r="AC153" i="12"/>
  <c r="AC101" i="12"/>
  <c r="AC170" i="12"/>
  <c r="AC9" i="12"/>
  <c r="AC49" i="12"/>
  <c r="AC166" i="12"/>
  <c r="AC134" i="12"/>
  <c r="AC144" i="12"/>
  <c r="AC58" i="12"/>
  <c r="AC88" i="12"/>
  <c r="AC142" i="12"/>
  <c r="AC16" i="12"/>
  <c r="AC160" i="12"/>
  <c r="AC75" i="12"/>
  <c r="AC112" i="12"/>
  <c r="AC92" i="12"/>
  <c r="AC176" i="12"/>
  <c r="AD161" i="12" l="1"/>
  <c r="AD174" i="12"/>
  <c r="AD46" i="12"/>
  <c r="AD163" i="12"/>
  <c r="AD130" i="12"/>
  <c r="AD13" i="12"/>
  <c r="AD20" i="12"/>
  <c r="AD83" i="12"/>
  <c r="AD32" i="12"/>
  <c r="AD74" i="12"/>
  <c r="AD113" i="12"/>
  <c r="AD190" i="12"/>
  <c r="AD51" i="12"/>
  <c r="AD142" i="12"/>
  <c r="AD95" i="12"/>
  <c r="AD31" i="12"/>
  <c r="AD125" i="12"/>
  <c r="AD82" i="12"/>
  <c r="AD109" i="12"/>
  <c r="AD184" i="12"/>
  <c r="AD177" i="12"/>
  <c r="AD6" i="12"/>
  <c r="AD18" i="12"/>
  <c r="AD173" i="12"/>
  <c r="AD14" i="12"/>
  <c r="AD181" i="12"/>
  <c r="AD152" i="12"/>
  <c r="AD127" i="12"/>
  <c r="AD158" i="12"/>
  <c r="AD114" i="12"/>
  <c r="AD188" i="12"/>
  <c r="AD165" i="12"/>
  <c r="AD131" i="12"/>
  <c r="AD49" i="12"/>
  <c r="AD111" i="12"/>
  <c r="AD9" i="12"/>
  <c r="AD156" i="12"/>
  <c r="AD62" i="12"/>
  <c r="AD147" i="12"/>
  <c r="AD65" i="12"/>
  <c r="AD179" i="12"/>
  <c r="AD33" i="12"/>
  <c r="AD126" i="12"/>
  <c r="AD28" i="12"/>
  <c r="AD89" i="12"/>
  <c r="AD84" i="12"/>
  <c r="AD157" i="12"/>
  <c r="AD26" i="12"/>
  <c r="AD176" i="12"/>
  <c r="AD160" i="12"/>
  <c r="AD58" i="12"/>
  <c r="AD153" i="12"/>
  <c r="AD73" i="12"/>
  <c r="AD93" i="12"/>
  <c r="AD122" i="12"/>
  <c r="AD77" i="12"/>
  <c r="AD103" i="12"/>
  <c r="AD15" i="12"/>
  <c r="AD17" i="12"/>
  <c r="AD120" i="12"/>
  <c r="AD56" i="12"/>
  <c r="AD7" i="12"/>
  <c r="AD81" i="12"/>
  <c r="AD193" i="12"/>
  <c r="AD145" i="12"/>
  <c r="AD39" i="12"/>
  <c r="AD150" i="12"/>
  <c r="AD154" i="12"/>
  <c r="AD85" i="12"/>
  <c r="AD139" i="12"/>
  <c r="AD180" i="12"/>
  <c r="AD133" i="12"/>
  <c r="AD172" i="12"/>
  <c r="AD100" i="12"/>
  <c r="AD52" i="12"/>
  <c r="AD87" i="12"/>
  <c r="AD146" i="12"/>
  <c r="AD182" i="12"/>
  <c r="AD149" i="12"/>
  <c r="AD59" i="12"/>
  <c r="AD68" i="12"/>
  <c r="AD185" i="12"/>
  <c r="AD187" i="12"/>
  <c r="AD189" i="12"/>
  <c r="AD80" i="12"/>
  <c r="AD191" i="12"/>
  <c r="AD45" i="12"/>
  <c r="AD175" i="12"/>
  <c r="AD29" i="12"/>
  <c r="AD144" i="12"/>
  <c r="AD159" i="12"/>
  <c r="AD10" i="12"/>
  <c r="AD4" i="12"/>
  <c r="AD104" i="12"/>
  <c r="AD107" i="12"/>
  <c r="AD170" i="12"/>
  <c r="AD72" i="12"/>
  <c r="AD91" i="12"/>
  <c r="AD12" i="12"/>
  <c r="AD140" i="12"/>
  <c r="AD63" i="12"/>
  <c r="AD110" i="12"/>
  <c r="AD47" i="12"/>
  <c r="AD90" i="12"/>
  <c r="AD75" i="12"/>
  <c r="AD141" i="12"/>
  <c r="AD66" i="12"/>
  <c r="AD48" i="12"/>
  <c r="AD132" i="12"/>
  <c r="AD24" i="12"/>
  <c r="AD117" i="12"/>
  <c r="AD50" i="12"/>
  <c r="AD186" i="12"/>
  <c r="AD135" i="12"/>
  <c r="AD183" i="12"/>
  <c r="AD101" i="12"/>
  <c r="AD36" i="12"/>
  <c r="AD148" i="12"/>
  <c r="AD108" i="12"/>
  <c r="AD69" i="12"/>
  <c r="AD41" i="12"/>
  <c r="AD25" i="12"/>
  <c r="AD22" i="12"/>
  <c r="AD55" i="12"/>
  <c r="AD96" i="12"/>
  <c r="AD166" i="12"/>
  <c r="AD11" i="12"/>
  <c r="AD43" i="12"/>
  <c r="AD106" i="12"/>
  <c r="AD23" i="12"/>
  <c r="AD102" i="12"/>
  <c r="AD64" i="12"/>
  <c r="AD138" i="12"/>
  <c r="AD79" i="12"/>
  <c r="AD57" i="12"/>
  <c r="AD128" i="12"/>
  <c r="AD94" i="12"/>
  <c r="AD3" i="12"/>
  <c r="AD42" i="12"/>
  <c r="AD61" i="12"/>
  <c r="AD124" i="12"/>
  <c r="AD116" i="12"/>
  <c r="AD169" i="12"/>
  <c r="AD34" i="12"/>
  <c r="AD92" i="12"/>
  <c r="AD86" i="12"/>
  <c r="AD30" i="12"/>
  <c r="AD119" i="12"/>
  <c r="AD171" i="12"/>
  <c r="AD8" i="12"/>
  <c r="AD155" i="12"/>
  <c r="AD168" i="12"/>
  <c r="AD136" i="12"/>
  <c r="AD134" i="12"/>
  <c r="AD60" i="12"/>
  <c r="AD137" i="12"/>
  <c r="AD105" i="12"/>
  <c r="AD88" i="12"/>
  <c r="AD5" i="12"/>
  <c r="AD167" i="12"/>
  <c r="AD53" i="12"/>
  <c r="AD192" i="12"/>
  <c r="AD151" i="12"/>
  <c r="AD37" i="12"/>
  <c r="AD112" i="12"/>
  <c r="AD121" i="12"/>
  <c r="AD67" i="12"/>
  <c r="AD194" i="12"/>
  <c r="AD44" i="12"/>
  <c r="AD115" i="12"/>
  <c r="AD178" i="12"/>
  <c r="AD99" i="12"/>
  <c r="AD162" i="12"/>
  <c r="AD21" i="12"/>
  <c r="AD70" i="12"/>
  <c r="AD129" i="12"/>
  <c r="AD118" i="12"/>
  <c r="AD97" i="12"/>
  <c r="AD35" i="12"/>
  <c r="AD98" i="12"/>
  <c r="AD123" i="12"/>
  <c r="AD71" i="12"/>
  <c r="AD27" i="12"/>
  <c r="AD143" i="12"/>
  <c r="AD16" i="12"/>
  <c r="AD38" i="12"/>
  <c r="AD40" i="12"/>
  <c r="AD78" i="12"/>
  <c r="AD54" i="12"/>
  <c r="AD19" i="12"/>
  <c r="AD76" i="12"/>
  <c r="AD164" i="12"/>
  <c r="Y3" i="12" l="1"/>
  <c r="V3" i="12"/>
  <c r="X3" i="12"/>
  <c r="T4" i="12"/>
  <c r="W3" i="12"/>
  <c r="Y14" i="12"/>
  <c r="U3" i="12"/>
  <c r="S3" i="12" s="1"/>
  <c r="AF3" i="12" s="1"/>
  <c r="X135" i="12"/>
  <c r="Y74" i="12"/>
  <c r="T3" i="12"/>
  <c r="W11" i="12"/>
  <c r="Y11" i="12"/>
  <c r="U168" i="12"/>
  <c r="S168" i="12" s="1"/>
  <c r="U78" i="12"/>
  <c r="S78" i="12" s="1"/>
  <c r="T38" i="12"/>
  <c r="V170" i="12"/>
  <c r="U100" i="12"/>
  <c r="S100" i="12" s="1"/>
  <c r="V24" i="12"/>
  <c r="V190" i="12"/>
  <c r="W37" i="12"/>
  <c r="W80" i="12"/>
  <c r="X17" i="12"/>
  <c r="T18" i="12"/>
  <c r="W179" i="12"/>
  <c r="V85" i="12"/>
  <c r="X54" i="12"/>
  <c r="V116" i="12"/>
  <c r="Y118" i="12"/>
  <c r="T134" i="12"/>
  <c r="T107" i="12"/>
  <c r="X126" i="12"/>
  <c r="U149" i="12"/>
  <c r="S149" i="12" s="1"/>
  <c r="T148" i="12"/>
  <c r="V6" i="12"/>
  <c r="W88" i="12"/>
  <c r="T37" i="12"/>
  <c r="W173" i="12"/>
  <c r="V156" i="12"/>
  <c r="X55" i="12"/>
  <c r="V182" i="12"/>
  <c r="W188" i="12"/>
  <c r="U64" i="12"/>
  <c r="S64" i="12" s="1"/>
  <c r="X6" i="12"/>
  <c r="T141" i="12"/>
  <c r="W35" i="12"/>
  <c r="Y54" i="12"/>
  <c r="V94" i="12"/>
  <c r="X173" i="12"/>
  <c r="U115" i="12"/>
  <c r="S115" i="12" s="1"/>
  <c r="U59" i="12"/>
  <c r="S59" i="12" s="1"/>
  <c r="T82" i="12"/>
  <c r="T47" i="12"/>
  <c r="U35" i="12"/>
  <c r="S35" i="12" s="1"/>
  <c r="T187" i="12"/>
  <c r="U125" i="12"/>
  <c r="S125" i="12" s="1"/>
  <c r="U70" i="12"/>
  <c r="S70" i="12" s="1"/>
  <c r="Y149" i="12"/>
  <c r="W14" i="12"/>
  <c r="V153" i="12"/>
  <c r="X165" i="12"/>
  <c r="X96" i="12"/>
  <c r="U52" i="12"/>
  <c r="S52" i="12" s="1"/>
  <c r="V124" i="12"/>
  <c r="V103" i="12"/>
  <c r="V34" i="12"/>
  <c r="U105" i="12"/>
  <c r="S105" i="12" s="1"/>
  <c r="X77" i="12"/>
  <c r="T192" i="12"/>
  <c r="Y178" i="12"/>
  <c r="V172" i="12"/>
  <c r="U136" i="12"/>
  <c r="S136" i="12" s="1"/>
  <c r="T91" i="12"/>
  <c r="T96" i="12"/>
  <c r="W185" i="12"/>
  <c r="V79" i="12"/>
  <c r="T46" i="12"/>
  <c r="X18" i="12"/>
  <c r="X123" i="12"/>
  <c r="U75" i="12"/>
  <c r="S75" i="12" s="1"/>
  <c r="W119" i="12"/>
  <c r="Y18" i="12"/>
  <c r="T186" i="12"/>
  <c r="Y138" i="12"/>
  <c r="Y182" i="12"/>
  <c r="Y177" i="12"/>
  <c r="X194" i="12"/>
  <c r="U185" i="12"/>
  <c r="S185" i="12" s="1"/>
  <c r="T188" i="12"/>
  <c r="T116" i="12"/>
  <c r="X141" i="12"/>
  <c r="T165" i="12"/>
  <c r="W70" i="12"/>
  <c r="U123" i="12"/>
  <c r="S123" i="12" s="1"/>
  <c r="W164" i="12"/>
  <c r="X84" i="12"/>
  <c r="U81" i="12"/>
  <c r="S81" i="12" s="1"/>
  <c r="W189" i="12"/>
  <c r="Y153" i="12"/>
  <c r="T12" i="12"/>
  <c r="W90" i="12"/>
  <c r="W53" i="12"/>
  <c r="U30" i="12"/>
  <c r="S30" i="12" s="1"/>
  <c r="W40" i="12"/>
  <c r="T95" i="12"/>
  <c r="T83" i="12"/>
  <c r="Y58" i="12"/>
  <c r="Y122" i="12"/>
  <c r="Y186" i="12"/>
  <c r="Y38" i="12"/>
  <c r="Y102" i="12"/>
  <c r="Y166" i="12"/>
  <c r="Y114" i="12"/>
  <c r="X72" i="12"/>
  <c r="V158" i="12"/>
  <c r="Y113" i="12"/>
  <c r="V67" i="12"/>
  <c r="W152" i="12"/>
  <c r="Y192" i="12"/>
  <c r="V152" i="12"/>
  <c r="X86" i="12"/>
  <c r="V185" i="12"/>
  <c r="V93" i="12"/>
  <c r="U121" i="12"/>
  <c r="S121" i="12" s="1"/>
  <c r="U28" i="12"/>
  <c r="S28" i="12" s="1"/>
  <c r="V129" i="12"/>
  <c r="T68" i="12"/>
  <c r="T160" i="12"/>
  <c r="T94" i="12"/>
  <c r="T93" i="12"/>
  <c r="T49" i="12"/>
  <c r="T156" i="12"/>
  <c r="T98" i="12"/>
  <c r="T54" i="12"/>
  <c r="T71" i="12"/>
  <c r="V99" i="12"/>
  <c r="V88" i="12"/>
  <c r="V57" i="12"/>
  <c r="W193" i="12"/>
  <c r="T92" i="12"/>
  <c r="T64" i="12"/>
  <c r="T41" i="12"/>
  <c r="T63" i="12"/>
  <c r="X155" i="12"/>
  <c r="U112" i="12"/>
  <c r="S112" i="12" s="1"/>
  <c r="U189" i="12"/>
  <c r="S189" i="12" s="1"/>
  <c r="X127" i="12"/>
  <c r="Y55" i="12"/>
  <c r="U172" i="12"/>
  <c r="S172" i="12" s="1"/>
  <c r="U134" i="12"/>
  <c r="S134" i="12" s="1"/>
  <c r="V80" i="12"/>
  <c r="X185" i="12"/>
  <c r="W100" i="12"/>
  <c r="V15" i="12"/>
  <c r="W191" i="12"/>
  <c r="V106" i="12"/>
  <c r="X20" i="12"/>
  <c r="V97" i="12"/>
  <c r="U12" i="12"/>
  <c r="S12" i="12" s="1"/>
  <c r="U145" i="12"/>
  <c r="S145" i="12" s="1"/>
  <c r="W98" i="12"/>
  <c r="U131" i="12"/>
  <c r="S131" i="12" s="1"/>
  <c r="V140" i="12"/>
  <c r="U90" i="12"/>
  <c r="S90" i="12" s="1"/>
  <c r="W61" i="12"/>
  <c r="V187" i="12"/>
  <c r="X101" i="12"/>
  <c r="W16" i="12"/>
  <c r="U26" i="12"/>
  <c r="S26" i="12" s="1"/>
  <c r="V118" i="12"/>
  <c r="X32" i="12"/>
  <c r="T138" i="12"/>
  <c r="U43" i="12"/>
  <c r="S43" i="12" s="1"/>
  <c r="U160" i="12"/>
  <c r="S160" i="12" s="1"/>
  <c r="Y68" i="12"/>
  <c r="V133" i="12"/>
  <c r="Y39" i="12"/>
  <c r="U124" i="12"/>
  <c r="S124" i="12" s="1"/>
  <c r="U142" i="12"/>
  <c r="S142" i="12" s="1"/>
  <c r="V96" i="12"/>
  <c r="U45" i="12"/>
  <c r="S45" i="12" s="1"/>
  <c r="W124" i="12"/>
  <c r="V39" i="12"/>
  <c r="Y29" i="12"/>
  <c r="X140" i="12"/>
  <c r="W55" i="12"/>
  <c r="Y78" i="12"/>
  <c r="Y33" i="12"/>
  <c r="V56" i="12"/>
  <c r="W82" i="12"/>
  <c r="T9" i="12"/>
  <c r="T139" i="12"/>
  <c r="T84" i="12"/>
  <c r="Y17" i="12"/>
  <c r="Y175" i="12"/>
  <c r="T44" i="12"/>
  <c r="V115" i="12"/>
  <c r="T55" i="12"/>
  <c r="V189" i="12"/>
  <c r="Y8" i="12"/>
  <c r="T11" i="12"/>
  <c r="X22" i="12"/>
  <c r="U137" i="12"/>
  <c r="S137" i="12" s="1"/>
  <c r="Y42" i="12"/>
  <c r="Y106" i="12"/>
  <c r="Y170" i="12"/>
  <c r="Y22" i="12"/>
  <c r="Y86" i="12"/>
  <c r="Y150" i="12"/>
  <c r="Y50" i="12"/>
  <c r="W51" i="12"/>
  <c r="X136" i="12"/>
  <c r="Y49" i="12"/>
  <c r="X45" i="12"/>
  <c r="V131" i="12"/>
  <c r="Y64" i="12"/>
  <c r="W109" i="12"/>
  <c r="U146" i="12"/>
  <c r="S146" i="12" s="1"/>
  <c r="X99" i="12"/>
  <c r="W50" i="12"/>
  <c r="U47" i="12"/>
  <c r="S47" i="12" s="1"/>
  <c r="X158" i="12"/>
  <c r="X43" i="12"/>
  <c r="T178" i="12"/>
  <c r="T74" i="12"/>
  <c r="T60" i="12"/>
  <c r="T78" i="12"/>
  <c r="T87" i="12"/>
  <c r="T88" i="12"/>
  <c r="T109" i="12"/>
  <c r="T65" i="12"/>
  <c r="T164" i="12"/>
  <c r="W56" i="12"/>
  <c r="Y128" i="12"/>
  <c r="Y124" i="12"/>
  <c r="V157" i="12"/>
  <c r="T145" i="12"/>
  <c r="T166" i="12"/>
  <c r="T99" i="12"/>
  <c r="T10" i="12"/>
  <c r="U103" i="12"/>
  <c r="S103" i="12" s="1"/>
  <c r="Y51" i="12"/>
  <c r="X14" i="12"/>
  <c r="W170" i="12"/>
  <c r="Y183" i="12"/>
  <c r="X83" i="12"/>
  <c r="Y76" i="12"/>
  <c r="X122" i="12"/>
  <c r="U53" i="12"/>
  <c r="S53" i="12" s="1"/>
  <c r="X121" i="12"/>
  <c r="W36" i="12"/>
  <c r="Y21" i="12"/>
  <c r="W127" i="12"/>
  <c r="V42" i="12"/>
  <c r="W182" i="12"/>
  <c r="U120" i="12"/>
  <c r="S120" i="12" s="1"/>
  <c r="Y52" i="12"/>
  <c r="V141" i="12"/>
  <c r="Y95" i="12"/>
  <c r="U148" i="12"/>
  <c r="S148" i="12" s="1"/>
  <c r="U154" i="12"/>
  <c r="S154" i="12" s="1"/>
  <c r="V104" i="12"/>
  <c r="U41" i="12"/>
  <c r="S41" i="12" s="1"/>
  <c r="V123" i="12"/>
  <c r="X37" i="12"/>
  <c r="Y25" i="12"/>
  <c r="W139" i="12"/>
  <c r="V54" i="12"/>
  <c r="T66" i="12"/>
  <c r="U183" i="12"/>
  <c r="S183" i="12" s="1"/>
  <c r="Y99" i="12"/>
  <c r="V68" i="12"/>
  <c r="X175" i="12"/>
  <c r="Y167" i="12"/>
  <c r="X51" i="12"/>
  <c r="Y44" i="12"/>
  <c r="X138" i="12"/>
  <c r="Y88" i="12"/>
  <c r="X145" i="12"/>
  <c r="W60" i="12"/>
  <c r="Y93" i="12"/>
  <c r="V162" i="12"/>
  <c r="X76" i="12"/>
  <c r="Y142" i="12"/>
  <c r="W131" i="12"/>
  <c r="U33" i="12"/>
  <c r="S33" i="12" s="1"/>
  <c r="X163" i="12"/>
  <c r="W22" i="12"/>
  <c r="T26" i="12"/>
  <c r="T158" i="12"/>
  <c r="V126" i="12"/>
  <c r="V44" i="12"/>
  <c r="T56" i="12"/>
  <c r="X184" i="12"/>
  <c r="T7" i="12"/>
  <c r="U65" i="12"/>
  <c r="S65" i="12" s="1"/>
  <c r="Y193" i="12"/>
  <c r="T185" i="12"/>
  <c r="T163" i="12"/>
  <c r="U162" i="12"/>
  <c r="S162" i="12" s="1"/>
  <c r="W7" i="12"/>
  <c r="T172" i="12"/>
  <c r="V65" i="12"/>
  <c r="W5" i="12"/>
  <c r="T170" i="12"/>
  <c r="Y7" i="12"/>
  <c r="Y65" i="12"/>
  <c r="V120" i="12"/>
  <c r="Y34" i="12"/>
  <c r="T154" i="12"/>
  <c r="T19" i="12"/>
  <c r="T105" i="12"/>
  <c r="T28" i="12"/>
  <c r="V4" i="12"/>
  <c r="U147" i="12"/>
  <c r="S147" i="12" s="1"/>
  <c r="X34" i="12"/>
  <c r="W8" i="12"/>
  <c r="V78" i="12"/>
  <c r="T147" i="12"/>
  <c r="V180" i="12"/>
  <c r="X162" i="12"/>
  <c r="Y129" i="12"/>
  <c r="T5" i="12"/>
  <c r="T76" i="12"/>
  <c r="T50" i="12"/>
  <c r="W9" i="12"/>
  <c r="X35" i="12"/>
  <c r="Y96" i="12"/>
  <c r="Y5" i="12"/>
  <c r="T122" i="12"/>
  <c r="T132" i="12"/>
  <c r="T177" i="12"/>
  <c r="T79" i="12"/>
  <c r="T171" i="12"/>
  <c r="U80" i="12"/>
  <c r="S80" i="12" s="1"/>
  <c r="X71" i="12"/>
  <c r="U132" i="12"/>
  <c r="S132" i="12" s="1"/>
  <c r="X130" i="12"/>
  <c r="W120" i="12"/>
  <c r="Y81" i="12"/>
  <c r="W147" i="12"/>
  <c r="V62" i="12"/>
  <c r="Y82" i="12"/>
  <c r="T69" i="12"/>
  <c r="T129" i="12"/>
  <c r="T173" i="12"/>
  <c r="T167" i="12"/>
  <c r="T110" i="12"/>
  <c r="T89" i="12"/>
  <c r="T86" i="12"/>
  <c r="T52" i="12"/>
  <c r="T61" i="12"/>
  <c r="X107" i="12"/>
  <c r="U104" i="12"/>
  <c r="S104" i="12" s="1"/>
  <c r="U169" i="12"/>
  <c r="S169" i="12" s="1"/>
  <c r="V125" i="12"/>
  <c r="U83" i="12"/>
  <c r="S83" i="12" s="1"/>
  <c r="X150" i="12"/>
  <c r="U130" i="12"/>
  <c r="S130" i="12" s="1"/>
  <c r="X98" i="12"/>
  <c r="Y32" i="12"/>
  <c r="V147" i="12"/>
  <c r="X61" i="12"/>
  <c r="Y97" i="12"/>
  <c r="X152" i="12"/>
  <c r="W67" i="12"/>
  <c r="Y98" i="12"/>
  <c r="Y62" i="12"/>
  <c r="Y126" i="12"/>
  <c r="Y190" i="12"/>
  <c r="X28" i="12"/>
  <c r="V50" i="12"/>
  <c r="W71" i="12"/>
  <c r="X92" i="12"/>
  <c r="V114" i="12"/>
  <c r="W135" i="12"/>
  <c r="X156" i="12"/>
  <c r="V178" i="12"/>
  <c r="U14" i="12"/>
  <c r="S14" i="12" s="1"/>
  <c r="Y13" i="12"/>
  <c r="Y77" i="12"/>
  <c r="Y141" i="12"/>
  <c r="W12" i="12"/>
  <c r="X33" i="12"/>
  <c r="V55" i="12"/>
  <c r="W76" i="12"/>
  <c r="X97" i="12"/>
  <c r="V119" i="12"/>
  <c r="W140" i="12"/>
  <c r="X161" i="12"/>
  <c r="V183" i="12"/>
  <c r="U29" i="12"/>
  <c r="S29" i="12" s="1"/>
  <c r="Y56" i="12"/>
  <c r="Y184" i="12"/>
  <c r="X42" i="12"/>
  <c r="W85" i="12"/>
  <c r="V128" i="12"/>
  <c r="X170" i="12"/>
  <c r="U56" i="12"/>
  <c r="S56" i="12" s="1"/>
  <c r="U126" i="12"/>
  <c r="S126" i="12" s="1"/>
  <c r="U190" i="12"/>
  <c r="S190" i="12" s="1"/>
  <c r="W17" i="12"/>
  <c r="X102" i="12"/>
  <c r="U84" i="12"/>
  <c r="S84" i="12" s="1"/>
  <c r="W30" i="12"/>
  <c r="X115" i="12"/>
  <c r="U19" i="12"/>
  <c r="S19" i="12" s="1"/>
  <c r="U171" i="12"/>
  <c r="S171" i="12" s="1"/>
  <c r="Y135" i="12"/>
  <c r="V37" i="12"/>
  <c r="X79" i="12"/>
  <c r="W122" i="12"/>
  <c r="V165" i="12"/>
  <c r="AA165" i="12" s="1"/>
  <c r="U69" i="12"/>
  <c r="S69" i="12" s="1"/>
  <c r="U133" i="12"/>
  <c r="S133" i="12" s="1"/>
  <c r="Y12" i="12"/>
  <c r="X46" i="12"/>
  <c r="V132" i="12"/>
  <c r="U20" i="12"/>
  <c r="S20" i="12" s="1"/>
  <c r="U128" i="12"/>
  <c r="S128" i="12" s="1"/>
  <c r="Y67" i="12"/>
  <c r="V17" i="12"/>
  <c r="W102" i="12"/>
  <c r="X187" i="12"/>
  <c r="U151" i="12"/>
  <c r="S151" i="12" s="1"/>
  <c r="T112" i="12"/>
  <c r="T24" i="12"/>
  <c r="T149" i="12"/>
  <c r="T77" i="12"/>
  <c r="T33" i="12"/>
  <c r="T108" i="12"/>
  <c r="W27" i="12"/>
  <c r="X48" i="12"/>
  <c r="V70" i="12"/>
  <c r="W91" i="12"/>
  <c r="X112" i="12"/>
  <c r="V134" i="12"/>
  <c r="W155" i="12"/>
  <c r="X176" i="12"/>
  <c r="U10" i="12"/>
  <c r="S10" i="12" s="1"/>
  <c r="Y9" i="12"/>
  <c r="Y73" i="12"/>
  <c r="Y137" i="12"/>
  <c r="V11" i="12"/>
  <c r="W32" i="12"/>
  <c r="X53" i="12"/>
  <c r="V75" i="12"/>
  <c r="W96" i="12"/>
  <c r="X117" i="12"/>
  <c r="V139" i="12"/>
  <c r="W160" i="12"/>
  <c r="X181" i="12"/>
  <c r="U25" i="12"/>
  <c r="S25" i="12" s="1"/>
  <c r="Y48" i="12"/>
  <c r="Y176" i="12"/>
  <c r="X50" i="12"/>
  <c r="W93" i="12"/>
  <c r="V136" i="12"/>
  <c r="AA136" i="12" s="1"/>
  <c r="X178" i="12"/>
  <c r="U74" i="12"/>
  <c r="S74" i="12" s="1"/>
  <c r="U138" i="12"/>
  <c r="S138" i="12" s="1"/>
  <c r="Y28" i="12"/>
  <c r="W33" i="12"/>
  <c r="X118" i="12"/>
  <c r="U116" i="12"/>
  <c r="S116" i="12" s="1"/>
  <c r="W46" i="12"/>
  <c r="X131" i="12"/>
  <c r="U99" i="12"/>
  <c r="S99" i="12" s="1"/>
  <c r="Y63" i="12"/>
  <c r="Y191" i="12"/>
  <c r="V45" i="12"/>
  <c r="X87" i="12"/>
  <c r="W130" i="12"/>
  <c r="V173" i="12"/>
  <c r="U63" i="12"/>
  <c r="S63" i="12" s="1"/>
  <c r="U129" i="12"/>
  <c r="S129" i="12" s="1"/>
  <c r="U193" i="12"/>
  <c r="S193" i="12" s="1"/>
  <c r="V20" i="12"/>
  <c r="W105" i="12"/>
  <c r="V188" i="12"/>
  <c r="U92" i="12"/>
  <c r="S92" i="12" s="1"/>
  <c r="Y27" i="12"/>
  <c r="Y155" i="12"/>
  <c r="X75" i="12"/>
  <c r="V161" i="12"/>
  <c r="U111" i="12"/>
  <c r="S111" i="12" s="1"/>
  <c r="T25" i="12"/>
  <c r="W15" i="12"/>
  <c r="X36" i="12"/>
  <c r="V58" i="12"/>
  <c r="W79" i="12"/>
  <c r="X100" i="12"/>
  <c r="V122" i="12"/>
  <c r="W143" i="12"/>
  <c r="X164" i="12"/>
  <c r="V186" i="12"/>
  <c r="U54" i="12"/>
  <c r="S54" i="12" s="1"/>
  <c r="Y69" i="12"/>
  <c r="Y133" i="12"/>
  <c r="X9" i="12"/>
  <c r="V31" i="12"/>
  <c r="W52" i="12"/>
  <c r="X73" i="12"/>
  <c r="V95" i="12"/>
  <c r="W116" i="12"/>
  <c r="X137" i="12"/>
  <c r="V159" i="12"/>
  <c r="W180" i="12"/>
  <c r="U37" i="12"/>
  <c r="S37" i="12" s="1"/>
  <c r="Y104" i="12"/>
  <c r="X26" i="12"/>
  <c r="W69" i="12"/>
  <c r="V112" i="12"/>
  <c r="X154" i="12"/>
  <c r="U40" i="12"/>
  <c r="S40" i="12" s="1"/>
  <c r="U118" i="12"/>
  <c r="S118" i="12" s="1"/>
  <c r="U182" i="12"/>
  <c r="S182" i="12" s="1"/>
  <c r="W49" i="12"/>
  <c r="X134" i="12"/>
  <c r="U140" i="12"/>
  <c r="S140" i="12" s="1"/>
  <c r="W62" i="12"/>
  <c r="X147" i="12"/>
  <c r="U91" i="12"/>
  <c r="S91" i="12" s="1"/>
  <c r="Y23" i="12"/>
  <c r="Y151" i="12"/>
  <c r="X31" i="12"/>
  <c r="W74" i="12"/>
  <c r="V117" i="12"/>
  <c r="X159" i="12"/>
  <c r="U23" i="12"/>
  <c r="S23" i="12" s="1"/>
  <c r="U109" i="12"/>
  <c r="S109" i="12" s="1"/>
  <c r="U173" i="12"/>
  <c r="S173" i="12" s="1"/>
  <c r="Y164" i="12"/>
  <c r="X78" i="12"/>
  <c r="V164" i="12"/>
  <c r="U88" i="12"/>
  <c r="S88" i="12" s="1"/>
  <c r="Y19" i="12"/>
  <c r="Y147" i="12"/>
  <c r="V49" i="12"/>
  <c r="W134" i="12"/>
  <c r="U71" i="12"/>
  <c r="S71" i="12" s="1"/>
  <c r="T23" i="12"/>
  <c r="T114" i="12"/>
  <c r="T70" i="12"/>
  <c r="U5" i="12"/>
  <c r="S5" i="12" s="1"/>
  <c r="V7" i="12"/>
  <c r="W146" i="12"/>
  <c r="T6" i="12"/>
  <c r="Y4" i="12"/>
  <c r="Y194" i="12"/>
  <c r="X94" i="12"/>
  <c r="W136" i="12"/>
  <c r="T119" i="12"/>
  <c r="V121" i="12"/>
  <c r="AA121" i="12" s="1"/>
  <c r="X120" i="12"/>
  <c r="T104" i="12"/>
  <c r="W18" i="12"/>
  <c r="T103" i="12"/>
  <c r="T97" i="12"/>
  <c r="U4" i="12"/>
  <c r="S4" i="12" s="1"/>
  <c r="AF4" i="12" s="1"/>
  <c r="Y143" i="12"/>
  <c r="U8" i="12"/>
  <c r="S8" i="12" s="1"/>
  <c r="X93" i="12"/>
  <c r="W163" i="12"/>
  <c r="T153" i="12"/>
  <c r="Y107" i="12"/>
  <c r="V108" i="12"/>
  <c r="W72" i="12"/>
  <c r="Y66" i="12"/>
  <c r="T181" i="12"/>
  <c r="T179" i="12"/>
  <c r="U60" i="12"/>
  <c r="S60" i="12" s="1"/>
  <c r="V5" i="12"/>
  <c r="W77" i="12"/>
  <c r="W4" i="12"/>
  <c r="V14" i="12"/>
  <c r="T121" i="12"/>
  <c r="T159" i="12"/>
  <c r="T90" i="12"/>
  <c r="T127" i="12"/>
  <c r="Y139" i="12"/>
  <c r="U89" i="12"/>
  <c r="S89" i="12" s="1"/>
  <c r="W142" i="12"/>
  <c r="U32" i="12"/>
  <c r="S32" i="12" s="1"/>
  <c r="V163" i="12"/>
  <c r="Y145" i="12"/>
  <c r="X168" i="12"/>
  <c r="W83" i="12"/>
  <c r="Y146" i="12"/>
  <c r="T58" i="12"/>
  <c r="T118" i="12"/>
  <c r="T162" i="12"/>
  <c r="T53" i="12"/>
  <c r="T113" i="12"/>
  <c r="T157" i="12"/>
  <c r="T57" i="12"/>
  <c r="T120" i="12"/>
  <c r="T43" i="12"/>
  <c r="V193" i="12"/>
  <c r="Y43" i="12"/>
  <c r="Y148" i="12"/>
  <c r="X167" i="12"/>
  <c r="Y79" i="12"/>
  <c r="U164" i="12"/>
  <c r="S164" i="12" s="1"/>
  <c r="U194" i="12"/>
  <c r="S194" i="12" s="1"/>
  <c r="W141" i="12"/>
  <c r="Y160" i="12"/>
  <c r="W168" i="12"/>
  <c r="V83" i="12"/>
  <c r="Y161" i="12"/>
  <c r="V174" i="12"/>
  <c r="X88" i="12"/>
  <c r="Y162" i="12"/>
  <c r="Y46" i="12"/>
  <c r="Y110" i="12"/>
  <c r="Y174" i="12"/>
  <c r="W23" i="12"/>
  <c r="X44" i="12"/>
  <c r="V66" i="12"/>
  <c r="W87" i="12"/>
  <c r="X108" i="12"/>
  <c r="V130" i="12"/>
  <c r="W151" i="12"/>
  <c r="X172" i="12"/>
  <c r="V194" i="12"/>
  <c r="U62" i="12"/>
  <c r="S62" i="12" s="1"/>
  <c r="Y61" i="12"/>
  <c r="Y125" i="12"/>
  <c r="Y189" i="12"/>
  <c r="W28" i="12"/>
  <c r="X49" i="12"/>
  <c r="V71" i="12"/>
  <c r="AA71" i="12" s="1"/>
  <c r="W92" i="12"/>
  <c r="X113" i="12"/>
  <c r="V135" i="12"/>
  <c r="W156" i="12"/>
  <c r="X177" i="12"/>
  <c r="U13" i="12"/>
  <c r="S13" i="12" s="1"/>
  <c r="Y24" i="12"/>
  <c r="Y152" i="12"/>
  <c r="V32" i="12"/>
  <c r="X74" i="12"/>
  <c r="W117" i="12"/>
  <c r="V160" i="12"/>
  <c r="U24" i="12"/>
  <c r="S24" i="12" s="1"/>
  <c r="U110" i="12"/>
  <c r="S110" i="12" s="1"/>
  <c r="U174" i="12"/>
  <c r="S174" i="12" s="1"/>
  <c r="Y172" i="12"/>
  <c r="W81" i="12"/>
  <c r="X166" i="12"/>
  <c r="U188" i="12"/>
  <c r="S188" i="12" s="1"/>
  <c r="W94" i="12"/>
  <c r="X179" i="12"/>
  <c r="U139" i="12"/>
  <c r="S139" i="12" s="1"/>
  <c r="Y103" i="12"/>
  <c r="W26" i="12"/>
  <c r="V69" i="12"/>
  <c r="X111" i="12"/>
  <c r="W154" i="12"/>
  <c r="U39" i="12"/>
  <c r="S39" i="12" s="1"/>
  <c r="U117" i="12"/>
  <c r="S117" i="12" s="1"/>
  <c r="U181" i="12"/>
  <c r="S181" i="12" s="1"/>
  <c r="W25" i="12"/>
  <c r="X110" i="12"/>
  <c r="X190" i="12"/>
  <c r="U96" i="12"/>
  <c r="S96" i="12" s="1"/>
  <c r="Y35" i="12"/>
  <c r="Y163" i="12"/>
  <c r="V81" i="12"/>
  <c r="W166" i="12"/>
  <c r="U119" i="12"/>
  <c r="S119" i="12" s="1"/>
  <c r="T32" i="12"/>
  <c r="T169" i="12"/>
  <c r="T168" i="12"/>
  <c r="T176" i="12"/>
  <c r="T39" i="12"/>
  <c r="T48" i="12"/>
  <c r="V22" i="12"/>
  <c r="W43" i="12"/>
  <c r="X64" i="12"/>
  <c r="V86" i="12"/>
  <c r="AA86" i="12" s="1"/>
  <c r="W107" i="12"/>
  <c r="X128" i="12"/>
  <c r="V150" i="12"/>
  <c r="W171" i="12"/>
  <c r="X192" i="12"/>
  <c r="U58" i="12"/>
  <c r="S58" i="12" s="1"/>
  <c r="Y57" i="12"/>
  <c r="Y121" i="12"/>
  <c r="Y185" i="12"/>
  <c r="V27" i="12"/>
  <c r="W48" i="12"/>
  <c r="X69" i="12"/>
  <c r="V91" i="12"/>
  <c r="W112" i="12"/>
  <c r="X133" i="12"/>
  <c r="V155" i="12"/>
  <c r="W176" i="12"/>
  <c r="U9" i="12"/>
  <c r="S9" i="12" s="1"/>
  <c r="Y16" i="12"/>
  <c r="Y144" i="12"/>
  <c r="V40" i="12"/>
  <c r="X82" i="12"/>
  <c r="W125" i="12"/>
  <c r="V168" i="12"/>
  <c r="U48" i="12"/>
  <c r="S48" i="12" s="1"/>
  <c r="U122" i="12"/>
  <c r="S122" i="12" s="1"/>
  <c r="U186" i="12"/>
  <c r="S186" i="12" s="1"/>
  <c r="V12" i="12"/>
  <c r="W97" i="12"/>
  <c r="X182" i="12"/>
  <c r="V25" i="12"/>
  <c r="W110" i="12"/>
  <c r="U67" i="12"/>
  <c r="S67" i="12" s="1"/>
  <c r="Y31" i="12"/>
  <c r="Y159" i="12"/>
  <c r="W34" i="12"/>
  <c r="V77" i="12"/>
  <c r="AA77" i="12" s="1"/>
  <c r="X119" i="12"/>
  <c r="W162" i="12"/>
  <c r="U31" i="12"/>
  <c r="S31" i="12" s="1"/>
  <c r="U113" i="12"/>
  <c r="S113" i="12" s="1"/>
  <c r="U177" i="12"/>
  <c r="S177" i="12" s="1"/>
  <c r="Y180" i="12"/>
  <c r="V84" i="12"/>
  <c r="W169" i="12"/>
  <c r="U72" i="12"/>
  <c r="S72" i="12" s="1"/>
  <c r="U184" i="12"/>
  <c r="S184" i="12" s="1"/>
  <c r="Y123" i="12"/>
  <c r="W54" i="12"/>
  <c r="X139" i="12"/>
  <c r="U79" i="12"/>
  <c r="S79" i="12" s="1"/>
  <c r="T30" i="12"/>
  <c r="V10" i="12"/>
  <c r="W31" i="12"/>
  <c r="X52" i="12"/>
  <c r="V74" i="12"/>
  <c r="W95" i="12"/>
  <c r="X116" i="12"/>
  <c r="V138" i="12"/>
  <c r="W159" i="12"/>
  <c r="X180" i="12"/>
  <c r="U38" i="12"/>
  <c r="S38" i="12" s="1"/>
  <c r="Y53" i="12"/>
  <c r="Y117" i="12"/>
  <c r="Y181" i="12"/>
  <c r="X25" i="12"/>
  <c r="V47" i="12"/>
  <c r="W68" i="12"/>
  <c r="X89" i="12"/>
  <c r="V111" i="12"/>
  <c r="W132" i="12"/>
  <c r="X153" i="12"/>
  <c r="V175" i="12"/>
  <c r="U21" i="12"/>
  <c r="S21" i="12" s="1"/>
  <c r="Y72" i="12"/>
  <c r="V16" i="12"/>
  <c r="X58" i="12"/>
  <c r="W101" i="12"/>
  <c r="V144" i="12"/>
  <c r="X186" i="12"/>
  <c r="U102" i="12"/>
  <c r="S102" i="12" s="1"/>
  <c r="U166" i="12"/>
  <c r="S166" i="12" s="1"/>
  <c r="V28" i="12"/>
  <c r="W113" i="12"/>
  <c r="U108" i="12"/>
  <c r="S108" i="12" s="1"/>
  <c r="V41" i="12"/>
  <c r="W126" i="12"/>
  <c r="U51" i="12"/>
  <c r="S51" i="12" s="1"/>
  <c r="U187" i="12"/>
  <c r="S187" i="12" s="1"/>
  <c r="Y119" i="12"/>
  <c r="V21" i="12"/>
  <c r="X63" i="12"/>
  <c r="W106" i="12"/>
  <c r="V149" i="12"/>
  <c r="X191" i="12"/>
  <c r="U93" i="12"/>
  <c r="S93" i="12" s="1"/>
  <c r="U157" i="12"/>
  <c r="S157" i="12" s="1"/>
  <c r="Y100" i="12"/>
  <c r="W57" i="12"/>
  <c r="X142" i="12"/>
  <c r="U68" i="12"/>
  <c r="S68" i="12" s="1"/>
  <c r="U176" i="12"/>
  <c r="S176" i="12" s="1"/>
  <c r="Y115" i="12"/>
  <c r="X27" i="12"/>
  <c r="V113" i="12"/>
  <c r="AA113" i="12" s="1"/>
  <c r="U11" i="12"/>
  <c r="S11" i="12" s="1"/>
  <c r="U167" i="12"/>
  <c r="S167" i="12" s="1"/>
  <c r="T125" i="12"/>
  <c r="T81" i="12"/>
  <c r="T21" i="12"/>
  <c r="T194" i="12"/>
  <c r="T150" i="12"/>
  <c r="T193" i="12"/>
  <c r="T142" i="12"/>
  <c r="T67" i="12"/>
  <c r="T85" i="12"/>
  <c r="V9" i="12"/>
  <c r="U153" i="12"/>
  <c r="S153" i="12" s="1"/>
  <c r="Y47" i="12"/>
  <c r="X4" i="12"/>
  <c r="T152" i="12"/>
  <c r="T144" i="12"/>
  <c r="U6" i="12"/>
  <c r="S6" i="12" s="1"/>
  <c r="T8" i="12"/>
  <c r="V8" i="12"/>
  <c r="T34" i="12"/>
  <c r="X7" i="12"/>
  <c r="X5" i="12"/>
  <c r="T27" i="12"/>
  <c r="Y20" i="12"/>
  <c r="T124" i="12"/>
  <c r="T131" i="12"/>
  <c r="U95" i="12"/>
  <c r="S95" i="12" s="1"/>
  <c r="V61" i="12"/>
  <c r="Y60" i="12"/>
  <c r="V179" i="12"/>
  <c r="U18" i="12"/>
  <c r="S18" i="12" s="1"/>
  <c r="Y130" i="12"/>
  <c r="T123" i="12"/>
  <c r="Y15" i="12"/>
  <c r="X157" i="12"/>
  <c r="X56" i="12"/>
  <c r="T45" i="12"/>
  <c r="T143" i="12"/>
  <c r="W6" i="12"/>
  <c r="X103" i="12"/>
  <c r="U98" i="12"/>
  <c r="S98" i="12" s="1"/>
  <c r="X29" i="12"/>
  <c r="W99" i="12"/>
  <c r="T182" i="12"/>
  <c r="T117" i="12"/>
  <c r="T36" i="12"/>
  <c r="T51" i="12"/>
  <c r="W86" i="12"/>
  <c r="Y84" i="12"/>
  <c r="U179" i="12"/>
  <c r="S179" i="12" s="1"/>
  <c r="U178" i="12"/>
  <c r="S178" i="12" s="1"/>
  <c r="U17" i="12"/>
  <c r="S17" i="12" s="1"/>
  <c r="V35" i="12"/>
  <c r="U34" i="12"/>
  <c r="S34" i="12" s="1"/>
  <c r="X104" i="12"/>
  <c r="W19" i="12"/>
  <c r="T35" i="12"/>
  <c r="T111" i="12"/>
  <c r="T155" i="12"/>
  <c r="T42" i="12"/>
  <c r="T102" i="12"/>
  <c r="T146" i="12"/>
  <c r="T101" i="12"/>
  <c r="T130" i="12"/>
  <c r="T17" i="12"/>
  <c r="U159" i="12"/>
  <c r="S159" i="12" s="1"/>
  <c r="Y179" i="12"/>
  <c r="V52" i="12"/>
  <c r="U15" i="12"/>
  <c r="S15" i="12" s="1"/>
  <c r="X39" i="12"/>
  <c r="W78" i="12"/>
  <c r="Y188" i="12"/>
  <c r="V184" i="12"/>
  <c r="W13" i="12"/>
  <c r="X189" i="12"/>
  <c r="W104" i="12"/>
  <c r="V19" i="12"/>
  <c r="U50" i="12"/>
  <c r="S50" i="12" s="1"/>
  <c r="V110" i="12"/>
  <c r="X24" i="12"/>
  <c r="Y30" i="12"/>
  <c r="Y94" i="12"/>
  <c r="Y158" i="12"/>
  <c r="V18" i="12"/>
  <c r="W39" i="12"/>
  <c r="X60" i="12"/>
  <c r="V82" i="12"/>
  <c r="W103" i="12"/>
  <c r="X124" i="12"/>
  <c r="V146" i="12"/>
  <c r="W167" i="12"/>
  <c r="X188" i="12"/>
  <c r="U46" i="12"/>
  <c r="S46" i="12" s="1"/>
  <c r="Y45" i="12"/>
  <c r="Y109" i="12"/>
  <c r="Y173" i="12"/>
  <c r="V23" i="12"/>
  <c r="W44" i="12"/>
  <c r="X65" i="12"/>
  <c r="V87" i="12"/>
  <c r="W108" i="12"/>
  <c r="X129" i="12"/>
  <c r="V151" i="12"/>
  <c r="W172" i="12"/>
  <c r="X193" i="12"/>
  <c r="U61" i="12"/>
  <c r="S61" i="12" s="1"/>
  <c r="Y120" i="12"/>
  <c r="W21" i="12"/>
  <c r="V64" i="12"/>
  <c r="AA64" i="12" s="1"/>
  <c r="X106" i="12"/>
  <c r="W149" i="12"/>
  <c r="V192" i="12"/>
  <c r="U94" i="12"/>
  <c r="S94" i="12" s="1"/>
  <c r="U158" i="12"/>
  <c r="S158" i="12" s="1"/>
  <c r="Y108" i="12"/>
  <c r="V60" i="12"/>
  <c r="W145" i="12"/>
  <c r="U156" i="12"/>
  <c r="S156" i="12" s="1"/>
  <c r="V73" i="12"/>
  <c r="W158" i="12"/>
  <c r="U107" i="12"/>
  <c r="S107" i="12" s="1"/>
  <c r="Y71" i="12"/>
  <c r="X15" i="12"/>
  <c r="W58" i="12"/>
  <c r="V101" i="12"/>
  <c r="X143" i="12"/>
  <c r="W186" i="12"/>
  <c r="U101" i="12"/>
  <c r="S101" i="12" s="1"/>
  <c r="U165" i="12"/>
  <c r="S165" i="12" s="1"/>
  <c r="Y132" i="12"/>
  <c r="W89" i="12"/>
  <c r="X174" i="12"/>
  <c r="U76" i="12"/>
  <c r="S76" i="12" s="1"/>
  <c r="U192" i="12"/>
  <c r="S192" i="12" s="1"/>
  <c r="Y131" i="12"/>
  <c r="X59" i="12"/>
  <c r="V145" i="12"/>
  <c r="U87" i="12"/>
  <c r="S87" i="12" s="1"/>
  <c r="T16" i="12"/>
  <c r="T140" i="12"/>
  <c r="T191" i="12"/>
  <c r="T115" i="12"/>
  <c r="T59" i="12"/>
  <c r="T15" i="12"/>
  <c r="X16" i="12"/>
  <c r="V38" i="12"/>
  <c r="W59" i="12"/>
  <c r="X80" i="12"/>
  <c r="V102" i="12"/>
  <c r="W123" i="12"/>
  <c r="X144" i="12"/>
  <c r="V166" i="12"/>
  <c r="W187" i="12"/>
  <c r="U42" i="12"/>
  <c r="S42" i="12" s="1"/>
  <c r="Y41" i="12"/>
  <c r="Y105" i="12"/>
  <c r="Y169" i="12"/>
  <c r="X21" i="12"/>
  <c r="V43" i="12"/>
  <c r="W64" i="12"/>
  <c r="X85" i="12"/>
  <c r="V107" i="12"/>
  <c r="W128" i="12"/>
  <c r="X149" i="12"/>
  <c r="V171" i="12"/>
  <c r="W192" i="12"/>
  <c r="U57" i="12"/>
  <c r="S57" i="12" s="1"/>
  <c r="Y112" i="12"/>
  <c r="W29" i="12"/>
  <c r="V72" i="12"/>
  <c r="X114" i="12"/>
  <c r="W157" i="12"/>
  <c r="U16" i="12"/>
  <c r="S16" i="12" s="1"/>
  <c r="U106" i="12"/>
  <c r="S106" i="12" s="1"/>
  <c r="U170" i="12"/>
  <c r="S170" i="12" s="1"/>
  <c r="Y156" i="12"/>
  <c r="V76" i="12"/>
  <c r="W161" i="12"/>
  <c r="U180" i="12"/>
  <c r="S180" i="12" s="1"/>
  <c r="V89" i="12"/>
  <c r="W174" i="12"/>
  <c r="U163" i="12"/>
  <c r="S163" i="12" s="1"/>
  <c r="Y127" i="12"/>
  <c r="X23" i="12"/>
  <c r="W66" i="12"/>
  <c r="V109" i="12"/>
  <c r="X151" i="12"/>
  <c r="W194" i="12"/>
  <c r="U97" i="12"/>
  <c r="S97" i="12" s="1"/>
  <c r="U161" i="12"/>
  <c r="S161" i="12" s="1"/>
  <c r="Y116" i="12"/>
  <c r="X62" i="12"/>
  <c r="V148" i="12"/>
  <c r="U44" i="12"/>
  <c r="S44" i="12" s="1"/>
  <c r="U152" i="12"/>
  <c r="S152" i="12" s="1"/>
  <c r="Y91" i="12"/>
  <c r="V33" i="12"/>
  <c r="AA33" i="12" s="1"/>
  <c r="W118" i="12"/>
  <c r="U27" i="12"/>
  <c r="S27" i="12" s="1"/>
  <c r="U175" i="12"/>
  <c r="S175" i="12" s="1"/>
  <c r="T151" i="12"/>
  <c r="V26" i="12"/>
  <c r="W47" i="12"/>
  <c r="X68" i="12"/>
  <c r="V90" i="12"/>
  <c r="W111" i="12"/>
  <c r="X132" i="12"/>
  <c r="V154" i="12"/>
  <c r="W175" i="12"/>
  <c r="U22" i="12"/>
  <c r="S22" i="12" s="1"/>
  <c r="Y37" i="12"/>
  <c r="Y101" i="12"/>
  <c r="Y165" i="12"/>
  <c r="W20" i="12"/>
  <c r="X41" i="12"/>
  <c r="V63" i="12"/>
  <c r="W84" i="12"/>
  <c r="X105" i="12"/>
  <c r="V127" i="12"/>
  <c r="W148" i="12"/>
  <c r="X169" i="12"/>
  <c r="V191" i="12"/>
  <c r="Y40" i="12"/>
  <c r="Y168" i="12"/>
  <c r="V48" i="12"/>
  <c r="X90" i="12"/>
  <c r="W133" i="12"/>
  <c r="V176" i="12"/>
  <c r="AA176" i="12" s="1"/>
  <c r="U86" i="12"/>
  <c r="S86" i="12" s="1"/>
  <c r="U150" i="12"/>
  <c r="S150" i="12" s="1"/>
  <c r="Y140" i="12"/>
  <c r="V92" i="12"/>
  <c r="W177" i="12"/>
  <c r="X19" i="12"/>
  <c r="V105" i="12"/>
  <c r="W190" i="12"/>
  <c r="U155" i="12"/>
  <c r="S155" i="12" s="1"/>
  <c r="Y87" i="12"/>
  <c r="W10" i="12"/>
  <c r="V53" i="12"/>
  <c r="X95" i="12"/>
  <c r="W138" i="12"/>
  <c r="V181" i="12"/>
  <c r="U77" i="12"/>
  <c r="S77" i="12" s="1"/>
  <c r="U141" i="12"/>
  <c r="S141" i="12" s="1"/>
  <c r="Y36" i="12"/>
  <c r="V36" i="12"/>
  <c r="W121" i="12"/>
  <c r="U36" i="12"/>
  <c r="S36" i="12" s="1"/>
  <c r="U144" i="12"/>
  <c r="S144" i="12" s="1"/>
  <c r="Y83" i="12"/>
  <c r="X11" i="12"/>
  <c r="X91" i="12"/>
  <c r="V177" i="12"/>
  <c r="U135" i="12"/>
  <c r="S135" i="12" s="1"/>
  <c r="T174" i="12"/>
  <c r="T183" i="12"/>
  <c r="T184" i="12"/>
  <c r="T20" i="12"/>
  <c r="T161" i="12"/>
  <c r="T175" i="12"/>
  <c r="T106" i="12"/>
  <c r="T80" i="12"/>
  <c r="T13" i="12"/>
  <c r="X171" i="12"/>
  <c r="X30" i="12"/>
  <c r="V29" i="12"/>
  <c r="W129" i="12"/>
  <c r="Y26" i="12"/>
  <c r="Y90" i="12"/>
  <c r="Y154" i="12"/>
  <c r="Y6" i="12"/>
  <c r="Y70" i="12"/>
  <c r="Y134" i="12"/>
  <c r="Y10" i="12"/>
  <c r="V30" i="12"/>
  <c r="W115" i="12"/>
  <c r="U66" i="12"/>
  <c r="S66" i="12" s="1"/>
  <c r="W24" i="12"/>
  <c r="X109" i="12"/>
  <c r="U49" i="12"/>
  <c r="S49" i="12" s="1"/>
  <c r="X66" i="12"/>
  <c r="U82" i="12"/>
  <c r="S82" i="12" s="1"/>
  <c r="Y171" i="12"/>
  <c r="Y111" i="12"/>
  <c r="W178" i="12"/>
  <c r="W73" i="12"/>
  <c r="Y75" i="12"/>
  <c r="U191" i="12"/>
  <c r="S191" i="12" s="1"/>
  <c r="T62" i="12"/>
  <c r="T40" i="12"/>
  <c r="T72" i="12"/>
  <c r="T75" i="12"/>
  <c r="T31" i="12"/>
  <c r="T126" i="12"/>
  <c r="T135" i="12"/>
  <c r="T136" i="12"/>
  <c r="X13" i="12"/>
  <c r="W184" i="12"/>
  <c r="U114" i="12"/>
  <c r="S114" i="12" s="1"/>
  <c r="W114" i="12"/>
  <c r="T189" i="12"/>
  <c r="T73" i="12"/>
  <c r="T133" i="12"/>
  <c r="T100" i="12"/>
  <c r="T14" i="12"/>
  <c r="Y187" i="12"/>
  <c r="V100" i="12"/>
  <c r="U55" i="12"/>
  <c r="S55" i="12" s="1"/>
  <c r="W42" i="12"/>
  <c r="V169" i="12"/>
  <c r="X70" i="12"/>
  <c r="W165" i="12"/>
  <c r="Y136" i="12"/>
  <c r="V143" i="12"/>
  <c r="X57" i="12"/>
  <c r="Y85" i="12"/>
  <c r="X148" i="12"/>
  <c r="W63" i="12"/>
  <c r="U143" i="12"/>
  <c r="S143" i="12" s="1"/>
  <c r="Y59" i="12"/>
  <c r="W41" i="12"/>
  <c r="X183" i="12"/>
  <c r="V13" i="12"/>
  <c r="X67" i="12"/>
  <c r="Y92" i="12"/>
  <c r="X146" i="12"/>
  <c r="Y80" i="12"/>
  <c r="W144" i="12"/>
  <c r="V59" i="12"/>
  <c r="Y89" i="12"/>
  <c r="X160" i="12"/>
  <c r="W75" i="12"/>
  <c r="T22" i="12"/>
  <c r="T180" i="12"/>
  <c r="W38" i="12"/>
  <c r="W153" i="12"/>
  <c r="U85" i="12"/>
  <c r="S85" i="12" s="1"/>
  <c r="X47" i="12"/>
  <c r="V137" i="12"/>
  <c r="X38" i="12"/>
  <c r="W181" i="12"/>
  <c r="X10" i="12"/>
  <c r="V167" i="12"/>
  <c r="X81" i="12"/>
  <c r="Y157" i="12"/>
  <c r="W183" i="12"/>
  <c r="V98" i="12"/>
  <c r="X12" i="12"/>
  <c r="V46" i="12"/>
  <c r="X125" i="12"/>
  <c r="W65" i="12"/>
  <c r="W137" i="12"/>
  <c r="T128" i="12"/>
  <c r="T137" i="12"/>
  <c r="X40" i="12"/>
  <c r="W45" i="12"/>
  <c r="U127" i="12"/>
  <c r="S127" i="12" s="1"/>
  <c r="T190" i="12"/>
  <c r="U73" i="12"/>
  <c r="S73" i="12" s="1"/>
  <c r="V142" i="12"/>
  <c r="X8" i="12"/>
  <c r="U7" i="12"/>
  <c r="S7" i="12" s="1"/>
  <c r="W150" i="12"/>
  <c r="V51" i="12"/>
  <c r="T29" i="12"/>
  <c r="AA46" i="12" l="1"/>
  <c r="AA83" i="12"/>
  <c r="AA22" i="12"/>
  <c r="AA72" i="12"/>
  <c r="AA127" i="12"/>
  <c r="AA76" i="12"/>
  <c r="AA138" i="12"/>
  <c r="AA164" i="12"/>
  <c r="AA137" i="12"/>
  <c r="AA130" i="12"/>
  <c r="AA154" i="12"/>
  <c r="AA194" i="12"/>
  <c r="AA163" i="12"/>
  <c r="AA101" i="12"/>
  <c r="AA35" i="12"/>
  <c r="AA123" i="12"/>
  <c r="AA17" i="12"/>
  <c r="AA26" i="12"/>
  <c r="AA145" i="12"/>
  <c r="AA43" i="12"/>
  <c r="AA73" i="12"/>
  <c r="AA18" i="12"/>
  <c r="AA53" i="12"/>
  <c r="AA92" i="12"/>
  <c r="AA177" i="12"/>
  <c r="AA20" i="12"/>
  <c r="AA142" i="12"/>
  <c r="AA184" i="12"/>
  <c r="AA74" i="12"/>
  <c r="AA167" i="12"/>
  <c r="AA166" i="12"/>
  <c r="AA29" i="12"/>
  <c r="AA82" i="12"/>
  <c r="AA32" i="12"/>
  <c r="AA102" i="12"/>
  <c r="AA14" i="12"/>
  <c r="AA51" i="12"/>
  <c r="AA28" i="12"/>
  <c r="AA54" i="12"/>
  <c r="AA141" i="12"/>
  <c r="AA61" i="12"/>
  <c r="AA191" i="12"/>
  <c r="AA179" i="12"/>
  <c r="AA155" i="12"/>
  <c r="AA55" i="12"/>
  <c r="AA45" i="12"/>
  <c r="AA150" i="12"/>
  <c r="AA63" i="12"/>
  <c r="AA126" i="12"/>
  <c r="AA181" i="12"/>
  <c r="AA100" i="12"/>
  <c r="AA9" i="12"/>
  <c r="AA112" i="12"/>
  <c r="AA98" i="12"/>
  <c r="AA87" i="12"/>
  <c r="AA84" i="12"/>
  <c r="AA110" i="12"/>
  <c r="AA168" i="12"/>
  <c r="AA169" i="12"/>
  <c r="AA96" i="12"/>
  <c r="AA122" i="12"/>
  <c r="AA59" i="12"/>
  <c r="AA89" i="12"/>
  <c r="AA161" i="12"/>
  <c r="AA192" i="12"/>
  <c r="AA52" i="12"/>
  <c r="AA111" i="12"/>
  <c r="AA75" i="12"/>
  <c r="AA117" i="12"/>
  <c r="AA13" i="12"/>
  <c r="AA30" i="12"/>
  <c r="AA60" i="12"/>
  <c r="AA143" i="12"/>
  <c r="AA107" i="12"/>
  <c r="AA48" i="12"/>
  <c r="AA135" i="12"/>
  <c r="AA36" i="12"/>
  <c r="AA175" i="12"/>
  <c r="AA173" i="12"/>
  <c r="AA37" i="12"/>
  <c r="AA90" i="12"/>
  <c r="AA151" i="12"/>
  <c r="AA69" i="12"/>
  <c r="AA88" i="12"/>
  <c r="AA103" i="12"/>
  <c r="AA182" i="12"/>
  <c r="AA170" i="12"/>
  <c r="AA171" i="12"/>
  <c r="AA19" i="12"/>
  <c r="AA144" i="12"/>
  <c r="AA25" i="12"/>
  <c r="AA95" i="12"/>
  <c r="AA186" i="12"/>
  <c r="AA188" i="12"/>
  <c r="AA180" i="12"/>
  <c r="AA68" i="12"/>
  <c r="AA133" i="12"/>
  <c r="AA99" i="12"/>
  <c r="AA152" i="12"/>
  <c r="AA124" i="12"/>
  <c r="AA94" i="12"/>
  <c r="AA149" i="12"/>
  <c r="AA41" i="12"/>
  <c r="AA193" i="12"/>
  <c r="AA108" i="12"/>
  <c r="AA183" i="12"/>
  <c r="AA114" i="12"/>
  <c r="AA65" i="12"/>
  <c r="AA131" i="12"/>
  <c r="AA189" i="12"/>
  <c r="AA39" i="12"/>
  <c r="AA80" i="12"/>
  <c r="AA172" i="12"/>
  <c r="AA156" i="12"/>
  <c r="AA105" i="12"/>
  <c r="AA8" i="12"/>
  <c r="AA10" i="12"/>
  <c r="AA40" i="12"/>
  <c r="AA91" i="12"/>
  <c r="AA62" i="12"/>
  <c r="AA78" i="12"/>
  <c r="AA104" i="12"/>
  <c r="AA42" i="12"/>
  <c r="AA187" i="12"/>
  <c r="AA97" i="12"/>
  <c r="AA129" i="12"/>
  <c r="AA109" i="12"/>
  <c r="AA38" i="12"/>
  <c r="AA146" i="12"/>
  <c r="AA16" i="12"/>
  <c r="AA12" i="12"/>
  <c r="AA81" i="12"/>
  <c r="AA5" i="12"/>
  <c r="AA31" i="12"/>
  <c r="AA134" i="12"/>
  <c r="AA128" i="12"/>
  <c r="AA115" i="12"/>
  <c r="AA56" i="12"/>
  <c r="AA67" i="12"/>
  <c r="AA148" i="12"/>
  <c r="AA23" i="12"/>
  <c r="AA21" i="12"/>
  <c r="AA47" i="12"/>
  <c r="AA160" i="12"/>
  <c r="AA11" i="12"/>
  <c r="AA119" i="12"/>
  <c r="AA50" i="12"/>
  <c r="AA125" i="12"/>
  <c r="AA120" i="12"/>
  <c r="AA44" i="12"/>
  <c r="AA157" i="12"/>
  <c r="AA106" i="12"/>
  <c r="AA79" i="12"/>
  <c r="AA153" i="12"/>
  <c r="AA116" i="12"/>
  <c r="AA190" i="12"/>
  <c r="AA27" i="12"/>
  <c r="AA66" i="12"/>
  <c r="AA174" i="12"/>
  <c r="AA49" i="12"/>
  <c r="AA159" i="12"/>
  <c r="AA140" i="12"/>
  <c r="AA93" i="12"/>
  <c r="AA158" i="12"/>
  <c r="AA6" i="12"/>
  <c r="AA24" i="12"/>
  <c r="AA3" i="12"/>
  <c r="AA7" i="12"/>
  <c r="AA58" i="12"/>
  <c r="AA139" i="12"/>
  <c r="AA70" i="12"/>
  <c r="AA132" i="12"/>
  <c r="AA178" i="12"/>
  <c r="AA147" i="12"/>
  <c r="AA4" i="12"/>
  <c r="AA162" i="12"/>
  <c r="AA118" i="12"/>
  <c r="AA15" i="12"/>
  <c r="AA57" i="12"/>
  <c r="AA185" i="12"/>
  <c r="AA34" i="12"/>
  <c r="AA85" i="12"/>
  <c r="AF76" i="12"/>
  <c r="AF6" i="12"/>
  <c r="AF141" i="12"/>
  <c r="AF41" i="12"/>
  <c r="AF155" i="12"/>
  <c r="AF39" i="12"/>
  <c r="AF150" i="12"/>
  <c r="AF21" i="12"/>
  <c r="AF128" i="12"/>
  <c r="AF9" i="12"/>
  <c r="AF12" i="12"/>
  <c r="AF87" i="12"/>
  <c r="AF17" i="12"/>
  <c r="AF8" i="12"/>
  <c r="AF111" i="12"/>
  <c r="AF78" i="12"/>
  <c r="AF147" i="12"/>
  <c r="AF20" i="12"/>
  <c r="AF73" i="12"/>
  <c r="AF143" i="12"/>
  <c r="AF114" i="12"/>
  <c r="AF97" i="12"/>
  <c r="AF122" i="12"/>
  <c r="AF58" i="12"/>
  <c r="AF40" i="12"/>
  <c r="AF56" i="12"/>
  <c r="AF80" i="12"/>
  <c r="AF52" i="12"/>
  <c r="AF77" i="12"/>
  <c r="AF153" i="12"/>
  <c r="AF11" i="12"/>
  <c r="AF166" i="12"/>
  <c r="AF72" i="12"/>
  <c r="AF107" i="12"/>
  <c r="AF174" i="12"/>
  <c r="AF91" i="12"/>
  <c r="AF63" i="12"/>
  <c r="AF133" i="12"/>
  <c r="AF19" i="12"/>
  <c r="AF14" i="12"/>
  <c r="AF130" i="12"/>
  <c r="AF65" i="12"/>
  <c r="AF126" i="12"/>
  <c r="AF93" i="12"/>
  <c r="AF175" i="12"/>
  <c r="AF101" i="12"/>
  <c r="AF176" i="12"/>
  <c r="AF38" i="12"/>
  <c r="AF177" i="12"/>
  <c r="AF119" i="12"/>
  <c r="AF188" i="12"/>
  <c r="AF109" i="12"/>
  <c r="AF169" i="12"/>
  <c r="AF137" i="12"/>
  <c r="AF142" i="12"/>
  <c r="AF146" i="12"/>
  <c r="AF127" i="12"/>
  <c r="AF7" i="12"/>
  <c r="AF88" i="12"/>
  <c r="AF35" i="12"/>
  <c r="AF113" i="12"/>
  <c r="AF134" i="12"/>
  <c r="AF115" i="12"/>
  <c r="AF148" i="12"/>
  <c r="AF62" i="12"/>
  <c r="AF10" i="12"/>
  <c r="AF183" i="12"/>
  <c r="AF34" i="12"/>
  <c r="AF5" i="12"/>
  <c r="AF189" i="12"/>
  <c r="AF95" i="12"/>
  <c r="AF124" i="12"/>
  <c r="AF74" i="12"/>
  <c r="AF172" i="12"/>
  <c r="AF193" i="12"/>
  <c r="AF51" i="12"/>
  <c r="AF186" i="12"/>
  <c r="AF70" i="12"/>
  <c r="AF30" i="12"/>
  <c r="AF59" i="12"/>
  <c r="AF100" i="12"/>
  <c r="AF36" i="12"/>
  <c r="AF27" i="12"/>
  <c r="AF187" i="12"/>
  <c r="AF160" i="12"/>
  <c r="AF47" i="12"/>
  <c r="AF98" i="12"/>
  <c r="AF112" i="12"/>
  <c r="AF120" i="12"/>
  <c r="AF131" i="12"/>
  <c r="AF57" i="12"/>
  <c r="AF192" i="12"/>
  <c r="AF75" i="12"/>
  <c r="AF61" i="12"/>
  <c r="AF53" i="12"/>
  <c r="AF32" i="12"/>
  <c r="AF170" i="12"/>
  <c r="AF110" i="12"/>
  <c r="AF180" i="12"/>
  <c r="AF152" i="12"/>
  <c r="AF69" i="12"/>
  <c r="AF25" i="12"/>
  <c r="AF92" i="12"/>
  <c r="AF44" i="12"/>
  <c r="AF16" i="12"/>
  <c r="AF29" i="12"/>
  <c r="AF173" i="12"/>
  <c r="AF23" i="12"/>
  <c r="AF181" i="12"/>
  <c r="AF24" i="12"/>
  <c r="AF106" i="12"/>
  <c r="AF66" i="12"/>
  <c r="AF67" i="12"/>
  <c r="AF86" i="12"/>
  <c r="AF135" i="12"/>
  <c r="AF46" i="12"/>
  <c r="AF162" i="12"/>
  <c r="AF79" i="12"/>
  <c r="AF90" i="12"/>
  <c r="AF94" i="12"/>
  <c r="AF161" i="12"/>
  <c r="AF179" i="12"/>
  <c r="AF194" i="12"/>
  <c r="AF157" i="12"/>
  <c r="AF28" i="12"/>
  <c r="AF13" i="12"/>
  <c r="AF99" i="12"/>
  <c r="AF140" i="12"/>
  <c r="AF33" i="12"/>
  <c r="AF49" i="12"/>
  <c r="AF167" i="12"/>
  <c r="AF26" i="12"/>
  <c r="AF15" i="12"/>
  <c r="AF68" i="12"/>
  <c r="AF85" i="12"/>
  <c r="AF121" i="12"/>
  <c r="AF103" i="12"/>
  <c r="AF81" i="12"/>
  <c r="AF55" i="12"/>
  <c r="AF178" i="12"/>
  <c r="AF159" i="12"/>
  <c r="AF171" i="12"/>
  <c r="AF129" i="12"/>
  <c r="AF163" i="12"/>
  <c r="AF83" i="12"/>
  <c r="AF118" i="12"/>
  <c r="AF43" i="12"/>
  <c r="AF125" i="12"/>
  <c r="AF184" i="12"/>
  <c r="AF31" i="12"/>
  <c r="AF48" i="12"/>
  <c r="AF139" i="12"/>
  <c r="AF123" i="12"/>
  <c r="AF105" i="12"/>
  <c r="AF50" i="12"/>
  <c r="AF102" i="12"/>
  <c r="AF42" i="12"/>
  <c r="AF149" i="12"/>
  <c r="AF45" i="12"/>
  <c r="AF185" i="12"/>
  <c r="AF132" i="12"/>
  <c r="AF71" i="12"/>
  <c r="AF22" i="12"/>
  <c r="AF145" i="12"/>
  <c r="AF154" i="12"/>
  <c r="AF144" i="12"/>
  <c r="AF165" i="12"/>
  <c r="AF158" i="12"/>
  <c r="AF136" i="12"/>
  <c r="AF164" i="12"/>
  <c r="AF18" i="12"/>
  <c r="AF96" i="12"/>
  <c r="AF168" i="12"/>
  <c r="AF156" i="12"/>
  <c r="AF84" i="12"/>
  <c r="AF151" i="12"/>
  <c r="AF116" i="12"/>
  <c r="AF182" i="12"/>
  <c r="AF82" i="12"/>
  <c r="AF89" i="12"/>
  <c r="AF117" i="12"/>
  <c r="AF104" i="12"/>
  <c r="AF190" i="12"/>
  <c r="AF138" i="12"/>
  <c r="AF54" i="12"/>
  <c r="AF191" i="12"/>
  <c r="AF37" i="12"/>
  <c r="AF64" i="12"/>
  <c r="AF108" i="12"/>
  <c r="AF60" i="12"/>
  <c r="AI4" i="12" l="1"/>
  <c r="AI3" i="12"/>
  <c r="AK3" i="12"/>
  <c r="AK6" i="12"/>
  <c r="AK4" i="12"/>
  <c r="AJ5" i="12"/>
  <c r="AK5" i="12"/>
  <c r="AG6" i="12"/>
  <c r="AI6" i="12"/>
  <c r="AG3" i="12"/>
  <c r="AI5" i="12"/>
  <c r="AH4" i="12"/>
  <c r="AG5" i="12"/>
  <c r="AG4" i="12"/>
  <c r="AH3" i="12"/>
  <c r="AJ6" i="12"/>
  <c r="AJ3" i="12"/>
  <c r="AH5" i="12"/>
  <c r="AH6" i="12"/>
  <c r="AJ4" i="12"/>
  <c r="AI8" i="12" l="1"/>
  <c r="AK8" i="12"/>
  <c r="AG8" i="12"/>
  <c r="AJ8" i="12"/>
  <c r="AH8" i="12"/>
  <c r="AI9" i="12" l="1"/>
  <c r="AH9" i="12"/>
  <c r="AJ9" i="12"/>
  <c r="AK9" i="12"/>
  <c r="AG9" i="12"/>
</calcChain>
</file>

<file path=xl/sharedStrings.xml><?xml version="1.0" encoding="utf-8"?>
<sst xmlns="http://schemas.openxmlformats.org/spreadsheetml/2006/main" count="375" uniqueCount="265">
  <si>
    <t>Nombre de Licenciés</t>
  </si>
  <si>
    <t xml:space="preserve">Nombre de joueurs inscrits </t>
  </si>
  <si>
    <t>Nombre de triplettes possibles</t>
  </si>
  <si>
    <t>JC BILLOMOIS</t>
  </si>
  <si>
    <t xml:space="preserve">Report joueurs inscrits </t>
  </si>
  <si>
    <t>Présents</t>
  </si>
  <si>
    <t>Liste des inscrits</t>
  </si>
  <si>
    <t>P1</t>
  </si>
  <si>
    <t>P2</t>
  </si>
  <si>
    <t>P3</t>
  </si>
  <si>
    <t>P4</t>
  </si>
  <si>
    <t>Tireur</t>
  </si>
  <si>
    <t>Partie 1</t>
  </si>
  <si>
    <t>G</t>
  </si>
  <si>
    <t>P</t>
  </si>
  <si>
    <t>Partie 2</t>
  </si>
  <si>
    <t>Partie 3</t>
  </si>
  <si>
    <t>Partie 4</t>
  </si>
  <si>
    <t xml:space="preserve">TRIPLETTES </t>
  </si>
  <si>
    <t xml:space="preserve">Equipes </t>
  </si>
  <si>
    <t>PTS     EQ 1</t>
  </si>
  <si>
    <t>PTS     EQ 2</t>
  </si>
  <si>
    <t xml:space="preserve"> </t>
  </si>
  <si>
    <t>Pointeur 1</t>
  </si>
  <si>
    <t>Pointeur 2</t>
  </si>
  <si>
    <t>Liste des joueurs</t>
  </si>
  <si>
    <t>Noms Prénoms</t>
  </si>
  <si>
    <t>Nom Prénoms</t>
  </si>
  <si>
    <t>Total Points réalisés</t>
  </si>
  <si>
    <t>Points Concédés</t>
  </si>
  <si>
    <t>Parties Gagnées</t>
  </si>
  <si>
    <t>Classement du tournoi</t>
  </si>
  <si>
    <t>CRITERE 2</t>
  </si>
  <si>
    <t>CRITERE 1</t>
  </si>
  <si>
    <t>CRITERE 3</t>
  </si>
  <si>
    <t>CRITERE 4</t>
  </si>
  <si>
    <t>Prénoms/Noms</t>
  </si>
  <si>
    <t>Points</t>
  </si>
  <si>
    <t>Concédés</t>
  </si>
  <si>
    <t>Ordre</t>
  </si>
  <si>
    <t>Gagné * 100 + points+ (100-concédés)/100</t>
  </si>
  <si>
    <t>Rang</t>
  </si>
  <si>
    <t>Rang sans exaequo</t>
  </si>
  <si>
    <t>Classt</t>
  </si>
  <si>
    <t>Points concédés</t>
  </si>
  <si>
    <t>GOAL AVERAGE</t>
  </si>
  <si>
    <t>Répartition :</t>
  </si>
  <si>
    <t>Cub</t>
  </si>
  <si>
    <t>A</t>
  </si>
  <si>
    <t>B</t>
  </si>
  <si>
    <t>C</t>
  </si>
  <si>
    <t>D</t>
  </si>
  <si>
    <t>Parties gagnées</t>
  </si>
  <si>
    <t>Club</t>
  </si>
  <si>
    <t>E</t>
  </si>
  <si>
    <t>CLASSEMENT CLUBS</t>
  </si>
  <si>
    <t xml:space="preserve">N° 
</t>
  </si>
  <si>
    <t xml:space="preserve">N° </t>
  </si>
  <si>
    <t>Gagné * 10 000 + (goal + val absolue goal mini) * 100 +  points+ (100-concédés)/100</t>
  </si>
  <si>
    <t>Classement joueurs 1</t>
  </si>
  <si>
    <t>Classement joueurs
Goal average</t>
  </si>
  <si>
    <t>CLUBS</t>
  </si>
  <si>
    <t>N° Equipe</t>
  </si>
  <si>
    <t>Cocher les présents est facultaif</t>
  </si>
  <si>
    <t>C'est le n° d'équipe en J qui permet de former</t>
  </si>
  <si>
    <t>les équipes dans les tableaux</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</si>
  <si>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</si>
  <si>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</si>
  <si>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</si>
  <si>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</si>
  <si>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</si>
  <si>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</si>
  <si>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</si>
  <si>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</si>
  <si>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</si>
  <si>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</si>
  <si>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</si>
  <si>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</si>
  <si>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</si>
  <si>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</si>
  <si>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</si>
  <si>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</si>
  <si>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</si>
  <si>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</si>
  <si>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</si>
  <si>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</si>
  <si>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</si>
  <si>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</si>
  <si>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</si>
  <si>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</si>
  <si>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</si>
  <si>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</si>
  <si>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</si>
  <si>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</si>
  <si>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</si>
  <si>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</si>
  <si>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</si>
  <si>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</si>
  <si>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</si>
  <si>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</si>
  <si>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</si>
  <si>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</si>
  <si>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</si>
  <si>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</si>
  <si>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</si>
  <si>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</si>
  <si>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</si>
  <si>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</si>
  <si>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</si>
  <si>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</si>
  <si>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</si>
  <si>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</si>
  <si>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</si>
  <si>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</si>
  <si>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</si>
  <si>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</si>
  <si>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</si>
  <si>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</si>
  <si>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</si>
  <si>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</si>
  <si>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</si>
  <si>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</si>
  <si>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</si>
  <si>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</si>
  <si>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</si>
  <si>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</si>
  <si>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</si>
  <si>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</si>
  <si>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</si>
  <si>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</si>
  <si>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</si>
  <si>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</si>
  <si>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</si>
  <si>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</si>
  <si>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</si>
  <si>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</si>
  <si>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</si>
  <si>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</si>
  <si>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</si>
  <si>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</si>
  <si>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</si>
  <si>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</si>
  <si>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</si>
  <si>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</si>
  <si>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</si>
  <si>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</si>
  <si>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</si>
  <si>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</si>
  <si>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</si>
  <si>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</si>
  <si>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</si>
  <si>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</si>
  <si>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</si>
  <si>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</si>
  <si>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</si>
  <si>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</si>
  <si>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</si>
  <si>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</si>
  <si>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</si>
  <si>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</si>
  <si>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</si>
  <si>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</si>
  <si>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</si>
  <si>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</si>
  <si>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</si>
  <si>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</si>
  <si>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</si>
  <si>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</si>
  <si>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</si>
  <si>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</si>
  <si>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</si>
  <si>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</si>
  <si>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</si>
  <si>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</si>
  <si>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</si>
  <si>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</si>
  <si>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</si>
  <si>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</si>
  <si>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</si>
  <si>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</si>
  <si>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</si>
  <si>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</si>
  <si>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</si>
  <si>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</si>
  <si>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</si>
  <si>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</si>
  <si>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</si>
  <si>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</si>
  <si>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</si>
  <si>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</si>
  <si>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</si>
  <si>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</si>
  <si>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</si>
  <si>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</si>
  <si>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</si>
  <si>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</si>
  <si>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</si>
  <si>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</si>
  <si>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</si>
  <si>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</si>
  <si>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</si>
  <si>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</si>
  <si>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</si>
  <si>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</si>
  <si>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</si>
  <si>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</si>
  <si>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</si>
  <si>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</si>
  <si>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</si>
  <si>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</si>
  <si>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</si>
  <si>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</si>
  <si>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</si>
  <si>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</si>
  <si>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</si>
  <si>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</si>
  <si>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</si>
  <si>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</si>
  <si>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</si>
  <si>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</si>
  <si>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</si>
  <si>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</si>
  <si>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</si>
  <si>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</si>
  <si>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</si>
  <si>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</si>
  <si>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</si>
  <si>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</si>
  <si>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</si>
  <si>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</si>
  <si>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</si>
  <si>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</si>
  <si>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</si>
  <si>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</si>
  <si>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</si>
  <si>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</si>
  <si>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</si>
  <si>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</si>
  <si>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</si>
  <si>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</si>
  <si>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</si>
  <si>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</si>
  <si>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</si>
  <si>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</si>
  <si>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</si>
  <si>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</si>
  <si>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</si>
  <si>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</si>
  <si>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</si>
  <si>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</si>
  <si>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</si>
  <si>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</si>
  <si>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</si>
  <si>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</si>
  <si>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</si>
  <si>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</si>
  <si>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</si>
  <si>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</si>
  <si>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N° équipe</t>
  </si>
  <si>
    <t>4 parties</t>
  </si>
  <si>
    <t>3 parties</t>
  </si>
  <si>
    <t>2 parties</t>
  </si>
  <si>
    <t>1 partie</t>
  </si>
  <si>
    <t>0 partie</t>
  </si>
  <si>
    <t xml:space="preserve">Tournoi du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</si>
</sst>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quot;"/>
    <numFmt numFmtId="165" formatCode="0&quot; tireurs&quot;"/>
    <numFmt numFmtId="166" formatCode="0&quot; pointeurs&quot;"/>
  </numFmts>
  <fonts count="35">
    <font>
      <sz val="11"/>
      <color theme="1"/>
      <name val="Calibri"/>
      <family val="2"/>
      <scheme val="minor"/>
    </font>
    <font>
      <sz val="11"/>
      <color rgb="FFFF0000"/>
      <name val="Calibri"/>
      <family val="2"/>
      <scheme val="minor"/>
    </font>
    <font>
      <b/>
      <sz val="11"/>
      <color theme="1"/>
      <name val="Calibri"/>
      <family val="2"/>
      <scheme val="minor"/>
    </font>
    <font>
      <b/>
      <sz val="11"/>
      <color indexed="43"/>
      <name val="Arial"/>
      <family val="2"/>
    </font>
    <font>
      <b/>
      <sz val="11"/>
      <name val="Arial"/>
      <family val="2"/>
    </font>
    <font>
      <b/>
      <sz val="10"/>
      <name val="Arial"/>
      <family val="2"/>
    </font>
    <font>
      <sz val="10"/>
      <color indexed="43"/>
      <name val="Arial"/>
      <family val="2"/>
    </font>
    <font>
      <b/>
      <i/>
      <sz val="11"/>
      <color indexed="13"/>
      <name val="Arial"/>
      <family val="2"/>
    </font>
    <font>
      <b/>
      <i/>
      <sz val="14"/>
      <color indexed="13"/>
      <name val="Arial"/>
      <family val="2"/>
    </font>
    <font>
      <b/>
      <sz val="14"/>
      <color indexed="13"/>
      <name val="Arial"/>
      <family val="2"/>
    </font>
    <font>
      <b/>
      <sz val="11"/>
      <color theme="0"/>
      <name val="Arial"/>
      <family val="2"/>
    </font>
    <font>
      <sz val="11"/>
      <name val="Arial"/>
      <family val="2"/>
    </font>
    <font>
      <sz val="10"/>
      <color theme="0"/>
      <name val="Arial"/>
      <family val="2"/>
    </font>
    <font>
      <sz val="10"/>
      <name val="Arial"/>
      <family val="2"/>
    </font>
    <font>
      <b/>
      <sz val="16"/>
      <name val="Arial"/>
      <family val="2"/>
    </font>
    <font>
      <sz val="16"/>
      <name val="Arial"/>
      <family val="2"/>
    </font>
    <font>
      <b/>
      <sz val="16"/>
      <name val="Aparajita"/>
      <family val="2"/>
    </font>
    <font>
      <b/>
      <sz val="16"/>
      <color rgb="FF002060"/>
      <name val="Arial"/>
      <family val="2"/>
    </font>
    <font>
      <b/>
      <sz val="16"/>
      <color rgb="FFFF0000"/>
      <name val="Arial"/>
      <family val="2"/>
    </font>
    <font>
      <b/>
      <sz val="11"/>
      <color rgb="FFFF0000"/>
      <name val="Calibri"/>
      <family val="2"/>
      <scheme val="minor"/>
    </font>
    <font>
      <b/>
      <sz val="14"/>
      <color indexed="10"/>
      <name val="Arial"/>
      <family val="2"/>
    </font>
    <font>
      <sz val="12"/>
      <color rgb="FF303030"/>
      <name val="Arial"/>
      <family val="2"/>
    </font>
    <font>
      <b/>
      <sz val="22"/>
      <name val="Arial"/>
      <family val="2"/>
    </font>
    <font>
      <b/>
      <sz val="12"/>
      <color rgb="FF000000"/>
      <name val="Arial"/>
      <family val="2"/>
    </font>
    <font>
      <b/>
      <sz val="18"/>
      <name val="Arial"/>
      <family val="2"/>
    </font>
    <font>
      <b/>
      <sz val="20"/>
      <name val="Arial"/>
      <family val="2"/>
    </font>
    <font>
      <b/>
      <sz val="11"/>
      <color rgb="FFFFC000"/>
      <name val="Calibri"/>
      <family val="2"/>
      <scheme val="minor"/>
    </font>
    <font>
      <b/>
      <i/>
      <sz val="11"/>
      <color rgb="FFFFC000"/>
      <name val="Calibri"/>
      <family val="2"/>
      <scheme val="minor"/>
    </font>
    <font>
      <sz val="11"/>
      <color theme="0"/>
      <name val="Calibri"/>
      <family val="2"/>
      <scheme val="minor"/>
    </font>
    <font>
      <b/>
      <sz val="11"/>
      <color theme="0"/>
      <name val="Calibri"/>
      <family val="2"/>
      <scheme val="minor"/>
    </font>
    <font>
      <sz val="11"/>
      <color rgb="FFFF0000"/>
      <name val="Arial"/>
      <family val="2"/>
    </font>
    <font>
      <sz val="11"/>
      <name val="Calibri"/>
      <family val="2"/>
      <scheme val="minor"/>
    </font>
    <font>
      <b/>
      <sz val="14"/>
      <color theme="1"/>
      <name val="Calibri"/>
      <family val="2"/>
      <scheme val="minor"/>
    </font>
    <font>
      <sz val="16"/>
      <color theme="0"/>
      <name val="Arial"/>
      <family val="2"/>
    </font>
    <font>
      <b/>
      <sz val="11"/>
      <name val="Calibri"/>
      <family val="2"/>
      <scheme val="minor"/>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2"/>
        <bgColor indexed="64"/>
      </patternFill>
    </fill>
    <fill>
      <patternFill patternType="solid">
        <fgColor indexed="11"/>
        <bgColor indexed="64"/>
      </patternFill>
    </fill>
    <fill>
      <patternFill patternType="solid">
        <fgColor indexed="57"/>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31"/>
      </patternFill>
    </fill>
    <fill>
      <patternFill patternType="solid">
        <fgColor indexed="15"/>
        <bgColor indexed="35"/>
      </patternFill>
    </fill>
    <fill>
      <patternFill patternType="solid">
        <fgColor theme="8" tint="0.79998168889431442"/>
        <bgColor indexed="35"/>
      </patternFill>
    </fill>
    <fill>
      <patternFill patternType="solid">
        <fgColor theme="0"/>
        <bgColor indexed="22"/>
      </patternFill>
    </fill>
    <fill>
      <patternFill patternType="solid">
        <fgColor rgb="FFFFFF66"/>
        <bgColor indexed="22"/>
      </patternFill>
    </fill>
    <fill>
      <patternFill patternType="solid">
        <fgColor theme="5" tint="0.39994506668294322"/>
        <bgColor indexed="22"/>
      </patternFill>
    </fill>
    <fill>
      <patternFill patternType="solid">
        <fgColor theme="7" tint="0.59999389629810485"/>
        <bgColor indexed="22"/>
      </patternFill>
    </fill>
    <fill>
      <patternFill patternType="solid">
        <fgColor theme="9" tint="0.39994506668294322"/>
        <bgColor indexed="22"/>
      </patternFill>
    </fill>
    <fill>
      <patternFill patternType="solid">
        <fgColor rgb="FFFFFF00"/>
        <bgColor indexed="64"/>
      </patternFill>
    </fill>
    <fill>
      <patternFill patternType="solid">
        <fgColor indexed="22"/>
        <bgColor indexed="31"/>
      </patternFill>
    </fill>
    <fill>
      <gradientFill type="path" left="0.5" right="0.5" top="0.5" bottom="0.5">
        <stop position="0">
          <color theme="0"/>
        </stop>
        <stop position="1">
          <color theme="8" tint="0.80001220740379042"/>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9" tint="0.59999389629810485"/>
        </stop>
      </gradientFill>
    </fill>
    <fill>
      <gradientFill type="path" left="0.5" right="0.5" top="0.5" bottom="0.5">
        <stop position="0">
          <color theme="0"/>
        </stop>
        <stop position="1">
          <color theme="6" tint="0.59999389629810485"/>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theme="0" tint="-0.1490218817712943"/>
        </stop>
      </gradientFill>
    </fill>
    <fill>
      <patternFill patternType="solid">
        <fgColor indexed="43"/>
        <bgColor indexed="35"/>
      </patternFill>
    </fill>
    <fill>
      <patternFill patternType="solid">
        <fgColor theme="6" tint="0.59996337778862885"/>
        <bgColor indexed="35"/>
      </patternFill>
    </fill>
    <fill>
      <patternFill patternType="solid">
        <fgColor indexed="9"/>
        <bgColor indexed="34"/>
      </patternFill>
    </fill>
    <fill>
      <patternFill patternType="solid">
        <fgColor indexed="9"/>
        <bgColor indexed="15"/>
      </patternFill>
    </fill>
    <fill>
      <patternFill patternType="solid">
        <fgColor indexed="27"/>
        <bgColor indexed="27"/>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style="double">
        <color indexed="8"/>
      </bottom>
      <diagonal/>
    </border>
    <border>
      <left/>
      <right style="double">
        <color indexed="64"/>
      </right>
      <top style="double">
        <color indexed="64"/>
      </top>
      <bottom/>
      <diagonal/>
    </border>
    <border>
      <left style="double">
        <color indexed="8"/>
      </left>
      <right style="medium">
        <color indexed="8"/>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style="double">
        <color rgb="FF002060"/>
      </right>
      <top/>
      <bottom/>
      <diagonal/>
    </border>
    <border>
      <left style="double">
        <color rgb="FF002060"/>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3" fillId="0" borderId="0"/>
  </cellStyleXfs>
  <cellXfs count="210">
    <xf numFmtId="0" fontId="0" fillId="0" borderId="0" xfId="0"/>
    <xf numFmtId="0" fontId="0" fillId="0" borderId="0" xfId="0" applyNumberFormat="1"/>
    <xf numFmtId="0" fontId="3" fillId="2" borderId="0" xfId="0" applyFont="1" applyFill="1" applyBorder="1" applyAlignment="1">
      <alignment horizontal="center"/>
    </xf>
    <xf numFmtId="0" fontId="4" fillId="0" borderId="0" xfId="0" applyFont="1" applyBorder="1"/>
    <xf numFmtId="0" fontId="4" fillId="2" borderId="0" xfId="0" applyFont="1" applyFill="1" applyBorder="1"/>
    <xf numFmtId="0" fontId="4" fillId="2" borderId="0" xfId="0" applyFont="1" applyFill="1" applyBorder="1" applyAlignment="1">
      <alignment horizontal="center"/>
    </xf>
    <xf numFmtId="0" fontId="0" fillId="3" borderId="0" xfId="0" applyFill="1"/>
    <xf numFmtId="0" fontId="6" fillId="4" borderId="1" xfId="0" applyFont="1" applyFill="1" applyBorder="1" applyAlignment="1">
      <alignment horizontal="left"/>
    </xf>
    <xf numFmtId="0" fontId="0" fillId="5" borderId="1" xfId="0" applyFill="1" applyBorder="1"/>
    <xf numFmtId="0" fontId="9" fillId="6" borderId="0" xfId="0" applyFont="1" applyFill="1" applyBorder="1" applyAlignment="1">
      <alignment horizontal="center"/>
    </xf>
    <xf numFmtId="0" fontId="10" fillId="2" borderId="0" xfId="0" applyNumberFormat="1" applyFont="1" applyFill="1" applyBorder="1" applyAlignment="1">
      <alignment horizontal="center" vertical="center"/>
    </xf>
    <xf numFmtId="0" fontId="10" fillId="2" borderId="0" xfId="0" applyFont="1" applyFill="1" applyBorder="1" applyAlignment="1">
      <alignment horizontal="center"/>
    </xf>
    <xf numFmtId="0" fontId="4" fillId="0" borderId="0" xfId="0" applyFont="1" applyBorder="1" applyAlignment="1">
      <alignment horizontal="center" vertical="center"/>
    </xf>
    <xf numFmtId="0" fontId="10" fillId="2" borderId="0" xfId="0" applyNumberFormat="1" applyFont="1" applyFill="1" applyBorder="1" applyAlignment="1" applyProtection="1">
      <alignment horizontal="center"/>
      <protection hidden="1"/>
    </xf>
    <xf numFmtId="0" fontId="10" fillId="2" borderId="0" xfId="0" applyFont="1" applyFill="1" applyBorder="1"/>
    <xf numFmtId="0" fontId="11" fillId="0" borderId="0" xfId="0" applyFont="1" applyBorder="1"/>
    <xf numFmtId="0" fontId="0" fillId="2" borderId="0" xfId="0" applyFill="1"/>
    <xf numFmtId="0" fontId="10" fillId="2" borderId="0" xfId="0" applyFont="1" applyFill="1" applyBorder="1" applyAlignment="1" applyProtection="1">
      <alignment horizontal="left"/>
      <protection locked="0"/>
    </xf>
    <xf numFmtId="0" fontId="12" fillId="2" borderId="0" xfId="0" applyNumberFormat="1" applyFont="1" applyFill="1" applyBorder="1"/>
    <xf numFmtId="0" fontId="12" fillId="2" borderId="0" xfId="0" applyFont="1" applyFill="1" applyBorder="1"/>
    <xf numFmtId="0" fontId="5" fillId="0" borderId="0" xfId="0" applyFont="1" applyAlignment="1">
      <alignment horizontal="center"/>
    </xf>
    <xf numFmtId="0" fontId="4" fillId="0" borderId="0" xfId="0" applyFont="1" applyBorder="1" applyAlignment="1">
      <alignment horizontal="center"/>
    </xf>
    <xf numFmtId="0" fontId="4" fillId="8" borderId="0" xfId="0" applyFont="1" applyFill="1" applyAlignment="1">
      <alignment horizontal="center"/>
    </xf>
    <xf numFmtId="0" fontId="4" fillId="0" borderId="1" xfId="0" applyFont="1" applyBorder="1"/>
    <xf numFmtId="0" fontId="0" fillId="0" borderId="1"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1" fillId="0" borderId="0" xfId="0" applyFont="1"/>
    <xf numFmtId="0" fontId="15" fillId="0" borderId="0" xfId="1" applyFont="1"/>
    <xf numFmtId="0" fontId="14" fillId="12" borderId="8" xfId="1" applyFont="1" applyFill="1" applyBorder="1" applyAlignment="1">
      <alignment vertical="center" wrapText="1"/>
    </xf>
    <xf numFmtId="0" fontId="16" fillId="13" borderId="9" xfId="1" applyNumberFormat="1" applyFont="1" applyFill="1" applyBorder="1" applyAlignment="1">
      <alignment horizontal="center" vertical="center"/>
    </xf>
    <xf numFmtId="0" fontId="14" fillId="12" borderId="10" xfId="1" applyFont="1" applyFill="1" applyBorder="1" applyAlignment="1">
      <alignment vertical="center" wrapText="1"/>
    </xf>
    <xf numFmtId="0" fontId="15" fillId="2" borderId="0" xfId="1" applyFont="1" applyFill="1" applyBorder="1"/>
    <xf numFmtId="0" fontId="15" fillId="2" borderId="0" xfId="1" applyFont="1" applyFill="1"/>
    <xf numFmtId="0" fontId="14" fillId="12" borderId="0" xfId="1" applyFont="1" applyFill="1" applyBorder="1" applyAlignment="1">
      <alignment vertical="center" wrapText="1"/>
    </xf>
    <xf numFmtId="0" fontId="19" fillId="0" borderId="13" xfId="0" applyFont="1" applyBorder="1" applyAlignment="1">
      <alignment horizontal="center"/>
    </xf>
    <xf numFmtId="0" fontId="1" fillId="0" borderId="13" xfId="0" applyFont="1" applyBorder="1" applyAlignment="1">
      <alignment horizontal="center"/>
    </xf>
    <xf numFmtId="0" fontId="1" fillId="0" borderId="0" xfId="0" applyFont="1" applyFill="1" applyBorder="1" applyAlignment="1">
      <alignment horizontal="center"/>
    </xf>
    <xf numFmtId="0" fontId="0" fillId="18" borderId="0" xfId="0" applyFill="1" applyBorder="1" applyAlignment="1">
      <alignment horizontal="center"/>
    </xf>
    <xf numFmtId="0" fontId="13" fillId="0" borderId="0" xfId="1"/>
    <xf numFmtId="0" fontId="5" fillId="20" borderId="14" xfId="1" applyFont="1" applyFill="1" applyBorder="1" applyAlignment="1">
      <alignment horizontal="center" vertical="center"/>
    </xf>
    <xf numFmtId="0" fontId="5" fillId="20" borderId="15" xfId="1" applyFont="1" applyFill="1" applyBorder="1" applyAlignment="1">
      <alignment horizontal="center" vertical="center"/>
    </xf>
    <xf numFmtId="0" fontId="5" fillId="20" borderId="16" xfId="1" applyFont="1" applyFill="1" applyBorder="1" applyAlignment="1">
      <alignment horizontal="center" vertical="center"/>
    </xf>
    <xf numFmtId="0" fontId="5" fillId="25" borderId="17" xfId="1" applyFont="1" applyFill="1" applyBorder="1" applyAlignment="1">
      <alignment horizontal="center" vertical="center" wrapText="1"/>
    </xf>
    <xf numFmtId="0" fontId="5" fillId="25" borderId="17" xfId="1" applyFont="1" applyFill="1" applyBorder="1" applyAlignment="1">
      <alignment horizontal="center" wrapText="1"/>
    </xf>
    <xf numFmtId="0" fontId="13" fillId="0" borderId="0" xfId="1" applyAlignment="1">
      <alignment vertical="center"/>
    </xf>
    <xf numFmtId="0" fontId="5" fillId="21" borderId="17" xfId="1" applyFont="1" applyFill="1" applyBorder="1" applyAlignment="1">
      <alignment horizontal="center" vertical="center"/>
    </xf>
    <xf numFmtId="0" fontId="5" fillId="22" borderId="17" xfId="1" applyFont="1" applyFill="1" applyBorder="1" applyAlignment="1">
      <alignment horizontal="center" vertical="center"/>
    </xf>
    <xf numFmtId="0" fontId="5" fillId="23" borderId="17" xfId="1" applyFont="1" applyFill="1" applyBorder="1" applyAlignment="1">
      <alignment horizontal="center" vertical="center"/>
    </xf>
    <xf numFmtId="0" fontId="5" fillId="24" borderId="17" xfId="1" applyFont="1" applyFill="1" applyBorder="1" applyAlignment="1">
      <alignment horizontal="center" vertical="center"/>
    </xf>
    <xf numFmtId="0" fontId="13" fillId="25" borderId="18" xfId="1" applyFill="1" applyBorder="1" applyAlignment="1">
      <alignment horizontal="center"/>
    </xf>
    <xf numFmtId="0" fontId="13" fillId="25" borderId="17" xfId="1" applyFill="1" applyBorder="1" applyAlignment="1">
      <alignment horizontal="center"/>
    </xf>
    <xf numFmtId="0" fontId="13" fillId="0" borderId="0" xfId="1" applyAlignment="1">
      <alignment horizontal="center"/>
    </xf>
    <xf numFmtId="0" fontId="5" fillId="20" borderId="14" xfId="1" applyFont="1" applyFill="1" applyBorder="1" applyAlignment="1">
      <alignment horizontal="center" vertical="center" wrapText="1"/>
    </xf>
    <xf numFmtId="0" fontId="21" fillId="0" borderId="18" xfId="1" applyFont="1" applyBorder="1" applyAlignment="1">
      <alignment horizontal="center"/>
    </xf>
    <xf numFmtId="0" fontId="22" fillId="10" borderId="0" xfId="1" applyFont="1" applyFill="1" applyBorder="1" applyAlignment="1">
      <alignment horizontal="center" vertical="center"/>
    </xf>
    <xf numFmtId="0" fontId="14" fillId="26" borderId="9" xfId="1" applyFont="1" applyFill="1" applyBorder="1" applyAlignment="1">
      <alignment horizontal="center" vertical="center" wrapText="1"/>
    </xf>
    <xf numFmtId="0" fontId="14" fillId="27" borderId="9" xfId="1" applyFont="1" applyFill="1" applyBorder="1" applyAlignment="1">
      <alignment horizontal="center" vertical="center" wrapText="1"/>
    </xf>
    <xf numFmtId="0" fontId="4" fillId="26" borderId="9" xfId="1" applyFont="1" applyFill="1" applyBorder="1" applyAlignment="1">
      <alignment horizontal="center" vertical="center"/>
    </xf>
    <xf numFmtId="0" fontId="4" fillId="26" borderId="9" xfId="1" applyFont="1" applyFill="1" applyBorder="1" applyAlignment="1">
      <alignment horizontal="center" vertical="center" wrapText="1"/>
    </xf>
    <xf numFmtId="0" fontId="13" fillId="0" borderId="9" xfId="1" applyBorder="1" applyAlignment="1">
      <alignment horizontal="center" vertical="center" wrapText="1"/>
    </xf>
    <xf numFmtId="0" fontId="13" fillId="0" borderId="9" xfId="1" applyBorder="1" applyAlignment="1">
      <alignment horizontal="center" vertical="center"/>
    </xf>
    <xf numFmtId="0" fontId="14" fillId="26" borderId="9" xfId="1" applyFont="1" applyFill="1" applyBorder="1" applyAlignment="1">
      <alignment horizontal="center" vertical="center"/>
    </xf>
    <xf numFmtId="0" fontId="4" fillId="28" borderId="9" xfId="1" applyFont="1" applyFill="1" applyBorder="1" applyAlignment="1">
      <alignment horizontal="center" vertical="center"/>
    </xf>
    <xf numFmtId="0" fontId="4" fillId="29" borderId="9" xfId="1" applyFont="1" applyFill="1" applyBorder="1" applyAlignment="1">
      <alignment horizontal="center" vertical="center"/>
    </xf>
    <xf numFmtId="0" fontId="4" fillId="30" borderId="9" xfId="1" applyFont="1" applyFill="1" applyBorder="1" applyAlignment="1">
      <alignment horizontal="center" vertical="center"/>
    </xf>
    <xf numFmtId="0" fontId="13" fillId="0" borderId="9" xfId="1" applyBorder="1" applyAlignment="1">
      <alignment horizontal="center"/>
    </xf>
    <xf numFmtId="164" fontId="14" fillId="0" borderId="9" xfId="1" applyNumberFormat="1" applyFont="1" applyBorder="1" applyAlignment="1">
      <alignment horizontal="center" vertical="center"/>
    </xf>
    <xf numFmtId="0" fontId="14" fillId="0" borderId="9" xfId="1" applyFont="1" applyBorder="1"/>
    <xf numFmtId="0" fontId="14" fillId="0" borderId="9" xfId="1" applyFont="1" applyBorder="1" applyAlignment="1">
      <alignment horizontal="center"/>
    </xf>
    <xf numFmtId="0" fontId="4" fillId="30" borderId="9" xfId="1" applyFont="1" applyFill="1" applyBorder="1" applyAlignment="1">
      <alignment horizontal="center"/>
    </xf>
    <xf numFmtId="0" fontId="13" fillId="0" borderId="0" xfId="1" applyAlignment="1">
      <alignment horizontal="center" vertical="center"/>
    </xf>
    <xf numFmtId="0" fontId="13" fillId="0" borderId="0" xfId="1" applyFill="1" applyBorder="1"/>
    <xf numFmtId="0" fontId="14" fillId="0" borderId="0" xfId="1" applyFont="1" applyFill="1" applyBorder="1" applyAlignment="1">
      <alignment horizontal="center" vertical="center" wrapText="1"/>
    </xf>
    <xf numFmtId="164" fontId="14" fillId="0" borderId="0" xfId="1" applyNumberFormat="1" applyFont="1" applyFill="1" applyBorder="1" applyAlignment="1">
      <alignment horizontal="center" vertical="center"/>
    </xf>
    <xf numFmtId="0" fontId="14" fillId="0" borderId="0" xfId="1" applyFont="1" applyFill="1" applyBorder="1" applyAlignment="1">
      <alignment horizontal="center"/>
    </xf>
    <xf numFmtId="164" fontId="18" fillId="0" borderId="0" xfId="1" applyNumberFormat="1" applyFont="1" applyFill="1" applyBorder="1" applyAlignment="1">
      <alignment horizontal="center" vertical="center"/>
    </xf>
    <xf numFmtId="0" fontId="6" fillId="4" borderId="0" xfId="0" applyFont="1" applyFill="1" applyBorder="1" applyAlignment="1">
      <alignment horizontal="left"/>
    </xf>
    <xf numFmtId="165" fontId="0" fillId="5" borderId="1" xfId="0" applyNumberFormat="1" applyFill="1" applyBorder="1" applyAlignment="1">
      <alignment horizontal="center"/>
    </xf>
    <xf numFmtId="166" fontId="0" fillId="5" borderId="1" xfId="0" applyNumberFormat="1" applyFill="1" applyBorder="1" applyAlignment="1">
      <alignment horizontal="center"/>
    </xf>
    <xf numFmtId="0" fontId="13" fillId="0" borderId="0" xfId="1" applyAlignment="1">
      <alignment horizontal="center"/>
    </xf>
    <xf numFmtId="0" fontId="4" fillId="0" borderId="1" xfId="0" applyFont="1" applyBorder="1" applyAlignment="1" applyProtection="1">
      <alignment horizontal="center"/>
      <protection locked="0"/>
    </xf>
    <xf numFmtId="0" fontId="14" fillId="26" borderId="9" xfId="0" applyFont="1" applyFill="1" applyBorder="1" applyAlignment="1">
      <alignment horizontal="center" vertical="center" wrapText="1"/>
    </xf>
    <xf numFmtId="164" fontId="14" fillId="0" borderId="9" xfId="0" applyNumberFormat="1" applyFont="1" applyBorder="1" applyAlignment="1">
      <alignment horizontal="center" vertical="center"/>
    </xf>
    <xf numFmtId="0" fontId="14" fillId="0" borderId="9" xfId="0" applyFont="1" applyBorder="1" applyAlignment="1">
      <alignment horizontal="center"/>
    </xf>
    <xf numFmtId="164" fontId="18" fillId="0" borderId="9" xfId="0" applyNumberFormat="1" applyFont="1" applyBorder="1" applyAlignment="1">
      <alignment horizontal="center" vertical="center"/>
    </xf>
    <xf numFmtId="2" fontId="13" fillId="0" borderId="9" xfId="1" applyNumberFormat="1" applyBorder="1" applyAlignment="1">
      <alignment horizontal="center"/>
    </xf>
    <xf numFmtId="0" fontId="20" fillId="19" borderId="20" xfId="1" applyFont="1" applyFill="1" applyBorder="1" applyAlignment="1"/>
    <xf numFmtId="0" fontId="20" fillId="19" borderId="21" xfId="1" applyFont="1" applyFill="1" applyBorder="1" applyAlignment="1">
      <alignment horizontal="center"/>
    </xf>
    <xf numFmtId="0" fontId="13" fillId="19" borderId="22" xfId="1" applyFill="1" applyBorder="1" applyAlignment="1">
      <alignment horizontal="center"/>
    </xf>
    <xf numFmtId="0" fontId="20" fillId="19" borderId="22" xfId="1" applyFont="1" applyFill="1" applyBorder="1" applyAlignment="1">
      <alignment horizontal="center"/>
    </xf>
    <xf numFmtId="0" fontId="18" fillId="12" borderId="10" xfId="1" applyFont="1" applyFill="1" applyBorder="1" applyAlignment="1">
      <alignment vertical="center" wrapText="1"/>
    </xf>
    <xf numFmtId="0" fontId="5" fillId="21" borderId="17" xfId="1" applyFont="1" applyFill="1" applyBorder="1" applyAlignment="1">
      <alignment horizontal="center" vertical="center"/>
    </xf>
    <xf numFmtId="0" fontId="5" fillId="22" borderId="17" xfId="1" applyFont="1" applyFill="1" applyBorder="1" applyAlignment="1">
      <alignment horizontal="center" vertical="center"/>
    </xf>
    <xf numFmtId="0" fontId="5" fillId="24" borderId="17" xfId="1" applyFont="1" applyFill="1" applyBorder="1" applyAlignment="1">
      <alignment horizontal="center" vertical="center"/>
    </xf>
    <xf numFmtId="0" fontId="17" fillId="0" borderId="9" xfId="1" applyFont="1" applyBorder="1" applyAlignment="1">
      <alignment horizontal="center"/>
    </xf>
    <xf numFmtId="0" fontId="4" fillId="11" borderId="24" xfId="1" applyFont="1" applyFill="1" applyBorder="1" applyAlignment="1">
      <alignment horizontal="center" vertical="center" wrapText="1"/>
    </xf>
    <xf numFmtId="0" fontId="4" fillId="11" borderId="2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16" fillId="14" borderId="9" xfId="1" applyNumberFormat="1" applyFont="1" applyFill="1" applyBorder="1" applyAlignment="1">
      <alignment horizontal="center" vertical="center"/>
    </xf>
    <xf numFmtId="0" fontId="16" fillId="16" borderId="9" xfId="1" applyNumberFormat="1" applyFont="1" applyFill="1" applyBorder="1" applyAlignment="1">
      <alignment horizontal="center" vertical="center"/>
    </xf>
    <xf numFmtId="0" fontId="16" fillId="15" borderId="9" xfId="1" applyNumberFormat="1" applyFont="1" applyFill="1" applyBorder="1" applyAlignment="1">
      <alignment horizontal="center" vertical="center"/>
    </xf>
    <xf numFmtId="0" fontId="16" fillId="17" borderId="9" xfId="1" applyNumberFormat="1" applyFont="1" applyFill="1" applyBorder="1" applyAlignment="1">
      <alignment horizontal="center" vertical="center"/>
    </xf>
    <xf numFmtId="0" fontId="18" fillId="13" borderId="9" xfId="1" applyNumberFormat="1" applyFont="1" applyFill="1" applyBorder="1" applyAlignment="1" applyProtection="1">
      <alignment horizontal="center" vertical="center"/>
      <protection locked="0"/>
    </xf>
    <xf numFmtId="0" fontId="18" fillId="14" borderId="9" xfId="1" applyNumberFormat="1" applyFont="1" applyFill="1" applyBorder="1" applyAlignment="1" applyProtection="1">
      <alignment horizontal="center" vertical="center"/>
      <protection locked="0"/>
    </xf>
    <xf numFmtId="0" fontId="18" fillId="16" borderId="9" xfId="1" applyNumberFormat="1" applyFont="1" applyFill="1" applyBorder="1" applyAlignment="1" applyProtection="1">
      <alignment horizontal="center" vertical="center"/>
      <protection locked="0"/>
    </xf>
    <xf numFmtId="0" fontId="18" fillId="15" borderId="9" xfId="1" applyNumberFormat="1" applyFont="1" applyFill="1" applyBorder="1" applyAlignment="1" applyProtection="1">
      <alignment horizontal="center" vertical="center"/>
      <protection locked="0"/>
    </xf>
    <xf numFmtId="0" fontId="18" fillId="17" borderId="9" xfId="1" applyNumberFormat="1" applyFont="1" applyFill="1" applyBorder="1" applyAlignment="1" applyProtection="1">
      <alignment horizontal="center" vertical="center"/>
      <protection locked="0"/>
    </xf>
    <xf numFmtId="0" fontId="14" fillId="0" borderId="0" xfId="1" applyFont="1" applyFill="1" applyBorder="1" applyAlignment="1">
      <alignment vertical="center" wrapText="1"/>
    </xf>
    <xf numFmtId="2" fontId="14" fillId="0" borderId="0" xfId="1" applyNumberFormat="1"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center"/>
    </xf>
    <xf numFmtId="0" fontId="26" fillId="0" borderId="0" xfId="0" applyFont="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7" fillId="0" borderId="0" xfId="0" applyFont="1" applyFill="1" applyBorder="1" applyAlignment="1">
      <alignment horizontal="center"/>
    </xf>
    <xf numFmtId="0" fontId="26" fillId="0" borderId="0" xfId="0" applyNumberFormat="1" applyFont="1" applyBorder="1" applyAlignment="1">
      <alignment horizontal="center" vertical="center"/>
    </xf>
    <xf numFmtId="0" fontId="28" fillId="2" borderId="0" xfId="0" applyFont="1" applyFill="1" applyAlignment="1">
      <alignment horizontal="center"/>
    </xf>
    <xf numFmtId="0" fontId="28" fillId="2" borderId="0" xfId="0" applyFont="1" applyFill="1"/>
    <xf numFmtId="0" fontId="7" fillId="2" borderId="0" xfId="0" applyFont="1" applyFill="1" applyBorder="1" applyAlignment="1">
      <alignment horizontal="center"/>
    </xf>
    <xf numFmtId="0" fontId="5" fillId="0" borderId="29" xfId="0" applyFont="1" applyBorder="1" applyAlignment="1" applyProtection="1">
      <alignment horizontal="center"/>
      <protection locked="0"/>
    </xf>
    <xf numFmtId="0" fontId="4" fillId="0" borderId="9" xfId="0" applyFont="1" applyBorder="1" applyAlignment="1">
      <alignment horizontal="center" vertical="center"/>
    </xf>
    <xf numFmtId="0" fontId="19" fillId="2" borderId="0" xfId="0" applyFont="1" applyFill="1"/>
    <xf numFmtId="0" fontId="19" fillId="2" borderId="0" xfId="0" applyFont="1" applyFill="1" applyAlignment="1">
      <alignment horizontal="center" vertical="center" wrapText="1"/>
    </xf>
    <xf numFmtId="0" fontId="14" fillId="2" borderId="0" xfId="1" applyFont="1" applyFill="1" applyBorder="1" applyAlignment="1">
      <alignment vertical="center" wrapText="1"/>
    </xf>
    <xf numFmtId="0" fontId="31" fillId="2" borderId="0" xfId="0" applyFont="1" applyFill="1" applyAlignment="1">
      <alignment vertical="center"/>
    </xf>
    <xf numFmtId="164" fontId="31" fillId="2" borderId="0" xfId="0" applyNumberFormat="1" applyFont="1" applyFill="1"/>
    <xf numFmtId="0" fontId="31" fillId="0" borderId="0" xfId="0" applyFont="1"/>
    <xf numFmtId="0" fontId="4" fillId="9" borderId="5" xfId="0" applyFont="1" applyFill="1" applyBorder="1" applyProtection="1">
      <protection locked="0"/>
    </xf>
    <xf numFmtId="0" fontId="30" fillId="18" borderId="12" xfId="0" applyFont="1" applyFill="1" applyBorder="1" applyAlignment="1"/>
    <xf numFmtId="0" fontId="30" fillId="18" borderId="30" xfId="0" applyFont="1" applyFill="1" applyBorder="1" applyAlignment="1"/>
    <xf numFmtId="0" fontId="30" fillId="18" borderId="31" xfId="0" applyFont="1" applyFill="1" applyBorder="1" applyAlignment="1"/>
    <xf numFmtId="0" fontId="30" fillId="18" borderId="11" xfId="0" applyFont="1" applyFill="1" applyBorder="1" applyAlignment="1"/>
    <xf numFmtId="0" fontId="30" fillId="18" borderId="0" xfId="0" applyFont="1" applyFill="1" applyBorder="1" applyAlignment="1"/>
    <xf numFmtId="0" fontId="30" fillId="18" borderId="10" xfId="0" applyFont="1" applyFill="1" applyBorder="1" applyAlignment="1"/>
    <xf numFmtId="0" fontId="30" fillId="18" borderId="32" xfId="0" applyFont="1" applyFill="1" applyBorder="1" applyAlignment="1"/>
    <xf numFmtId="0" fontId="30" fillId="18" borderId="33" xfId="0" applyFont="1" applyFill="1" applyBorder="1" applyAlignment="1"/>
    <xf numFmtId="0" fontId="30" fillId="18" borderId="34" xfId="0" applyFont="1" applyFill="1" applyBorder="1" applyAlignment="1"/>
    <xf numFmtId="0" fontId="29" fillId="2" borderId="0" xfId="0" applyFont="1" applyFill="1" applyBorder="1" applyAlignment="1">
      <alignment horizontal="center"/>
    </xf>
    <xf numFmtId="0" fontId="0" fillId="0" borderId="29" xfId="0" applyBorder="1" applyAlignment="1">
      <alignment horizontal="center"/>
    </xf>
    <xf numFmtId="0" fontId="32" fillId="0" borderId="9" xfId="0" applyFont="1" applyBorder="1" applyAlignment="1">
      <alignment horizontal="center" vertical="center"/>
    </xf>
    <xf numFmtId="0" fontId="4" fillId="0" borderId="35"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4" fillId="8" borderId="5" xfId="0" applyFont="1" applyFill="1" applyBorder="1" applyProtection="1">
      <protection locked="0"/>
    </xf>
    <xf numFmtId="0" fontId="4" fillId="2" borderId="25" xfId="0" applyFont="1" applyFill="1" applyBorder="1" applyAlignment="1">
      <alignment horizontal="center" vertical="center" wrapText="1"/>
    </xf>
    <xf numFmtId="14" fontId="28" fillId="2" borderId="0" xfId="0" applyNumberFormat="1" applyFont="1" applyFill="1"/>
    <xf numFmtId="14" fontId="33" fillId="0" borderId="0" xfId="1" applyNumberFormat="1" applyFont="1"/>
    <xf numFmtId="14" fontId="12" fillId="0" borderId="0" xfId="1" applyNumberFormat="1" applyFont="1"/>
    <xf numFmtId="14" fontId="10" fillId="2" borderId="0" xfId="1" applyNumberFormat="1" applyFont="1" applyFill="1" applyBorder="1" applyAlignment="1">
      <alignment vertical="center" wrapText="1"/>
    </xf>
    <xf numFmtId="0" fontId="5" fillId="23" borderId="17" xfId="1" applyFont="1" applyFill="1" applyBorder="1" applyAlignment="1">
      <alignment horizontal="center" vertical="center"/>
    </xf>
    <xf numFmtId="0" fontId="4" fillId="8" borderId="1" xfId="0" applyFont="1" applyFill="1" applyBorder="1" applyProtection="1">
      <protection locked="0"/>
    </xf>
    <xf numFmtId="0" fontId="31" fillId="2" borderId="0" xfId="0" applyFont="1" applyFill="1"/>
    <xf numFmtId="0" fontId="34" fillId="2" borderId="0" xfId="0" applyFont="1" applyFill="1" applyBorder="1" applyAlignment="1">
      <alignment horizontal="center"/>
    </xf>
    <xf numFmtId="0" fontId="4" fillId="8" borderId="29" xfId="0" applyFont="1" applyFill="1" applyBorder="1" applyProtection="1">
      <protection locked="0"/>
    </xf>
    <xf numFmtId="0" fontId="4" fillId="2" borderId="9" xfId="0" applyFont="1" applyFill="1" applyBorder="1" applyAlignment="1">
      <alignment horizontal="center" vertical="center"/>
    </xf>
    <xf numFmtId="0" fontId="1" fillId="0" borderId="0" xfId="0" applyFont="1" applyFill="1" applyBorder="1"/>
    <xf numFmtId="0" fontId="19" fillId="0" borderId="0" xfId="0" applyFont="1" applyFill="1" applyBorder="1" applyAlignment="1">
      <alignment horizontal="center"/>
    </xf>
    <xf numFmtId="0" fontId="4" fillId="31" borderId="5" xfId="0" applyFont="1" applyFill="1" applyBorder="1" applyProtection="1">
      <protection locked="0"/>
    </xf>
    <xf numFmtId="0" fontId="0" fillId="33" borderId="0" xfId="0" applyFill="1" applyBorder="1" applyAlignment="1">
      <alignment horizontal="center"/>
    </xf>
    <xf numFmtId="0" fontId="1" fillId="33" borderId="0" xfId="0" applyFont="1" applyFill="1" applyBorder="1" applyAlignment="1">
      <alignment horizontal="center"/>
    </xf>
    <xf numFmtId="0" fontId="19" fillId="33" borderId="4" xfId="0" applyFont="1" applyFill="1" applyBorder="1" applyAlignment="1">
      <alignment horizontal="center"/>
    </xf>
    <xf numFmtId="0" fontId="19" fillId="33" borderId="13" xfId="0" applyFont="1" applyFill="1" applyBorder="1" applyAlignment="1">
      <alignment horizontal="center"/>
    </xf>
    <xf numFmtId="0" fontId="1" fillId="34" borderId="0" xfId="0" applyFont="1" applyFill="1" applyBorder="1" applyAlignment="1">
      <alignment horizontal="center"/>
    </xf>
    <xf numFmtId="0" fontId="1" fillId="35" borderId="0" xfId="0" applyFont="1" applyFill="1" applyBorder="1" applyAlignment="1">
      <alignment horizontal="center"/>
    </xf>
    <xf numFmtId="0" fontId="31" fillId="7" borderId="0" xfId="0" applyFont="1" applyFill="1" applyBorder="1" applyAlignment="1">
      <alignment horizontal="center"/>
    </xf>
    <xf numFmtId="0" fontId="1" fillId="32" borderId="0" xfId="0" applyFont="1" applyFill="1" applyBorder="1" applyAlignment="1">
      <alignment horizontal="center"/>
    </xf>
    <xf numFmtId="0" fontId="1" fillId="2" borderId="0" xfId="0" applyFont="1" applyFill="1" applyBorder="1" applyAlignment="1">
      <alignment horizontal="center"/>
    </xf>
    <xf numFmtId="0" fontId="0" fillId="36" borderId="0" xfId="0" applyFill="1" applyAlignment="1">
      <alignment horizontal="center"/>
    </xf>
    <xf numFmtId="0" fontId="0" fillId="35" borderId="0" xfId="0" applyFill="1" applyAlignment="1">
      <alignment horizontal="center"/>
    </xf>
    <xf numFmtId="0" fontId="0" fillId="34" borderId="0" xfId="0" applyFill="1" applyAlignment="1">
      <alignment horizontal="center"/>
    </xf>
    <xf numFmtId="0" fontId="0" fillId="32" borderId="0" xfId="0" applyFill="1" applyAlignment="1">
      <alignment horizontal="center"/>
    </xf>
    <xf numFmtId="0" fontId="0" fillId="7" borderId="0" xfId="0" applyFill="1" applyAlignment="1">
      <alignment horizontal="center"/>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8" fillId="6" borderId="2" xfId="0" applyFont="1" applyFill="1" applyBorder="1" applyAlignment="1" applyProtection="1">
      <alignment horizontal="left"/>
      <protection locked="0"/>
    </xf>
    <xf numFmtId="0" fontId="8" fillId="6" borderId="3" xfId="0" applyFont="1" applyFill="1" applyBorder="1" applyAlignment="1" applyProtection="1">
      <alignment horizontal="left"/>
      <protection locked="0"/>
    </xf>
    <xf numFmtId="0" fontId="9" fillId="6" borderId="2" xfId="0" applyFont="1" applyFill="1" applyBorder="1" applyAlignment="1">
      <alignment horizontal="center"/>
    </xf>
    <xf numFmtId="0" fontId="9" fillId="6" borderId="3" xfId="0" applyFont="1" applyFill="1" applyBorder="1" applyAlignment="1">
      <alignment horizontal="center"/>
    </xf>
    <xf numFmtId="0" fontId="2" fillId="0" borderId="1" xfId="0" applyFont="1" applyFill="1" applyBorder="1" applyAlignment="1">
      <alignment horizontal="center" vertical="center"/>
    </xf>
    <xf numFmtId="0" fontId="0" fillId="7" borderId="12"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2" fillId="0" borderId="2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14" fillId="11" borderId="24" xfId="1" applyFont="1" applyFill="1" applyBorder="1" applyAlignment="1">
      <alignment horizontal="center" vertical="center"/>
    </xf>
    <xf numFmtId="0" fontId="14" fillId="11" borderId="0" xfId="1" applyFont="1" applyFill="1" applyBorder="1" applyAlignment="1">
      <alignment horizontal="center" vertical="center"/>
    </xf>
    <xf numFmtId="0" fontId="14" fillId="11" borderId="23" xfId="1" applyFont="1" applyFill="1" applyBorder="1" applyAlignment="1">
      <alignment horizontal="center" vertical="center"/>
    </xf>
    <xf numFmtId="0" fontId="14" fillId="11" borderId="11" xfId="1" applyFont="1" applyFill="1" applyBorder="1" applyAlignment="1">
      <alignment horizontal="center" vertical="center"/>
    </xf>
    <xf numFmtId="0" fontId="14" fillId="10" borderId="2" xfId="1" applyFont="1" applyFill="1" applyBorder="1" applyAlignment="1">
      <alignment horizontal="center" vertical="center"/>
    </xf>
    <xf numFmtId="0" fontId="14" fillId="10" borderId="6" xfId="1" applyFont="1" applyFill="1" applyBorder="1" applyAlignment="1">
      <alignment horizontal="center" vertical="center"/>
    </xf>
    <xf numFmtId="0" fontId="14" fillId="10" borderId="3" xfId="1" applyFont="1" applyFill="1" applyBorder="1" applyAlignment="1">
      <alignment horizontal="center" vertical="center"/>
    </xf>
    <xf numFmtId="0" fontId="14" fillId="11" borderId="10" xfId="1" applyFont="1" applyFill="1" applyBorder="1" applyAlignment="1">
      <alignment horizontal="center" vertical="center"/>
    </xf>
    <xf numFmtId="0" fontId="5" fillId="21" borderId="17" xfId="1" applyFont="1" applyFill="1" applyBorder="1" applyAlignment="1">
      <alignment horizontal="center" vertical="center"/>
    </xf>
    <xf numFmtId="0" fontId="5" fillId="22" borderId="17" xfId="1" applyFont="1" applyFill="1" applyBorder="1" applyAlignment="1">
      <alignment horizontal="center" vertical="center"/>
    </xf>
    <xf numFmtId="0" fontId="5" fillId="23" borderId="17" xfId="1" applyFont="1" applyFill="1" applyBorder="1" applyAlignment="1">
      <alignment horizontal="center" vertical="center"/>
    </xf>
    <xf numFmtId="0" fontId="5" fillId="24" borderId="17" xfId="1" applyFont="1" applyFill="1" applyBorder="1" applyAlignment="1">
      <alignment horizontal="center" vertical="center"/>
    </xf>
    <xf numFmtId="0" fontId="18" fillId="0" borderId="9" xfId="1" applyFont="1" applyBorder="1" applyAlignment="1">
      <alignment horizontal="center" vertical="center"/>
    </xf>
    <xf numFmtId="0" fontId="22" fillId="10" borderId="12" xfId="1" applyFont="1" applyFill="1" applyBorder="1" applyAlignment="1">
      <alignment horizontal="center" vertical="center"/>
    </xf>
    <xf numFmtId="0" fontId="22" fillId="10" borderId="7" xfId="1" applyFont="1" applyFill="1" applyBorder="1" applyAlignment="1">
      <alignment horizontal="center" vertical="center"/>
    </xf>
    <xf numFmtId="0" fontId="24" fillId="27" borderId="2" xfId="0" applyFont="1" applyFill="1" applyBorder="1" applyAlignment="1">
      <alignment horizontal="center" vertical="center" wrapText="1"/>
    </xf>
    <xf numFmtId="0" fontId="24" fillId="27" borderId="6" xfId="0" applyFont="1" applyFill="1" applyBorder="1" applyAlignment="1">
      <alignment horizontal="center" vertical="center" wrapText="1"/>
    </xf>
    <xf numFmtId="0" fontId="24" fillId="27" borderId="3" xfId="0" applyFont="1" applyFill="1" applyBorder="1" applyAlignment="1">
      <alignment horizontal="center" vertical="center" wrapText="1"/>
    </xf>
    <xf numFmtId="0" fontId="25" fillId="27" borderId="2" xfId="1" applyFont="1" applyFill="1" applyBorder="1" applyAlignment="1">
      <alignment horizontal="center" vertical="center" wrapText="1"/>
    </xf>
    <xf numFmtId="0" fontId="25" fillId="27" borderId="6" xfId="1" applyFont="1" applyFill="1" applyBorder="1" applyAlignment="1">
      <alignment horizontal="center" vertical="center" wrapText="1"/>
    </xf>
    <xf numFmtId="0" fontId="25" fillId="27" borderId="3" xfId="1" applyFont="1" applyFill="1" applyBorder="1" applyAlignment="1">
      <alignment horizontal="center" vertical="center" wrapText="1"/>
    </xf>
    <xf numFmtId="0" fontId="13" fillId="0" borderId="25" xfId="1" applyBorder="1" applyAlignment="1">
      <alignment horizontal="left" vertical="center" wrapText="1"/>
    </xf>
    <xf numFmtId="0" fontId="13" fillId="0" borderId="26" xfId="1" applyBorder="1" applyAlignment="1">
      <alignment horizontal="left" vertical="center" wrapText="1"/>
    </xf>
  </cellXfs>
  <cellStyles count="2">
    <cellStyle name="Normal" xfId="0" builtinId="0"/>
    <cellStyle name="Normal 2" xfId="1"/>
  </cellStyles>
  <dxfs count="124">
    <dxf>
      <font>
        <color theme="1"/>
      </font>
      <fill>
        <patternFill>
          <bgColor theme="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1"/>
      </font>
      <fill>
        <patternFill>
          <bgColor theme="1"/>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auto="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auto="1"/>
      </font>
      <fill>
        <patternFill>
          <bgColor theme="1"/>
        </patternFill>
      </fill>
    </dxf>
    <dxf>
      <font>
        <b/>
        <i val="0"/>
        <color rgb="FFFF0000"/>
      </font>
      <fill>
        <patternFill>
          <bgColor rgb="FF002060"/>
        </patternFill>
      </fill>
    </dxf>
    <dxf>
      <font>
        <color theme="1"/>
      </font>
      <fill>
        <patternFill>
          <bgColor theme="1"/>
        </patternFill>
      </fill>
    </dxf>
    <dxf>
      <font>
        <b/>
        <i val="0"/>
        <color rgb="FFFF0000"/>
      </font>
      <fill>
        <patternFill>
          <bgColor rgb="FF002060"/>
        </patternFill>
      </fill>
    </dxf>
    <dxf>
      <font>
        <color theme="1"/>
      </font>
      <fill>
        <patternFill>
          <bgColor theme="1"/>
        </patternFill>
      </fill>
    </dxf>
    <dxf>
      <fill>
        <patternFill>
          <bgColor rgb="FF00FFFF"/>
        </patternFill>
      </fill>
    </dxf>
    <dxf>
      <fill>
        <patternFill>
          <bgColor rgb="FF00FFFF"/>
        </patternFill>
      </fill>
    </dxf>
    <dxf>
      <fill>
        <patternFill>
          <bgColor rgb="FFFFFF00"/>
        </patternFill>
      </fill>
    </dxf>
    <dxf>
      <fill>
        <patternFill>
          <bgColor theme="0" tint="-0.49998474074526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theme="0"/>
        </patternFill>
      </fill>
    </dxf>
    <dxf>
      <fill>
        <patternFill>
          <bgColor rgb="FF92D050"/>
        </patternFill>
      </fill>
    </dxf>
    <dxf>
      <fill>
        <patternFill>
          <bgColor theme="0" tint="-0.49998474074526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theme="0"/>
        </patternFill>
      </fill>
    </dxf>
    <dxf>
      <fill>
        <patternFill>
          <bgColor rgb="FF92D050"/>
        </patternFill>
      </fill>
    </dxf>
    <dxf>
      <fill>
        <patternFill>
          <bgColor theme="0" tint="-0.499984740745262"/>
        </patternFill>
      </fill>
    </dxf>
    <dxf>
      <border>
        <left style="thin">
          <color auto="1"/>
        </left>
        <right style="thin">
          <color auto="1"/>
        </right>
        <top style="thin">
          <color auto="1"/>
        </top>
        <bottom style="thin">
          <color auto="1"/>
        </bottom>
        <vertical/>
        <horizontal/>
      </border>
    </dxf>
    <dxf>
      <fill>
        <patternFill>
          <bgColor theme="0"/>
        </patternFill>
      </fill>
    </dxf>
    <dxf>
      <fill>
        <patternFill>
          <bgColor rgb="FF92D050"/>
        </patternFill>
      </fill>
    </dxf>
    <dxf>
      <border>
        <left style="thin">
          <color auto="1"/>
        </left>
        <right style="thin">
          <color auto="1"/>
        </right>
        <top style="thin">
          <color auto="1"/>
        </top>
        <bottom style="thin">
          <color auto="1"/>
        </bottom>
        <vertical/>
        <horizontal/>
      </border>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365760</xdr:colOff>
          <xdr:row>12</xdr:row>
          <xdr:rowOff>45720</xdr:rowOff>
        </xdr:from>
        <xdr:to>
          <xdr:col>4</xdr:col>
          <xdr:colOff>830580</xdr:colOff>
          <xdr:row>15</xdr:row>
          <xdr:rowOff>182880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Effacer la liste précédente et les équipes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17</xdr:row>
          <xdr:rowOff>38100</xdr:rowOff>
        </xdr:from>
        <xdr:to>
          <xdr:col>4</xdr:col>
          <xdr:colOff>838200</xdr:colOff>
          <xdr:row>21</xdr:row>
          <xdr:rowOff>22860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Recap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22</xdr:row>
          <xdr:rowOff>30480</xdr:rowOff>
        </xdr:from>
        <xdr:to>
          <xdr:col>4</xdr:col>
          <xdr:colOff>807720</xdr:colOff>
          <xdr:row>26</xdr:row>
          <xdr:rowOff>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Classement Joueurs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327660</xdr:colOff>
          <xdr:row>21</xdr:row>
          <xdr:rowOff>38100</xdr:rowOff>
        </xdr:from>
        <xdr:to>
          <xdr:col>8</xdr:col>
          <xdr:colOff>1249680</xdr:colOff>
          <xdr:row>23</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Effacer scores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327660</xdr:colOff>
          <xdr:row>21</xdr:row>
          <xdr:rowOff>38100</xdr:rowOff>
        </xdr:from>
        <xdr:to>
          <xdr:col>8</xdr:col>
          <xdr:colOff>1249680</xdr:colOff>
          <xdr:row>23</xdr:row>
          <xdr:rowOff>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Effacer scores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327660</xdr:colOff>
          <xdr:row>21</xdr:row>
          <xdr:rowOff>38100</xdr:rowOff>
        </xdr:from>
        <xdr:to>
          <xdr:col>8</xdr:col>
          <xdr:colOff>1249680</xdr:colOff>
          <xdr:row>23</xdr:row>
          <xdr:rowOff>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Effacer scores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327660</xdr:colOff>
          <xdr:row>21</xdr:row>
          <xdr:rowOff>38100</xdr:rowOff>
        </xdr:from>
        <xdr:to>
          <xdr:col>8</xdr:col>
          <xdr:colOff>1249680</xdr:colOff>
          <xdr:row>23</xdr:row>
          <xdr:rowOff>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Effacer scores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220980</xdr:colOff>
          <xdr:row>14</xdr:row>
          <xdr:rowOff>22860</xdr:rowOff>
        </xdr:from>
        <xdr:to>
          <xdr:col>23</xdr:col>
          <xdr:colOff>708660</xdr:colOff>
          <xdr:row>18</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Retour Liste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198120</xdr:colOff>
          <xdr:row>20</xdr:row>
          <xdr:rowOff>121920</xdr:rowOff>
        </xdr:from>
        <xdr:to>
          <xdr:col>23</xdr:col>
          <xdr:colOff>716280</xdr:colOff>
          <xdr:row>24</xdr:row>
          <xdr:rowOff>83820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Classement Joueurs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76200</xdr:colOff>
          <xdr:row>12</xdr:row>
          <xdr:rowOff>121920</xdr:rowOff>
        </xdr:from>
        <xdr:to>
          <xdr:col>35</xdr:col>
          <xdr:colOff>533400</xdr:colOff>
          <xdr:row>14</xdr:row>
          <xdr:rowOff>60960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Retour Liste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33</xdr:col>
          <xdr:colOff>419100</xdr:colOff>
          <xdr:row>15</xdr:row>
          <xdr:rowOff>236220</xdr:rowOff>
        </xdr:from>
        <xdr:to>
          <xdr:col>35</xdr:col>
          <xdr:colOff>365760</xdr:colOff>
          <xdr:row>18</xdr:row>
          <xdr:rowOff>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1" i="0" u="none" strike="noStrike" baseline="0">
                  <a:solidFill>
                    <a:srgbClr val="000000"/>
                  </a:solidFill>
                  <a:latin typeface="Arial"/>
                  <a:cs typeface="Arial"/>
                </a:rPr>
                <a:t>Recap</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boureau\Downloads\3-TOURNOI-DE-PETANQUE-INTERCLUBS%20triplettes-3sections%20original%20VIA31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boureau\Downloads\EssaimacroTOURNOI-DE-PETANQUE-INTERCLUBS%20triplettes_tireurs-par-formules_pointeurs-aleatoire.verifdoublons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boureau\Downloads\TOURNOI-DE-PETANQUE-INTERCLUBS%20triplettes_tireurs-par-formules_pointeurs-aleato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Partie 1"/>
      <sheetName val="Partie 2"/>
      <sheetName val="Partie 3"/>
      <sheetName val="Partie 4"/>
      <sheetName val="Partie 5"/>
      <sheetName val="Recap"/>
      <sheetName val="Classement"/>
    </sheetNames>
    <sheetDataSet>
      <sheetData sheetId="0">
        <row r="7">
          <cell r="I7" t="str">
            <v>AA</v>
          </cell>
        </row>
        <row r="8">
          <cell r="I8" t="str">
            <v>AB</v>
          </cell>
        </row>
        <row r="9">
          <cell r="I9" t="str">
            <v>AC</v>
          </cell>
        </row>
        <row r="10">
          <cell r="I10" t="str">
            <v>AD</v>
          </cell>
        </row>
        <row r="11">
          <cell r="I11" t="str">
            <v>AE</v>
          </cell>
        </row>
        <row r="12">
          <cell r="I12" t="str">
            <v>AF</v>
          </cell>
        </row>
        <row r="13">
          <cell r="I13" t="str">
            <v>AG</v>
          </cell>
        </row>
        <row r="14">
          <cell r="I14" t="str">
            <v>AH</v>
          </cell>
        </row>
        <row r="15">
          <cell r="I15" t="str">
            <v>AI</v>
          </cell>
        </row>
        <row r="16">
          <cell r="I16" t="str">
            <v>AJ</v>
          </cell>
        </row>
        <row r="17">
          <cell r="I17" t="str">
            <v>AK</v>
          </cell>
        </row>
        <row r="18">
          <cell r="I18" t="str">
            <v>AL</v>
          </cell>
        </row>
        <row r="19">
          <cell r="I19" t="str">
            <v>AM</v>
          </cell>
        </row>
        <row r="20">
          <cell r="I20" t="str">
            <v>AN</v>
          </cell>
        </row>
        <row r="21">
          <cell r="I21" t="str">
            <v>AO</v>
          </cell>
        </row>
        <row r="22">
          <cell r="I22" t="str">
            <v>AP</v>
          </cell>
        </row>
        <row r="23">
          <cell r="I23" t="str">
            <v>AQ</v>
          </cell>
        </row>
        <row r="24">
          <cell r="I24" t="str">
            <v>AR</v>
          </cell>
        </row>
        <row r="25">
          <cell r="I25" t="str">
            <v>AS</v>
          </cell>
        </row>
        <row r="26">
          <cell r="I26" t="str">
            <v>AT</v>
          </cell>
        </row>
        <row r="27">
          <cell r="I27" t="str">
            <v>AU</v>
          </cell>
        </row>
        <row r="28">
          <cell r="I28" t="str">
            <v>AV</v>
          </cell>
        </row>
        <row r="29">
          <cell r="I29" t="str">
            <v>AW</v>
          </cell>
        </row>
        <row r="30">
          <cell r="I30" t="str">
            <v>AX</v>
          </cell>
        </row>
        <row r="31">
          <cell r="I31" t="str">
            <v>AY</v>
          </cell>
        </row>
        <row r="32">
          <cell r="I32" t="str">
            <v>AZ</v>
          </cell>
        </row>
        <row r="33">
          <cell r="I33" t="str">
            <v>BA</v>
          </cell>
        </row>
        <row r="34">
          <cell r="I34" t="str">
            <v>BB</v>
          </cell>
        </row>
        <row r="35">
          <cell r="I35" t="str">
            <v>BC</v>
          </cell>
        </row>
        <row r="36">
          <cell r="I36" t="str">
            <v>BD</v>
          </cell>
        </row>
        <row r="37">
          <cell r="I37" t="str">
            <v>BE</v>
          </cell>
        </row>
        <row r="38">
          <cell r="I38" t="str">
            <v>BF</v>
          </cell>
        </row>
        <row r="39">
          <cell r="I39" t="str">
            <v>BG</v>
          </cell>
        </row>
        <row r="40">
          <cell r="I40" t="str">
            <v>BH</v>
          </cell>
        </row>
        <row r="41">
          <cell r="I41" t="str">
            <v>BI</v>
          </cell>
        </row>
        <row r="42">
          <cell r="I42" t="str">
            <v>BJ</v>
          </cell>
        </row>
        <row r="43">
          <cell r="I43" t="str">
            <v>BK</v>
          </cell>
        </row>
        <row r="44">
          <cell r="I44" t="str">
            <v>BL</v>
          </cell>
        </row>
        <row r="45">
          <cell r="I45" t="str">
            <v>BM</v>
          </cell>
        </row>
        <row r="46">
          <cell r="I46" t="str">
            <v>BN</v>
          </cell>
        </row>
        <row r="47">
          <cell r="I47" t="str">
            <v>BO</v>
          </cell>
        </row>
        <row r="48">
          <cell r="I48" t="str">
            <v>BP</v>
          </cell>
        </row>
        <row r="49">
          <cell r="I49" t="str">
            <v>BQ</v>
          </cell>
        </row>
        <row r="50">
          <cell r="I50" t="str">
            <v>BR</v>
          </cell>
        </row>
        <row r="51">
          <cell r="I51" t="str">
            <v>BS</v>
          </cell>
        </row>
        <row r="52">
          <cell r="I52" t="str">
            <v>BT</v>
          </cell>
        </row>
        <row r="53">
          <cell r="I53" t="str">
            <v>BU</v>
          </cell>
        </row>
        <row r="54">
          <cell r="I54" t="str">
            <v>BV</v>
          </cell>
        </row>
        <row r="55">
          <cell r="I55" t="str">
            <v>BW</v>
          </cell>
        </row>
        <row r="56">
          <cell r="I56" t="str">
            <v>BX</v>
          </cell>
        </row>
        <row r="57">
          <cell r="I57" t="str">
            <v>BY</v>
          </cell>
        </row>
        <row r="58">
          <cell r="I58" t="str">
            <v>BZ</v>
          </cell>
        </row>
        <row r="59">
          <cell r="I59" t="str">
            <v>CA</v>
          </cell>
        </row>
        <row r="60">
          <cell r="I60" t="str">
            <v>CB</v>
          </cell>
        </row>
        <row r="61">
          <cell r="I61" t="str">
            <v>CC</v>
          </cell>
        </row>
        <row r="62">
          <cell r="I62" t="str">
            <v>CD</v>
          </cell>
        </row>
        <row r="63">
          <cell r="I63" t="str">
            <v>CE</v>
          </cell>
        </row>
        <row r="64">
          <cell r="I64" t="str">
            <v>CF</v>
          </cell>
        </row>
        <row r="65">
          <cell r="I65" t="str">
            <v>CG</v>
          </cell>
        </row>
        <row r="66">
          <cell r="I66" t="str">
            <v>CH</v>
          </cell>
        </row>
        <row r="67">
          <cell r="I67" t="str">
            <v>CI</v>
          </cell>
        </row>
        <row r="68">
          <cell r="I68" t="str">
            <v>CJ</v>
          </cell>
        </row>
        <row r="69">
          <cell r="I69" t="str">
            <v>CK</v>
          </cell>
        </row>
        <row r="70">
          <cell r="I70" t="str">
            <v>CL</v>
          </cell>
        </row>
        <row r="71">
          <cell r="I71" t="str">
            <v>CM</v>
          </cell>
        </row>
        <row r="72">
          <cell r="I72" t="str">
            <v>CN</v>
          </cell>
        </row>
        <row r="73">
          <cell r="I73" t="str">
            <v>CO</v>
          </cell>
        </row>
        <row r="74">
          <cell r="I74" t="str">
            <v>CP</v>
          </cell>
        </row>
        <row r="75">
          <cell r="I75" t="str">
            <v>CQ</v>
          </cell>
        </row>
        <row r="76">
          <cell r="I76" t="str">
            <v>CR</v>
          </cell>
        </row>
        <row r="77">
          <cell r="I77" t="str">
            <v>CS</v>
          </cell>
        </row>
        <row r="78">
          <cell r="I78" t="str">
            <v>CT</v>
          </cell>
        </row>
        <row r="79">
          <cell r="I79" t="str">
            <v>CU</v>
          </cell>
        </row>
        <row r="80">
          <cell r="I80" t="str">
            <v>CV</v>
          </cell>
        </row>
        <row r="81">
          <cell r="I81" t="str">
            <v>CW</v>
          </cell>
        </row>
        <row r="82">
          <cell r="I82" t="str">
            <v>CX</v>
          </cell>
        </row>
        <row r="83">
          <cell r="I83" t="str">
            <v>CY</v>
          </cell>
        </row>
        <row r="84">
          <cell r="I84" t="str">
            <v>CZ</v>
          </cell>
        </row>
        <row r="85">
          <cell r="I85" t="str">
            <v>DA</v>
          </cell>
        </row>
        <row r="86">
          <cell r="I86" t="str">
            <v>DB</v>
          </cell>
        </row>
        <row r="87">
          <cell r="I87" t="str">
            <v>DC</v>
          </cell>
        </row>
        <row r="88">
          <cell r="I88" t="str">
            <v>DD</v>
          </cell>
        </row>
        <row r="89">
          <cell r="I89" t="str">
            <v>DE</v>
          </cell>
        </row>
        <row r="90">
          <cell r="I90" t="str">
            <v>DF</v>
          </cell>
        </row>
        <row r="91">
          <cell r="I91" t="str">
            <v>DG</v>
          </cell>
        </row>
        <row r="92">
          <cell r="I92" t="str">
            <v>DH</v>
          </cell>
        </row>
        <row r="93">
          <cell r="I93" t="str">
            <v>DI</v>
          </cell>
        </row>
        <row r="94">
          <cell r="I94" t="str">
            <v>DJ</v>
          </cell>
        </row>
        <row r="95">
          <cell r="I95" t="str">
            <v>DK</v>
          </cell>
        </row>
        <row r="96">
          <cell r="I96" t="str">
            <v>DL</v>
          </cell>
        </row>
        <row r="97">
          <cell r="I97" t="str">
            <v>DM</v>
          </cell>
        </row>
        <row r="98">
          <cell r="I98" t="str">
            <v>DN</v>
          </cell>
        </row>
        <row r="99">
          <cell r="I99" t="str">
            <v>DO</v>
          </cell>
        </row>
        <row r="100">
          <cell r="I100" t="str">
            <v>DP</v>
          </cell>
        </row>
        <row r="101">
          <cell r="I101" t="str">
            <v>DQ</v>
          </cell>
        </row>
        <row r="102">
          <cell r="I102" t="str">
            <v>DR</v>
          </cell>
        </row>
        <row r="103">
          <cell r="I103" t="str">
            <v>DS</v>
          </cell>
        </row>
        <row r="104">
          <cell r="I104" t="str">
            <v>DT</v>
          </cell>
        </row>
        <row r="105">
          <cell r="I105" t="str">
            <v>DU</v>
          </cell>
        </row>
        <row r="106">
          <cell r="I106" t="str">
            <v>DV</v>
          </cell>
        </row>
        <row r="107">
          <cell r="I107" t="str">
            <v>DW</v>
          </cell>
        </row>
        <row r="108">
          <cell r="I108" t="str">
            <v>DX</v>
          </cell>
        </row>
        <row r="109">
          <cell r="I109" t="str">
            <v>DY</v>
          </cell>
        </row>
        <row r="110">
          <cell r="I110" t="str">
            <v>DZ</v>
          </cell>
        </row>
        <row r="111">
          <cell r="I111" t="str">
            <v>EA</v>
          </cell>
        </row>
        <row r="112">
          <cell r="I112" t="str">
            <v>EB</v>
          </cell>
        </row>
        <row r="113">
          <cell r="I113" t="str">
            <v>EC</v>
          </cell>
        </row>
        <row r="114">
          <cell r="I114" t="str">
            <v>ED</v>
          </cell>
        </row>
        <row r="115">
          <cell r="I115" t="str">
            <v>EE</v>
          </cell>
        </row>
        <row r="116">
          <cell r="I116" t="str">
            <v>EF</v>
          </cell>
        </row>
        <row r="117">
          <cell r="I117" t="str">
            <v>EG</v>
          </cell>
        </row>
        <row r="118">
          <cell r="I118" t="str">
            <v>EH</v>
          </cell>
        </row>
        <row r="119">
          <cell r="I119" t="str">
            <v>EI</v>
          </cell>
        </row>
        <row r="120">
          <cell r="I120" t="str">
            <v>EJ</v>
          </cell>
        </row>
        <row r="121">
          <cell r="I121" t="str">
            <v>EK</v>
          </cell>
        </row>
        <row r="122">
          <cell r="I122" t="str">
            <v>EL</v>
          </cell>
        </row>
        <row r="123">
          <cell r="I123" t="str">
            <v>EM</v>
          </cell>
        </row>
        <row r="124">
          <cell r="I124" t="str">
            <v>EN</v>
          </cell>
        </row>
        <row r="125">
          <cell r="I125" t="str">
            <v>EO</v>
          </cell>
        </row>
        <row r="126">
          <cell r="I126" t="str">
            <v>EP</v>
          </cell>
        </row>
        <row r="127">
          <cell r="I127" t="str">
            <v>EQ</v>
          </cell>
        </row>
        <row r="128">
          <cell r="I128" t="str">
            <v>ER</v>
          </cell>
        </row>
        <row r="129">
          <cell r="I129" t="str">
            <v>ES</v>
          </cell>
        </row>
        <row r="130">
          <cell r="I130" t="str">
            <v>ET</v>
          </cell>
        </row>
        <row r="131">
          <cell r="I131" t="str">
            <v>EU</v>
          </cell>
        </row>
        <row r="132">
          <cell r="I132" t="str">
            <v>EV</v>
          </cell>
        </row>
      </sheetData>
      <sheetData sheetId="1"/>
      <sheetData sheetId="2"/>
      <sheetData sheetId="3"/>
      <sheetData sheetId="4"/>
      <sheetData sheetId="5"/>
      <sheetData sheetId="6"/>
      <sheetData sheetId="7">
        <row r="2">
          <cell r="AD2" t="str">
            <v>A</v>
          </cell>
          <cell r="AE2" t="str">
            <v>B</v>
          </cell>
          <cell r="AF2" t="str">
            <v>C</v>
          </cell>
          <cell r="AG2" t="str">
            <v>D</v>
          </cell>
          <cell r="AH2" t="str">
            <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Partie 1"/>
      <sheetName val="Partie 2"/>
      <sheetName val="Partie 3"/>
      <sheetName val="Partie 4"/>
      <sheetName val="Partie 5"/>
      <sheetName val="Recap"/>
      <sheetName val="Classement"/>
      <sheetName val="EssaimacroTOURNOI-DE-PETANQUE-I"/>
    </sheetNames>
    <sheetDataSet>
      <sheetData sheetId="0">
        <row r="7">
          <cell r="I7" t="str">
            <v>T1</v>
          </cell>
        </row>
        <row r="8">
          <cell r="I8" t="str">
            <v>T2</v>
          </cell>
        </row>
        <row r="9">
          <cell r="I9" t="str">
            <v>T3</v>
          </cell>
        </row>
        <row r="10">
          <cell r="I10" t="str">
            <v>T4</v>
          </cell>
        </row>
        <row r="11">
          <cell r="I11" t="str">
            <v>T5</v>
          </cell>
        </row>
        <row r="12">
          <cell r="I12" t="str">
            <v>T6</v>
          </cell>
        </row>
        <row r="13">
          <cell r="I13" t="str">
            <v>T7</v>
          </cell>
        </row>
        <row r="14">
          <cell r="I14" t="str">
            <v>T8</v>
          </cell>
        </row>
        <row r="15">
          <cell r="I15" t="str">
            <v>T9</v>
          </cell>
        </row>
        <row r="16">
          <cell r="I16" t="str">
            <v>T10</v>
          </cell>
        </row>
        <row r="17">
          <cell r="I17" t="str">
            <v>T11</v>
          </cell>
        </row>
        <row r="18">
          <cell r="I18" t="str">
            <v>T12</v>
          </cell>
        </row>
        <row r="19">
          <cell r="I19" t="str">
            <v>T13</v>
          </cell>
        </row>
        <row r="20">
          <cell r="I20" t="str">
            <v>T14</v>
          </cell>
        </row>
        <row r="21">
          <cell r="I21" t="str">
            <v>T15</v>
          </cell>
        </row>
        <row r="22">
          <cell r="I22" t="str">
            <v>T16</v>
          </cell>
        </row>
        <row r="23">
          <cell r="I23" t="str">
            <v>T17</v>
          </cell>
        </row>
        <row r="24">
          <cell r="I24" t="str">
            <v>T18</v>
          </cell>
        </row>
        <row r="25">
          <cell r="I25" t="str">
            <v>T19</v>
          </cell>
        </row>
        <row r="26">
          <cell r="I26" t="str">
            <v>T20</v>
          </cell>
        </row>
        <row r="27">
          <cell r="I27" t="str">
            <v>T21</v>
          </cell>
        </row>
        <row r="28">
          <cell r="I28" t="str">
            <v>T22</v>
          </cell>
        </row>
        <row r="29">
          <cell r="I29" t="str">
            <v>T23</v>
          </cell>
        </row>
        <row r="30">
          <cell r="I30" t="str">
            <v>T24</v>
          </cell>
        </row>
        <row r="31">
          <cell r="I31" t="str">
            <v>T25</v>
          </cell>
        </row>
        <row r="32">
          <cell r="I32" t="str">
            <v>T26</v>
          </cell>
        </row>
        <row r="33">
          <cell r="I33" t="str">
            <v>T27</v>
          </cell>
        </row>
        <row r="34">
          <cell r="I34" t="str">
            <v>T28</v>
          </cell>
        </row>
        <row r="35">
          <cell r="I35" t="str">
            <v>T29</v>
          </cell>
        </row>
        <row r="36">
          <cell r="I36" t="str">
            <v>T30</v>
          </cell>
        </row>
        <row r="37">
          <cell r="I37" t="str">
            <v>T31</v>
          </cell>
        </row>
        <row r="38">
          <cell r="I38" t="str">
            <v>T32</v>
          </cell>
        </row>
        <row r="39">
          <cell r="I39" t="str">
            <v>T33</v>
          </cell>
        </row>
        <row r="40">
          <cell r="I40" t="str">
            <v>T34</v>
          </cell>
        </row>
        <row r="41">
          <cell r="I41" t="str">
            <v>T35</v>
          </cell>
        </row>
        <row r="42">
          <cell r="I42" t="str">
            <v>T36</v>
          </cell>
        </row>
        <row r="43">
          <cell r="I43" t="str">
            <v>T37</v>
          </cell>
        </row>
        <row r="44">
          <cell r="I44" t="str">
            <v>T38</v>
          </cell>
        </row>
        <row r="45">
          <cell r="I45" t="str">
            <v>T39</v>
          </cell>
        </row>
        <row r="46">
          <cell r="I46" t="str">
            <v>T40</v>
          </cell>
        </row>
        <row r="47">
          <cell r="I47" t="str">
            <v>T41</v>
          </cell>
        </row>
        <row r="48">
          <cell r="I48" t="str">
            <v>T42</v>
          </cell>
        </row>
        <row r="49">
          <cell r="I49" t="str">
            <v>T43</v>
          </cell>
        </row>
        <row r="50">
          <cell r="I50" t="str">
            <v>T44</v>
          </cell>
        </row>
        <row r="51">
          <cell r="I51" t="str">
            <v>T45</v>
          </cell>
        </row>
        <row r="52">
          <cell r="I52" t="str">
            <v>T46</v>
          </cell>
        </row>
        <row r="53">
          <cell r="I53" t="str">
            <v>T47</v>
          </cell>
        </row>
        <row r="54">
          <cell r="I54" t="str">
            <v>T48</v>
          </cell>
        </row>
        <row r="55">
          <cell r="I55" t="str">
            <v>T49</v>
          </cell>
        </row>
        <row r="56">
          <cell r="I56" t="str">
            <v>T50</v>
          </cell>
        </row>
        <row r="57">
          <cell r="I57" t="str">
            <v>T51</v>
          </cell>
        </row>
        <row r="58">
          <cell r="I58" t="str">
            <v>T52</v>
          </cell>
        </row>
        <row r="59">
          <cell r="I59" t="str">
            <v>T53</v>
          </cell>
        </row>
        <row r="60">
          <cell r="I60" t="str">
            <v>T54</v>
          </cell>
        </row>
        <row r="61">
          <cell r="I61" t="str">
            <v>T55</v>
          </cell>
        </row>
        <row r="62">
          <cell r="I62" t="str">
            <v>T56</v>
          </cell>
        </row>
        <row r="63">
          <cell r="I63" t="str">
            <v>T57</v>
          </cell>
        </row>
        <row r="64">
          <cell r="I64" t="str">
            <v>T58</v>
          </cell>
        </row>
        <row r="65">
          <cell r="I65" t="str">
            <v>T59</v>
          </cell>
        </row>
        <row r="66">
          <cell r="I66" t="str">
            <v>T60</v>
          </cell>
        </row>
        <row r="67">
          <cell r="I67" t="str">
            <v>T61</v>
          </cell>
        </row>
        <row r="68">
          <cell r="I68" t="str">
            <v>T62</v>
          </cell>
        </row>
        <row r="69">
          <cell r="I69" t="str">
            <v>T63</v>
          </cell>
        </row>
        <row r="70">
          <cell r="I70" t="str">
            <v>T64</v>
          </cell>
        </row>
        <row r="71">
          <cell r="I71" t="str">
            <v>P1</v>
          </cell>
        </row>
        <row r="72">
          <cell r="I72" t="str">
            <v>P2</v>
          </cell>
        </row>
        <row r="73">
          <cell r="I73" t="str">
            <v>P3</v>
          </cell>
        </row>
        <row r="74">
          <cell r="I74" t="str">
            <v>P4</v>
          </cell>
        </row>
        <row r="75">
          <cell r="I75" t="str">
            <v>P5</v>
          </cell>
        </row>
        <row r="76">
          <cell r="I76" t="str">
            <v>P6</v>
          </cell>
        </row>
        <row r="77">
          <cell r="I77" t="str">
            <v>P7</v>
          </cell>
        </row>
        <row r="78">
          <cell r="I78" t="str">
            <v>P8</v>
          </cell>
        </row>
        <row r="79">
          <cell r="I79" t="str">
            <v>P9</v>
          </cell>
        </row>
        <row r="80">
          <cell r="I80" t="str">
            <v>P10</v>
          </cell>
        </row>
        <row r="81">
          <cell r="I81" t="str">
            <v>P11</v>
          </cell>
        </row>
        <row r="82">
          <cell r="I82" t="str">
            <v>P12</v>
          </cell>
        </row>
        <row r="83">
          <cell r="I83" t="str">
            <v>P13</v>
          </cell>
        </row>
        <row r="84">
          <cell r="I84" t="str">
            <v>P14</v>
          </cell>
        </row>
        <row r="85">
          <cell r="I85" t="str">
            <v>P15</v>
          </cell>
        </row>
        <row r="86">
          <cell r="I86" t="str">
            <v>P16</v>
          </cell>
        </row>
        <row r="87">
          <cell r="I87" t="str">
            <v>P17</v>
          </cell>
        </row>
        <row r="88">
          <cell r="I88" t="str">
            <v>P18</v>
          </cell>
        </row>
        <row r="89">
          <cell r="I89" t="str">
            <v>P19</v>
          </cell>
        </row>
        <row r="90">
          <cell r="I90" t="str">
            <v>P20</v>
          </cell>
        </row>
        <row r="91">
          <cell r="I91" t="str">
            <v>P21</v>
          </cell>
        </row>
        <row r="92">
          <cell r="I92" t="str">
            <v>P22</v>
          </cell>
        </row>
        <row r="93">
          <cell r="I93" t="str">
            <v>P23</v>
          </cell>
        </row>
        <row r="94">
          <cell r="I94" t="str">
            <v>P24</v>
          </cell>
        </row>
        <row r="95">
          <cell r="I95" t="str">
            <v>P25</v>
          </cell>
        </row>
        <row r="96">
          <cell r="I96" t="str">
            <v>P26</v>
          </cell>
        </row>
        <row r="97">
          <cell r="I97" t="str">
            <v>P27</v>
          </cell>
        </row>
        <row r="98">
          <cell r="I98" t="str">
            <v>P28</v>
          </cell>
        </row>
        <row r="99">
          <cell r="I99" t="str">
            <v>P29</v>
          </cell>
        </row>
        <row r="100">
          <cell r="I100" t="str">
            <v>P30</v>
          </cell>
        </row>
        <row r="101">
          <cell r="I101" t="str">
            <v>P31</v>
          </cell>
        </row>
        <row r="102">
          <cell r="I102" t="str">
            <v>P32</v>
          </cell>
        </row>
        <row r="103">
          <cell r="I103" t="str">
            <v>P33</v>
          </cell>
        </row>
        <row r="104">
          <cell r="I104" t="str">
            <v>P34</v>
          </cell>
        </row>
        <row r="105">
          <cell r="I105" t="str">
            <v>P35</v>
          </cell>
        </row>
        <row r="106">
          <cell r="I106" t="str">
            <v>P36</v>
          </cell>
        </row>
        <row r="107">
          <cell r="I107" t="str">
            <v>P37</v>
          </cell>
        </row>
        <row r="108">
          <cell r="I108" t="str">
            <v>P38</v>
          </cell>
        </row>
        <row r="109">
          <cell r="I109" t="str">
            <v>P39</v>
          </cell>
        </row>
        <row r="110">
          <cell r="I110" t="str">
            <v>P40</v>
          </cell>
        </row>
        <row r="111">
          <cell r="I111" t="str">
            <v>P41</v>
          </cell>
        </row>
        <row r="112">
          <cell r="I112" t="str">
            <v>P42</v>
          </cell>
        </row>
        <row r="113">
          <cell r="I113" t="str">
            <v>P43</v>
          </cell>
        </row>
        <row r="114">
          <cell r="I114" t="str">
            <v>P44</v>
          </cell>
        </row>
        <row r="115">
          <cell r="I115" t="str">
            <v>P45</v>
          </cell>
        </row>
        <row r="116">
          <cell r="I116" t="str">
            <v>P46</v>
          </cell>
        </row>
        <row r="117">
          <cell r="I117" t="str">
            <v>P47</v>
          </cell>
        </row>
        <row r="118">
          <cell r="I118" t="str">
            <v>P48</v>
          </cell>
        </row>
        <row r="119">
          <cell r="I119" t="str">
            <v>P49</v>
          </cell>
        </row>
        <row r="120">
          <cell r="I120" t="str">
            <v>P50</v>
          </cell>
        </row>
        <row r="121">
          <cell r="I121" t="str">
            <v>P51</v>
          </cell>
        </row>
        <row r="122">
          <cell r="I122" t="str">
            <v>P52</v>
          </cell>
        </row>
        <row r="123">
          <cell r="I123" t="str">
            <v>P53</v>
          </cell>
        </row>
        <row r="124">
          <cell r="I124" t="str">
            <v>P54</v>
          </cell>
        </row>
        <row r="125">
          <cell r="I125" t="str">
            <v>P55</v>
          </cell>
        </row>
        <row r="126">
          <cell r="I126" t="str">
            <v>P56</v>
          </cell>
        </row>
        <row r="127">
          <cell r="I127" t="str">
            <v>P57</v>
          </cell>
        </row>
        <row r="128">
          <cell r="I128" t="str">
            <v>P58</v>
          </cell>
        </row>
        <row r="129">
          <cell r="I129" t="str">
            <v>P59</v>
          </cell>
        </row>
        <row r="130">
          <cell r="I130" t="str">
            <v>P60</v>
          </cell>
        </row>
        <row r="131">
          <cell r="I131" t="str">
            <v>P61</v>
          </cell>
        </row>
        <row r="132">
          <cell r="I132" t="str">
            <v>P62</v>
          </cell>
        </row>
      </sheetData>
      <sheetData sheetId="1"/>
      <sheetData sheetId="2"/>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Partie 1"/>
      <sheetName val="Partie 2"/>
      <sheetName val="Partie 3"/>
      <sheetName val="Partie 4"/>
      <sheetName val="Partie 5"/>
      <sheetName val="Recap"/>
      <sheetName val="Classement"/>
    </sheetNames>
    <sheetDataSet>
      <sheetData sheetId="0">
        <row r="7">
          <cell r="I7" t="str">
            <v>T1</v>
          </cell>
        </row>
        <row r="8">
          <cell r="I8" t="str">
            <v>T2</v>
          </cell>
        </row>
        <row r="9">
          <cell r="I9" t="str">
            <v>T3</v>
          </cell>
        </row>
        <row r="10">
          <cell r="I10" t="str">
            <v>T4</v>
          </cell>
        </row>
        <row r="11">
          <cell r="I11" t="str">
            <v>T5</v>
          </cell>
        </row>
        <row r="12">
          <cell r="I12" t="str">
            <v>T6</v>
          </cell>
        </row>
        <row r="13">
          <cell r="I13" t="str">
            <v>T7</v>
          </cell>
        </row>
        <row r="14">
          <cell r="I14" t="str">
            <v>T8</v>
          </cell>
        </row>
        <row r="15">
          <cell r="I15" t="str">
            <v>T9</v>
          </cell>
        </row>
        <row r="16">
          <cell r="I16" t="str">
            <v>T10</v>
          </cell>
        </row>
        <row r="17">
          <cell r="I17" t="str">
            <v>T11</v>
          </cell>
        </row>
        <row r="18">
          <cell r="I18" t="str">
            <v>T12</v>
          </cell>
        </row>
        <row r="19">
          <cell r="I19" t="str">
            <v>T13</v>
          </cell>
        </row>
        <row r="20">
          <cell r="I20" t="str">
            <v>T14</v>
          </cell>
        </row>
        <row r="21">
          <cell r="I21" t="str">
            <v>T15</v>
          </cell>
        </row>
        <row r="22">
          <cell r="I22" t="str">
            <v>T16</v>
          </cell>
        </row>
        <row r="23">
          <cell r="I23" t="str">
            <v>T17</v>
          </cell>
        </row>
        <row r="24">
          <cell r="I24" t="str">
            <v>T18</v>
          </cell>
        </row>
        <row r="25">
          <cell r="I25" t="str">
            <v>T19</v>
          </cell>
        </row>
        <row r="26">
          <cell r="I26" t="str">
            <v>T20</v>
          </cell>
        </row>
        <row r="27">
          <cell r="I27" t="str">
            <v>T21</v>
          </cell>
        </row>
        <row r="28">
          <cell r="I28" t="str">
            <v>T22</v>
          </cell>
        </row>
        <row r="29">
          <cell r="I29" t="str">
            <v>T23</v>
          </cell>
        </row>
        <row r="30">
          <cell r="I30" t="str">
            <v>T24</v>
          </cell>
        </row>
        <row r="31">
          <cell r="I31" t="str">
            <v>T25</v>
          </cell>
        </row>
        <row r="32">
          <cell r="I32" t="str">
            <v>T26</v>
          </cell>
        </row>
        <row r="33">
          <cell r="I33" t="str">
            <v>T27</v>
          </cell>
        </row>
        <row r="34">
          <cell r="I34" t="str">
            <v>T28</v>
          </cell>
        </row>
        <row r="35">
          <cell r="I35" t="str">
            <v>T29</v>
          </cell>
        </row>
        <row r="36">
          <cell r="I36" t="str">
            <v>T30</v>
          </cell>
        </row>
        <row r="37">
          <cell r="I37" t="str">
            <v>T31</v>
          </cell>
        </row>
        <row r="38">
          <cell r="I38" t="str">
            <v>T32</v>
          </cell>
        </row>
        <row r="39">
          <cell r="I39" t="str">
            <v>T33</v>
          </cell>
        </row>
        <row r="40">
          <cell r="I40" t="str">
            <v>T34</v>
          </cell>
        </row>
        <row r="41">
          <cell r="I41" t="str">
            <v>T35</v>
          </cell>
        </row>
        <row r="42">
          <cell r="I42" t="str">
            <v>T36</v>
          </cell>
        </row>
        <row r="43">
          <cell r="I43" t="str">
            <v>T37</v>
          </cell>
        </row>
        <row r="44">
          <cell r="I44" t="str">
            <v>T38</v>
          </cell>
        </row>
        <row r="45">
          <cell r="I45" t="str">
            <v>T39</v>
          </cell>
        </row>
        <row r="46">
          <cell r="I46" t="str">
            <v>T40</v>
          </cell>
        </row>
        <row r="47">
          <cell r="I47" t="str">
            <v>T41</v>
          </cell>
        </row>
        <row r="48">
          <cell r="I48" t="str">
            <v>T42</v>
          </cell>
        </row>
        <row r="49">
          <cell r="I49" t="str">
            <v>T43</v>
          </cell>
        </row>
        <row r="50">
          <cell r="I50" t="str">
            <v>T44</v>
          </cell>
        </row>
        <row r="51">
          <cell r="I51" t="str">
            <v>T45</v>
          </cell>
        </row>
        <row r="52">
          <cell r="I52" t="str">
            <v>T46</v>
          </cell>
        </row>
        <row r="53">
          <cell r="I53" t="str">
            <v>T47</v>
          </cell>
        </row>
        <row r="54">
          <cell r="I54" t="str">
            <v>T48</v>
          </cell>
        </row>
        <row r="55">
          <cell r="I55" t="str">
            <v>T49</v>
          </cell>
        </row>
        <row r="56">
          <cell r="I56" t="str">
            <v>T50</v>
          </cell>
        </row>
        <row r="57">
          <cell r="I57" t="str">
            <v>T51</v>
          </cell>
        </row>
        <row r="58">
          <cell r="I58" t="str">
            <v>T52</v>
          </cell>
        </row>
        <row r="59">
          <cell r="I59" t="str">
            <v>T53</v>
          </cell>
        </row>
        <row r="60">
          <cell r="I60" t="str">
            <v>T54</v>
          </cell>
        </row>
        <row r="61">
          <cell r="I61" t="str">
            <v>T55</v>
          </cell>
        </row>
        <row r="62">
          <cell r="I62" t="str">
            <v>T56</v>
          </cell>
        </row>
        <row r="63">
          <cell r="I63" t="str">
            <v>T57</v>
          </cell>
        </row>
        <row r="64">
          <cell r="I64" t="str">
            <v>T58</v>
          </cell>
        </row>
        <row r="65">
          <cell r="I65" t="str">
            <v>T59</v>
          </cell>
        </row>
        <row r="66">
          <cell r="I66" t="str">
            <v>T60</v>
          </cell>
        </row>
        <row r="67">
          <cell r="I67" t="str">
            <v>T61</v>
          </cell>
        </row>
        <row r="68">
          <cell r="I68" t="str">
            <v>T62</v>
          </cell>
        </row>
        <row r="69">
          <cell r="I69" t="str">
            <v>T63</v>
          </cell>
        </row>
        <row r="70">
          <cell r="I70" t="str">
            <v>T64</v>
          </cell>
        </row>
        <row r="71">
          <cell r="I71" t="str">
            <v>P1</v>
          </cell>
        </row>
        <row r="72">
          <cell r="I72" t="str">
            <v>P2</v>
          </cell>
        </row>
        <row r="73">
          <cell r="I73" t="str">
            <v>P3</v>
          </cell>
        </row>
        <row r="74">
          <cell r="I74" t="str">
            <v>P4</v>
          </cell>
        </row>
        <row r="75">
          <cell r="I75" t="str">
            <v>P5</v>
          </cell>
        </row>
        <row r="76">
          <cell r="I76" t="str">
            <v>P6</v>
          </cell>
        </row>
        <row r="77">
          <cell r="I77" t="str">
            <v>P7</v>
          </cell>
        </row>
        <row r="78">
          <cell r="I78" t="str">
            <v>P8</v>
          </cell>
        </row>
        <row r="79">
          <cell r="I79" t="str">
            <v>P9</v>
          </cell>
        </row>
        <row r="80">
          <cell r="I80" t="str">
            <v>P10</v>
          </cell>
        </row>
        <row r="81">
          <cell r="I81" t="str">
            <v>P11</v>
          </cell>
        </row>
        <row r="82">
          <cell r="I82" t="str">
            <v>P12</v>
          </cell>
        </row>
        <row r="83">
          <cell r="I83" t="str">
            <v>P13</v>
          </cell>
        </row>
        <row r="84">
          <cell r="I84" t="str">
            <v>P14</v>
          </cell>
        </row>
        <row r="85">
          <cell r="I85" t="str">
            <v>P15</v>
          </cell>
        </row>
        <row r="86">
          <cell r="I86" t="str">
            <v>P16</v>
          </cell>
        </row>
        <row r="87">
          <cell r="I87" t="str">
            <v>P17</v>
          </cell>
        </row>
        <row r="88">
          <cell r="I88" t="str">
            <v>P18</v>
          </cell>
        </row>
        <row r="89">
          <cell r="I89" t="str">
            <v>P19</v>
          </cell>
        </row>
        <row r="90">
          <cell r="I90" t="str">
            <v>P20</v>
          </cell>
        </row>
        <row r="91">
          <cell r="I91" t="str">
            <v>P21</v>
          </cell>
        </row>
        <row r="92">
          <cell r="I92" t="str">
            <v>P22</v>
          </cell>
        </row>
        <row r="93">
          <cell r="I93" t="str">
            <v>P23</v>
          </cell>
        </row>
        <row r="94">
          <cell r="I94" t="str">
            <v>P24</v>
          </cell>
        </row>
        <row r="95">
          <cell r="I95" t="str">
            <v>P25</v>
          </cell>
        </row>
        <row r="96">
          <cell r="I96" t="str">
            <v>P26</v>
          </cell>
        </row>
        <row r="97">
          <cell r="I97" t="str">
            <v>P27</v>
          </cell>
        </row>
        <row r="98">
          <cell r="I98" t="str">
            <v>P28</v>
          </cell>
        </row>
        <row r="99">
          <cell r="I99" t="str">
            <v>P29</v>
          </cell>
        </row>
        <row r="100">
          <cell r="I100" t="str">
            <v>P30</v>
          </cell>
        </row>
        <row r="101">
          <cell r="I101" t="str">
            <v>P31</v>
          </cell>
        </row>
        <row r="102">
          <cell r="I102" t="str">
            <v>P32</v>
          </cell>
        </row>
        <row r="103">
          <cell r="I103" t="str">
            <v>P33</v>
          </cell>
        </row>
        <row r="104">
          <cell r="I104" t="str">
            <v>P34</v>
          </cell>
        </row>
        <row r="105">
          <cell r="I105" t="str">
            <v>P35</v>
          </cell>
        </row>
        <row r="106">
          <cell r="I106" t="str">
            <v>P36</v>
          </cell>
        </row>
        <row r="107">
          <cell r="I107" t="str">
            <v>P37</v>
          </cell>
        </row>
        <row r="108">
          <cell r="I108" t="str">
            <v>P38</v>
          </cell>
        </row>
        <row r="109">
          <cell r="I109" t="str">
            <v>P39</v>
          </cell>
        </row>
        <row r="110">
          <cell r="I110" t="str">
            <v>P40</v>
          </cell>
        </row>
        <row r="111">
          <cell r="I111" t="str">
            <v>P41</v>
          </cell>
        </row>
        <row r="112">
          <cell r="I112" t="str">
            <v>P42</v>
          </cell>
        </row>
        <row r="113">
          <cell r="I113" t="str">
            <v>P43</v>
          </cell>
        </row>
        <row r="114">
          <cell r="I114" t="str">
            <v>P44</v>
          </cell>
        </row>
        <row r="115">
          <cell r="I115" t="str">
            <v>P45</v>
          </cell>
        </row>
        <row r="116">
          <cell r="I116" t="str">
            <v>P46</v>
          </cell>
        </row>
        <row r="117">
          <cell r="I117" t="str">
            <v>P47</v>
          </cell>
        </row>
        <row r="118">
          <cell r="I118" t="str">
            <v>P48</v>
          </cell>
        </row>
        <row r="119">
          <cell r="I119" t="str">
            <v>P49</v>
          </cell>
        </row>
        <row r="120">
          <cell r="I120" t="str">
            <v>P50</v>
          </cell>
        </row>
        <row r="121">
          <cell r="I121" t="str">
            <v>P51</v>
          </cell>
        </row>
        <row r="122">
          <cell r="I122" t="str">
            <v>P52</v>
          </cell>
        </row>
        <row r="123">
          <cell r="I123" t="str">
            <v>P53</v>
          </cell>
        </row>
        <row r="124">
          <cell r="I124" t="str">
            <v>P54</v>
          </cell>
        </row>
        <row r="125">
          <cell r="I125" t="str">
            <v>P55</v>
          </cell>
        </row>
        <row r="126">
          <cell r="I126" t="str">
            <v>P56</v>
          </cell>
        </row>
        <row r="127">
          <cell r="I127" t="str">
            <v>P57</v>
          </cell>
        </row>
        <row r="128">
          <cell r="I128" t="str">
            <v>P58</v>
          </cell>
        </row>
        <row r="129">
          <cell r="I129" t="str">
            <v>P59</v>
          </cell>
        </row>
        <row r="130">
          <cell r="I130" t="str">
            <v>P60</v>
          </cell>
        </row>
        <row r="131">
          <cell r="I131" t="str">
            <v>P61</v>
          </cell>
        </row>
        <row r="132">
          <cell r="I132" t="str">
            <v>P62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BE781"/>
  <sheetViews>
    <sheetView showGridLines="0" tabSelected="1" zoomScaleNormal="100" workbookViewId="0">
      <pane xSplit="7" ySplit="6" topLeftCell="H10" activePane="bottomRight" state="frozen"/>
      <selection pane="topRight" activeCell="H1" sqref="H1"/>
      <selection pane="bottomLeft" activeCell="A7" sqref="A7"/>
      <selection pane="bottomRight" activeCell="G7" sqref="G7"/>
    </sheetView>
  </sheetViews>
  <sheetFormatPr baseColWidth="10" defaultRowHeight="14.4"/>
  <cols>
    <col min="1" max="1" width="1.6640625" style="1" customWidth="1"/>
    <col min="2" max="2" width="3.6640625" style="6" customWidth="1"/>
    <col min="4" max="5" width="15.33203125" customWidth="1"/>
    <col min="6" max="6" width="2" customWidth="1"/>
    <col min="7" max="7" width="20.6640625" style="21" customWidth="1"/>
    <col min="8" max="8" width="0" style="20" hidden="1" customWidth="1"/>
    <col min="9" max="9" width="35.6640625" style="23" customWidth="1"/>
    <col min="10" max="10" width="8" style="21" bestFit="1" customWidth="1"/>
    <col min="11" max="11" width="7" style="3" hidden="1" customWidth="1"/>
    <col min="12" max="12" width="11.44140625" style="3" hidden="1" customWidth="1"/>
    <col min="13" max="13" width="0.44140625" style="3" hidden="1" customWidth="1"/>
    <col min="14" max="14" width="2.6640625" style="117" hidden="1" customWidth="1"/>
    <col min="15" max="15" width="7.33203125" style="122" hidden="1" customWidth="1"/>
    <col min="16" max="18" width="19.6640625" hidden="1" customWidth="1"/>
    <col min="19" max="19" width="2.6640625" style="118" hidden="1" customWidth="1"/>
    <col min="20" max="22" width="19.6640625" hidden="1" customWidth="1"/>
    <col min="23" max="23" width="2.6640625" style="152" hidden="1" customWidth="1"/>
    <col min="24" max="26" width="19.6640625" hidden="1" customWidth="1"/>
    <col min="27" max="27" width="10.6640625" style="118" bestFit="1" customWidth="1"/>
    <col min="28" max="28" width="8.109375" bestFit="1" customWidth="1"/>
    <col min="29" max="30" width="13.109375" bestFit="1" customWidth="1"/>
    <col min="31" max="31" width="8.5546875" style="156" bestFit="1" customWidth="1"/>
    <col min="32" max="34" width="3.88671875" customWidth="1"/>
    <col min="35" max="36" width="8.88671875" style="26" customWidth="1"/>
    <col min="37" max="38" width="3.88671875" style="110" customWidth="1"/>
    <col min="39" max="41" width="3.88671875" customWidth="1"/>
    <col min="42" max="43" width="8.88671875" style="27" customWidth="1"/>
    <col min="44" max="45" width="3.88671875" style="111" customWidth="1"/>
    <col min="46" max="48" width="3.88671875" customWidth="1"/>
    <col min="49" max="50" width="8.88671875" customWidth="1"/>
    <col min="51" max="52" width="3.88671875" style="111" customWidth="1"/>
    <col min="53" max="55" width="3.88671875" customWidth="1"/>
    <col min="56" max="57" width="8.88671875" customWidth="1"/>
  </cols>
  <sheetData>
    <row r="1" spans="1:57" ht="18.600000000000001" thickTop="1" thickBot="1">
      <c r="B1" s="2"/>
      <c r="H1" s="177" t="s">
        <v>264</v>
      </c>
      <c r="I1" s="178"/>
      <c r="J1" s="5"/>
      <c r="K1" s="4"/>
      <c r="L1" s="4"/>
      <c r="M1" s="4"/>
      <c r="AA1" s="146">
        <v>30072022</v>
      </c>
      <c r="BD1" s="168" t="s">
        <v>259</v>
      </c>
    </row>
    <row r="2" spans="1:57" ht="15.6" thickTop="1" thickBot="1">
      <c r="C2" s="7" t="s">
        <v>0</v>
      </c>
      <c r="D2" s="7"/>
      <c r="E2" s="8">
        <f>COUNTA(I7:I198)</f>
        <v>192</v>
      </c>
      <c r="G2" s="119"/>
      <c r="H2" s="173" t="s">
        <v>135</v>
      </c>
      <c r="I2" s="174"/>
      <c r="J2" s="5"/>
      <c r="K2" s="4"/>
      <c r="L2" s="4"/>
      <c r="M2" s="4"/>
      <c r="BD2" s="169" t="s">
        <v>260</v>
      </c>
    </row>
    <row r="3" spans="1:57" ht="15.6" thickTop="1" thickBot="1">
      <c r="B3" s="4"/>
      <c r="C3" s="7" t="s">
        <v>1</v>
      </c>
      <c r="D3" s="7"/>
      <c r="E3" s="8">
        <f>COUNTA(J7:J198)</f>
        <v>192</v>
      </c>
      <c r="F3" s="6"/>
      <c r="G3" s="5"/>
      <c r="H3" s="175" t="s">
        <v>155</v>
      </c>
      <c r="I3" s="176"/>
      <c r="J3" s="5"/>
      <c r="K3" s="4"/>
      <c r="L3" s="4"/>
      <c r="M3" s="4"/>
      <c r="BD3" s="170" t="s">
        <v>261</v>
      </c>
    </row>
    <row r="4" spans="1:57" ht="15.6" thickTop="1" thickBot="1">
      <c r="B4" s="4"/>
      <c r="C4" s="7" t="s">
        <v>2</v>
      </c>
      <c r="D4" s="7"/>
      <c r="E4" s="8">
        <f>QUOTIENT(E3,3)</f>
        <v>64</v>
      </c>
      <c r="H4" s="182" t="s">
        <v>66</v>
      </c>
      <c r="I4" s="183"/>
      <c r="J4" s="5"/>
      <c r="K4" s="4"/>
      <c r="L4" s="4"/>
      <c r="M4" s="4"/>
      <c r="BD4" s="171" t="s">
        <v>262</v>
      </c>
    </row>
    <row r="5" spans="1:57" ht="18.600000000000001" thickTop="1" thickBot="1">
      <c r="B5" s="4"/>
      <c r="C5" s="77" t="s">
        <v>46</v>
      </c>
      <c r="D5" s="78">
        <f>COUNTA(J7:J70)</f>
        <v>64</v>
      </c>
      <c r="E5" s="79">
        <f>COUNTA(J71:J198)</f>
        <v>128</v>
      </c>
      <c r="H5" s="179" t="s">
        <v>3</v>
      </c>
      <c r="I5" s="180"/>
      <c r="J5" s="5"/>
      <c r="K5" s="9"/>
      <c r="L5" s="9"/>
      <c r="M5" s="9"/>
      <c r="BD5" s="172" t="s">
        <v>263</v>
      </c>
    </row>
    <row r="6" spans="1:57" ht="30" thickTop="1" thickBot="1">
      <c r="A6" s="10"/>
      <c r="B6" s="11"/>
      <c r="C6" s="7" t="s">
        <v>4</v>
      </c>
      <c r="D6" s="7"/>
      <c r="E6" s="8">
        <f>COUNTA(J7:J198)</f>
        <v>192</v>
      </c>
      <c r="G6" s="121" t="s">
        <v>61</v>
      </c>
      <c r="H6" s="121" t="s">
        <v>5</v>
      </c>
      <c r="I6" s="155" t="s">
        <v>6</v>
      </c>
      <c r="J6" s="145" t="s">
        <v>258</v>
      </c>
      <c r="K6" s="12"/>
      <c r="L6" s="12"/>
      <c r="M6" s="12"/>
      <c r="O6" s="123" t="s">
        <v>62</v>
      </c>
      <c r="P6" s="140" t="s">
        <v>11</v>
      </c>
      <c r="Q6" s="140" t="s">
        <v>23</v>
      </c>
      <c r="R6" s="140" t="s">
        <v>24</v>
      </c>
      <c r="S6" s="138"/>
      <c r="T6" s="140" t="s">
        <v>11</v>
      </c>
      <c r="U6" s="140" t="s">
        <v>23</v>
      </c>
      <c r="V6" s="140" t="s">
        <v>24</v>
      </c>
      <c r="W6" s="153"/>
      <c r="X6" s="140" t="s">
        <v>11</v>
      </c>
      <c r="Y6" s="140" t="s">
        <v>23</v>
      </c>
      <c r="Z6" s="140" t="s">
        <v>24</v>
      </c>
      <c r="AA6" s="138"/>
      <c r="AB6" s="140" t="s">
        <v>11</v>
      </c>
      <c r="AC6" s="140" t="s">
        <v>23</v>
      </c>
      <c r="AD6" s="140" t="s">
        <v>24</v>
      </c>
      <c r="AE6" s="157"/>
      <c r="AF6" s="184" t="s">
        <v>12</v>
      </c>
      <c r="AG6" s="185"/>
      <c r="AH6" s="186"/>
      <c r="AI6" s="161" t="s">
        <v>13</v>
      </c>
      <c r="AJ6" s="35" t="s">
        <v>14</v>
      </c>
      <c r="AM6" s="181" t="s">
        <v>15</v>
      </c>
      <c r="AN6" s="181"/>
      <c r="AO6" s="181"/>
      <c r="AP6" s="162" t="s">
        <v>13</v>
      </c>
      <c r="AQ6" s="35" t="s">
        <v>14</v>
      </c>
      <c r="AR6" s="112"/>
      <c r="AT6" s="181" t="s">
        <v>16</v>
      </c>
      <c r="AU6" s="181"/>
      <c r="AV6" s="181"/>
      <c r="AW6" s="162" t="s">
        <v>13</v>
      </c>
      <c r="AX6" s="35" t="s">
        <v>14</v>
      </c>
      <c r="AY6" s="112"/>
      <c r="BA6" s="181" t="s">
        <v>17</v>
      </c>
      <c r="BB6" s="181"/>
      <c r="BC6" s="181"/>
      <c r="BD6" s="162" t="s">
        <v>13</v>
      </c>
      <c r="BE6" s="36" t="s">
        <v>14</v>
      </c>
    </row>
    <row r="7" spans="1:57" ht="15" thickTop="1">
      <c r="A7" s="13"/>
      <c r="B7" s="14"/>
      <c r="G7" s="141"/>
      <c r="H7" s="142"/>
      <c r="I7" s="154" t="s">
        <v>66</v>
      </c>
      <c r="J7" s="81">
        <v>1</v>
      </c>
      <c r="K7" s="15" t="str">
        <f>J7&amp;"/"&amp;COUNTIF(J$7:J7,J7)</f>
        <v>1/1</v>
      </c>
      <c r="L7" s="21">
        <f>COUNTIF($J$7:J7,"&gt;0")</f>
        <v>1</v>
      </c>
      <c r="O7" s="122">
        <v>1</v>
      </c>
      <c r="P7" s="139" t="str">
        <f>IFERROR(INDEX($I$7:$I$198,MATCH($O7&amp;"/1",$K$7:$K$198,0)),"")</f>
        <v>A1</v>
      </c>
      <c r="Q7" s="139" t="str">
        <f>IFERROR(INDEX($I$7:$I$198,MATCH($O7&amp;"/2",$K$7:$K$198,0)),"")</f>
        <v>B1</v>
      </c>
      <c r="R7" s="139" t="str">
        <f>IFERROR(INDEX($I$7:$I$198,MATCH($O7&amp;"/3",$K$7:$K$198,0)),"")</f>
        <v>C1</v>
      </c>
      <c r="S7" s="118">
        <v>1</v>
      </c>
      <c r="T7" s="139" t="str">
        <f>P7</f>
        <v>A1</v>
      </c>
      <c r="U7" s="139" t="str">
        <f t="shared" ref="U7:V7" si="0">Q7</f>
        <v>B1</v>
      </c>
      <c r="V7" s="139" t="str">
        <f t="shared" si="0"/>
        <v>C1</v>
      </c>
      <c r="W7" s="152">
        <v>1</v>
      </c>
      <c r="X7" s="139" t="str">
        <f>T7</f>
        <v>A1</v>
      </c>
      <c r="Y7" s="139" t="str">
        <f t="shared" ref="Y7:Z7" si="1">U7</f>
        <v>B1</v>
      </c>
      <c r="Z7" s="139" t="str">
        <f t="shared" si="1"/>
        <v>C1</v>
      </c>
      <c r="AA7" s="118">
        <v>1</v>
      </c>
      <c r="AB7" s="139" t="str">
        <f t="shared" ref="AB7" si="2">X7</f>
        <v>A1</v>
      </c>
      <c r="AC7" s="139" t="str">
        <f t="shared" ref="AC7" si="3">Y7</f>
        <v>B1</v>
      </c>
      <c r="AD7" s="139" t="str">
        <f t="shared" ref="AD7" si="4">Z7</f>
        <v>C1</v>
      </c>
      <c r="AE7" s="37"/>
      <c r="AF7" s="25">
        <f>IF(E3&gt;0,1,"")</f>
        <v>1</v>
      </c>
      <c r="AG7" s="25" t="str">
        <f t="shared" ref="AG7:AG8" si="5">IF(AF7="","","vs")</f>
        <v>vs</v>
      </c>
      <c r="AH7" s="25">
        <f>IF(E3&gt;1,2,"")</f>
        <v>2</v>
      </c>
      <c r="AI7" s="160" t="str">
        <f>IF('Partie 1'!$E$3="","",IFERROR(IF(VLOOKUP(AF7,'Partie 1'!$A$3:$E$19,5,0)=13,AF7,AH7),IFERROR(IF(INDEX('Partie 1'!$G$3:$G$19,MATCH(AF7,'Partie 1'!$K$3:$K$19,0))=13,AF7,AH7),IFERROR(IF(VLOOKUP(AF7,'Partie 1'!$M$3:$Q$19,5,0)=13,AF7,AH7),IFERROR(IF(INDEX('Partie 1'!$S$3:$S$19,MATCH(AF7,'Partie 1'!$W$3:$W$19,0))=13,AF7,AH7),"")))))</f>
        <v/>
      </c>
      <c r="AJ7" s="37" t="str">
        <f>IF(AI7="","",IF(AI7=AF7,AH7,AF7))</f>
        <v/>
      </c>
      <c r="AK7" s="113">
        <v>1</v>
      </c>
      <c r="AL7" s="110">
        <f>MAX(AK:AK)+1</f>
        <v>49</v>
      </c>
      <c r="AM7" s="159" t="str">
        <f t="shared" ref="AM7:AM38" si="6">IF(AI7="","",IFERROR(INDEX(AI:AI,MATCH(ROW()-6,AK:AK,0)),INDEX(AJ:AJ,MATCH(ROW()-6,AL:AL,0))))</f>
        <v/>
      </c>
      <c r="AN7" s="159" t="str">
        <f t="shared" ref="AN7:AN8" si="7">IF(AM7="","","vs")</f>
        <v/>
      </c>
      <c r="AO7" s="159" t="str">
        <f t="shared" ref="AO7:AO38" si="8">IF(AI7="","",IFERROR(INDEX(AI:AI,MATCH(ROW()-6+$D$5/2,AK:AK,0)),INDEX(AJ:AJ,MATCH(ROW()-6+$D$5/2,AL:AL,0))))</f>
        <v/>
      </c>
      <c r="AP7" s="160" t="str">
        <f>IFERROR(IF(VLOOKUP(AM7,'Partie 2'!$A$3:$E$19,5,0)=13,AM7,AO7),IFERROR(IF(INDEX('Partie 2'!$G$3:$G$19,MATCH(AM7,'Partie 2'!$K$3:$K$19,0))=13,AM7,AO7),IFERROR(IF(VLOOKUP(AM7,'Partie 2'!$M$3:$Q$19,5,0)=13,AM7,AO7),IFERROR(IF(INDEX('Partie 2'!$S$3:$S$19,MATCH(AM7,'Partie 2'!$W$3:$W$19,0))=13,AM7,AO7),""))))</f>
        <v/>
      </c>
      <c r="AQ7" s="37" t="str">
        <f t="shared" ref="AQ7:AQ38" si="9">IF(AP7=AM7,AO7,AM7)</f>
        <v/>
      </c>
      <c r="AR7" s="114">
        <f>AK7</f>
        <v>1</v>
      </c>
      <c r="AS7" s="114">
        <f>AL7</f>
        <v>49</v>
      </c>
      <c r="AT7" s="159" t="str">
        <f>IF(AP7="","",IFERROR(INDEX(AP:AP,MATCH(ROW()-6,AR:AR,0)),INDEX(AQ:AQ,MATCH(ROW()-6,AS:AS,0))))</f>
        <v/>
      </c>
      <c r="AU7" s="159" t="str">
        <f t="shared" ref="AU7:AU8" si="10">IF(AT7="","","vs")</f>
        <v/>
      </c>
      <c r="AV7" s="159" t="str">
        <f t="shared" ref="AV7:AV38" si="11">IF(AP7="","",IFERROR(INDEX(AP:AP,MATCH(ROW()-6+$D$5/2,AR:AR,0)),INDEX(AQ:AQ,MATCH(ROW()-6+$D$5/2,AS:AS,0))))</f>
        <v/>
      </c>
      <c r="AW7" s="160" t="str">
        <f>IFERROR(IF(VLOOKUP(AT7,'Partie 3'!$A$3:$E$19,5,0)=13,AT7,AV7),IFERROR(IF(INDEX('Partie 3'!$G$3:$G$19,MATCH(AT7,'Partie 3'!$K$3:$K$19,0))=13,AT7,AV7),IFERROR(IF(VLOOKUP(AT7,'Partie 3'!$M$3:$Q$19,5,0)=13,AT7,AV7),IFERROR(IF(INDEX('Partie 3'!$S$3:$S$19,MATCH(AT7,'Partie 3'!$W$3:$W$19,0))=13,AT7,AV7),""))))</f>
        <v/>
      </c>
      <c r="AX7" s="37" t="str">
        <f t="shared" ref="AX7:AX38" si="12">IF(AW7=AT7,AV7,AT7)</f>
        <v/>
      </c>
      <c r="AY7" s="115">
        <f>AR7</f>
        <v>1</v>
      </c>
      <c r="AZ7" s="115">
        <f>AS7</f>
        <v>49</v>
      </c>
      <c r="BA7" s="159" t="str">
        <f>IF(AW7="","",IFERROR(INDEX(AW:AW,MATCH(ROW()-6,AY:AY,0)),INDEX(AX:AX,MATCH(ROW()-6,AZ:AZ,0))))</f>
        <v/>
      </c>
      <c r="BB7" s="159" t="str">
        <f t="shared" ref="BB7:BB38" si="13">IF(BA7="","","vs")</f>
        <v/>
      </c>
      <c r="BC7" s="159" t="str">
        <f t="shared" ref="BC7:BC38" si="14">IF(AW7="","",IFERROR(INDEX(AW:AW,MATCH(ROW()-6+$D$5/2,AY:AY,0)),INDEX(AX:AX,MATCH(ROW()-6+$D$5/2,AZ:AZ,0))))</f>
        <v/>
      </c>
      <c r="BD7" s="160" t="str">
        <f>IFERROR(IF(VLOOKUP(BA7,'Partie 4'!$A$3:$E$19,5,0)=13,BA7,BC7),IFERROR(IF(INDEX('Partie 4'!$G$3:$G$19,MATCH(BA7,'Partie 4'!$K$3:$K$19,0))=13,BA7,BC7),IFERROR(IF(VLOOKUP(BA7,'Partie 4'!$M$3:$Q$19,5,0)=13,BA7,BC7),IFERROR(IF(INDEX('Partie 4'!$S$3:$S$19,MATCH(BA7,'Partie 4'!$W$3:$W$19,0))=13,BA7,BC7),""))))</f>
        <v/>
      </c>
      <c r="BE7" s="164" t="str">
        <f>IF(BD7=BA7,BC7,BA7)</f>
        <v/>
      </c>
    </row>
    <row r="8" spans="1:57" ht="15" thickBot="1">
      <c r="A8" s="13"/>
      <c r="B8" s="14"/>
      <c r="G8" s="81"/>
      <c r="H8" s="143"/>
      <c r="I8" s="144" t="s">
        <v>67</v>
      </c>
      <c r="J8" s="81">
        <v>2</v>
      </c>
      <c r="K8" s="15" t="str">
        <f>J8&amp;"/"&amp;COUNTIF(J$7:J8,J8)</f>
        <v>2/1</v>
      </c>
      <c r="L8" s="21">
        <f>COUNTIF($J$7:J8,"&gt;0")</f>
        <v>2</v>
      </c>
      <c r="O8" s="122">
        <v>2</v>
      </c>
      <c r="P8" s="24" t="str">
        <f t="shared" ref="P8:P70" si="15">IFERROR(INDEX($I$7:$I$198,MATCH($O8&amp;"/1",$K$7:$K$198,0)),"")</f>
        <v>A2</v>
      </c>
      <c r="Q8" s="24" t="str">
        <f t="shared" ref="Q8:Q70" si="16">IFERROR(INDEX($I$7:$I$198,MATCH($O8&amp;"/2",$K$7:$K$198,0)),"")</f>
        <v>B2</v>
      </c>
      <c r="R8" s="24" t="str">
        <f t="shared" ref="R8:R70" si="17">IFERROR(INDEX($I$7:$I$198,MATCH($O8&amp;"/3",$K$7:$K$198,0)),"")</f>
        <v>C2</v>
      </c>
      <c r="S8" s="118">
        <v>2</v>
      </c>
      <c r="T8" s="24" t="str">
        <f t="shared" ref="T8:T70" si="18">P8</f>
        <v>A2</v>
      </c>
      <c r="U8" s="24" t="str">
        <f t="shared" ref="U8:U70" si="19">Q8</f>
        <v>B2</v>
      </c>
      <c r="V8" s="24" t="str">
        <f t="shared" ref="V8:V70" si="20">R8</f>
        <v>C2</v>
      </c>
      <c r="W8" s="152">
        <v>2</v>
      </c>
      <c r="X8" s="24" t="str">
        <f t="shared" ref="X8:X70" si="21">T8</f>
        <v>A2</v>
      </c>
      <c r="Y8" s="24" t="str">
        <f t="shared" ref="Y8:Y70" si="22">U8</f>
        <v>B2</v>
      </c>
      <c r="Z8" s="24" t="str">
        <f t="shared" ref="Z8:Z70" si="23">V8</f>
        <v>C2</v>
      </c>
      <c r="AA8" s="118">
        <v>2</v>
      </c>
      <c r="AB8" s="24" t="str">
        <f t="shared" ref="AB8:AB70" si="24">X8</f>
        <v>A2</v>
      </c>
      <c r="AC8" s="24" t="str">
        <f t="shared" ref="AC8:AC70" si="25">Y8</f>
        <v>B2</v>
      </c>
      <c r="AD8" s="24" t="str">
        <f t="shared" ref="AD8:AD70" si="26">Z8</f>
        <v>C2</v>
      </c>
      <c r="AE8" s="37"/>
      <c r="AF8" s="25">
        <f>IF(E3&gt;2,3,"")</f>
        <v>3</v>
      </c>
      <c r="AG8" s="25" t="str">
        <f t="shared" si="5"/>
        <v>vs</v>
      </c>
      <c r="AH8" s="25">
        <f>IF(E3&gt;3,4,"")</f>
        <v>4</v>
      </c>
      <c r="AI8" s="160" t="str">
        <f>IF('Partie 1'!$E$3="","",IFERROR(IF(VLOOKUP(AF8,'Partie 1'!$A$3:$E$19,5,0)=13,AF8,AH8),IFERROR(IF(INDEX('Partie 1'!$G$3:$G$19,MATCH(AF8,'Partie 1'!$K$3:$K$19,0))=13,AF8,AH8),IFERROR(IF(VLOOKUP(AF8,'Partie 1'!$M$3:$Q$19,5,0)=13,AF8,AH8),IFERROR(IF(INDEX('Partie 1'!$S$3:$S$19,MATCH(AF8,'Partie 1'!$W$3:$W$19,0))=13,AF8,AH8),"")))))</f>
        <v/>
      </c>
      <c r="AJ8" s="37" t="str">
        <f t="shared" ref="AJ8:AJ38" si="27">IF(AI8="","",IF(AI8=AF8,AH8,AF8))</f>
        <v/>
      </c>
      <c r="AK8" s="110">
        <f>AK7+$D$5/2</f>
        <v>33</v>
      </c>
      <c r="AL8" s="116">
        <f>IF(AK8="","",ROUNDUP($D$5/4,0)+1)</f>
        <v>17</v>
      </c>
      <c r="AM8" s="159" t="str">
        <f t="shared" si="6"/>
        <v/>
      </c>
      <c r="AN8" s="159" t="str">
        <f t="shared" si="7"/>
        <v/>
      </c>
      <c r="AO8" s="159" t="str">
        <f t="shared" si="8"/>
        <v/>
      </c>
      <c r="AP8" s="160" t="str">
        <f>IFERROR(IF(VLOOKUP(AM8,'Partie 2'!$A$3:$E$19,5,0)=13,AM8,AO8),IFERROR(IF(INDEX('Partie 2'!$G$3:$G$19,MATCH(AM8,'Partie 2'!$K$3:$K$19,0))=13,AM8,AO8),IFERROR(IF(VLOOKUP(AM8,'Partie 2'!$M$3:$Q$19,5,0)=13,AM8,AO8),IFERROR(IF(INDEX('Partie 2'!$S$3:$S$19,MATCH(AM8,'Partie 2'!$W$3:$W$19,0))=13,AM8,AO8),""))))</f>
        <v/>
      </c>
      <c r="AQ8" s="37" t="str">
        <f t="shared" si="9"/>
        <v/>
      </c>
      <c r="AR8" s="114">
        <f t="shared" ref="AR8:AS38" si="28">AK8</f>
        <v>33</v>
      </c>
      <c r="AS8" s="114">
        <f t="shared" si="28"/>
        <v>17</v>
      </c>
      <c r="AT8" s="159" t="str">
        <f t="shared" ref="AT8:AT38" si="29">IF(AP8="","",IFERROR(INDEX(AP:AP,MATCH(ROW()-6,AR:AR,0)),INDEX(AQ:AQ,MATCH(ROW()-6,AS:AS,0))))</f>
        <v/>
      </c>
      <c r="AU8" s="159" t="str">
        <f t="shared" si="10"/>
        <v/>
      </c>
      <c r="AV8" s="159" t="str">
        <f t="shared" si="11"/>
        <v/>
      </c>
      <c r="AW8" s="160" t="str">
        <f>IFERROR(IF(VLOOKUP(AT8,'Partie 3'!$A$3:$E$19,5,0)=13,AT8,AV8),IFERROR(IF(INDEX('Partie 3'!$G$3:$G$19,MATCH(AT8,'Partie 3'!$K$3:$K$19,0))=13,AT8,AV8),IFERROR(IF(VLOOKUP(AT8,'Partie 3'!$M$3:$Q$19,5,0)=13,AT8,AV8),IFERROR(IF(INDEX('Partie 3'!$S$3:$S$19,MATCH(AT8,'Partie 3'!$W$3:$W$19,0))=13,AT8,AV8),""))))</f>
        <v/>
      </c>
      <c r="AX8" s="37" t="str">
        <f t="shared" si="12"/>
        <v/>
      </c>
      <c r="AY8" s="115">
        <f t="shared" ref="AY8:AZ38" si="30">AR8</f>
        <v>33</v>
      </c>
      <c r="AZ8" s="115">
        <f t="shared" si="30"/>
        <v>17</v>
      </c>
      <c r="BA8" s="159" t="str">
        <f t="shared" ref="BA8:BA38" si="31">IF(AW8="","",IFERROR(INDEX(AW:AW,MATCH(ROW()-6,AY:AY,0)),INDEX(AX:AX,MATCH(ROW()-6,AZ:AZ,0))))</f>
        <v/>
      </c>
      <c r="BB8" s="159" t="str">
        <f t="shared" si="13"/>
        <v/>
      </c>
      <c r="BC8" s="159" t="str">
        <f t="shared" si="14"/>
        <v/>
      </c>
      <c r="BD8" s="160" t="str">
        <f>IFERROR(IF(VLOOKUP(BA8,'Partie 4'!$A$3:$E$19,5,0)=13,BA8,BC8),IFERROR(IF(INDEX('Partie 4'!$G$3:$G$19,MATCH(BA8,'Partie 4'!$K$3:$K$19,0))=13,BA8,BC8),IFERROR(IF(VLOOKUP(BA8,'Partie 4'!$M$3:$Q$19,5,0)=13,BA8,BC8),IFERROR(IF(INDEX('Partie 4'!$S$3:$S$19,MATCH(BA8,'Partie 4'!$W$3:$W$19,0))=13,BA8,BC8),""))))</f>
        <v/>
      </c>
      <c r="BE8" s="164" t="str">
        <f t="shared" ref="BE8:BE38" si="32">IF(BD8=BA8,BC8,BA8)</f>
        <v/>
      </c>
    </row>
    <row r="9" spans="1:57" ht="15" thickTop="1">
      <c r="A9" s="13"/>
      <c r="B9" s="129" t="s">
        <v>63</v>
      </c>
      <c r="C9" s="130"/>
      <c r="D9" s="130"/>
      <c r="E9" s="131"/>
      <c r="G9" s="81"/>
      <c r="H9" s="143"/>
      <c r="I9" s="151" t="s">
        <v>68</v>
      </c>
      <c r="J9" s="81">
        <v>3</v>
      </c>
      <c r="K9" s="15" t="str">
        <f>J9&amp;"/"&amp;COUNTIF(J$7:J9,J9)</f>
        <v>3/1</v>
      </c>
      <c r="L9" s="21">
        <f>COUNTIF($J$7:J9,"&gt;0")</f>
        <v>3</v>
      </c>
      <c r="O9" s="122">
        <v>3</v>
      </c>
      <c r="P9" s="24" t="str">
        <f t="shared" si="15"/>
        <v>A3</v>
      </c>
      <c r="Q9" s="24" t="str">
        <f t="shared" si="16"/>
        <v>B3</v>
      </c>
      <c r="R9" s="24" t="str">
        <f t="shared" si="17"/>
        <v>C3</v>
      </c>
      <c r="S9" s="118">
        <v>3</v>
      </c>
      <c r="T9" s="24" t="str">
        <f t="shared" si="18"/>
        <v>A3</v>
      </c>
      <c r="U9" s="24" t="str">
        <f t="shared" si="19"/>
        <v>B3</v>
      </c>
      <c r="V9" s="24" t="str">
        <f t="shared" si="20"/>
        <v>C3</v>
      </c>
      <c r="W9" s="152">
        <v>3</v>
      </c>
      <c r="X9" s="24" t="str">
        <f t="shared" si="21"/>
        <v>A3</v>
      </c>
      <c r="Y9" s="24" t="str">
        <f t="shared" si="22"/>
        <v>B3</v>
      </c>
      <c r="Z9" s="24" t="str">
        <f t="shared" si="23"/>
        <v>C3</v>
      </c>
      <c r="AA9" s="118">
        <v>3</v>
      </c>
      <c r="AB9" s="24" t="str">
        <f t="shared" si="24"/>
        <v>A3</v>
      </c>
      <c r="AC9" s="24" t="str">
        <f t="shared" si="25"/>
        <v>B3</v>
      </c>
      <c r="AD9" s="24" t="str">
        <f t="shared" si="26"/>
        <v>C3</v>
      </c>
      <c r="AE9" s="37"/>
      <c r="AF9" s="25">
        <f>IF(ROW()-6&lt;=$E$4/2,AF8+2,"")</f>
        <v>5</v>
      </c>
      <c r="AG9" s="25" t="str">
        <f>IF(AF9="","","vs")</f>
        <v>vs</v>
      </c>
      <c r="AH9" s="25">
        <f t="shared" ref="AH9:AH38" si="33">IF(AF9="","",AF9+1)</f>
        <v>6</v>
      </c>
      <c r="AI9" s="160" t="str">
        <f>IF('Partie 1'!$E$3="","",IFERROR(IF(VLOOKUP(AF9,'Partie 1'!$A$3:$E$19,5,0)=13,AF9,AH9),IFERROR(IF(INDEX('Partie 1'!$G$3:$G$19,MATCH(AF9,'Partie 1'!$K$3:$K$19,0))=13,AF9,AH9),IFERROR(IF(VLOOKUP(AF9,'Partie 1'!$M$3:$Q$19,5,0)=13,AF9,AH9),IFERROR(IF(INDEX('Partie 1'!$S$3:$S$19,MATCH(AF9,'Partie 1'!$W$3:$W$19,0))=13,AF9,AH9),"")))))</f>
        <v/>
      </c>
      <c r="AJ9" s="37" t="str">
        <f t="shared" si="27"/>
        <v/>
      </c>
      <c r="AK9" s="110">
        <f>IF(AF9="","",AK7+1)</f>
        <v>2</v>
      </c>
      <c r="AL9" s="110">
        <f>IF(AK9="","",AL7+1)</f>
        <v>50</v>
      </c>
      <c r="AM9" s="159" t="str">
        <f t="shared" si="6"/>
        <v/>
      </c>
      <c r="AN9" s="159" t="str">
        <f>IF(AM9="","","vs")</f>
        <v/>
      </c>
      <c r="AO9" s="159" t="str">
        <f t="shared" si="8"/>
        <v/>
      </c>
      <c r="AP9" s="160" t="str">
        <f>IFERROR(IF(VLOOKUP(AM9,'Partie 2'!$A$3:$E$19,5,0)=13,AM9,AO9),IFERROR(IF(INDEX('Partie 2'!$G$3:$G$19,MATCH(AM9,'Partie 2'!$K$3:$K$19,0))=13,AM9,AO9),IFERROR(IF(VLOOKUP(AM9,'Partie 2'!$M$3:$Q$19,5,0)=13,AM9,AO9),IFERROR(IF(INDEX('Partie 2'!$S$3:$S$19,MATCH(AM9,'Partie 2'!$W$3:$W$19,0))=13,AM9,AO9),""))))</f>
        <v/>
      </c>
      <c r="AQ9" s="37" t="str">
        <f t="shared" si="9"/>
        <v/>
      </c>
      <c r="AR9" s="114">
        <f t="shared" si="28"/>
        <v>2</v>
      </c>
      <c r="AS9" s="114">
        <f t="shared" si="28"/>
        <v>50</v>
      </c>
      <c r="AT9" s="159" t="str">
        <f t="shared" si="29"/>
        <v/>
      </c>
      <c r="AU9" s="159" t="str">
        <f>IF(AT9="","","vs")</f>
        <v/>
      </c>
      <c r="AV9" s="159" t="str">
        <f t="shared" si="11"/>
        <v/>
      </c>
      <c r="AW9" s="160" t="str">
        <f>IFERROR(IF(VLOOKUP(AT9,'Partie 3'!$A$3:$E$19,5,0)=13,AT9,AV9),IFERROR(IF(INDEX('Partie 3'!$G$3:$G$19,MATCH(AT9,'Partie 3'!$K$3:$K$19,0))=13,AT9,AV9),IFERROR(IF(VLOOKUP(AT9,'Partie 3'!$M$3:$Q$19,5,0)=13,AT9,AV9),IFERROR(IF(INDEX('Partie 3'!$S$3:$S$19,MATCH(AT9,'Partie 3'!$W$3:$W$19,0))=13,AT9,AV9),""))))</f>
        <v/>
      </c>
      <c r="AX9" s="37" t="str">
        <f t="shared" si="12"/>
        <v/>
      </c>
      <c r="AY9" s="115">
        <f t="shared" si="30"/>
        <v>2</v>
      </c>
      <c r="AZ9" s="115">
        <f t="shared" si="30"/>
        <v>50</v>
      </c>
      <c r="BA9" s="159" t="str">
        <f t="shared" si="31"/>
        <v/>
      </c>
      <c r="BB9" s="159" t="str">
        <f t="shared" si="13"/>
        <v/>
      </c>
      <c r="BC9" s="159" t="str">
        <f t="shared" si="14"/>
        <v/>
      </c>
      <c r="BD9" s="160" t="str">
        <f>IFERROR(IF(VLOOKUP(BA9,'Partie 4'!$A$3:$E$19,5,0)=13,BA9,BC9),IFERROR(IF(INDEX('Partie 4'!$G$3:$G$19,MATCH(BA9,'Partie 4'!$K$3:$K$19,0))=13,BA9,BC9),IFERROR(IF(VLOOKUP(BA9,'Partie 4'!$M$3:$Q$19,5,0)=13,BA9,BC9),IFERROR(IF(INDEX('Partie 4'!$S$3:$S$19,MATCH(BA9,'Partie 4'!$W$3:$W$19,0))=13,BA9,BC9),""))))</f>
        <v/>
      </c>
      <c r="BE9" s="164" t="str">
        <f t="shared" si="32"/>
        <v/>
      </c>
    </row>
    <row r="10" spans="1:57">
      <c r="A10" s="13"/>
      <c r="B10" s="132" t="s">
        <v>64</v>
      </c>
      <c r="C10" s="133"/>
      <c r="D10" s="133"/>
      <c r="E10" s="134"/>
      <c r="G10" s="81"/>
      <c r="H10" s="143"/>
      <c r="I10" s="144" t="s">
        <v>69</v>
      </c>
      <c r="J10" s="81">
        <v>4</v>
      </c>
      <c r="K10" s="15" t="str">
        <f>J10&amp;"/"&amp;COUNTIF(J$7:J10,J10)</f>
        <v>4/1</v>
      </c>
      <c r="L10" s="21">
        <f>COUNTIF($J$7:J10,"&gt;0")</f>
        <v>4</v>
      </c>
      <c r="O10" s="122">
        <v>4</v>
      </c>
      <c r="P10" s="24" t="str">
        <f t="shared" si="15"/>
        <v>A4</v>
      </c>
      <c r="Q10" s="24" t="str">
        <f t="shared" si="16"/>
        <v>B4</v>
      </c>
      <c r="R10" s="24" t="str">
        <f t="shared" si="17"/>
        <v>C4</v>
      </c>
      <c r="S10" s="118">
        <v>4</v>
      </c>
      <c r="T10" s="24" t="str">
        <f t="shared" si="18"/>
        <v>A4</v>
      </c>
      <c r="U10" s="24" t="str">
        <f t="shared" si="19"/>
        <v>B4</v>
      </c>
      <c r="V10" s="24" t="str">
        <f t="shared" si="20"/>
        <v>C4</v>
      </c>
      <c r="W10" s="152">
        <v>4</v>
      </c>
      <c r="X10" s="24" t="str">
        <f t="shared" si="21"/>
        <v>A4</v>
      </c>
      <c r="Y10" s="24" t="str">
        <f t="shared" si="22"/>
        <v>B4</v>
      </c>
      <c r="Z10" s="24" t="str">
        <f t="shared" si="23"/>
        <v>C4</v>
      </c>
      <c r="AA10" s="118">
        <v>4</v>
      </c>
      <c r="AB10" s="24" t="str">
        <f t="shared" si="24"/>
        <v>A4</v>
      </c>
      <c r="AC10" s="24" t="str">
        <f t="shared" si="25"/>
        <v>B4</v>
      </c>
      <c r="AD10" s="24" t="str">
        <f t="shared" si="26"/>
        <v>C4</v>
      </c>
      <c r="AE10" s="37"/>
      <c r="AF10" s="25">
        <f t="shared" ref="AF10:AF38" si="34">IF(ROW()-6&lt;=$E$4/2,AF9+2,"")</f>
        <v>7</v>
      </c>
      <c r="AG10" s="25" t="str">
        <f t="shared" ref="AG10:AG38" si="35">IF(AF10="","","vs")</f>
        <v>vs</v>
      </c>
      <c r="AH10" s="25">
        <f t="shared" si="33"/>
        <v>8</v>
      </c>
      <c r="AI10" s="160" t="str">
        <f>IF('Partie 1'!$E$3="","",IFERROR(IF(VLOOKUP(AF10,'Partie 1'!$A$3:$E$19,5,0)=13,AF10,AH10),IFERROR(IF(INDEX('Partie 1'!$G$3:$G$19,MATCH(AF10,'Partie 1'!$K$3:$K$19,0))=13,AF10,AH10),IFERROR(IF(VLOOKUP(AF10,'Partie 1'!$M$3:$Q$19,5,0)=13,AF10,AH10),IFERROR(IF(INDEX('Partie 1'!$S$3:$S$19,MATCH(AF10,'Partie 1'!$W$3:$W$19,0))=13,AF10,AH10),"")))))</f>
        <v/>
      </c>
      <c r="AJ10" s="37" t="str">
        <f t="shared" si="27"/>
        <v/>
      </c>
      <c r="AK10" s="110">
        <f>IF(AF10="","",AK9+$D$5/2)</f>
        <v>34</v>
      </c>
      <c r="AL10" s="110">
        <f t="shared" ref="AL10:AL38" si="36">IF(AK10="","",AL8+1)</f>
        <v>18</v>
      </c>
      <c r="AM10" s="159" t="str">
        <f t="shared" si="6"/>
        <v/>
      </c>
      <c r="AN10" s="159" t="str">
        <f t="shared" ref="AN10:AN38" si="37">IF(AM10="","","vs")</f>
        <v/>
      </c>
      <c r="AO10" s="159" t="str">
        <f t="shared" si="8"/>
        <v/>
      </c>
      <c r="AP10" s="160" t="str">
        <f>IFERROR(IF(VLOOKUP(AM10,'Partie 2'!$A$3:$E$19,5,0)=13,AM10,AO10),IFERROR(IF(INDEX('Partie 2'!$G$3:$G$19,MATCH(AM10,'Partie 2'!$K$3:$K$19,0))=13,AM10,AO10),IFERROR(IF(VLOOKUP(AM10,'Partie 2'!$M$3:$Q$19,5,0)=13,AM10,AO10),IFERROR(IF(INDEX('Partie 2'!$S$3:$S$19,MATCH(AM10,'Partie 2'!$W$3:$W$19,0))=13,AM10,AO10),""))))</f>
        <v/>
      </c>
      <c r="AQ10" s="37" t="str">
        <f t="shared" si="9"/>
        <v/>
      </c>
      <c r="AR10" s="114">
        <f t="shared" si="28"/>
        <v>34</v>
      </c>
      <c r="AS10" s="114">
        <f t="shared" si="28"/>
        <v>18</v>
      </c>
      <c r="AT10" s="159" t="str">
        <f t="shared" si="29"/>
        <v/>
      </c>
      <c r="AU10" s="159" t="str">
        <f t="shared" ref="AU10:AU38" si="38">IF(AT10="","","vs")</f>
        <v/>
      </c>
      <c r="AV10" s="159" t="str">
        <f t="shared" si="11"/>
        <v/>
      </c>
      <c r="AW10" s="160" t="str">
        <f>IFERROR(IF(VLOOKUP(AT10,'Partie 3'!$A$3:$E$19,5,0)=13,AT10,AV10),IFERROR(IF(INDEX('Partie 3'!$G$3:$G$19,MATCH(AT10,'Partie 3'!$K$3:$K$19,0))=13,AT10,AV10),IFERROR(IF(VLOOKUP(AT10,'Partie 3'!$M$3:$Q$19,5,0)=13,AT10,AV10),IFERROR(IF(INDEX('Partie 3'!$S$3:$S$19,MATCH(AT10,'Partie 3'!$W$3:$W$19,0))=13,AT10,AV10),""))))</f>
        <v/>
      </c>
      <c r="AX10" s="37" t="str">
        <f t="shared" si="12"/>
        <v/>
      </c>
      <c r="AY10" s="115">
        <f t="shared" si="30"/>
        <v>34</v>
      </c>
      <c r="AZ10" s="115">
        <f t="shared" si="30"/>
        <v>18</v>
      </c>
      <c r="BA10" s="159" t="str">
        <f t="shared" si="31"/>
        <v/>
      </c>
      <c r="BB10" s="159" t="str">
        <f t="shared" si="13"/>
        <v/>
      </c>
      <c r="BC10" s="159" t="str">
        <f t="shared" si="14"/>
        <v/>
      </c>
      <c r="BD10" s="160" t="str">
        <f>IFERROR(IF(VLOOKUP(BA10,'Partie 4'!$A$3:$E$19,5,0)=13,BA10,BC10),IFERROR(IF(INDEX('Partie 4'!$G$3:$G$19,MATCH(BA10,'Partie 4'!$K$3:$K$19,0))=13,BA10,BC10),IFERROR(IF(VLOOKUP(BA10,'Partie 4'!$M$3:$Q$19,5,0)=13,BA10,BC10),IFERROR(IF(INDEX('Partie 4'!$S$3:$S$19,MATCH(BA10,'Partie 4'!$W$3:$W$19,0))=13,BA10,BC10),""))))</f>
        <v/>
      </c>
      <c r="BE10" s="164" t="str">
        <f t="shared" si="32"/>
        <v/>
      </c>
    </row>
    <row r="11" spans="1:57" ht="15" thickBot="1">
      <c r="A11" s="13"/>
      <c r="B11" s="135" t="s">
        <v>65</v>
      </c>
      <c r="C11" s="136"/>
      <c r="D11" s="136"/>
      <c r="E11" s="137"/>
      <c r="F11" s="16"/>
      <c r="G11" s="81"/>
      <c r="H11" s="143"/>
      <c r="I11" s="151" t="s">
        <v>70</v>
      </c>
      <c r="J11" s="81">
        <v>5</v>
      </c>
      <c r="K11" s="15" t="str">
        <f>J11&amp;"/"&amp;COUNTIF(J$7:J11,J11)</f>
        <v>5/1</v>
      </c>
      <c r="L11" s="21">
        <f>COUNTIF($J$7:J11,"&gt;0")</f>
        <v>5</v>
      </c>
      <c r="O11" s="122">
        <v>5</v>
      </c>
      <c r="P11" s="24" t="str">
        <f t="shared" si="15"/>
        <v>A5</v>
      </c>
      <c r="Q11" s="24" t="str">
        <f t="shared" si="16"/>
        <v>B5</v>
      </c>
      <c r="R11" s="24" t="str">
        <f t="shared" si="17"/>
        <v>C5</v>
      </c>
      <c r="S11" s="118">
        <v>5</v>
      </c>
      <c r="T11" s="24" t="str">
        <f t="shared" si="18"/>
        <v>A5</v>
      </c>
      <c r="U11" s="24" t="str">
        <f t="shared" si="19"/>
        <v>B5</v>
      </c>
      <c r="V11" s="24" t="str">
        <f t="shared" si="20"/>
        <v>C5</v>
      </c>
      <c r="W11" s="152">
        <v>5</v>
      </c>
      <c r="X11" s="24" t="str">
        <f t="shared" si="21"/>
        <v>A5</v>
      </c>
      <c r="Y11" s="24" t="str">
        <f t="shared" si="22"/>
        <v>B5</v>
      </c>
      <c r="Z11" s="24" t="str">
        <f t="shared" si="23"/>
        <v>C5</v>
      </c>
      <c r="AA11" s="118">
        <v>5</v>
      </c>
      <c r="AB11" s="24" t="str">
        <f t="shared" si="24"/>
        <v>A5</v>
      </c>
      <c r="AC11" s="24" t="str">
        <f t="shared" si="25"/>
        <v>B5</v>
      </c>
      <c r="AD11" s="24" t="str">
        <f t="shared" si="26"/>
        <v>C5</v>
      </c>
      <c r="AE11" s="37"/>
      <c r="AF11" s="25">
        <f t="shared" si="34"/>
        <v>9</v>
      </c>
      <c r="AG11" s="25" t="str">
        <f t="shared" si="35"/>
        <v>vs</v>
      </c>
      <c r="AH11" s="25">
        <f t="shared" si="33"/>
        <v>10</v>
      </c>
      <c r="AI11" s="160" t="str">
        <f>IF('Partie 1'!$E$3="","",IFERROR(IF(VLOOKUP(AF11,'Partie 1'!$A$3:$E$19,5,0)=13,AF11,AH11),IFERROR(IF(INDEX('Partie 1'!$G$3:$G$19,MATCH(AF11,'Partie 1'!$K$3:$K$19,0))=13,AF11,AH11),IFERROR(IF(VLOOKUP(AF11,'Partie 1'!$M$3:$Q$19,5,0)=13,AF11,AH11),IFERROR(IF(INDEX('Partie 1'!$S$3:$S$19,MATCH(AF11,'Partie 1'!$W$3:$W$19,0))=13,AF11,AH11),"")))))</f>
        <v/>
      </c>
      <c r="AJ11" s="37" t="str">
        <f t="shared" si="27"/>
        <v/>
      </c>
      <c r="AK11" s="110">
        <f>IF(AF11="","",AK9+1)</f>
        <v>3</v>
      </c>
      <c r="AL11" s="110">
        <f t="shared" si="36"/>
        <v>51</v>
      </c>
      <c r="AM11" s="159" t="str">
        <f t="shared" si="6"/>
        <v/>
      </c>
      <c r="AN11" s="159" t="str">
        <f t="shared" si="37"/>
        <v/>
      </c>
      <c r="AO11" s="159" t="str">
        <f t="shared" si="8"/>
        <v/>
      </c>
      <c r="AP11" s="160" t="str">
        <f>IFERROR(IF(VLOOKUP(AM11,'Partie 2'!$A$3:$E$19,5,0)=13,AM11,AO11),IFERROR(IF(INDEX('Partie 2'!$G$3:$G$19,MATCH(AM11,'Partie 2'!$K$3:$K$19,0))=13,AM11,AO11),IFERROR(IF(VLOOKUP(AM11,'Partie 2'!$M$3:$Q$19,5,0)=13,AM11,AO11),IFERROR(IF(INDEX('Partie 2'!$S$3:$S$19,MATCH(AM11,'Partie 2'!$W$3:$W$19,0))=13,AM11,AO11),""))))</f>
        <v/>
      </c>
      <c r="AQ11" s="37" t="str">
        <f t="shared" si="9"/>
        <v/>
      </c>
      <c r="AR11" s="114">
        <f t="shared" si="28"/>
        <v>3</v>
      </c>
      <c r="AS11" s="114">
        <f t="shared" si="28"/>
        <v>51</v>
      </c>
      <c r="AT11" s="159" t="str">
        <f t="shared" si="29"/>
        <v/>
      </c>
      <c r="AU11" s="159" t="str">
        <f t="shared" si="38"/>
        <v/>
      </c>
      <c r="AV11" s="159" t="str">
        <f t="shared" si="11"/>
        <v/>
      </c>
      <c r="AW11" s="160" t="str">
        <f>IFERROR(IF(VLOOKUP(AT11,'Partie 3'!$A$3:$E$19,5,0)=13,AT11,AV11),IFERROR(IF(INDEX('Partie 3'!$G$3:$G$19,MATCH(AT11,'Partie 3'!$K$3:$K$19,0))=13,AT11,AV11),IFERROR(IF(VLOOKUP(AT11,'Partie 3'!$M$3:$Q$19,5,0)=13,AT11,AV11),IFERROR(IF(INDEX('Partie 3'!$S$3:$S$19,MATCH(AT11,'Partie 3'!$W$3:$W$19,0))=13,AT11,AV11),""))))</f>
        <v/>
      </c>
      <c r="AX11" s="37" t="str">
        <f t="shared" si="12"/>
        <v/>
      </c>
      <c r="AY11" s="115">
        <f t="shared" si="30"/>
        <v>3</v>
      </c>
      <c r="AZ11" s="115">
        <f t="shared" si="30"/>
        <v>51</v>
      </c>
      <c r="BA11" s="159" t="str">
        <f t="shared" si="31"/>
        <v/>
      </c>
      <c r="BB11" s="159" t="str">
        <f t="shared" si="13"/>
        <v/>
      </c>
      <c r="BC11" s="159" t="str">
        <f t="shared" si="14"/>
        <v/>
      </c>
      <c r="BD11" s="164" t="str">
        <f>IFERROR(IF(VLOOKUP(BA11,'Partie 4'!$A$3:$E$19,5,0)=13,BA11,BC11),IFERROR(IF(INDEX('Partie 4'!$G$3:$G$19,MATCH(BA11,'Partie 4'!$K$3:$K$19,0))=13,BA11,BC11),IFERROR(IF(VLOOKUP(BA11,'Partie 4'!$M$3:$Q$19,5,0)=13,BA11,BC11),IFERROR(IF(INDEX('Partie 4'!$S$3:$S$19,MATCH(BA11,'Partie 4'!$W$3:$W$19,0))=13,BA11,BC11),""))))</f>
        <v/>
      </c>
      <c r="BE11" s="163" t="str">
        <f t="shared" si="32"/>
        <v/>
      </c>
    </row>
    <row r="12" spans="1:57" ht="15" thickTop="1">
      <c r="A12" s="13"/>
      <c r="B12" s="14"/>
      <c r="G12" s="81"/>
      <c r="H12" s="143"/>
      <c r="I12" s="144" t="s">
        <v>71</v>
      </c>
      <c r="J12" s="81">
        <v>6</v>
      </c>
      <c r="K12" s="15" t="str">
        <f>J12&amp;"/"&amp;COUNTIF(J$7:J12,J12)</f>
        <v>6/1</v>
      </c>
      <c r="L12" s="21">
        <f>COUNTIF($J$7:J12,"&gt;0")</f>
        <v>6</v>
      </c>
      <c r="O12" s="122">
        <v>6</v>
      </c>
      <c r="P12" s="24" t="str">
        <f t="shared" si="15"/>
        <v>A6</v>
      </c>
      <c r="Q12" s="24" t="str">
        <f t="shared" si="16"/>
        <v>B6</v>
      </c>
      <c r="R12" s="24" t="str">
        <f t="shared" si="17"/>
        <v>C6</v>
      </c>
      <c r="S12" s="118">
        <v>6</v>
      </c>
      <c r="T12" s="24" t="str">
        <f t="shared" si="18"/>
        <v>A6</v>
      </c>
      <c r="U12" s="24" t="str">
        <f t="shared" si="19"/>
        <v>B6</v>
      </c>
      <c r="V12" s="24" t="str">
        <f t="shared" si="20"/>
        <v>C6</v>
      </c>
      <c r="W12" s="152">
        <v>6</v>
      </c>
      <c r="X12" s="24" t="str">
        <f t="shared" si="21"/>
        <v>A6</v>
      </c>
      <c r="Y12" s="24" t="str">
        <f t="shared" si="22"/>
        <v>B6</v>
      </c>
      <c r="Z12" s="24" t="str">
        <f t="shared" si="23"/>
        <v>C6</v>
      </c>
      <c r="AA12" s="118">
        <v>6</v>
      </c>
      <c r="AB12" s="24" t="str">
        <f t="shared" si="24"/>
        <v>A6</v>
      </c>
      <c r="AC12" s="24" t="str">
        <f t="shared" si="25"/>
        <v>B6</v>
      </c>
      <c r="AD12" s="24" t="str">
        <f t="shared" si="26"/>
        <v>C6</v>
      </c>
      <c r="AE12" s="37"/>
      <c r="AF12" s="25">
        <f t="shared" si="34"/>
        <v>11</v>
      </c>
      <c r="AG12" s="25" t="str">
        <f t="shared" si="35"/>
        <v>vs</v>
      </c>
      <c r="AH12" s="25">
        <f t="shared" si="33"/>
        <v>12</v>
      </c>
      <c r="AI12" s="160" t="str">
        <f>IF('Partie 1'!$E$3="","",IFERROR(IF(VLOOKUP(AF12,'Partie 1'!$A$3:$E$19,5,0)=13,AF12,AH12),IFERROR(IF(INDEX('Partie 1'!$G$3:$G$19,MATCH(AF12,'Partie 1'!$K$3:$K$19,0))=13,AF12,AH12),IFERROR(IF(VLOOKUP(AF12,'Partie 1'!$M$3:$Q$19,5,0)=13,AF12,AH12),IFERROR(IF(INDEX('Partie 1'!$S$3:$S$19,MATCH(AF12,'Partie 1'!$W$3:$W$19,0))=13,AF12,AH12),"")))))</f>
        <v/>
      </c>
      <c r="AJ12" s="37" t="str">
        <f t="shared" si="27"/>
        <v/>
      </c>
      <c r="AK12" s="110">
        <f>IF(AF12="","",AK11+$D$5/2)</f>
        <v>35</v>
      </c>
      <c r="AL12" s="110">
        <f t="shared" si="36"/>
        <v>19</v>
      </c>
      <c r="AM12" s="159" t="str">
        <f t="shared" si="6"/>
        <v/>
      </c>
      <c r="AN12" s="159" t="str">
        <f t="shared" si="37"/>
        <v/>
      </c>
      <c r="AO12" s="159" t="str">
        <f t="shared" si="8"/>
        <v/>
      </c>
      <c r="AP12" s="160" t="str">
        <f>IFERROR(IF(VLOOKUP(AM12,'Partie 2'!$A$3:$E$19,5,0)=13,AM12,AO12),IFERROR(IF(INDEX('Partie 2'!$G$3:$G$19,MATCH(AM12,'Partie 2'!$K$3:$K$19,0))=13,AM12,AO12),IFERROR(IF(VLOOKUP(AM12,'Partie 2'!$M$3:$Q$19,5,0)=13,AM12,AO12),IFERROR(IF(INDEX('Partie 2'!$S$3:$S$19,MATCH(AM12,'Partie 2'!$W$3:$W$19,0))=13,AM12,AO12),""))))</f>
        <v/>
      </c>
      <c r="AQ12" s="37" t="str">
        <f t="shared" si="9"/>
        <v/>
      </c>
      <c r="AR12" s="114">
        <f t="shared" si="28"/>
        <v>35</v>
      </c>
      <c r="AS12" s="114">
        <f t="shared" si="28"/>
        <v>19</v>
      </c>
      <c r="AT12" s="159" t="str">
        <f t="shared" si="29"/>
        <v/>
      </c>
      <c r="AU12" s="159" t="str">
        <f t="shared" si="38"/>
        <v/>
      </c>
      <c r="AV12" s="159" t="str">
        <f t="shared" si="11"/>
        <v/>
      </c>
      <c r="AW12" s="160" t="str">
        <f>IFERROR(IF(VLOOKUP(AT12,'Partie 3'!$A$3:$E$19,5,0)=13,AT12,AV12),IFERROR(IF(INDEX('Partie 3'!$G$3:$G$19,MATCH(AT12,'Partie 3'!$K$3:$K$19,0))=13,AT12,AV12),IFERROR(IF(VLOOKUP(AT12,'Partie 3'!$M$3:$Q$19,5,0)=13,AT12,AV12),IFERROR(IF(INDEX('Partie 3'!$S$3:$S$19,MATCH(AT12,'Partie 3'!$W$3:$W$19,0))=13,AT12,AV12),""))))</f>
        <v/>
      </c>
      <c r="AX12" s="37" t="str">
        <f t="shared" si="12"/>
        <v/>
      </c>
      <c r="AY12" s="115">
        <f t="shared" si="30"/>
        <v>35</v>
      </c>
      <c r="AZ12" s="115">
        <f t="shared" si="30"/>
        <v>19</v>
      </c>
      <c r="BA12" s="159" t="str">
        <f t="shared" si="31"/>
        <v/>
      </c>
      <c r="BB12" s="159" t="str">
        <f t="shared" si="13"/>
        <v/>
      </c>
      <c r="BC12" s="159" t="str">
        <f t="shared" si="14"/>
        <v/>
      </c>
      <c r="BD12" s="164" t="str">
        <f>IFERROR(IF(VLOOKUP(BA12,'Partie 4'!$A$3:$E$19,5,0)=13,BA12,BC12),IFERROR(IF(INDEX('Partie 4'!$G$3:$G$19,MATCH(BA12,'Partie 4'!$K$3:$K$19,0))=13,BA12,BC12),IFERROR(IF(VLOOKUP(BA12,'Partie 4'!$M$3:$Q$19,5,0)=13,BA12,BC12),IFERROR(IF(INDEX('Partie 4'!$S$3:$S$19,MATCH(BA12,'Partie 4'!$W$3:$W$19,0))=13,BA12,BC12),""))))</f>
        <v/>
      </c>
      <c r="BE12" s="163" t="str">
        <f t="shared" si="32"/>
        <v/>
      </c>
    </row>
    <row r="13" spans="1:57">
      <c r="A13" s="13"/>
      <c r="B13" s="14"/>
      <c r="G13" s="81"/>
      <c r="H13" s="143"/>
      <c r="I13" s="151" t="s">
        <v>72</v>
      </c>
      <c r="J13" s="81">
        <v>7</v>
      </c>
      <c r="K13" s="15" t="str">
        <f>J13&amp;"/"&amp;COUNTIF(J$7:J13,J13)</f>
        <v>7/1</v>
      </c>
      <c r="L13" s="21">
        <f>COUNTIF($J$7:J13,"&gt;0")</f>
        <v>7</v>
      </c>
      <c r="O13" s="122">
        <v>7</v>
      </c>
      <c r="P13" s="24" t="str">
        <f t="shared" si="15"/>
        <v>A7</v>
      </c>
      <c r="Q13" s="24" t="str">
        <f t="shared" si="16"/>
        <v>B7</v>
      </c>
      <c r="R13" s="24" t="str">
        <f t="shared" si="17"/>
        <v>C7</v>
      </c>
      <c r="S13" s="118">
        <v>7</v>
      </c>
      <c r="T13" s="24" t="str">
        <f t="shared" si="18"/>
        <v>A7</v>
      </c>
      <c r="U13" s="24" t="str">
        <f t="shared" si="19"/>
        <v>B7</v>
      </c>
      <c r="V13" s="24" t="str">
        <f t="shared" si="20"/>
        <v>C7</v>
      </c>
      <c r="W13" s="152">
        <v>7</v>
      </c>
      <c r="X13" s="24" t="str">
        <f t="shared" si="21"/>
        <v>A7</v>
      </c>
      <c r="Y13" s="24" t="str">
        <f t="shared" si="22"/>
        <v>B7</v>
      </c>
      <c r="Z13" s="24" t="str">
        <f t="shared" si="23"/>
        <v>C7</v>
      </c>
      <c r="AA13" s="118">
        <v>7</v>
      </c>
      <c r="AB13" s="24" t="str">
        <f t="shared" si="24"/>
        <v>A7</v>
      </c>
      <c r="AC13" s="24" t="str">
        <f t="shared" si="25"/>
        <v>B7</v>
      </c>
      <c r="AD13" s="24" t="str">
        <f t="shared" si="26"/>
        <v>C7</v>
      </c>
      <c r="AE13" s="37"/>
      <c r="AF13" s="25">
        <f t="shared" si="34"/>
        <v>13</v>
      </c>
      <c r="AG13" s="25" t="str">
        <f t="shared" si="35"/>
        <v>vs</v>
      </c>
      <c r="AH13" s="25">
        <f t="shared" si="33"/>
        <v>14</v>
      </c>
      <c r="AI13" s="160" t="str">
        <f>IF('Partie 1'!$E$3="","",IFERROR(IF(VLOOKUP(AF13,'Partie 1'!$A$3:$E$19,5,0)=13,AF13,AH13),IFERROR(IF(INDEX('Partie 1'!$G$3:$G$19,MATCH(AF13,'Partie 1'!$K$3:$K$19,0))=13,AF13,AH13),IFERROR(IF(VLOOKUP(AF13,'Partie 1'!$M$3:$Q$19,5,0)=13,AF13,AH13),IFERROR(IF(INDEX('Partie 1'!$S$3:$S$19,MATCH(AF13,'Partie 1'!$W$3:$W$19,0))=13,AF13,AH13),"")))))</f>
        <v/>
      </c>
      <c r="AJ13" s="37" t="str">
        <f t="shared" si="27"/>
        <v/>
      </c>
      <c r="AK13" s="110">
        <f>IF(AF13="","",AK11+1)</f>
        <v>4</v>
      </c>
      <c r="AL13" s="110">
        <f t="shared" si="36"/>
        <v>52</v>
      </c>
      <c r="AM13" s="159" t="str">
        <f t="shared" si="6"/>
        <v/>
      </c>
      <c r="AN13" s="159" t="str">
        <f t="shared" si="37"/>
        <v/>
      </c>
      <c r="AO13" s="159" t="str">
        <f t="shared" si="8"/>
        <v/>
      </c>
      <c r="AP13" s="160" t="str">
        <f>IFERROR(IF(VLOOKUP(AM13,'Partie 2'!$A$3:$E$19,5,0)=13,AM13,AO13),IFERROR(IF(INDEX('Partie 2'!$G$3:$G$19,MATCH(AM13,'Partie 2'!$K$3:$K$19,0))=13,AM13,AO13),IFERROR(IF(VLOOKUP(AM13,'Partie 2'!$M$3:$Q$19,5,0)=13,AM13,AO13),IFERROR(IF(INDEX('Partie 2'!$S$3:$S$19,MATCH(AM13,'Partie 2'!$W$3:$W$19,0))=13,AM13,AO13),""))))</f>
        <v/>
      </c>
      <c r="AQ13" s="37" t="str">
        <f t="shared" si="9"/>
        <v/>
      </c>
      <c r="AR13" s="114">
        <f t="shared" si="28"/>
        <v>4</v>
      </c>
      <c r="AS13" s="114">
        <f t="shared" si="28"/>
        <v>52</v>
      </c>
      <c r="AT13" s="159" t="str">
        <f t="shared" si="29"/>
        <v/>
      </c>
      <c r="AU13" s="159" t="str">
        <f t="shared" si="38"/>
        <v/>
      </c>
      <c r="AV13" s="159" t="str">
        <f t="shared" si="11"/>
        <v/>
      </c>
      <c r="AW13" s="160" t="str">
        <f>IFERROR(IF(VLOOKUP(AT13,'Partie 3'!$A$3:$E$19,5,0)=13,AT13,AV13),IFERROR(IF(INDEX('Partie 3'!$G$3:$G$19,MATCH(AT13,'Partie 3'!$K$3:$K$19,0))=13,AT13,AV13),IFERROR(IF(VLOOKUP(AT13,'Partie 3'!$M$3:$Q$19,5,0)=13,AT13,AV13),IFERROR(IF(INDEX('Partie 3'!$S$3:$S$19,MATCH(AT13,'Partie 3'!$W$3:$W$19,0))=13,AT13,AV13),""))))</f>
        <v/>
      </c>
      <c r="AX13" s="37" t="str">
        <f t="shared" si="12"/>
        <v/>
      </c>
      <c r="AY13" s="115">
        <f t="shared" si="30"/>
        <v>4</v>
      </c>
      <c r="AZ13" s="115">
        <f t="shared" si="30"/>
        <v>52</v>
      </c>
      <c r="BA13" s="159" t="str">
        <f t="shared" si="31"/>
        <v/>
      </c>
      <c r="BB13" s="159" t="str">
        <f t="shared" si="13"/>
        <v/>
      </c>
      <c r="BC13" s="159" t="str">
        <f t="shared" si="14"/>
        <v/>
      </c>
      <c r="BD13" s="164" t="str">
        <f>IFERROR(IF(VLOOKUP(BA13,'Partie 4'!$A$3:$E$19,5,0)=13,BA13,BC13),IFERROR(IF(INDEX('Partie 4'!$G$3:$G$19,MATCH(BA13,'Partie 4'!$K$3:$K$19,0))=13,BA13,BC13),IFERROR(IF(VLOOKUP(BA13,'Partie 4'!$M$3:$Q$19,5,0)=13,BA13,BC13),IFERROR(IF(INDEX('Partie 4'!$S$3:$S$19,MATCH(BA13,'Partie 4'!$W$3:$W$19,0))=13,BA13,BC13),""))))</f>
        <v/>
      </c>
      <c r="BE13" s="163" t="str">
        <f t="shared" si="32"/>
        <v/>
      </c>
    </row>
    <row r="14" spans="1:57">
      <c r="A14" s="13"/>
      <c r="B14" s="14"/>
      <c r="G14" s="81"/>
      <c r="H14" s="143"/>
      <c r="I14" s="144" t="s">
        <v>73</v>
      </c>
      <c r="J14" s="81">
        <v>8</v>
      </c>
      <c r="K14" s="15" t="str">
        <f>J14&amp;"/"&amp;COUNTIF(J$7:J14,J14)</f>
        <v>8/1</v>
      </c>
      <c r="L14" s="21">
        <f>COUNTIF($J$7:J14,"&gt;0")</f>
        <v>8</v>
      </c>
      <c r="O14" s="122">
        <v>8</v>
      </c>
      <c r="P14" s="24" t="str">
        <f t="shared" si="15"/>
        <v>A8</v>
      </c>
      <c r="Q14" s="24" t="str">
        <f t="shared" si="16"/>
        <v>B8</v>
      </c>
      <c r="R14" s="24" t="str">
        <f t="shared" si="17"/>
        <v>C8</v>
      </c>
      <c r="S14" s="118">
        <v>8</v>
      </c>
      <c r="T14" s="24" t="str">
        <f t="shared" si="18"/>
        <v>A8</v>
      </c>
      <c r="U14" s="24" t="str">
        <f t="shared" si="19"/>
        <v>B8</v>
      </c>
      <c r="V14" s="24" t="str">
        <f t="shared" si="20"/>
        <v>C8</v>
      </c>
      <c r="W14" s="152">
        <v>8</v>
      </c>
      <c r="X14" s="24" t="str">
        <f t="shared" si="21"/>
        <v>A8</v>
      </c>
      <c r="Y14" s="24" t="str">
        <f t="shared" si="22"/>
        <v>B8</v>
      </c>
      <c r="Z14" s="24" t="str">
        <f t="shared" si="23"/>
        <v>C8</v>
      </c>
      <c r="AA14" s="118">
        <v>8</v>
      </c>
      <c r="AB14" s="24" t="str">
        <f t="shared" si="24"/>
        <v>A8</v>
      </c>
      <c r="AC14" s="24" t="str">
        <f t="shared" si="25"/>
        <v>B8</v>
      </c>
      <c r="AD14" s="24" t="str">
        <f t="shared" si="26"/>
        <v>C8</v>
      </c>
      <c r="AE14" s="37"/>
      <c r="AF14" s="25">
        <f t="shared" si="34"/>
        <v>15</v>
      </c>
      <c r="AG14" s="25" t="str">
        <f t="shared" si="35"/>
        <v>vs</v>
      </c>
      <c r="AH14" s="25">
        <f t="shared" si="33"/>
        <v>16</v>
      </c>
      <c r="AI14" s="160" t="str">
        <f>IF('Partie 1'!$E$3="","",IFERROR(IF(VLOOKUP(AF14,'Partie 1'!$A$3:$E$19,5,0)=13,AF14,AH14),IFERROR(IF(INDEX('Partie 1'!$G$3:$G$19,MATCH(AF14,'Partie 1'!$K$3:$K$19,0))=13,AF14,AH14),IFERROR(IF(VLOOKUP(AF14,'Partie 1'!$M$3:$Q$19,5,0)=13,AF14,AH14),IFERROR(IF(INDEX('Partie 1'!$S$3:$S$19,MATCH(AF14,'Partie 1'!$W$3:$W$19,0))=13,AF14,AH14),"")))))</f>
        <v/>
      </c>
      <c r="AJ14" s="37" t="str">
        <f t="shared" si="27"/>
        <v/>
      </c>
      <c r="AK14" s="110">
        <f>IF(AF14="","",AK13+$D$5/2)</f>
        <v>36</v>
      </c>
      <c r="AL14" s="110">
        <f t="shared" si="36"/>
        <v>20</v>
      </c>
      <c r="AM14" s="159" t="str">
        <f t="shared" si="6"/>
        <v/>
      </c>
      <c r="AN14" s="159" t="str">
        <f t="shared" si="37"/>
        <v/>
      </c>
      <c r="AO14" s="159" t="str">
        <f t="shared" si="8"/>
        <v/>
      </c>
      <c r="AP14" s="160" t="str">
        <f>IFERROR(IF(VLOOKUP(AM14,'Partie 2'!$A$3:$E$19,5,0)=13,AM14,AO14),IFERROR(IF(INDEX('Partie 2'!$G$3:$G$19,MATCH(AM14,'Partie 2'!$K$3:$K$19,0))=13,AM14,AO14),IFERROR(IF(VLOOKUP(AM14,'Partie 2'!$M$3:$Q$19,5,0)=13,AM14,AO14),IFERROR(IF(INDEX('Partie 2'!$S$3:$S$19,MATCH(AM14,'Partie 2'!$W$3:$W$19,0))=13,AM14,AO14),""))))</f>
        <v/>
      </c>
      <c r="AQ14" s="37" t="str">
        <f t="shared" si="9"/>
        <v/>
      </c>
      <c r="AR14" s="114">
        <f t="shared" si="28"/>
        <v>36</v>
      </c>
      <c r="AS14" s="114">
        <f t="shared" si="28"/>
        <v>20</v>
      </c>
      <c r="AT14" s="159" t="str">
        <f t="shared" si="29"/>
        <v/>
      </c>
      <c r="AU14" s="159" t="str">
        <f t="shared" si="38"/>
        <v/>
      </c>
      <c r="AV14" s="159" t="str">
        <f t="shared" si="11"/>
        <v/>
      </c>
      <c r="AW14" s="160" t="str">
        <f>IFERROR(IF(VLOOKUP(AT14,'Partie 3'!$A$3:$E$19,5,0)=13,AT14,AV14),IFERROR(IF(INDEX('Partie 3'!$G$3:$G$19,MATCH(AT14,'Partie 3'!$K$3:$K$19,0))=13,AT14,AV14),IFERROR(IF(VLOOKUP(AT14,'Partie 3'!$M$3:$Q$19,5,0)=13,AT14,AV14),IFERROR(IF(INDEX('Partie 3'!$S$3:$S$19,MATCH(AT14,'Partie 3'!$W$3:$W$19,0))=13,AT14,AV14),""))))</f>
        <v/>
      </c>
      <c r="AX14" s="37" t="str">
        <f t="shared" si="12"/>
        <v/>
      </c>
      <c r="AY14" s="115">
        <f t="shared" si="30"/>
        <v>36</v>
      </c>
      <c r="AZ14" s="115">
        <f t="shared" si="30"/>
        <v>20</v>
      </c>
      <c r="BA14" s="159" t="str">
        <f t="shared" si="31"/>
        <v/>
      </c>
      <c r="BB14" s="159" t="str">
        <f t="shared" si="13"/>
        <v/>
      </c>
      <c r="BC14" s="159" t="str">
        <f t="shared" si="14"/>
        <v/>
      </c>
      <c r="BD14" s="164" t="str">
        <f>IFERROR(IF(VLOOKUP(BA14,'Partie 4'!$A$3:$E$19,5,0)=13,BA14,BC14),IFERROR(IF(INDEX('Partie 4'!$G$3:$G$19,MATCH(BA14,'Partie 4'!$K$3:$K$19,0))=13,BA14,BC14),IFERROR(IF(VLOOKUP(BA14,'Partie 4'!$M$3:$Q$19,5,0)=13,BA14,BC14),IFERROR(IF(INDEX('Partie 4'!$S$3:$S$19,MATCH(BA14,'Partie 4'!$W$3:$W$19,0))=13,BA14,BC14),""))))</f>
        <v/>
      </c>
      <c r="BE14" s="163" t="str">
        <f t="shared" si="32"/>
        <v/>
      </c>
    </row>
    <row r="15" spans="1:57">
      <c r="A15" s="13"/>
      <c r="B15" s="14"/>
      <c r="G15" s="81"/>
      <c r="H15" s="143"/>
      <c r="I15" s="151" t="s">
        <v>74</v>
      </c>
      <c r="J15" s="81">
        <v>9</v>
      </c>
      <c r="K15" s="15" t="str">
        <f>J15&amp;"/"&amp;COUNTIF(J$7:J15,J15)</f>
        <v>9/1</v>
      </c>
      <c r="L15" s="21">
        <f>COUNTIF($J$7:J15,"&gt;0")</f>
        <v>9</v>
      </c>
      <c r="O15" s="122">
        <v>9</v>
      </c>
      <c r="P15" s="24" t="str">
        <f t="shared" si="15"/>
        <v>A9</v>
      </c>
      <c r="Q15" s="24" t="str">
        <f t="shared" si="16"/>
        <v>B9</v>
      </c>
      <c r="R15" s="24" t="str">
        <f t="shared" si="17"/>
        <v>C9</v>
      </c>
      <c r="S15" s="118">
        <v>9</v>
      </c>
      <c r="T15" s="24" t="str">
        <f t="shared" si="18"/>
        <v>A9</v>
      </c>
      <c r="U15" s="24" t="str">
        <f t="shared" si="19"/>
        <v>B9</v>
      </c>
      <c r="V15" s="24" t="str">
        <f t="shared" si="20"/>
        <v>C9</v>
      </c>
      <c r="W15" s="152">
        <v>9</v>
      </c>
      <c r="X15" s="24" t="str">
        <f t="shared" si="21"/>
        <v>A9</v>
      </c>
      <c r="Y15" s="24" t="str">
        <f t="shared" si="22"/>
        <v>B9</v>
      </c>
      <c r="Z15" s="24" t="str">
        <f t="shared" si="23"/>
        <v>C9</v>
      </c>
      <c r="AA15" s="118">
        <v>9</v>
      </c>
      <c r="AB15" s="24" t="str">
        <f t="shared" si="24"/>
        <v>A9</v>
      </c>
      <c r="AC15" s="24" t="str">
        <f t="shared" si="25"/>
        <v>B9</v>
      </c>
      <c r="AD15" s="24" t="str">
        <f t="shared" si="26"/>
        <v>C9</v>
      </c>
      <c r="AE15" s="37"/>
      <c r="AF15" s="25">
        <f t="shared" si="34"/>
        <v>17</v>
      </c>
      <c r="AG15" s="25" t="str">
        <f t="shared" si="35"/>
        <v>vs</v>
      </c>
      <c r="AH15" s="25">
        <f t="shared" si="33"/>
        <v>18</v>
      </c>
      <c r="AI15" s="160" t="str">
        <f>IF('Partie 1'!$E$3="","",IFERROR(IF(VLOOKUP(AF15,'Partie 1'!$A$3:$E$19,5,0)=13,AF15,AH15),IFERROR(IF(INDEX('Partie 1'!$G$3:$G$19,MATCH(AF15,'Partie 1'!$K$3:$K$19,0))=13,AF15,AH15),IFERROR(IF(VLOOKUP(AF15,'Partie 1'!$M$3:$Q$19,5,0)=13,AF15,AH15),IFERROR(IF(INDEX('Partie 1'!$S$3:$S$19,MATCH(AF15,'Partie 1'!$W$3:$W$19,0))=13,AF15,AH15),"")))))</f>
        <v/>
      </c>
      <c r="AJ15" s="37" t="str">
        <f t="shared" si="27"/>
        <v/>
      </c>
      <c r="AK15" s="110">
        <f>IF(AF15="","",AK13+1)</f>
        <v>5</v>
      </c>
      <c r="AL15" s="110">
        <f t="shared" si="36"/>
        <v>53</v>
      </c>
      <c r="AM15" s="159" t="str">
        <f t="shared" si="6"/>
        <v/>
      </c>
      <c r="AN15" s="159" t="str">
        <f t="shared" si="37"/>
        <v/>
      </c>
      <c r="AO15" s="159" t="str">
        <f t="shared" si="8"/>
        <v/>
      </c>
      <c r="AP15" s="160" t="str">
        <f>IFERROR(IF(VLOOKUP(AM15,'Partie 2'!$A$3:$E$19,5,0)=13,AM15,AO15),IFERROR(IF(INDEX('Partie 2'!$G$3:$G$19,MATCH(AM15,'Partie 2'!$K$3:$K$19,0))=13,AM15,AO15),IFERROR(IF(VLOOKUP(AM15,'Partie 2'!$M$3:$Q$19,5,0)=13,AM15,AO15),IFERROR(IF(INDEX('Partie 2'!$S$3:$S$19,MATCH(AM15,'Partie 2'!$W$3:$W$19,0))=13,AM15,AO15),""))))</f>
        <v/>
      </c>
      <c r="AQ15" s="37" t="str">
        <f t="shared" si="9"/>
        <v/>
      </c>
      <c r="AR15" s="114">
        <f t="shared" si="28"/>
        <v>5</v>
      </c>
      <c r="AS15" s="114">
        <f t="shared" si="28"/>
        <v>53</v>
      </c>
      <c r="AT15" s="159" t="str">
        <f t="shared" si="29"/>
        <v/>
      </c>
      <c r="AU15" s="159" t="str">
        <f t="shared" si="38"/>
        <v/>
      </c>
      <c r="AV15" s="159" t="str">
        <f t="shared" si="11"/>
        <v/>
      </c>
      <c r="AW15" s="167" t="str">
        <f>IFERROR(IF(VLOOKUP(AT15,'Partie 3'!$A$3:$E$19,5,0)=13,AT15,AV15),IFERROR(IF(INDEX('Partie 3'!$G$3:$G$19,MATCH(AT15,'Partie 3'!$K$3:$K$19,0))=13,AT15,AV15),IFERROR(IF(VLOOKUP(AT15,'Partie 3'!$M$3:$Q$19,5,0)=13,AT15,AV15),IFERROR(IF(INDEX('Partie 3'!$S$3:$S$19,MATCH(AT15,'Partie 3'!$W$3:$W$19,0))=13,AT15,AV15),""))))</f>
        <v/>
      </c>
      <c r="AX15" s="37" t="str">
        <f t="shared" si="12"/>
        <v/>
      </c>
      <c r="AY15" s="115">
        <f t="shared" si="30"/>
        <v>5</v>
      </c>
      <c r="AZ15" s="115">
        <f t="shared" si="30"/>
        <v>53</v>
      </c>
      <c r="BA15" s="159" t="str">
        <f t="shared" si="31"/>
        <v/>
      </c>
      <c r="BB15" s="159" t="str">
        <f t="shared" si="13"/>
        <v/>
      </c>
      <c r="BC15" s="159" t="str">
        <f t="shared" si="14"/>
        <v/>
      </c>
      <c r="BD15" s="164" t="str">
        <f>IFERROR(IF(VLOOKUP(BA15,'Partie 4'!$A$3:$E$19,5,0)=13,BA15,BC15),IFERROR(IF(INDEX('Partie 4'!$G$3:$G$19,MATCH(BA15,'Partie 4'!$K$3:$K$19,0))=13,BA15,BC15),IFERROR(IF(VLOOKUP(BA15,'Partie 4'!$M$3:$Q$19,5,0)=13,BA15,BC15),IFERROR(IF(INDEX('Partie 4'!$S$3:$S$19,MATCH(BA15,'Partie 4'!$W$3:$W$19,0))=13,BA15,BC15),""))))</f>
        <v/>
      </c>
      <c r="BE15" s="163" t="str">
        <f t="shared" si="32"/>
        <v/>
      </c>
    </row>
    <row r="16" spans="1:57">
      <c r="A16" s="13"/>
      <c r="B16" s="14"/>
      <c r="G16" s="81"/>
      <c r="H16" s="143"/>
      <c r="I16" s="144" t="s">
        <v>75</v>
      </c>
      <c r="J16" s="81">
        <v>10</v>
      </c>
      <c r="K16" s="15" t="str">
        <f>J16&amp;"/"&amp;COUNTIF(J$7:J16,J16)</f>
        <v>10/1</v>
      </c>
      <c r="L16" s="21">
        <f>COUNTIF($J$7:J16,"&gt;0")</f>
        <v>10</v>
      </c>
      <c r="O16" s="122">
        <v>10</v>
      </c>
      <c r="P16" s="24" t="str">
        <f t="shared" si="15"/>
        <v>A10</v>
      </c>
      <c r="Q16" s="24" t="str">
        <f t="shared" si="16"/>
        <v>B10</v>
      </c>
      <c r="R16" s="24" t="str">
        <f t="shared" si="17"/>
        <v>C10</v>
      </c>
      <c r="S16" s="118">
        <v>10</v>
      </c>
      <c r="T16" s="24" t="str">
        <f t="shared" si="18"/>
        <v>A10</v>
      </c>
      <c r="U16" s="24" t="str">
        <f t="shared" si="19"/>
        <v>B10</v>
      </c>
      <c r="V16" s="24" t="str">
        <f t="shared" si="20"/>
        <v>C10</v>
      </c>
      <c r="W16" s="152">
        <v>10</v>
      </c>
      <c r="X16" s="24" t="str">
        <f t="shared" si="21"/>
        <v>A10</v>
      </c>
      <c r="Y16" s="24" t="str">
        <f t="shared" si="22"/>
        <v>B10</v>
      </c>
      <c r="Z16" s="24" t="str">
        <f t="shared" si="23"/>
        <v>C10</v>
      </c>
      <c r="AA16" s="118">
        <v>10</v>
      </c>
      <c r="AB16" s="24" t="str">
        <f t="shared" si="24"/>
        <v>A10</v>
      </c>
      <c r="AC16" s="24" t="str">
        <f t="shared" si="25"/>
        <v>B10</v>
      </c>
      <c r="AD16" s="24" t="str">
        <f t="shared" si="26"/>
        <v>C10</v>
      </c>
      <c r="AE16" s="37"/>
      <c r="AF16" s="25">
        <f t="shared" si="34"/>
        <v>19</v>
      </c>
      <c r="AG16" s="25" t="str">
        <f t="shared" si="35"/>
        <v>vs</v>
      </c>
      <c r="AH16" s="25">
        <f t="shared" si="33"/>
        <v>20</v>
      </c>
      <c r="AI16" s="160" t="str">
        <f>IF('Partie 1'!$E$3="","",IFERROR(IF(VLOOKUP(AF16,'Partie 1'!$A$3:$E$19,5,0)=13,AF16,AH16),IFERROR(IF(INDEX('Partie 1'!$G$3:$G$19,MATCH(AF16,'Partie 1'!$K$3:$K$19,0))=13,AF16,AH16),IFERROR(IF(VLOOKUP(AF16,'Partie 1'!$M$3:$Q$19,5,0)=13,AF16,AH16),IFERROR(IF(INDEX('Partie 1'!$S$3:$S$19,MATCH(AF16,'Partie 1'!$W$3:$W$19,0))=13,AF16,AH16),"")))))</f>
        <v/>
      </c>
      <c r="AJ16" s="37" t="str">
        <f t="shared" si="27"/>
        <v/>
      </c>
      <c r="AK16" s="110">
        <f>IF(AF16="","",AK15+$D$5/2)</f>
        <v>37</v>
      </c>
      <c r="AL16" s="110">
        <f t="shared" si="36"/>
        <v>21</v>
      </c>
      <c r="AM16" s="159" t="str">
        <f t="shared" si="6"/>
        <v/>
      </c>
      <c r="AN16" s="159" t="str">
        <f t="shared" si="37"/>
        <v/>
      </c>
      <c r="AO16" s="159" t="str">
        <f t="shared" si="8"/>
        <v/>
      </c>
      <c r="AP16" s="160" t="str">
        <f>IFERROR(IF(VLOOKUP(AM16,'Partie 2'!$A$3:$E$19,5,0)=13,AM16,AO16),IFERROR(IF(INDEX('Partie 2'!$G$3:$G$19,MATCH(AM16,'Partie 2'!$K$3:$K$19,0))=13,AM16,AO16),IFERROR(IF(VLOOKUP(AM16,'Partie 2'!$M$3:$Q$19,5,0)=13,AM16,AO16),IFERROR(IF(INDEX('Partie 2'!$S$3:$S$19,MATCH(AM16,'Partie 2'!$W$3:$W$19,0))=13,AM16,AO16),""))))</f>
        <v/>
      </c>
      <c r="AQ16" s="37" t="str">
        <f t="shared" si="9"/>
        <v/>
      </c>
      <c r="AR16" s="114">
        <f t="shared" si="28"/>
        <v>37</v>
      </c>
      <c r="AS16" s="114">
        <f t="shared" si="28"/>
        <v>21</v>
      </c>
      <c r="AT16" s="159" t="str">
        <f t="shared" si="29"/>
        <v/>
      </c>
      <c r="AU16" s="159" t="str">
        <f t="shared" si="38"/>
        <v/>
      </c>
      <c r="AV16" s="159" t="str">
        <f t="shared" si="11"/>
        <v/>
      </c>
      <c r="AW16" s="167" t="str">
        <f>IFERROR(IF(VLOOKUP(AT16,'Partie 3'!$A$3:$E$19,5,0)=13,AT16,AV16),IFERROR(IF(INDEX('Partie 3'!$G$3:$G$19,MATCH(AT16,'Partie 3'!$K$3:$K$19,0))=13,AT16,AV16),IFERROR(IF(VLOOKUP(AT16,'Partie 3'!$M$3:$Q$19,5,0)=13,AT16,AV16),IFERROR(IF(INDEX('Partie 3'!$S$3:$S$19,MATCH(AT16,'Partie 3'!$W$3:$W$19,0))=13,AT16,AV16),""))))</f>
        <v/>
      </c>
      <c r="AX16" s="37" t="str">
        <f t="shared" si="12"/>
        <v/>
      </c>
      <c r="AY16" s="115">
        <f t="shared" si="30"/>
        <v>37</v>
      </c>
      <c r="AZ16" s="115">
        <f t="shared" si="30"/>
        <v>21</v>
      </c>
      <c r="BA16" s="159" t="str">
        <f t="shared" si="31"/>
        <v/>
      </c>
      <c r="BB16" s="159" t="str">
        <f t="shared" si="13"/>
        <v/>
      </c>
      <c r="BC16" s="159" t="str">
        <f t="shared" si="14"/>
        <v/>
      </c>
      <c r="BD16" s="164" t="str">
        <f>IFERROR(IF(VLOOKUP(BA16,'Partie 4'!$A$3:$E$19,5,0)=13,BA16,BC16),IFERROR(IF(INDEX('Partie 4'!$G$3:$G$19,MATCH(BA16,'Partie 4'!$K$3:$K$19,0))=13,BA16,BC16),IFERROR(IF(VLOOKUP(BA16,'Partie 4'!$M$3:$Q$19,5,0)=13,BA16,BC16),IFERROR(IF(INDEX('Partie 4'!$S$3:$S$19,MATCH(BA16,'Partie 4'!$W$3:$W$19,0))=13,BA16,BC16),""))))</f>
        <v/>
      </c>
      <c r="BE16" s="163" t="str">
        <f t="shared" si="32"/>
        <v/>
      </c>
    </row>
    <row r="17" spans="1:57">
      <c r="A17" s="13"/>
      <c r="B17" s="14"/>
      <c r="G17" s="81"/>
      <c r="H17" s="143"/>
      <c r="I17" s="151" t="s">
        <v>76</v>
      </c>
      <c r="J17" s="81">
        <v>11</v>
      </c>
      <c r="K17" s="15" t="str">
        <f>J17&amp;"/"&amp;COUNTIF(J$7:J17,J17)</f>
        <v>11/1</v>
      </c>
      <c r="L17" s="21">
        <f>COUNTIF($J$7:J17,"&gt;0")</f>
        <v>11</v>
      </c>
      <c r="O17" s="122">
        <v>11</v>
      </c>
      <c r="P17" s="24" t="str">
        <f t="shared" si="15"/>
        <v>A11</v>
      </c>
      <c r="Q17" s="24" t="str">
        <f t="shared" si="16"/>
        <v>B11</v>
      </c>
      <c r="R17" s="24" t="str">
        <f t="shared" si="17"/>
        <v>C11</v>
      </c>
      <c r="S17" s="118">
        <v>11</v>
      </c>
      <c r="T17" s="24" t="str">
        <f t="shared" si="18"/>
        <v>A11</v>
      </c>
      <c r="U17" s="24" t="str">
        <f t="shared" si="19"/>
        <v>B11</v>
      </c>
      <c r="V17" s="24" t="str">
        <f t="shared" si="20"/>
        <v>C11</v>
      </c>
      <c r="W17" s="152">
        <v>11</v>
      </c>
      <c r="X17" s="24" t="str">
        <f t="shared" si="21"/>
        <v>A11</v>
      </c>
      <c r="Y17" s="24" t="str">
        <f t="shared" si="22"/>
        <v>B11</v>
      </c>
      <c r="Z17" s="24" t="str">
        <f t="shared" si="23"/>
        <v>C11</v>
      </c>
      <c r="AA17" s="118">
        <v>11</v>
      </c>
      <c r="AB17" s="24" t="str">
        <f t="shared" si="24"/>
        <v>A11</v>
      </c>
      <c r="AC17" s="24" t="str">
        <f t="shared" si="25"/>
        <v>B11</v>
      </c>
      <c r="AD17" s="24" t="str">
        <f t="shared" si="26"/>
        <v>C11</v>
      </c>
      <c r="AE17" s="37"/>
      <c r="AF17" s="25">
        <f t="shared" si="34"/>
        <v>21</v>
      </c>
      <c r="AG17" s="25" t="str">
        <f t="shared" si="35"/>
        <v>vs</v>
      </c>
      <c r="AH17" s="25">
        <f t="shared" si="33"/>
        <v>22</v>
      </c>
      <c r="AI17" s="160" t="str">
        <f>IF('Partie 1'!$E$3="","",IFERROR(IF(VLOOKUP(AF17,'Partie 1'!$A$3:$E$19,5,0)=13,AF17,AH17),IFERROR(IF(INDEX('Partie 1'!$G$3:$G$19,MATCH(AF17,'Partie 1'!$K$3:$K$19,0))=13,AF17,AH17),IFERROR(IF(VLOOKUP(AF17,'Partie 1'!$M$3:$Q$19,5,0)=13,AF17,AH17),IFERROR(IF(INDEX('Partie 1'!$S$3:$S$19,MATCH(AF17,'Partie 1'!$W$3:$W$19,0))=13,AF17,AH17),"")))))</f>
        <v/>
      </c>
      <c r="AJ17" s="37" t="str">
        <f t="shared" si="27"/>
        <v/>
      </c>
      <c r="AK17" s="110">
        <f>IF(AF17="","",AK15+1)</f>
        <v>6</v>
      </c>
      <c r="AL17" s="110">
        <f t="shared" si="36"/>
        <v>54</v>
      </c>
      <c r="AM17" s="159" t="str">
        <f t="shared" si="6"/>
        <v/>
      </c>
      <c r="AN17" s="159" t="str">
        <f t="shared" si="37"/>
        <v/>
      </c>
      <c r="AO17" s="159" t="str">
        <f t="shared" si="8"/>
        <v/>
      </c>
      <c r="AP17" s="160" t="str">
        <f>IFERROR(IF(VLOOKUP(AM17,'Partie 2'!$A$3:$E$19,5,0)=13,AM17,AO17),IFERROR(IF(INDEX('Partie 2'!$G$3:$G$19,MATCH(AM17,'Partie 2'!$K$3:$K$19,0))=13,AM17,AO17),IFERROR(IF(VLOOKUP(AM17,'Partie 2'!$M$3:$Q$19,5,0)=13,AM17,AO17),IFERROR(IF(INDEX('Partie 2'!$S$3:$S$19,MATCH(AM17,'Partie 2'!$W$3:$W$19,0))=13,AM17,AO17),""))))</f>
        <v/>
      </c>
      <c r="AQ17" s="37" t="str">
        <f t="shared" si="9"/>
        <v/>
      </c>
      <c r="AR17" s="114">
        <f t="shared" si="28"/>
        <v>6</v>
      </c>
      <c r="AS17" s="114">
        <f t="shared" si="28"/>
        <v>54</v>
      </c>
      <c r="AT17" s="159" t="str">
        <f t="shared" si="29"/>
        <v/>
      </c>
      <c r="AU17" s="159" t="str">
        <f t="shared" si="38"/>
        <v/>
      </c>
      <c r="AV17" s="159" t="str">
        <f t="shared" si="11"/>
        <v/>
      </c>
      <c r="AW17" s="167" t="str">
        <f>IFERROR(IF(VLOOKUP(AT17,'Partie 3'!$A$3:$E$19,5,0)=13,AT17,AV17),IFERROR(IF(INDEX('Partie 3'!$G$3:$G$19,MATCH(AT17,'Partie 3'!$K$3:$K$19,0))=13,AT17,AV17),IFERROR(IF(VLOOKUP(AT17,'Partie 3'!$M$3:$Q$19,5,0)=13,AT17,AV17),IFERROR(IF(INDEX('Partie 3'!$S$3:$S$19,MATCH(AT17,'Partie 3'!$W$3:$W$19,0))=13,AT17,AV17),""))))</f>
        <v/>
      </c>
      <c r="AX17" s="37" t="str">
        <f t="shared" si="12"/>
        <v/>
      </c>
      <c r="AY17" s="115">
        <f t="shared" si="30"/>
        <v>6</v>
      </c>
      <c r="AZ17" s="115">
        <f t="shared" si="30"/>
        <v>54</v>
      </c>
      <c r="BA17" s="159" t="str">
        <f t="shared" si="31"/>
        <v/>
      </c>
      <c r="BB17" s="159" t="str">
        <f t="shared" si="13"/>
        <v/>
      </c>
      <c r="BC17" s="159" t="str">
        <f t="shared" si="14"/>
        <v/>
      </c>
      <c r="BD17" s="164" t="str">
        <f>IFERROR(IF(VLOOKUP(BA17,'Partie 4'!$A$3:$E$19,5,0)=13,BA17,BC17),IFERROR(IF(INDEX('Partie 4'!$G$3:$G$19,MATCH(BA17,'Partie 4'!$K$3:$K$19,0))=13,BA17,BC17),IFERROR(IF(VLOOKUP(BA17,'Partie 4'!$M$3:$Q$19,5,0)=13,BA17,BC17),IFERROR(IF(INDEX('Partie 4'!$S$3:$S$19,MATCH(BA17,'Partie 4'!$W$3:$W$19,0))=13,BA17,BC17),""))))</f>
        <v/>
      </c>
      <c r="BE17" s="163" t="str">
        <f t="shared" si="32"/>
        <v/>
      </c>
    </row>
    <row r="18" spans="1:57">
      <c r="A18" s="13"/>
      <c r="B18" s="14"/>
      <c r="G18" s="81"/>
      <c r="H18" s="143"/>
      <c r="I18" s="144" t="s">
        <v>77</v>
      </c>
      <c r="J18" s="81">
        <v>12</v>
      </c>
      <c r="K18" s="15" t="str">
        <f>J18&amp;"/"&amp;COUNTIF(J$7:J18,J18)</f>
        <v>12/1</v>
      </c>
      <c r="L18" s="21">
        <f>COUNTIF($J$7:J18,"&gt;0")</f>
        <v>12</v>
      </c>
      <c r="O18" s="122">
        <v>12</v>
      </c>
      <c r="P18" s="24" t="str">
        <f t="shared" si="15"/>
        <v>A12</v>
      </c>
      <c r="Q18" s="24" t="str">
        <f t="shared" si="16"/>
        <v>B12</v>
      </c>
      <c r="R18" s="24" t="str">
        <f t="shared" si="17"/>
        <v>C12</v>
      </c>
      <c r="S18" s="118">
        <v>12</v>
      </c>
      <c r="T18" s="24" t="str">
        <f t="shared" si="18"/>
        <v>A12</v>
      </c>
      <c r="U18" s="24" t="str">
        <f t="shared" si="19"/>
        <v>B12</v>
      </c>
      <c r="V18" s="24" t="str">
        <f t="shared" si="20"/>
        <v>C12</v>
      </c>
      <c r="W18" s="152">
        <v>12</v>
      </c>
      <c r="X18" s="24" t="str">
        <f t="shared" si="21"/>
        <v>A12</v>
      </c>
      <c r="Y18" s="24" t="str">
        <f t="shared" si="22"/>
        <v>B12</v>
      </c>
      <c r="Z18" s="24" t="str">
        <f t="shared" si="23"/>
        <v>C12</v>
      </c>
      <c r="AA18" s="118">
        <v>12</v>
      </c>
      <c r="AB18" s="24" t="str">
        <f t="shared" si="24"/>
        <v>A12</v>
      </c>
      <c r="AC18" s="24" t="str">
        <f t="shared" si="25"/>
        <v>B12</v>
      </c>
      <c r="AD18" s="24" t="str">
        <f t="shared" si="26"/>
        <v>C12</v>
      </c>
      <c r="AE18" s="37"/>
      <c r="AF18" s="25">
        <f t="shared" si="34"/>
        <v>23</v>
      </c>
      <c r="AG18" s="25" t="str">
        <f t="shared" si="35"/>
        <v>vs</v>
      </c>
      <c r="AH18" s="25">
        <f t="shared" si="33"/>
        <v>24</v>
      </c>
      <c r="AI18" s="160" t="str">
        <f>IF('Partie 1'!$E$3="","",IFERROR(IF(VLOOKUP(AF18,'Partie 1'!$A$3:$E$19,5,0)=13,AF18,AH18),IFERROR(IF(INDEX('Partie 1'!$G$3:$G$19,MATCH(AF18,'Partie 1'!$K$3:$K$19,0))=13,AF18,AH18),IFERROR(IF(VLOOKUP(AF18,'Partie 1'!$M$3:$Q$19,5,0)=13,AF18,AH18),IFERROR(IF(INDEX('Partie 1'!$S$3:$S$19,MATCH(AF18,'Partie 1'!$W$3:$W$19,0))=13,AF18,AH18),"")))))</f>
        <v/>
      </c>
      <c r="AJ18" s="37" t="str">
        <f t="shared" si="27"/>
        <v/>
      </c>
      <c r="AK18" s="110">
        <f>IF(AF18="","",AK17+$D$5/2)</f>
        <v>38</v>
      </c>
      <c r="AL18" s="110">
        <f t="shared" si="36"/>
        <v>22</v>
      </c>
      <c r="AM18" s="159" t="str">
        <f t="shared" si="6"/>
        <v/>
      </c>
      <c r="AN18" s="159" t="str">
        <f t="shared" si="37"/>
        <v/>
      </c>
      <c r="AO18" s="159" t="str">
        <f t="shared" si="8"/>
        <v/>
      </c>
      <c r="AP18" s="160" t="str">
        <f>IFERROR(IF(VLOOKUP(AM18,'Partie 2'!$A$3:$E$19,5,0)=13,AM18,AO18),IFERROR(IF(INDEX('Partie 2'!$G$3:$G$19,MATCH(AM18,'Partie 2'!$K$3:$K$19,0))=13,AM18,AO18),IFERROR(IF(VLOOKUP(AM18,'Partie 2'!$M$3:$Q$19,5,0)=13,AM18,AO18),IFERROR(IF(INDEX('Partie 2'!$S$3:$S$19,MATCH(AM18,'Partie 2'!$W$3:$W$19,0))=13,AM18,AO18),""))))</f>
        <v/>
      </c>
      <c r="AQ18" s="37" t="str">
        <f t="shared" si="9"/>
        <v/>
      </c>
      <c r="AR18" s="114">
        <f t="shared" si="28"/>
        <v>38</v>
      </c>
      <c r="AS18" s="114">
        <f t="shared" si="28"/>
        <v>22</v>
      </c>
      <c r="AT18" s="159" t="str">
        <f t="shared" si="29"/>
        <v/>
      </c>
      <c r="AU18" s="159" t="str">
        <f t="shared" si="38"/>
        <v/>
      </c>
      <c r="AV18" s="159" t="str">
        <f t="shared" si="11"/>
        <v/>
      </c>
      <c r="AW18" s="167" t="str">
        <f>IFERROR(IF(VLOOKUP(AT18,'Partie 3'!$A$3:$E$19,5,0)=13,AT18,AV18),IFERROR(IF(INDEX('Partie 3'!$G$3:$G$19,MATCH(AT18,'Partie 3'!$K$3:$K$19,0))=13,AT18,AV18),IFERROR(IF(VLOOKUP(AT18,'Partie 3'!$M$3:$Q$19,5,0)=13,AT18,AV18),IFERROR(IF(INDEX('Partie 3'!$S$3:$S$19,MATCH(AT18,'Partie 3'!$W$3:$W$19,0))=13,AT18,AV18),""))))</f>
        <v/>
      </c>
      <c r="AX18" s="37" t="str">
        <f t="shared" si="12"/>
        <v/>
      </c>
      <c r="AY18" s="115">
        <f t="shared" si="30"/>
        <v>38</v>
      </c>
      <c r="AZ18" s="115">
        <f t="shared" si="30"/>
        <v>22</v>
      </c>
      <c r="BA18" s="159" t="str">
        <f t="shared" si="31"/>
        <v/>
      </c>
      <c r="BB18" s="159" t="str">
        <f t="shared" si="13"/>
        <v/>
      </c>
      <c r="BC18" s="159" t="str">
        <f t="shared" si="14"/>
        <v/>
      </c>
      <c r="BD18" s="164" t="str">
        <f>IFERROR(IF(VLOOKUP(BA18,'Partie 4'!$A$3:$E$19,5,0)=13,BA18,BC18),IFERROR(IF(INDEX('Partie 4'!$G$3:$G$19,MATCH(BA18,'Partie 4'!$K$3:$K$19,0))=13,BA18,BC18),IFERROR(IF(VLOOKUP(BA18,'Partie 4'!$M$3:$Q$19,5,0)=13,BA18,BC18),IFERROR(IF(INDEX('Partie 4'!$S$3:$S$19,MATCH(BA18,'Partie 4'!$W$3:$W$19,0))=13,BA18,BC18),""))))</f>
        <v/>
      </c>
      <c r="BE18" s="163" t="str">
        <f t="shared" si="32"/>
        <v/>
      </c>
    </row>
    <row r="19" spans="1:57">
      <c r="A19" s="13"/>
      <c r="B19" s="14"/>
      <c r="G19" s="81"/>
      <c r="H19" s="143"/>
      <c r="I19" s="151" t="s">
        <v>78</v>
      </c>
      <c r="J19" s="81">
        <v>13</v>
      </c>
      <c r="K19" s="15" t="str">
        <f>J19&amp;"/"&amp;COUNTIF(J$7:J19,J19)</f>
        <v>13/1</v>
      </c>
      <c r="L19" s="21">
        <f>COUNTIF($J$7:J19,"&gt;0")</f>
        <v>13</v>
      </c>
      <c r="O19" s="122">
        <v>13</v>
      </c>
      <c r="P19" s="24" t="str">
        <f t="shared" si="15"/>
        <v>A13</v>
      </c>
      <c r="Q19" s="24" t="str">
        <f t="shared" si="16"/>
        <v>B13</v>
      </c>
      <c r="R19" s="24" t="str">
        <f t="shared" si="17"/>
        <v>C13</v>
      </c>
      <c r="S19" s="118">
        <v>13</v>
      </c>
      <c r="T19" s="24" t="str">
        <f t="shared" si="18"/>
        <v>A13</v>
      </c>
      <c r="U19" s="24" t="str">
        <f t="shared" si="19"/>
        <v>B13</v>
      </c>
      <c r="V19" s="24" t="str">
        <f t="shared" si="20"/>
        <v>C13</v>
      </c>
      <c r="W19" s="152">
        <v>13</v>
      </c>
      <c r="X19" s="24" t="str">
        <f t="shared" si="21"/>
        <v>A13</v>
      </c>
      <c r="Y19" s="24" t="str">
        <f t="shared" si="22"/>
        <v>B13</v>
      </c>
      <c r="Z19" s="24" t="str">
        <f t="shared" si="23"/>
        <v>C13</v>
      </c>
      <c r="AA19" s="118">
        <v>13</v>
      </c>
      <c r="AB19" s="24" t="str">
        <f t="shared" si="24"/>
        <v>A13</v>
      </c>
      <c r="AC19" s="24" t="str">
        <f t="shared" si="25"/>
        <v>B13</v>
      </c>
      <c r="AD19" s="24" t="str">
        <f t="shared" si="26"/>
        <v>C13</v>
      </c>
      <c r="AE19" s="37"/>
      <c r="AF19" s="25">
        <f t="shared" si="34"/>
        <v>25</v>
      </c>
      <c r="AG19" s="25" t="str">
        <f t="shared" si="35"/>
        <v>vs</v>
      </c>
      <c r="AH19" s="25">
        <f t="shared" si="33"/>
        <v>26</v>
      </c>
      <c r="AI19" s="160" t="str">
        <f>IF('Partie 1'!$E$3="","",IFERROR(IF(VLOOKUP(AF19,'Partie 1'!$A$3:$E$19,5,0)=13,AF19,AH19),IFERROR(IF(INDEX('Partie 1'!$G$3:$G$19,MATCH(AF19,'Partie 1'!$K$3:$K$19,0))=13,AF19,AH19),IFERROR(IF(VLOOKUP(AF19,'Partie 1'!$M$3:$Q$19,5,0)=13,AF19,AH19),IFERROR(IF(INDEX('Partie 1'!$S$3:$S$19,MATCH(AF19,'Partie 1'!$W$3:$W$19,0))=13,AF19,AH19),"")))))</f>
        <v/>
      </c>
      <c r="AJ19" s="37" t="str">
        <f t="shared" si="27"/>
        <v/>
      </c>
      <c r="AK19" s="110">
        <f>IF(AF19="","",AK17+1)</f>
        <v>7</v>
      </c>
      <c r="AL19" s="110">
        <f t="shared" si="36"/>
        <v>55</v>
      </c>
      <c r="AM19" s="159" t="str">
        <f t="shared" si="6"/>
        <v/>
      </c>
      <c r="AN19" s="159" t="str">
        <f t="shared" si="37"/>
        <v/>
      </c>
      <c r="AO19" s="159" t="str">
        <f t="shared" si="8"/>
        <v/>
      </c>
      <c r="AP19" s="160" t="str">
        <f>IFERROR(IF(VLOOKUP(AM19,'Partie 2'!$A$3:$E$19,5,0)=13,AM19,AO19),IFERROR(IF(INDEX('Partie 2'!$G$3:$G$19,MATCH(AM19,'Partie 2'!$K$3:$K$19,0))=13,AM19,AO19),IFERROR(IF(VLOOKUP(AM19,'Partie 2'!$M$3:$Q$19,5,0)=13,AM19,AO19),IFERROR(IF(INDEX('Partie 2'!$S$3:$S$19,MATCH(AM19,'Partie 2'!$W$3:$W$19,0))=13,AM19,AO19),""))))</f>
        <v/>
      </c>
      <c r="AQ19" s="37" t="str">
        <f t="shared" si="9"/>
        <v/>
      </c>
      <c r="AR19" s="114">
        <f t="shared" si="28"/>
        <v>7</v>
      </c>
      <c r="AS19" s="114">
        <f t="shared" si="28"/>
        <v>55</v>
      </c>
      <c r="AT19" s="159" t="str">
        <f t="shared" si="29"/>
        <v/>
      </c>
      <c r="AU19" s="159" t="str">
        <f t="shared" si="38"/>
        <v/>
      </c>
      <c r="AV19" s="159" t="str">
        <f t="shared" si="11"/>
        <v/>
      </c>
      <c r="AW19" s="167" t="str">
        <f>IFERROR(IF(VLOOKUP(AT19,'Partie 3'!$A$3:$E$19,5,0)=13,AT19,AV19),IFERROR(IF(INDEX('Partie 3'!$G$3:$G$19,MATCH(AT19,'Partie 3'!$K$3:$K$19,0))=13,AT19,AV19),IFERROR(IF(VLOOKUP(AT19,'Partie 3'!$M$3:$Q$19,5,0)=13,AT19,AV19),IFERROR(IF(INDEX('Partie 3'!$S$3:$S$19,MATCH(AT19,'Partie 3'!$W$3:$W$19,0))=13,AT19,AV19),""))))</f>
        <v/>
      </c>
      <c r="AX19" s="37" t="str">
        <f t="shared" si="12"/>
        <v/>
      </c>
      <c r="AY19" s="115">
        <f t="shared" si="30"/>
        <v>7</v>
      </c>
      <c r="AZ19" s="115">
        <f t="shared" si="30"/>
        <v>55</v>
      </c>
      <c r="BA19" s="159" t="str">
        <f t="shared" si="31"/>
        <v/>
      </c>
      <c r="BB19" s="159" t="str">
        <f t="shared" si="13"/>
        <v/>
      </c>
      <c r="BC19" s="159" t="str">
        <f t="shared" si="14"/>
        <v/>
      </c>
      <c r="BD19" s="163" t="str">
        <f>IFERROR(IF(VLOOKUP(BA19,'Partie 4'!$A$3:$E$19,5,0)=13,BA19,BC19),IFERROR(IF(INDEX('Partie 4'!$G$3:$G$19,MATCH(BA19,'Partie 4'!$K$3:$K$19,0))=13,BA19,BC19),IFERROR(IF(VLOOKUP(BA19,'Partie 4'!$M$3:$Q$19,5,0)=13,BA19,BC19),IFERROR(IF(INDEX('Partie 4'!$S$3:$S$19,MATCH(BA19,'Partie 4'!$W$3:$W$19,0))=13,BA19,BC19),""))))</f>
        <v/>
      </c>
      <c r="BE19" s="166" t="str">
        <f t="shared" si="32"/>
        <v/>
      </c>
    </row>
    <row r="20" spans="1:57">
      <c r="A20" s="13"/>
      <c r="B20" s="14"/>
      <c r="G20" s="81"/>
      <c r="H20" s="143"/>
      <c r="I20" s="144" t="s">
        <v>79</v>
      </c>
      <c r="J20" s="81">
        <v>14</v>
      </c>
      <c r="K20" s="15" t="str">
        <f>J20&amp;"/"&amp;COUNTIF(J$7:J20,J20)</f>
        <v>14/1</v>
      </c>
      <c r="L20" s="21">
        <f>COUNTIF($J$7:J20,"&gt;0")</f>
        <v>14</v>
      </c>
      <c r="O20" s="122">
        <v>14</v>
      </c>
      <c r="P20" s="24" t="str">
        <f t="shared" si="15"/>
        <v>A14</v>
      </c>
      <c r="Q20" s="24" t="str">
        <f t="shared" si="16"/>
        <v>B14</v>
      </c>
      <c r="R20" s="24" t="str">
        <f t="shared" si="17"/>
        <v>C14</v>
      </c>
      <c r="S20" s="118">
        <v>14</v>
      </c>
      <c r="T20" s="24" t="str">
        <f t="shared" si="18"/>
        <v>A14</v>
      </c>
      <c r="U20" s="24" t="str">
        <f t="shared" si="19"/>
        <v>B14</v>
      </c>
      <c r="V20" s="24" t="str">
        <f t="shared" si="20"/>
        <v>C14</v>
      </c>
      <c r="W20" s="152">
        <v>14</v>
      </c>
      <c r="X20" s="24" t="str">
        <f t="shared" si="21"/>
        <v>A14</v>
      </c>
      <c r="Y20" s="24" t="str">
        <f t="shared" si="22"/>
        <v>B14</v>
      </c>
      <c r="Z20" s="24" t="str">
        <f t="shared" si="23"/>
        <v>C14</v>
      </c>
      <c r="AA20" s="118">
        <v>14</v>
      </c>
      <c r="AB20" s="24" t="str">
        <f t="shared" si="24"/>
        <v>A14</v>
      </c>
      <c r="AC20" s="24" t="str">
        <f t="shared" si="25"/>
        <v>B14</v>
      </c>
      <c r="AD20" s="24" t="str">
        <f t="shared" si="26"/>
        <v>C14</v>
      </c>
      <c r="AE20" s="37"/>
      <c r="AF20" s="25">
        <f t="shared" si="34"/>
        <v>27</v>
      </c>
      <c r="AG20" s="25" t="str">
        <f t="shared" si="35"/>
        <v>vs</v>
      </c>
      <c r="AH20" s="25">
        <f t="shared" si="33"/>
        <v>28</v>
      </c>
      <c r="AI20" s="160" t="str">
        <f>IF('Partie 1'!$E$3="","",IFERROR(IF(VLOOKUP(AF20,'Partie 1'!$A$3:$E$19,5,0)=13,AF20,AH20),IFERROR(IF(INDEX('Partie 1'!$G$3:$G$19,MATCH(AF20,'Partie 1'!$K$3:$K$19,0))=13,AF20,AH20),IFERROR(IF(VLOOKUP(AF20,'Partie 1'!$M$3:$Q$19,5,0)=13,AF20,AH20),IFERROR(IF(INDEX('Partie 1'!$S$3:$S$19,MATCH(AF20,'Partie 1'!$W$3:$W$19,0))=13,AF20,AH20),"")))))</f>
        <v/>
      </c>
      <c r="AJ20" s="37" t="str">
        <f t="shared" si="27"/>
        <v/>
      </c>
      <c r="AK20" s="110">
        <f>IF(AF20="","",AK19+$D$5/2)</f>
        <v>39</v>
      </c>
      <c r="AL20" s="110">
        <f t="shared" si="36"/>
        <v>23</v>
      </c>
      <c r="AM20" s="159" t="str">
        <f t="shared" si="6"/>
        <v/>
      </c>
      <c r="AN20" s="159" t="str">
        <f t="shared" si="37"/>
        <v/>
      </c>
      <c r="AO20" s="159" t="str">
        <f t="shared" si="8"/>
        <v/>
      </c>
      <c r="AP20" s="160" t="str">
        <f>IFERROR(IF(VLOOKUP(AM20,'Partie 2'!$A$3:$E$19,5,0)=13,AM20,AO20),IFERROR(IF(INDEX('Partie 2'!$G$3:$G$19,MATCH(AM20,'Partie 2'!$K$3:$K$19,0))=13,AM20,AO20),IFERROR(IF(VLOOKUP(AM20,'Partie 2'!$M$3:$Q$19,5,0)=13,AM20,AO20),IFERROR(IF(INDEX('Partie 2'!$S$3:$S$19,MATCH(AM20,'Partie 2'!$W$3:$W$19,0))=13,AM20,AO20),""))))</f>
        <v/>
      </c>
      <c r="AQ20" s="37" t="str">
        <f t="shared" si="9"/>
        <v/>
      </c>
      <c r="AR20" s="114">
        <f t="shared" si="28"/>
        <v>39</v>
      </c>
      <c r="AS20" s="114">
        <f t="shared" si="28"/>
        <v>23</v>
      </c>
      <c r="AT20" s="159" t="str">
        <f t="shared" si="29"/>
        <v/>
      </c>
      <c r="AU20" s="159" t="str">
        <f t="shared" si="38"/>
        <v/>
      </c>
      <c r="AV20" s="159" t="str">
        <f t="shared" si="11"/>
        <v/>
      </c>
      <c r="AW20" s="167" t="str">
        <f>IFERROR(IF(VLOOKUP(AT20,'Partie 3'!$A$3:$E$19,5,0)=13,AT20,AV20),IFERROR(IF(INDEX('Partie 3'!$G$3:$G$19,MATCH(AT20,'Partie 3'!$K$3:$K$19,0))=13,AT20,AV20),IFERROR(IF(VLOOKUP(AT20,'Partie 3'!$M$3:$Q$19,5,0)=13,AT20,AV20),IFERROR(IF(INDEX('Partie 3'!$S$3:$S$19,MATCH(AT20,'Partie 3'!$W$3:$W$19,0))=13,AT20,AV20),""))))</f>
        <v/>
      </c>
      <c r="AX20" s="37" t="str">
        <f t="shared" si="12"/>
        <v/>
      </c>
      <c r="AY20" s="115">
        <f t="shared" si="30"/>
        <v>39</v>
      </c>
      <c r="AZ20" s="115">
        <f t="shared" si="30"/>
        <v>23</v>
      </c>
      <c r="BA20" s="159" t="str">
        <f t="shared" si="31"/>
        <v/>
      </c>
      <c r="BB20" s="159" t="str">
        <f t="shared" si="13"/>
        <v/>
      </c>
      <c r="BC20" s="159" t="str">
        <f t="shared" si="14"/>
        <v/>
      </c>
      <c r="BD20" s="163" t="str">
        <f>IFERROR(IF(VLOOKUP(BA20,'Partie 4'!$A$3:$E$19,5,0)=13,BA20,BC20),IFERROR(IF(INDEX('Partie 4'!$G$3:$G$19,MATCH(BA20,'Partie 4'!$K$3:$K$19,0))=13,BA20,BC20),IFERROR(IF(VLOOKUP(BA20,'Partie 4'!$M$3:$Q$19,5,0)=13,BA20,BC20),IFERROR(IF(INDEX('Partie 4'!$S$3:$S$19,MATCH(BA20,'Partie 4'!$W$3:$W$19,0))=13,BA20,BC20),""))))</f>
        <v/>
      </c>
      <c r="BE20" s="166" t="str">
        <f t="shared" si="32"/>
        <v/>
      </c>
    </row>
    <row r="21" spans="1:57">
      <c r="A21" s="13"/>
      <c r="B21" s="14"/>
      <c r="G21" s="81"/>
      <c r="H21" s="143"/>
      <c r="I21" s="151" t="s">
        <v>80</v>
      </c>
      <c r="J21" s="81">
        <v>15</v>
      </c>
      <c r="K21" s="15" t="str">
        <f>J21&amp;"/"&amp;COUNTIF(J$7:J21,J21)</f>
        <v>15/1</v>
      </c>
      <c r="L21" s="21">
        <f>COUNTIF($J$7:J21,"&gt;0")</f>
        <v>15</v>
      </c>
      <c r="O21" s="122">
        <v>15</v>
      </c>
      <c r="P21" s="24" t="str">
        <f t="shared" si="15"/>
        <v>A15</v>
      </c>
      <c r="Q21" s="24" t="str">
        <f t="shared" si="16"/>
        <v>B15</v>
      </c>
      <c r="R21" s="24" t="str">
        <f t="shared" si="17"/>
        <v>C15</v>
      </c>
      <c r="S21" s="118">
        <v>15</v>
      </c>
      <c r="T21" s="24" t="str">
        <f t="shared" si="18"/>
        <v>A15</v>
      </c>
      <c r="U21" s="24" t="str">
        <f t="shared" si="19"/>
        <v>B15</v>
      </c>
      <c r="V21" s="24" t="str">
        <f t="shared" si="20"/>
        <v>C15</v>
      </c>
      <c r="W21" s="152">
        <v>15</v>
      </c>
      <c r="X21" s="24" t="str">
        <f t="shared" si="21"/>
        <v>A15</v>
      </c>
      <c r="Y21" s="24" t="str">
        <f t="shared" si="22"/>
        <v>B15</v>
      </c>
      <c r="Z21" s="24" t="str">
        <f t="shared" si="23"/>
        <v>C15</v>
      </c>
      <c r="AA21" s="118">
        <v>15</v>
      </c>
      <c r="AB21" s="24" t="str">
        <f t="shared" si="24"/>
        <v>A15</v>
      </c>
      <c r="AC21" s="24" t="str">
        <f t="shared" si="25"/>
        <v>B15</v>
      </c>
      <c r="AD21" s="24" t="str">
        <f t="shared" si="26"/>
        <v>C15</v>
      </c>
      <c r="AE21" s="37"/>
      <c r="AF21" s="25">
        <f t="shared" si="34"/>
        <v>29</v>
      </c>
      <c r="AG21" s="25" t="str">
        <f t="shared" si="35"/>
        <v>vs</v>
      </c>
      <c r="AH21" s="25">
        <f t="shared" si="33"/>
        <v>30</v>
      </c>
      <c r="AI21" s="160" t="str">
        <f>IF('Partie 1'!$E$3="","",IFERROR(IF(VLOOKUP(AF21,'Partie 1'!$A$3:$E$19,5,0)=13,AF21,AH21),IFERROR(IF(INDEX('Partie 1'!$G$3:$G$19,MATCH(AF21,'Partie 1'!$K$3:$K$19,0))=13,AF21,AH21),IFERROR(IF(VLOOKUP(AF21,'Partie 1'!$M$3:$Q$19,5,0)=13,AF21,AH21),IFERROR(IF(INDEX('Partie 1'!$S$3:$S$19,MATCH(AF21,'Partie 1'!$W$3:$W$19,0))=13,AF21,AH21),"")))))</f>
        <v/>
      </c>
      <c r="AJ21" s="37" t="str">
        <f t="shared" si="27"/>
        <v/>
      </c>
      <c r="AK21" s="110">
        <f>IF(AF21="","",AK19+1)</f>
        <v>8</v>
      </c>
      <c r="AL21" s="110">
        <f t="shared" si="36"/>
        <v>56</v>
      </c>
      <c r="AM21" s="159" t="str">
        <f t="shared" si="6"/>
        <v/>
      </c>
      <c r="AN21" s="159" t="str">
        <f t="shared" si="37"/>
        <v/>
      </c>
      <c r="AO21" s="159" t="str">
        <f t="shared" si="8"/>
        <v/>
      </c>
      <c r="AP21" s="160" t="str">
        <f>IFERROR(IF(VLOOKUP(AM21,'Partie 2'!$A$3:$E$19,5,0)=13,AM21,AO21),IFERROR(IF(INDEX('Partie 2'!$G$3:$G$19,MATCH(AM21,'Partie 2'!$K$3:$K$19,0))=13,AM21,AO21),IFERROR(IF(VLOOKUP(AM21,'Partie 2'!$M$3:$Q$19,5,0)=13,AM21,AO21),IFERROR(IF(INDEX('Partie 2'!$S$3:$S$19,MATCH(AM21,'Partie 2'!$W$3:$W$19,0))=13,AM21,AO21),""))))</f>
        <v/>
      </c>
      <c r="AQ21" s="37" t="str">
        <f t="shared" si="9"/>
        <v/>
      </c>
      <c r="AR21" s="114">
        <f t="shared" si="28"/>
        <v>8</v>
      </c>
      <c r="AS21" s="114">
        <f t="shared" si="28"/>
        <v>56</v>
      </c>
      <c r="AT21" s="159" t="str">
        <f t="shared" si="29"/>
        <v/>
      </c>
      <c r="AU21" s="159" t="str">
        <f t="shared" si="38"/>
        <v/>
      </c>
      <c r="AV21" s="159" t="str">
        <f t="shared" si="11"/>
        <v/>
      </c>
      <c r="AW21" s="167" t="str">
        <f>IFERROR(IF(VLOOKUP(AT21,'Partie 3'!$A$3:$E$19,5,0)=13,AT21,AV21),IFERROR(IF(INDEX('Partie 3'!$G$3:$G$19,MATCH(AT21,'Partie 3'!$K$3:$K$19,0))=13,AT21,AV21),IFERROR(IF(VLOOKUP(AT21,'Partie 3'!$M$3:$Q$19,5,0)=13,AT21,AV21),IFERROR(IF(INDEX('Partie 3'!$S$3:$S$19,MATCH(AT21,'Partie 3'!$W$3:$W$19,0))=13,AT21,AV21),""))))</f>
        <v/>
      </c>
      <c r="AX21" s="37" t="str">
        <f t="shared" si="12"/>
        <v/>
      </c>
      <c r="AY21" s="115">
        <f t="shared" si="30"/>
        <v>8</v>
      </c>
      <c r="AZ21" s="115">
        <f t="shared" si="30"/>
        <v>56</v>
      </c>
      <c r="BA21" s="159" t="str">
        <f t="shared" si="31"/>
        <v/>
      </c>
      <c r="BB21" s="159" t="str">
        <f t="shared" si="13"/>
        <v/>
      </c>
      <c r="BC21" s="159" t="str">
        <f t="shared" si="14"/>
        <v/>
      </c>
      <c r="BD21" s="163" t="str">
        <f>IFERROR(IF(VLOOKUP(BA21,'Partie 4'!$A$3:$E$19,5,0)=13,BA21,BC21),IFERROR(IF(INDEX('Partie 4'!$G$3:$G$19,MATCH(BA21,'Partie 4'!$K$3:$K$19,0))=13,BA21,BC21),IFERROR(IF(VLOOKUP(BA21,'Partie 4'!$M$3:$Q$19,5,0)=13,BA21,BC21),IFERROR(IF(INDEX('Partie 4'!$S$3:$S$19,MATCH(BA21,'Partie 4'!$W$3:$W$19,0))=13,BA21,BC21),""))))</f>
        <v/>
      </c>
      <c r="BE21" s="166" t="str">
        <f t="shared" si="32"/>
        <v/>
      </c>
    </row>
    <row r="22" spans="1:57">
      <c r="A22" s="13"/>
      <c r="B22" s="14"/>
      <c r="G22" s="81"/>
      <c r="H22" s="143"/>
      <c r="I22" s="144" t="s">
        <v>81</v>
      </c>
      <c r="J22" s="81">
        <v>16</v>
      </c>
      <c r="K22" s="15" t="str">
        <f>J22&amp;"/"&amp;COUNTIF(J$7:J22,J22)</f>
        <v>16/1</v>
      </c>
      <c r="L22" s="21">
        <f>COUNTIF($J$7:J22,"&gt;0")</f>
        <v>16</v>
      </c>
      <c r="O22" s="122">
        <v>16</v>
      </c>
      <c r="P22" s="24" t="str">
        <f t="shared" si="15"/>
        <v>A16</v>
      </c>
      <c r="Q22" s="24" t="str">
        <f t="shared" si="16"/>
        <v>B16</v>
      </c>
      <c r="R22" s="24" t="str">
        <f t="shared" si="17"/>
        <v>C16</v>
      </c>
      <c r="S22" s="118">
        <v>16</v>
      </c>
      <c r="T22" s="24" t="str">
        <f t="shared" si="18"/>
        <v>A16</v>
      </c>
      <c r="U22" s="24" t="str">
        <f t="shared" si="19"/>
        <v>B16</v>
      </c>
      <c r="V22" s="24" t="str">
        <f t="shared" si="20"/>
        <v>C16</v>
      </c>
      <c r="W22" s="152">
        <v>16</v>
      </c>
      <c r="X22" s="24" t="str">
        <f t="shared" si="21"/>
        <v>A16</v>
      </c>
      <c r="Y22" s="24" t="str">
        <f t="shared" si="22"/>
        <v>B16</v>
      </c>
      <c r="Z22" s="24" t="str">
        <f t="shared" si="23"/>
        <v>C16</v>
      </c>
      <c r="AA22" s="118">
        <v>16</v>
      </c>
      <c r="AB22" s="24" t="str">
        <f t="shared" si="24"/>
        <v>A16</v>
      </c>
      <c r="AC22" s="24" t="str">
        <f t="shared" si="25"/>
        <v>B16</v>
      </c>
      <c r="AD22" s="24" t="str">
        <f t="shared" si="26"/>
        <v>C16</v>
      </c>
      <c r="AE22" s="37"/>
      <c r="AF22" s="25">
        <f t="shared" si="34"/>
        <v>31</v>
      </c>
      <c r="AG22" s="25" t="str">
        <f t="shared" si="35"/>
        <v>vs</v>
      </c>
      <c r="AH22" s="25">
        <f t="shared" si="33"/>
        <v>32</v>
      </c>
      <c r="AI22" s="160" t="str">
        <f>IF('Partie 1'!$E$3="","",IFERROR(IF(VLOOKUP(AF22,'Partie 1'!$A$3:$E$19,5,0)=13,AF22,AH22),IFERROR(IF(INDEX('Partie 1'!$G$3:$G$19,MATCH(AF22,'Partie 1'!$K$3:$K$19,0))=13,AF22,AH22),IFERROR(IF(VLOOKUP(AF22,'Partie 1'!$M$3:$Q$19,5,0)=13,AF22,AH22),IFERROR(IF(INDEX('Partie 1'!$S$3:$S$19,MATCH(AF22,'Partie 1'!$W$3:$W$19,0))=13,AF22,AH22),"")))))</f>
        <v/>
      </c>
      <c r="AJ22" s="37" t="str">
        <f t="shared" si="27"/>
        <v/>
      </c>
      <c r="AK22" s="110">
        <f>IF(AF22="","",AK21+$D$5/2)</f>
        <v>40</v>
      </c>
      <c r="AL22" s="110">
        <f t="shared" si="36"/>
        <v>24</v>
      </c>
      <c r="AM22" s="159" t="str">
        <f t="shared" si="6"/>
        <v/>
      </c>
      <c r="AN22" s="159" t="str">
        <f t="shared" si="37"/>
        <v/>
      </c>
      <c r="AO22" s="159" t="str">
        <f t="shared" si="8"/>
        <v/>
      </c>
      <c r="AP22" s="160" t="str">
        <f>IFERROR(IF(VLOOKUP(AM22,'Partie 2'!$A$3:$E$19,5,0)=13,AM22,AO22),IFERROR(IF(INDEX('Partie 2'!$G$3:$G$19,MATCH(AM22,'Partie 2'!$K$3:$K$19,0))=13,AM22,AO22),IFERROR(IF(VLOOKUP(AM22,'Partie 2'!$M$3:$Q$19,5,0)=13,AM22,AO22),IFERROR(IF(INDEX('Partie 2'!$S$3:$S$19,MATCH(AM22,'Partie 2'!$W$3:$W$19,0))=13,AM22,AO22),""))))</f>
        <v/>
      </c>
      <c r="AQ22" s="37" t="str">
        <f t="shared" si="9"/>
        <v/>
      </c>
      <c r="AR22" s="114">
        <f t="shared" si="28"/>
        <v>40</v>
      </c>
      <c r="AS22" s="114">
        <f t="shared" si="28"/>
        <v>24</v>
      </c>
      <c r="AT22" s="159" t="str">
        <f t="shared" si="29"/>
        <v/>
      </c>
      <c r="AU22" s="159" t="str">
        <f t="shared" si="38"/>
        <v/>
      </c>
      <c r="AV22" s="159" t="str">
        <f t="shared" si="11"/>
        <v/>
      </c>
      <c r="AW22" s="167" t="str">
        <f>IFERROR(IF(VLOOKUP(AT22,'Partie 3'!$A$3:$E$19,5,0)=13,AT22,AV22),IFERROR(IF(INDEX('Partie 3'!$G$3:$G$19,MATCH(AT22,'Partie 3'!$K$3:$K$19,0))=13,AT22,AV22),IFERROR(IF(VLOOKUP(AT22,'Partie 3'!$M$3:$Q$19,5,0)=13,AT22,AV22),IFERROR(IF(INDEX('Partie 3'!$S$3:$S$19,MATCH(AT22,'Partie 3'!$W$3:$W$19,0))=13,AT22,AV22),""))))</f>
        <v/>
      </c>
      <c r="AX22" s="37" t="str">
        <f t="shared" si="12"/>
        <v/>
      </c>
      <c r="AY22" s="115">
        <f t="shared" si="30"/>
        <v>40</v>
      </c>
      <c r="AZ22" s="115">
        <f t="shared" si="30"/>
        <v>24</v>
      </c>
      <c r="BA22" s="159" t="str">
        <f t="shared" si="31"/>
        <v/>
      </c>
      <c r="BB22" s="159" t="str">
        <f t="shared" si="13"/>
        <v/>
      </c>
      <c r="BC22" s="159" t="str">
        <f t="shared" si="14"/>
        <v/>
      </c>
      <c r="BD22" s="163" t="str">
        <f>IFERROR(IF(VLOOKUP(BA22,'Partie 4'!$A$3:$E$19,5,0)=13,BA22,BC22),IFERROR(IF(INDEX('Partie 4'!$G$3:$G$19,MATCH(BA22,'Partie 4'!$K$3:$K$19,0))=13,BA22,BC22),IFERROR(IF(VLOOKUP(BA22,'Partie 4'!$M$3:$Q$19,5,0)=13,BA22,BC22),IFERROR(IF(INDEX('Partie 4'!$S$3:$S$19,MATCH(BA22,'Partie 4'!$W$3:$W$19,0))=13,BA22,BC22),""))))</f>
        <v/>
      </c>
      <c r="BE22" s="166" t="str">
        <f t="shared" si="32"/>
        <v/>
      </c>
    </row>
    <row r="23" spans="1:57">
      <c r="A23" s="13"/>
      <c r="B23" s="14"/>
      <c r="G23" s="81"/>
      <c r="H23" s="143"/>
      <c r="I23" s="151" t="s">
        <v>82</v>
      </c>
      <c r="J23" s="81">
        <v>17</v>
      </c>
      <c r="K23" s="15" t="str">
        <f>J23&amp;"/"&amp;COUNTIF(J$7:J23,J23)</f>
        <v>17/1</v>
      </c>
      <c r="L23" s="21">
        <f>COUNTIF($J$7:J23,"&gt;0")</f>
        <v>17</v>
      </c>
      <c r="O23" s="122">
        <v>17</v>
      </c>
      <c r="P23" s="24" t="str">
        <f t="shared" si="15"/>
        <v>A17</v>
      </c>
      <c r="Q23" s="24" t="str">
        <f t="shared" si="16"/>
        <v>B17</v>
      </c>
      <c r="R23" s="24" t="str">
        <f t="shared" si="17"/>
        <v>C17</v>
      </c>
      <c r="S23" s="118">
        <v>17</v>
      </c>
      <c r="T23" s="24" t="str">
        <f t="shared" si="18"/>
        <v>A17</v>
      </c>
      <c r="U23" s="24" t="str">
        <f t="shared" si="19"/>
        <v>B17</v>
      </c>
      <c r="V23" s="24" t="str">
        <f t="shared" si="20"/>
        <v>C17</v>
      </c>
      <c r="W23" s="152">
        <v>17</v>
      </c>
      <c r="X23" s="24" t="str">
        <f t="shared" si="21"/>
        <v>A17</v>
      </c>
      <c r="Y23" s="24" t="str">
        <f t="shared" si="22"/>
        <v>B17</v>
      </c>
      <c r="Z23" s="24" t="str">
        <f t="shared" si="23"/>
        <v>C17</v>
      </c>
      <c r="AA23" s="118">
        <v>17</v>
      </c>
      <c r="AB23" s="24" t="str">
        <f t="shared" si="24"/>
        <v>A17</v>
      </c>
      <c r="AC23" s="24" t="str">
        <f t="shared" si="25"/>
        <v>B17</v>
      </c>
      <c r="AD23" s="24" t="str">
        <f t="shared" si="26"/>
        <v>C17</v>
      </c>
      <c r="AE23" s="37"/>
      <c r="AF23" s="25">
        <f t="shared" si="34"/>
        <v>33</v>
      </c>
      <c r="AG23" s="25" t="str">
        <f t="shared" si="35"/>
        <v>vs</v>
      </c>
      <c r="AH23" s="25">
        <f t="shared" si="33"/>
        <v>34</v>
      </c>
      <c r="AI23" s="160" t="str">
        <f>IF('Partie 1'!$E$3="","",IFERROR(IF(VLOOKUP(AF23,'Partie 1'!$A$3:$E$19,5,0)=13,AF23,AH23),IFERROR(IF(INDEX('Partie 1'!$G$3:$G$19,MATCH(AF23,'Partie 1'!$K$3:$K$19,0))=13,AF23,AH23),IFERROR(IF(VLOOKUP(AF23,'Partie 1'!$M$3:$Q$19,5,0)=13,AF23,AH23),IFERROR(IF(INDEX('Partie 1'!$S$3:$S$19,MATCH(AF23,'Partie 1'!$W$3:$W$19,0))=13,AF23,AH23),"")))))</f>
        <v/>
      </c>
      <c r="AJ23" s="37" t="str">
        <f t="shared" si="27"/>
        <v/>
      </c>
      <c r="AK23" s="110">
        <f>IF(AF23="","",AK21+1)</f>
        <v>9</v>
      </c>
      <c r="AL23" s="110">
        <f t="shared" si="36"/>
        <v>57</v>
      </c>
      <c r="AM23" s="38" t="str">
        <f t="shared" si="6"/>
        <v/>
      </c>
      <c r="AN23" s="38" t="str">
        <f t="shared" si="37"/>
        <v/>
      </c>
      <c r="AO23" s="38" t="str">
        <f t="shared" si="8"/>
        <v/>
      </c>
      <c r="AP23" s="167" t="str">
        <f>IFERROR(IF(VLOOKUP(AM23,'Partie 2'!$A$3:$E$19,5,0)=13,AM23,AO23),IFERROR(IF(INDEX('Partie 2'!$G$3:$G$19,MATCH(AM23,'Partie 2'!$K$3:$K$19,0))=13,AM23,AO23),IFERROR(IF(VLOOKUP(AM23,'Partie 2'!$M$3:$Q$19,5,0)=13,AM23,AO23),IFERROR(IF(INDEX('Partie 2'!$S$3:$S$19,MATCH(AM23,'Partie 2'!$W$3:$W$19,0))=13,AM23,AO23),""))))</f>
        <v/>
      </c>
      <c r="AQ23" s="37" t="str">
        <f t="shared" si="9"/>
        <v/>
      </c>
      <c r="AR23" s="114">
        <f t="shared" si="28"/>
        <v>9</v>
      </c>
      <c r="AS23" s="114">
        <f t="shared" si="28"/>
        <v>57</v>
      </c>
      <c r="AT23" s="38" t="str">
        <f t="shared" si="29"/>
        <v/>
      </c>
      <c r="AU23" s="38" t="str">
        <f t="shared" si="38"/>
        <v/>
      </c>
      <c r="AV23" s="38" t="str">
        <f t="shared" si="11"/>
        <v/>
      </c>
      <c r="AW23" s="167" t="str">
        <f>IFERROR(IF(VLOOKUP(AT23,'Partie 3'!$A$3:$E$19,5,0)=13,AT23,AV23),IFERROR(IF(INDEX('Partie 3'!$G$3:$G$19,MATCH(AT23,'Partie 3'!$K$3:$K$19,0))=13,AT23,AV23),IFERROR(IF(VLOOKUP(AT23,'Partie 3'!$M$3:$Q$19,5,0)=13,AT23,AV23),IFERROR(IF(INDEX('Partie 3'!$S$3:$S$19,MATCH(AT23,'Partie 3'!$W$3:$W$19,0))=13,AT23,AV23),""))))</f>
        <v/>
      </c>
      <c r="AX23" s="37" t="str">
        <f t="shared" si="12"/>
        <v/>
      </c>
      <c r="AY23" s="115">
        <f t="shared" si="30"/>
        <v>9</v>
      </c>
      <c r="AZ23" s="115">
        <f t="shared" si="30"/>
        <v>57</v>
      </c>
      <c r="BA23" s="38" t="str">
        <f t="shared" si="31"/>
        <v/>
      </c>
      <c r="BB23" s="38" t="str">
        <f t="shared" si="13"/>
        <v/>
      </c>
      <c r="BC23" s="38" t="str">
        <f t="shared" si="14"/>
        <v/>
      </c>
      <c r="BD23" s="164" t="str">
        <f>IFERROR(IF(VLOOKUP(BA23,'Partie 4'!$A$3:$E$19,5,0)=13,BA23,BC23),IFERROR(IF(INDEX('Partie 4'!$G$3:$G$19,MATCH(BA23,'Partie 4'!$K$3:$K$19,0))=13,BA23,BC23),IFERROR(IF(VLOOKUP(BA23,'Partie 4'!$M$3:$Q$19,5,0)=13,BA23,BC23),IFERROR(IF(INDEX('Partie 4'!$S$3:$S$19,MATCH(BA23,'Partie 4'!$W$3:$W$19,0))=13,BA23,BC23),""))))</f>
        <v/>
      </c>
      <c r="BE23" s="163" t="str">
        <f t="shared" si="32"/>
        <v/>
      </c>
    </row>
    <row r="24" spans="1:57">
      <c r="A24" s="13"/>
      <c r="B24" s="14"/>
      <c r="G24" s="81"/>
      <c r="H24" s="143"/>
      <c r="I24" s="144" t="s">
        <v>83</v>
      </c>
      <c r="J24" s="81">
        <v>18</v>
      </c>
      <c r="K24" s="15" t="str">
        <f>J24&amp;"/"&amp;COUNTIF(J$7:J24,J24)</f>
        <v>18/1</v>
      </c>
      <c r="L24" s="21">
        <f>COUNTIF($J$7:J24,"&gt;0")</f>
        <v>18</v>
      </c>
      <c r="O24" s="122">
        <v>18</v>
      </c>
      <c r="P24" s="24" t="str">
        <f t="shared" si="15"/>
        <v>A18</v>
      </c>
      <c r="Q24" s="24" t="str">
        <f t="shared" si="16"/>
        <v>B18</v>
      </c>
      <c r="R24" s="24" t="str">
        <f t="shared" si="17"/>
        <v>C18</v>
      </c>
      <c r="S24" s="118">
        <v>18</v>
      </c>
      <c r="T24" s="24" t="str">
        <f t="shared" si="18"/>
        <v>A18</v>
      </c>
      <c r="U24" s="24" t="str">
        <f t="shared" si="19"/>
        <v>B18</v>
      </c>
      <c r="V24" s="24" t="str">
        <f t="shared" si="20"/>
        <v>C18</v>
      </c>
      <c r="W24" s="152">
        <v>18</v>
      </c>
      <c r="X24" s="24" t="str">
        <f t="shared" si="21"/>
        <v>A18</v>
      </c>
      <c r="Y24" s="24" t="str">
        <f t="shared" si="22"/>
        <v>B18</v>
      </c>
      <c r="Z24" s="24" t="str">
        <f t="shared" si="23"/>
        <v>C18</v>
      </c>
      <c r="AA24" s="118">
        <v>18</v>
      </c>
      <c r="AB24" s="24" t="str">
        <f t="shared" si="24"/>
        <v>A18</v>
      </c>
      <c r="AC24" s="24" t="str">
        <f t="shared" si="25"/>
        <v>B18</v>
      </c>
      <c r="AD24" s="24" t="str">
        <f t="shared" si="26"/>
        <v>C18</v>
      </c>
      <c r="AE24" s="37"/>
      <c r="AF24" s="25">
        <f t="shared" si="34"/>
        <v>35</v>
      </c>
      <c r="AG24" s="25" t="str">
        <f t="shared" si="35"/>
        <v>vs</v>
      </c>
      <c r="AH24" s="25">
        <f t="shared" si="33"/>
        <v>36</v>
      </c>
      <c r="AI24" s="160" t="str">
        <f>IF('Partie 1'!$E$3="","",IFERROR(IF(VLOOKUP(AF24,'Partie 1'!$A$3:$E$19,5,0)=13,AF24,AH24),IFERROR(IF(INDEX('Partie 1'!$G$3:$G$19,MATCH(AF24,'Partie 1'!$K$3:$K$19,0))=13,AF24,AH24),IFERROR(IF(VLOOKUP(AF24,'Partie 1'!$M$3:$Q$19,5,0)=13,AF24,AH24),IFERROR(IF(INDEX('Partie 1'!$S$3:$S$19,MATCH(AF24,'Partie 1'!$W$3:$W$19,0))=13,AF24,AH24),"")))))</f>
        <v/>
      </c>
      <c r="AJ24" s="37" t="str">
        <f t="shared" si="27"/>
        <v/>
      </c>
      <c r="AK24" s="110">
        <f>IF(AF24="","",AK23+$D$5/2)</f>
        <v>41</v>
      </c>
      <c r="AL24" s="110">
        <f t="shared" si="36"/>
        <v>25</v>
      </c>
      <c r="AM24" s="38" t="str">
        <f t="shared" si="6"/>
        <v/>
      </c>
      <c r="AN24" s="38" t="str">
        <f t="shared" si="37"/>
        <v/>
      </c>
      <c r="AO24" s="38" t="str">
        <f t="shared" si="8"/>
        <v/>
      </c>
      <c r="AP24" s="167" t="str">
        <f>IFERROR(IF(VLOOKUP(AM24,'Partie 2'!$A$3:$E$19,5,0)=13,AM24,AO24),IFERROR(IF(INDEX('Partie 2'!$G$3:$G$19,MATCH(AM24,'Partie 2'!$K$3:$K$19,0))=13,AM24,AO24),IFERROR(IF(VLOOKUP(AM24,'Partie 2'!$M$3:$Q$19,5,0)=13,AM24,AO24),IFERROR(IF(INDEX('Partie 2'!$S$3:$S$19,MATCH(AM24,'Partie 2'!$W$3:$W$19,0))=13,AM24,AO24),""))))</f>
        <v/>
      </c>
      <c r="AQ24" s="37" t="str">
        <f t="shared" si="9"/>
        <v/>
      </c>
      <c r="AR24" s="114">
        <f t="shared" si="28"/>
        <v>41</v>
      </c>
      <c r="AS24" s="114">
        <f t="shared" si="28"/>
        <v>25</v>
      </c>
      <c r="AT24" s="38" t="str">
        <f t="shared" si="29"/>
        <v/>
      </c>
      <c r="AU24" s="38" t="str">
        <f t="shared" si="38"/>
        <v/>
      </c>
      <c r="AV24" s="38" t="str">
        <f t="shared" si="11"/>
        <v/>
      </c>
      <c r="AW24" s="167" t="str">
        <f>IFERROR(IF(VLOOKUP(AT24,'Partie 3'!$A$3:$E$19,5,0)=13,AT24,AV24),IFERROR(IF(INDEX('Partie 3'!$G$3:$G$19,MATCH(AT24,'Partie 3'!$K$3:$K$19,0))=13,AT24,AV24),IFERROR(IF(VLOOKUP(AT24,'Partie 3'!$M$3:$Q$19,5,0)=13,AT24,AV24),IFERROR(IF(INDEX('Partie 3'!$S$3:$S$19,MATCH(AT24,'Partie 3'!$W$3:$W$19,0))=13,AT24,AV24),""))))</f>
        <v/>
      </c>
      <c r="AX24" s="37" t="str">
        <f t="shared" si="12"/>
        <v/>
      </c>
      <c r="AY24" s="115">
        <f t="shared" si="30"/>
        <v>41</v>
      </c>
      <c r="AZ24" s="115">
        <f t="shared" si="30"/>
        <v>25</v>
      </c>
      <c r="BA24" s="38" t="str">
        <f t="shared" si="31"/>
        <v/>
      </c>
      <c r="BB24" s="38" t="str">
        <f t="shared" si="13"/>
        <v/>
      </c>
      <c r="BC24" s="38" t="str">
        <f t="shared" si="14"/>
        <v/>
      </c>
      <c r="BD24" s="164" t="str">
        <f>IFERROR(IF(VLOOKUP(BA24,'Partie 4'!$A$3:$E$19,5,0)=13,BA24,BC24),IFERROR(IF(INDEX('Partie 4'!$G$3:$G$19,MATCH(BA24,'Partie 4'!$K$3:$K$19,0))=13,BA24,BC24),IFERROR(IF(VLOOKUP(BA24,'Partie 4'!$M$3:$Q$19,5,0)=13,BA24,BC24),IFERROR(IF(INDEX('Partie 4'!$S$3:$S$19,MATCH(BA24,'Partie 4'!$W$3:$W$19,0))=13,BA24,BC24),""))))</f>
        <v/>
      </c>
      <c r="BE24" s="163" t="str">
        <f t="shared" si="32"/>
        <v/>
      </c>
    </row>
    <row r="25" spans="1:57">
      <c r="A25" s="13"/>
      <c r="B25" s="14"/>
      <c r="G25" s="81"/>
      <c r="H25" s="143"/>
      <c r="I25" s="151" t="s">
        <v>84</v>
      </c>
      <c r="J25" s="81">
        <v>19</v>
      </c>
      <c r="K25" s="15" t="str">
        <f>J25&amp;"/"&amp;COUNTIF(J$7:J25,J25)</f>
        <v>19/1</v>
      </c>
      <c r="L25" s="21">
        <f>COUNTIF($J$7:J25,"&gt;0")</f>
        <v>19</v>
      </c>
      <c r="O25" s="122">
        <v>19</v>
      </c>
      <c r="P25" s="24" t="str">
        <f t="shared" si="15"/>
        <v>A19</v>
      </c>
      <c r="Q25" s="24" t="str">
        <f t="shared" si="16"/>
        <v>B19</v>
      </c>
      <c r="R25" s="24" t="str">
        <f t="shared" si="17"/>
        <v>C19</v>
      </c>
      <c r="S25" s="118">
        <v>19</v>
      </c>
      <c r="T25" s="24" t="str">
        <f t="shared" si="18"/>
        <v>A19</v>
      </c>
      <c r="U25" s="24" t="str">
        <f t="shared" si="19"/>
        <v>B19</v>
      </c>
      <c r="V25" s="24" t="str">
        <f t="shared" si="20"/>
        <v>C19</v>
      </c>
      <c r="W25" s="152">
        <v>19</v>
      </c>
      <c r="X25" s="24" t="str">
        <f t="shared" si="21"/>
        <v>A19</v>
      </c>
      <c r="Y25" s="24" t="str">
        <f t="shared" si="22"/>
        <v>B19</v>
      </c>
      <c r="Z25" s="24" t="str">
        <f t="shared" si="23"/>
        <v>C19</v>
      </c>
      <c r="AA25" s="118">
        <v>19</v>
      </c>
      <c r="AB25" s="24" t="str">
        <f t="shared" si="24"/>
        <v>A19</v>
      </c>
      <c r="AC25" s="24" t="str">
        <f t="shared" si="25"/>
        <v>B19</v>
      </c>
      <c r="AD25" s="24" t="str">
        <f t="shared" si="26"/>
        <v>C19</v>
      </c>
      <c r="AE25" s="37"/>
      <c r="AF25" s="25">
        <f t="shared" si="34"/>
        <v>37</v>
      </c>
      <c r="AG25" s="25" t="str">
        <f t="shared" si="35"/>
        <v>vs</v>
      </c>
      <c r="AH25" s="25">
        <f t="shared" si="33"/>
        <v>38</v>
      </c>
      <c r="AI25" s="160" t="str">
        <f>IF('Partie 1'!$E$3="","",IFERROR(IF(VLOOKUP(AF25,'Partie 1'!$A$3:$E$19,5,0)=13,AF25,AH25),IFERROR(IF(INDEX('Partie 1'!$G$3:$G$19,MATCH(AF25,'Partie 1'!$K$3:$K$19,0))=13,AF25,AH25),IFERROR(IF(VLOOKUP(AF25,'Partie 1'!$M$3:$Q$19,5,0)=13,AF25,AH25),IFERROR(IF(INDEX('Partie 1'!$S$3:$S$19,MATCH(AF25,'Partie 1'!$W$3:$W$19,0))=13,AF25,AH25),"")))))</f>
        <v/>
      </c>
      <c r="AJ25" s="37" t="str">
        <f t="shared" si="27"/>
        <v/>
      </c>
      <c r="AK25" s="110">
        <f>IF(AF25="","",AK23+1)</f>
        <v>10</v>
      </c>
      <c r="AL25" s="110">
        <f t="shared" si="36"/>
        <v>58</v>
      </c>
      <c r="AM25" s="38" t="str">
        <f t="shared" si="6"/>
        <v/>
      </c>
      <c r="AN25" s="38" t="str">
        <f t="shared" si="37"/>
        <v/>
      </c>
      <c r="AO25" s="38" t="str">
        <f t="shared" si="8"/>
        <v/>
      </c>
      <c r="AP25" s="167" t="str">
        <f>IFERROR(IF(VLOOKUP(AM25,'Partie 2'!$A$3:$E$19,5,0)=13,AM25,AO25),IFERROR(IF(INDEX('Partie 2'!$G$3:$G$19,MATCH(AM25,'Partie 2'!$K$3:$K$19,0))=13,AM25,AO25),IFERROR(IF(VLOOKUP(AM25,'Partie 2'!$M$3:$Q$19,5,0)=13,AM25,AO25),IFERROR(IF(INDEX('Partie 2'!$S$3:$S$19,MATCH(AM25,'Partie 2'!$W$3:$W$19,0))=13,AM25,AO25),""))))</f>
        <v/>
      </c>
      <c r="AQ25" s="37" t="str">
        <f t="shared" si="9"/>
        <v/>
      </c>
      <c r="AR25" s="114">
        <f t="shared" si="28"/>
        <v>10</v>
      </c>
      <c r="AS25" s="114">
        <f t="shared" si="28"/>
        <v>58</v>
      </c>
      <c r="AT25" s="38" t="str">
        <f t="shared" si="29"/>
        <v/>
      </c>
      <c r="AU25" s="38" t="str">
        <f t="shared" si="38"/>
        <v/>
      </c>
      <c r="AV25" s="38" t="str">
        <f t="shared" si="11"/>
        <v/>
      </c>
      <c r="AW25" s="167" t="str">
        <f>IFERROR(IF(VLOOKUP(AT25,'Partie 3'!$A$3:$E$19,5,0)=13,AT25,AV25),IFERROR(IF(INDEX('Partie 3'!$G$3:$G$19,MATCH(AT25,'Partie 3'!$K$3:$K$19,0))=13,AT25,AV25),IFERROR(IF(VLOOKUP(AT25,'Partie 3'!$M$3:$Q$19,5,0)=13,AT25,AV25),IFERROR(IF(INDEX('Partie 3'!$S$3:$S$19,MATCH(AT25,'Partie 3'!$W$3:$W$19,0))=13,AT25,AV25),""))))</f>
        <v/>
      </c>
      <c r="AX25" s="37" t="str">
        <f t="shared" si="12"/>
        <v/>
      </c>
      <c r="AY25" s="115">
        <f t="shared" si="30"/>
        <v>10</v>
      </c>
      <c r="AZ25" s="115">
        <f t="shared" si="30"/>
        <v>58</v>
      </c>
      <c r="BA25" s="38" t="str">
        <f t="shared" si="31"/>
        <v/>
      </c>
      <c r="BB25" s="38" t="str">
        <f t="shared" si="13"/>
        <v/>
      </c>
      <c r="BC25" s="38" t="str">
        <f t="shared" si="14"/>
        <v/>
      </c>
      <c r="BD25" s="164" t="str">
        <f>IFERROR(IF(VLOOKUP(BA25,'Partie 4'!$A$3:$E$19,5,0)=13,BA25,BC25),IFERROR(IF(INDEX('Partie 4'!$G$3:$G$19,MATCH(BA25,'Partie 4'!$K$3:$K$19,0))=13,BA25,BC25),IFERROR(IF(VLOOKUP(BA25,'Partie 4'!$M$3:$Q$19,5,0)=13,BA25,BC25),IFERROR(IF(INDEX('Partie 4'!$S$3:$S$19,MATCH(BA25,'Partie 4'!$W$3:$W$19,0))=13,BA25,BC25),""))))</f>
        <v/>
      </c>
      <c r="BE25" s="163" t="str">
        <f t="shared" si="32"/>
        <v/>
      </c>
    </row>
    <row r="26" spans="1:57">
      <c r="A26" s="13"/>
      <c r="B26" s="14"/>
      <c r="G26" s="81"/>
      <c r="H26" s="143"/>
      <c r="I26" s="144" t="s">
        <v>85</v>
      </c>
      <c r="J26" s="81">
        <v>20</v>
      </c>
      <c r="K26" s="15" t="str">
        <f>J26&amp;"/"&amp;COUNTIF(J$7:J26,J26)</f>
        <v>20/1</v>
      </c>
      <c r="L26" s="21">
        <f>COUNTIF($J$7:J26,"&gt;0")</f>
        <v>20</v>
      </c>
      <c r="O26" s="122">
        <v>20</v>
      </c>
      <c r="P26" s="24" t="str">
        <f t="shared" si="15"/>
        <v>A20</v>
      </c>
      <c r="Q26" s="24" t="str">
        <f t="shared" si="16"/>
        <v>B20</v>
      </c>
      <c r="R26" s="24" t="str">
        <f t="shared" si="17"/>
        <v>C20</v>
      </c>
      <c r="S26" s="118">
        <v>20</v>
      </c>
      <c r="T26" s="24" t="str">
        <f t="shared" si="18"/>
        <v>A20</v>
      </c>
      <c r="U26" s="24" t="str">
        <f t="shared" si="19"/>
        <v>B20</v>
      </c>
      <c r="V26" s="24" t="str">
        <f t="shared" si="20"/>
        <v>C20</v>
      </c>
      <c r="W26" s="152">
        <v>20</v>
      </c>
      <c r="X26" s="24" t="str">
        <f t="shared" si="21"/>
        <v>A20</v>
      </c>
      <c r="Y26" s="24" t="str">
        <f t="shared" si="22"/>
        <v>B20</v>
      </c>
      <c r="Z26" s="24" t="str">
        <f t="shared" si="23"/>
        <v>C20</v>
      </c>
      <c r="AA26" s="118">
        <v>20</v>
      </c>
      <c r="AB26" s="24" t="str">
        <f t="shared" si="24"/>
        <v>A20</v>
      </c>
      <c r="AC26" s="24" t="str">
        <f t="shared" si="25"/>
        <v>B20</v>
      </c>
      <c r="AD26" s="24" t="str">
        <f t="shared" si="26"/>
        <v>C20</v>
      </c>
      <c r="AE26" s="37"/>
      <c r="AF26" s="25">
        <f t="shared" si="34"/>
        <v>39</v>
      </c>
      <c r="AG26" s="25" t="str">
        <f t="shared" si="35"/>
        <v>vs</v>
      </c>
      <c r="AH26" s="25">
        <f t="shared" si="33"/>
        <v>40</v>
      </c>
      <c r="AI26" s="160" t="str">
        <f>IF('Partie 1'!$E$3="","",IFERROR(IF(VLOOKUP(AF26,'Partie 1'!$A$3:$E$19,5,0)=13,AF26,AH26),IFERROR(IF(INDEX('Partie 1'!$G$3:$G$19,MATCH(AF26,'Partie 1'!$K$3:$K$19,0))=13,AF26,AH26),IFERROR(IF(VLOOKUP(AF26,'Partie 1'!$M$3:$Q$19,5,0)=13,AF26,AH26),IFERROR(IF(INDEX('Partie 1'!$S$3:$S$19,MATCH(AF26,'Partie 1'!$W$3:$W$19,0))=13,AF26,AH26),"")))))</f>
        <v/>
      </c>
      <c r="AJ26" s="37" t="str">
        <f t="shared" si="27"/>
        <v/>
      </c>
      <c r="AK26" s="110">
        <f>IF(AF26="","",AK25+$D$5/2)</f>
        <v>42</v>
      </c>
      <c r="AL26" s="110">
        <f t="shared" si="36"/>
        <v>26</v>
      </c>
      <c r="AM26" s="38" t="str">
        <f t="shared" si="6"/>
        <v/>
      </c>
      <c r="AN26" s="38" t="str">
        <f t="shared" si="37"/>
        <v/>
      </c>
      <c r="AO26" s="38" t="str">
        <f t="shared" si="8"/>
        <v/>
      </c>
      <c r="AP26" s="167" t="str">
        <f>IFERROR(IF(VLOOKUP(AM26,'Partie 2'!$A$3:$E$19,5,0)=13,AM26,AO26),IFERROR(IF(INDEX('Partie 2'!$G$3:$G$19,MATCH(AM26,'Partie 2'!$K$3:$K$19,0))=13,AM26,AO26),IFERROR(IF(VLOOKUP(AM26,'Partie 2'!$M$3:$Q$19,5,0)=13,AM26,AO26),IFERROR(IF(INDEX('Partie 2'!$S$3:$S$19,MATCH(AM26,'Partie 2'!$W$3:$W$19,0))=13,AM26,AO26),""))))</f>
        <v/>
      </c>
      <c r="AQ26" s="37" t="str">
        <f t="shared" si="9"/>
        <v/>
      </c>
      <c r="AR26" s="114">
        <f t="shared" si="28"/>
        <v>42</v>
      </c>
      <c r="AS26" s="114">
        <f t="shared" si="28"/>
        <v>26</v>
      </c>
      <c r="AT26" s="38" t="str">
        <f t="shared" si="29"/>
        <v/>
      </c>
      <c r="AU26" s="38" t="str">
        <f t="shared" si="38"/>
        <v/>
      </c>
      <c r="AV26" s="38" t="str">
        <f t="shared" si="11"/>
        <v/>
      </c>
      <c r="AW26" s="167" t="str">
        <f>IFERROR(IF(VLOOKUP(AT26,'Partie 3'!$A$3:$E$19,5,0)=13,AT26,AV26),IFERROR(IF(INDEX('Partie 3'!$G$3:$G$19,MATCH(AT26,'Partie 3'!$K$3:$K$19,0))=13,AT26,AV26),IFERROR(IF(VLOOKUP(AT26,'Partie 3'!$M$3:$Q$19,5,0)=13,AT26,AV26),IFERROR(IF(INDEX('Partie 3'!$S$3:$S$19,MATCH(AT26,'Partie 3'!$W$3:$W$19,0))=13,AT26,AV26),""))))</f>
        <v/>
      </c>
      <c r="AX26" s="37" t="str">
        <f t="shared" si="12"/>
        <v/>
      </c>
      <c r="AY26" s="115">
        <f t="shared" si="30"/>
        <v>42</v>
      </c>
      <c r="AZ26" s="115">
        <f t="shared" si="30"/>
        <v>26</v>
      </c>
      <c r="BA26" s="38" t="str">
        <f t="shared" si="31"/>
        <v/>
      </c>
      <c r="BB26" s="38" t="str">
        <f t="shared" si="13"/>
        <v/>
      </c>
      <c r="BC26" s="38" t="str">
        <f t="shared" si="14"/>
        <v/>
      </c>
      <c r="BD26" s="164" t="str">
        <f>IFERROR(IF(VLOOKUP(BA26,'Partie 4'!$A$3:$E$19,5,0)=13,BA26,BC26),IFERROR(IF(INDEX('Partie 4'!$G$3:$G$19,MATCH(BA26,'Partie 4'!$K$3:$K$19,0))=13,BA26,BC26),IFERROR(IF(VLOOKUP(BA26,'Partie 4'!$M$3:$Q$19,5,0)=13,BA26,BC26),IFERROR(IF(INDEX('Partie 4'!$S$3:$S$19,MATCH(BA26,'Partie 4'!$W$3:$W$19,0))=13,BA26,BC26),""))))</f>
        <v/>
      </c>
      <c r="BE26" s="163" t="str">
        <f t="shared" si="32"/>
        <v/>
      </c>
    </row>
    <row r="27" spans="1:57">
      <c r="A27" s="13"/>
      <c r="B27" s="14"/>
      <c r="G27" s="81"/>
      <c r="H27" s="143"/>
      <c r="I27" s="151" t="s">
        <v>86</v>
      </c>
      <c r="J27" s="81">
        <v>21</v>
      </c>
      <c r="K27" s="15" t="str">
        <f>J27&amp;"/"&amp;COUNTIF(J$7:J27,J27)</f>
        <v>21/1</v>
      </c>
      <c r="L27" s="21">
        <f>COUNTIF($J$7:J27,"&gt;0")</f>
        <v>21</v>
      </c>
      <c r="O27" s="122">
        <v>21</v>
      </c>
      <c r="P27" s="24" t="str">
        <f t="shared" si="15"/>
        <v>A21</v>
      </c>
      <c r="Q27" s="24" t="str">
        <f t="shared" si="16"/>
        <v>B21</v>
      </c>
      <c r="R27" s="24" t="str">
        <f t="shared" si="17"/>
        <v>C21</v>
      </c>
      <c r="S27" s="118">
        <v>21</v>
      </c>
      <c r="T27" s="24" t="str">
        <f t="shared" si="18"/>
        <v>A21</v>
      </c>
      <c r="U27" s="24" t="str">
        <f t="shared" si="19"/>
        <v>B21</v>
      </c>
      <c r="V27" s="24" t="str">
        <f t="shared" si="20"/>
        <v>C21</v>
      </c>
      <c r="W27" s="152">
        <v>21</v>
      </c>
      <c r="X27" s="24" t="str">
        <f t="shared" si="21"/>
        <v>A21</v>
      </c>
      <c r="Y27" s="24" t="str">
        <f t="shared" si="22"/>
        <v>B21</v>
      </c>
      <c r="Z27" s="24" t="str">
        <f t="shared" si="23"/>
        <v>C21</v>
      </c>
      <c r="AA27" s="118">
        <v>21</v>
      </c>
      <c r="AB27" s="24" t="str">
        <f t="shared" si="24"/>
        <v>A21</v>
      </c>
      <c r="AC27" s="24" t="str">
        <f t="shared" si="25"/>
        <v>B21</v>
      </c>
      <c r="AD27" s="24" t="str">
        <f t="shared" si="26"/>
        <v>C21</v>
      </c>
      <c r="AE27" s="37"/>
      <c r="AF27" s="25">
        <f t="shared" si="34"/>
        <v>41</v>
      </c>
      <c r="AG27" s="25" t="str">
        <f t="shared" si="35"/>
        <v>vs</v>
      </c>
      <c r="AH27" s="25">
        <f t="shared" si="33"/>
        <v>42</v>
      </c>
      <c r="AI27" s="160" t="str">
        <f>IF('Partie 1'!$E$3="","",IFERROR(IF(VLOOKUP(AF27,'Partie 1'!$A$3:$E$19,5,0)=13,AF27,AH27),IFERROR(IF(INDEX('Partie 1'!$G$3:$G$19,MATCH(AF27,'Partie 1'!$K$3:$K$19,0))=13,AF27,AH27),IFERROR(IF(VLOOKUP(AF27,'Partie 1'!$M$3:$Q$19,5,0)=13,AF27,AH27),IFERROR(IF(INDEX('Partie 1'!$S$3:$S$19,MATCH(AF27,'Partie 1'!$W$3:$W$19,0))=13,AF27,AH27),"")))))</f>
        <v/>
      </c>
      <c r="AJ27" s="37" t="str">
        <f t="shared" si="27"/>
        <v/>
      </c>
      <c r="AK27" s="110">
        <f>IF(AF27="","",AK25+1)</f>
        <v>11</v>
      </c>
      <c r="AL27" s="110">
        <f t="shared" si="36"/>
        <v>59</v>
      </c>
      <c r="AM27" s="38" t="str">
        <f t="shared" si="6"/>
        <v/>
      </c>
      <c r="AN27" s="38" t="str">
        <f t="shared" si="37"/>
        <v/>
      </c>
      <c r="AO27" s="38" t="str">
        <f t="shared" si="8"/>
        <v/>
      </c>
      <c r="AP27" s="167" t="str">
        <f>IFERROR(IF(VLOOKUP(AM27,'Partie 2'!$A$3:$E$19,5,0)=13,AM27,AO27),IFERROR(IF(INDEX('Partie 2'!$G$3:$G$19,MATCH(AM27,'Partie 2'!$K$3:$K$19,0))=13,AM27,AO27),IFERROR(IF(VLOOKUP(AM27,'Partie 2'!$M$3:$Q$19,5,0)=13,AM27,AO27),IFERROR(IF(INDEX('Partie 2'!$S$3:$S$19,MATCH(AM27,'Partie 2'!$W$3:$W$19,0))=13,AM27,AO27),""))))</f>
        <v/>
      </c>
      <c r="AQ27" s="37" t="str">
        <f t="shared" si="9"/>
        <v/>
      </c>
      <c r="AR27" s="114">
        <f t="shared" si="28"/>
        <v>11</v>
      </c>
      <c r="AS27" s="114">
        <f t="shared" si="28"/>
        <v>59</v>
      </c>
      <c r="AT27" s="38" t="str">
        <f t="shared" si="29"/>
        <v/>
      </c>
      <c r="AU27" s="38" t="str">
        <f t="shared" si="38"/>
        <v/>
      </c>
      <c r="AV27" s="38" t="str">
        <f t="shared" si="11"/>
        <v/>
      </c>
      <c r="AW27" s="167" t="str">
        <f>IFERROR(IF(VLOOKUP(AT27,'Partie 3'!$A$3:$E$19,5,0)=13,AT27,AV27),IFERROR(IF(INDEX('Partie 3'!$G$3:$G$19,MATCH(AT27,'Partie 3'!$K$3:$K$19,0))=13,AT27,AV27),IFERROR(IF(VLOOKUP(AT27,'Partie 3'!$M$3:$Q$19,5,0)=13,AT27,AV27),IFERROR(IF(INDEX('Partie 3'!$S$3:$S$19,MATCH(AT27,'Partie 3'!$W$3:$W$19,0))=13,AT27,AV27),""))))</f>
        <v/>
      </c>
      <c r="AX27" s="37" t="str">
        <f t="shared" si="12"/>
        <v/>
      </c>
      <c r="AY27" s="115">
        <f t="shared" si="30"/>
        <v>11</v>
      </c>
      <c r="AZ27" s="115">
        <f t="shared" si="30"/>
        <v>59</v>
      </c>
      <c r="BA27" s="38" t="str">
        <f t="shared" si="31"/>
        <v/>
      </c>
      <c r="BB27" s="38" t="str">
        <f t="shared" si="13"/>
        <v/>
      </c>
      <c r="BC27" s="38" t="str">
        <f t="shared" si="14"/>
        <v/>
      </c>
      <c r="BD27" s="163" t="str">
        <f>IFERROR(IF(VLOOKUP(BA27,'Partie 4'!$A$3:$E$19,5,0)=13,BA27,BC27),IFERROR(IF(INDEX('Partie 4'!$G$3:$G$19,MATCH(BA27,'Partie 4'!$K$3:$K$19,0))=13,BA27,BC27),IFERROR(IF(VLOOKUP(BA27,'Partie 4'!$M$3:$Q$19,5,0)=13,BA27,BC27),IFERROR(IF(INDEX('Partie 4'!$S$3:$S$19,MATCH(BA27,'Partie 4'!$W$3:$W$19,0))=13,BA27,BC27),""))))</f>
        <v/>
      </c>
      <c r="BE27" s="166" t="str">
        <f t="shared" si="32"/>
        <v/>
      </c>
    </row>
    <row r="28" spans="1:57">
      <c r="A28" s="13"/>
      <c r="B28" s="14"/>
      <c r="G28" s="81"/>
      <c r="H28" s="143"/>
      <c r="I28" s="144" t="s">
        <v>87</v>
      </c>
      <c r="J28" s="81">
        <v>22</v>
      </c>
      <c r="K28" s="15" t="str">
        <f>J28&amp;"/"&amp;COUNTIF(J$7:J28,J28)</f>
        <v>22/1</v>
      </c>
      <c r="L28" s="21">
        <f>COUNTIF($J$7:J28,"&gt;0")</f>
        <v>22</v>
      </c>
      <c r="O28" s="122">
        <v>22</v>
      </c>
      <c r="P28" s="24" t="str">
        <f t="shared" si="15"/>
        <v>A22</v>
      </c>
      <c r="Q28" s="24" t="str">
        <f t="shared" si="16"/>
        <v>B22</v>
      </c>
      <c r="R28" s="24" t="str">
        <f t="shared" si="17"/>
        <v>C22</v>
      </c>
      <c r="S28" s="118">
        <v>22</v>
      </c>
      <c r="T28" s="24" t="str">
        <f t="shared" si="18"/>
        <v>A22</v>
      </c>
      <c r="U28" s="24" t="str">
        <f t="shared" si="19"/>
        <v>B22</v>
      </c>
      <c r="V28" s="24" t="str">
        <f t="shared" si="20"/>
        <v>C22</v>
      </c>
      <c r="W28" s="152">
        <v>22</v>
      </c>
      <c r="X28" s="24" t="str">
        <f t="shared" si="21"/>
        <v>A22</v>
      </c>
      <c r="Y28" s="24" t="str">
        <f t="shared" si="22"/>
        <v>B22</v>
      </c>
      <c r="Z28" s="24" t="str">
        <f t="shared" si="23"/>
        <v>C22</v>
      </c>
      <c r="AA28" s="118">
        <v>22</v>
      </c>
      <c r="AB28" s="24" t="str">
        <f t="shared" si="24"/>
        <v>A22</v>
      </c>
      <c r="AC28" s="24" t="str">
        <f t="shared" si="25"/>
        <v>B22</v>
      </c>
      <c r="AD28" s="24" t="str">
        <f t="shared" si="26"/>
        <v>C22</v>
      </c>
      <c r="AE28" s="37"/>
      <c r="AF28" s="25">
        <f t="shared" si="34"/>
        <v>43</v>
      </c>
      <c r="AG28" s="25" t="str">
        <f t="shared" si="35"/>
        <v>vs</v>
      </c>
      <c r="AH28" s="25">
        <f t="shared" si="33"/>
        <v>44</v>
      </c>
      <c r="AI28" s="160" t="str">
        <f>IF('Partie 1'!$E$3="","",IFERROR(IF(VLOOKUP(AF28,'Partie 1'!$A$3:$E$19,5,0)=13,AF28,AH28),IFERROR(IF(INDEX('Partie 1'!$G$3:$G$19,MATCH(AF28,'Partie 1'!$K$3:$K$19,0))=13,AF28,AH28),IFERROR(IF(VLOOKUP(AF28,'Partie 1'!$M$3:$Q$19,5,0)=13,AF28,AH28),IFERROR(IF(INDEX('Partie 1'!$S$3:$S$19,MATCH(AF28,'Partie 1'!$W$3:$W$19,0))=13,AF28,AH28),"")))))</f>
        <v/>
      </c>
      <c r="AJ28" s="37" t="str">
        <f t="shared" si="27"/>
        <v/>
      </c>
      <c r="AK28" s="110">
        <f>IF(AF28="","",AK27+$D$5/2)</f>
        <v>43</v>
      </c>
      <c r="AL28" s="110">
        <f t="shared" si="36"/>
        <v>27</v>
      </c>
      <c r="AM28" s="38" t="str">
        <f t="shared" si="6"/>
        <v/>
      </c>
      <c r="AN28" s="38" t="str">
        <f t="shared" si="37"/>
        <v/>
      </c>
      <c r="AO28" s="38" t="str">
        <f t="shared" si="8"/>
        <v/>
      </c>
      <c r="AP28" s="167" t="str">
        <f>IFERROR(IF(VLOOKUP(AM28,'Partie 2'!$A$3:$E$19,5,0)=13,AM28,AO28),IFERROR(IF(INDEX('Partie 2'!$G$3:$G$19,MATCH(AM28,'Partie 2'!$K$3:$K$19,0))=13,AM28,AO28),IFERROR(IF(VLOOKUP(AM28,'Partie 2'!$M$3:$Q$19,5,0)=13,AM28,AO28),IFERROR(IF(INDEX('Partie 2'!$S$3:$S$19,MATCH(AM28,'Partie 2'!$W$3:$W$19,0))=13,AM28,AO28),""))))</f>
        <v/>
      </c>
      <c r="AQ28" s="37" t="str">
        <f t="shared" si="9"/>
        <v/>
      </c>
      <c r="AR28" s="114">
        <f t="shared" si="28"/>
        <v>43</v>
      </c>
      <c r="AS28" s="114">
        <f t="shared" si="28"/>
        <v>27</v>
      </c>
      <c r="AT28" s="38" t="str">
        <f t="shared" si="29"/>
        <v/>
      </c>
      <c r="AU28" s="38" t="str">
        <f t="shared" si="38"/>
        <v/>
      </c>
      <c r="AV28" s="38" t="str">
        <f t="shared" si="11"/>
        <v/>
      </c>
      <c r="AW28" s="167" t="str">
        <f>IFERROR(IF(VLOOKUP(AT28,'Partie 3'!$A$3:$E$19,5,0)=13,AT28,AV28),IFERROR(IF(INDEX('Partie 3'!$G$3:$G$19,MATCH(AT28,'Partie 3'!$K$3:$K$19,0))=13,AT28,AV28),IFERROR(IF(VLOOKUP(AT28,'Partie 3'!$M$3:$Q$19,5,0)=13,AT28,AV28),IFERROR(IF(INDEX('Partie 3'!$S$3:$S$19,MATCH(AT28,'Partie 3'!$W$3:$W$19,0))=13,AT28,AV28),""))))</f>
        <v/>
      </c>
      <c r="AX28" s="37" t="str">
        <f t="shared" si="12"/>
        <v/>
      </c>
      <c r="AY28" s="115">
        <f t="shared" si="30"/>
        <v>43</v>
      </c>
      <c r="AZ28" s="115">
        <f t="shared" si="30"/>
        <v>27</v>
      </c>
      <c r="BA28" s="38" t="str">
        <f t="shared" si="31"/>
        <v/>
      </c>
      <c r="BB28" s="38" t="str">
        <f t="shared" si="13"/>
        <v/>
      </c>
      <c r="BC28" s="38" t="str">
        <f t="shared" si="14"/>
        <v/>
      </c>
      <c r="BD28" s="163" t="str">
        <f>IFERROR(IF(VLOOKUP(BA28,'Partie 4'!$A$3:$E$19,5,0)=13,BA28,BC28),IFERROR(IF(INDEX('Partie 4'!$G$3:$G$19,MATCH(BA28,'Partie 4'!$K$3:$K$19,0))=13,BA28,BC28),IFERROR(IF(VLOOKUP(BA28,'Partie 4'!$M$3:$Q$19,5,0)=13,BA28,BC28),IFERROR(IF(INDEX('Partie 4'!$S$3:$S$19,MATCH(BA28,'Partie 4'!$W$3:$W$19,0))=13,BA28,BC28),""))))</f>
        <v/>
      </c>
      <c r="BE28" s="166" t="str">
        <f t="shared" si="32"/>
        <v/>
      </c>
    </row>
    <row r="29" spans="1:57">
      <c r="A29" s="13"/>
      <c r="B29" s="14"/>
      <c r="G29" s="81"/>
      <c r="H29" s="143"/>
      <c r="I29" s="151" t="s">
        <v>88</v>
      </c>
      <c r="J29" s="81">
        <v>23</v>
      </c>
      <c r="K29" s="15" t="str">
        <f>J29&amp;"/"&amp;COUNTIF(J$7:J29,J29)</f>
        <v>23/1</v>
      </c>
      <c r="L29" s="21">
        <f>COUNTIF($J$7:J29,"&gt;0")</f>
        <v>23</v>
      </c>
      <c r="O29" s="122">
        <v>23</v>
      </c>
      <c r="P29" s="24" t="str">
        <f t="shared" si="15"/>
        <v>A23</v>
      </c>
      <c r="Q29" s="24" t="str">
        <f t="shared" si="16"/>
        <v>B23</v>
      </c>
      <c r="R29" s="24" t="str">
        <f t="shared" si="17"/>
        <v>C23</v>
      </c>
      <c r="S29" s="118">
        <v>23</v>
      </c>
      <c r="T29" s="24" t="str">
        <f t="shared" si="18"/>
        <v>A23</v>
      </c>
      <c r="U29" s="24" t="str">
        <f t="shared" si="19"/>
        <v>B23</v>
      </c>
      <c r="V29" s="24" t="str">
        <f t="shared" si="20"/>
        <v>C23</v>
      </c>
      <c r="W29" s="152">
        <v>23</v>
      </c>
      <c r="X29" s="24" t="str">
        <f t="shared" si="21"/>
        <v>A23</v>
      </c>
      <c r="Y29" s="24" t="str">
        <f t="shared" si="22"/>
        <v>B23</v>
      </c>
      <c r="Z29" s="24" t="str">
        <f t="shared" si="23"/>
        <v>C23</v>
      </c>
      <c r="AA29" s="118">
        <v>23</v>
      </c>
      <c r="AB29" s="24" t="str">
        <f t="shared" si="24"/>
        <v>A23</v>
      </c>
      <c r="AC29" s="24" t="str">
        <f t="shared" si="25"/>
        <v>B23</v>
      </c>
      <c r="AD29" s="24" t="str">
        <f t="shared" si="26"/>
        <v>C23</v>
      </c>
      <c r="AE29" s="37"/>
      <c r="AF29" s="25">
        <f t="shared" si="34"/>
        <v>45</v>
      </c>
      <c r="AG29" s="25" t="str">
        <f t="shared" si="35"/>
        <v>vs</v>
      </c>
      <c r="AH29" s="25">
        <f t="shared" si="33"/>
        <v>46</v>
      </c>
      <c r="AI29" s="160" t="str">
        <f>IF('Partie 1'!$E$3="","",IFERROR(IF(VLOOKUP(AF29,'Partie 1'!$A$3:$E$19,5,0)=13,AF29,AH29),IFERROR(IF(INDEX('Partie 1'!$G$3:$G$19,MATCH(AF29,'Partie 1'!$K$3:$K$19,0))=13,AF29,AH29),IFERROR(IF(VLOOKUP(AF29,'Partie 1'!$M$3:$Q$19,5,0)=13,AF29,AH29),IFERROR(IF(INDEX('Partie 1'!$S$3:$S$19,MATCH(AF29,'Partie 1'!$W$3:$W$19,0))=13,AF29,AH29),"")))))</f>
        <v/>
      </c>
      <c r="AJ29" s="37" t="str">
        <f t="shared" si="27"/>
        <v/>
      </c>
      <c r="AK29" s="110">
        <f>IF(AF29="","",AK27+1)</f>
        <v>12</v>
      </c>
      <c r="AL29" s="110">
        <f t="shared" si="36"/>
        <v>60</v>
      </c>
      <c r="AM29" s="38" t="str">
        <f t="shared" si="6"/>
        <v/>
      </c>
      <c r="AN29" s="38" t="str">
        <f t="shared" si="37"/>
        <v/>
      </c>
      <c r="AO29" s="38" t="str">
        <f t="shared" si="8"/>
        <v/>
      </c>
      <c r="AP29" s="167" t="str">
        <f>IFERROR(IF(VLOOKUP(AM29,'Partie 2'!$A$3:$E$19,5,0)=13,AM29,AO29),IFERROR(IF(INDEX('Partie 2'!$G$3:$G$19,MATCH(AM29,'Partie 2'!$K$3:$K$19,0))=13,AM29,AO29),IFERROR(IF(VLOOKUP(AM29,'Partie 2'!$M$3:$Q$19,5,0)=13,AM29,AO29),IFERROR(IF(INDEX('Partie 2'!$S$3:$S$19,MATCH(AM29,'Partie 2'!$W$3:$W$19,0))=13,AM29,AO29),""))))</f>
        <v/>
      </c>
      <c r="AQ29" s="37" t="str">
        <f t="shared" si="9"/>
        <v/>
      </c>
      <c r="AR29" s="114">
        <f t="shared" si="28"/>
        <v>12</v>
      </c>
      <c r="AS29" s="114">
        <f t="shared" si="28"/>
        <v>60</v>
      </c>
      <c r="AT29" s="38" t="str">
        <f t="shared" si="29"/>
        <v/>
      </c>
      <c r="AU29" s="38" t="str">
        <f t="shared" si="38"/>
        <v/>
      </c>
      <c r="AV29" s="38" t="str">
        <f t="shared" si="11"/>
        <v/>
      </c>
      <c r="AW29" s="167" t="str">
        <f>IFERROR(IF(VLOOKUP(AT29,'Partie 3'!$A$3:$E$19,5,0)=13,AT29,AV29),IFERROR(IF(INDEX('Partie 3'!$G$3:$G$19,MATCH(AT29,'Partie 3'!$K$3:$K$19,0))=13,AT29,AV29),IFERROR(IF(VLOOKUP(AT29,'Partie 3'!$M$3:$Q$19,5,0)=13,AT29,AV29),IFERROR(IF(INDEX('Partie 3'!$S$3:$S$19,MATCH(AT29,'Partie 3'!$W$3:$W$19,0))=13,AT29,AV29),""))))</f>
        <v/>
      </c>
      <c r="AX29" s="37" t="str">
        <f t="shared" si="12"/>
        <v/>
      </c>
      <c r="AY29" s="115">
        <f t="shared" si="30"/>
        <v>12</v>
      </c>
      <c r="AZ29" s="115">
        <f t="shared" si="30"/>
        <v>60</v>
      </c>
      <c r="BA29" s="38" t="str">
        <f t="shared" si="31"/>
        <v/>
      </c>
      <c r="BB29" s="38" t="str">
        <f t="shared" si="13"/>
        <v/>
      </c>
      <c r="BC29" s="38" t="str">
        <f t="shared" si="14"/>
        <v/>
      </c>
      <c r="BD29" s="163" t="str">
        <f>IFERROR(IF(VLOOKUP(BA29,'Partie 4'!$A$3:$E$19,5,0)=13,BA29,BC29),IFERROR(IF(INDEX('Partie 4'!$G$3:$G$19,MATCH(BA29,'Partie 4'!$K$3:$K$19,0))=13,BA29,BC29),IFERROR(IF(VLOOKUP(BA29,'Partie 4'!$M$3:$Q$19,5,0)=13,BA29,BC29),IFERROR(IF(INDEX('Partie 4'!$S$3:$S$19,MATCH(BA29,'Partie 4'!$W$3:$W$19,0))=13,BA29,BC29),""))))</f>
        <v/>
      </c>
      <c r="BE29" s="166" t="str">
        <f t="shared" si="32"/>
        <v/>
      </c>
    </row>
    <row r="30" spans="1:57">
      <c r="A30" s="13"/>
      <c r="B30" s="14"/>
      <c r="G30" s="81"/>
      <c r="H30" s="143"/>
      <c r="I30" s="144" t="s">
        <v>89</v>
      </c>
      <c r="J30" s="81">
        <v>24</v>
      </c>
      <c r="K30" s="15" t="str">
        <f>J30&amp;"/"&amp;COUNTIF(J$7:J30,J30)</f>
        <v>24/1</v>
      </c>
      <c r="L30" s="21">
        <f>COUNTIF($J$7:J30,"&gt;0")</f>
        <v>24</v>
      </c>
      <c r="O30" s="122">
        <v>24</v>
      </c>
      <c r="P30" s="24" t="str">
        <f t="shared" si="15"/>
        <v>A24</v>
      </c>
      <c r="Q30" s="24" t="str">
        <f t="shared" si="16"/>
        <v>B24</v>
      </c>
      <c r="R30" s="24" t="str">
        <f t="shared" si="17"/>
        <v>C24</v>
      </c>
      <c r="S30" s="118">
        <v>24</v>
      </c>
      <c r="T30" s="24" t="str">
        <f t="shared" si="18"/>
        <v>A24</v>
      </c>
      <c r="U30" s="24" t="str">
        <f t="shared" si="19"/>
        <v>B24</v>
      </c>
      <c r="V30" s="24" t="str">
        <f t="shared" si="20"/>
        <v>C24</v>
      </c>
      <c r="W30" s="152">
        <v>24</v>
      </c>
      <c r="X30" s="24" t="str">
        <f t="shared" si="21"/>
        <v>A24</v>
      </c>
      <c r="Y30" s="24" t="str">
        <f t="shared" si="22"/>
        <v>B24</v>
      </c>
      <c r="Z30" s="24" t="str">
        <f t="shared" si="23"/>
        <v>C24</v>
      </c>
      <c r="AA30" s="118">
        <v>24</v>
      </c>
      <c r="AB30" s="24" t="str">
        <f t="shared" si="24"/>
        <v>A24</v>
      </c>
      <c r="AC30" s="24" t="str">
        <f t="shared" si="25"/>
        <v>B24</v>
      </c>
      <c r="AD30" s="24" t="str">
        <f t="shared" si="26"/>
        <v>C24</v>
      </c>
      <c r="AE30" s="37"/>
      <c r="AF30" s="25">
        <f t="shared" si="34"/>
        <v>47</v>
      </c>
      <c r="AG30" s="25" t="str">
        <f t="shared" si="35"/>
        <v>vs</v>
      </c>
      <c r="AH30" s="25">
        <f t="shared" si="33"/>
        <v>48</v>
      </c>
      <c r="AI30" s="160" t="str">
        <f>IF('Partie 1'!$E$3="","",IFERROR(IF(VLOOKUP(AF30,'Partie 1'!$A$3:$E$19,5,0)=13,AF30,AH30),IFERROR(IF(INDEX('Partie 1'!$G$3:$G$19,MATCH(AF30,'Partie 1'!$K$3:$K$19,0))=13,AF30,AH30),IFERROR(IF(VLOOKUP(AF30,'Partie 1'!$M$3:$Q$19,5,0)=13,AF30,AH30),IFERROR(IF(INDEX('Partie 1'!$S$3:$S$19,MATCH(AF30,'Partie 1'!$W$3:$W$19,0))=13,AF30,AH30),"")))))</f>
        <v/>
      </c>
      <c r="AJ30" s="37" t="str">
        <f t="shared" si="27"/>
        <v/>
      </c>
      <c r="AK30" s="110">
        <f>IF(AF30="","",AK29+$D$5/2)</f>
        <v>44</v>
      </c>
      <c r="AL30" s="110">
        <f t="shared" si="36"/>
        <v>28</v>
      </c>
      <c r="AM30" s="38" t="str">
        <f t="shared" si="6"/>
        <v/>
      </c>
      <c r="AN30" s="38" t="str">
        <f t="shared" si="37"/>
        <v/>
      </c>
      <c r="AO30" s="38" t="str">
        <f t="shared" si="8"/>
        <v/>
      </c>
      <c r="AP30" s="167" t="str">
        <f>IFERROR(IF(VLOOKUP(AM30,'Partie 2'!$A$3:$E$19,5,0)=13,AM30,AO30),IFERROR(IF(INDEX('Partie 2'!$G$3:$G$19,MATCH(AM30,'Partie 2'!$K$3:$K$19,0))=13,AM30,AO30),IFERROR(IF(VLOOKUP(AM30,'Partie 2'!$M$3:$Q$19,5,0)=13,AM30,AO30),IFERROR(IF(INDEX('Partie 2'!$S$3:$S$19,MATCH(AM30,'Partie 2'!$W$3:$W$19,0))=13,AM30,AO30),""))))</f>
        <v/>
      </c>
      <c r="AQ30" s="37" t="str">
        <f t="shared" si="9"/>
        <v/>
      </c>
      <c r="AR30" s="114">
        <f t="shared" si="28"/>
        <v>44</v>
      </c>
      <c r="AS30" s="114">
        <f t="shared" si="28"/>
        <v>28</v>
      </c>
      <c r="AT30" s="38" t="str">
        <f t="shared" si="29"/>
        <v/>
      </c>
      <c r="AU30" s="38" t="str">
        <f t="shared" si="38"/>
        <v/>
      </c>
      <c r="AV30" s="38" t="str">
        <f t="shared" si="11"/>
        <v/>
      </c>
      <c r="AW30" s="167" t="str">
        <f>IFERROR(IF(VLOOKUP(AT30,'Partie 3'!$A$3:$E$19,5,0)=13,AT30,AV30),IFERROR(IF(INDEX('Partie 3'!$G$3:$G$19,MATCH(AT30,'Partie 3'!$K$3:$K$19,0))=13,AT30,AV30),IFERROR(IF(VLOOKUP(AT30,'Partie 3'!$M$3:$Q$19,5,0)=13,AT30,AV30),IFERROR(IF(INDEX('Partie 3'!$S$3:$S$19,MATCH(AT30,'Partie 3'!$W$3:$W$19,0))=13,AT30,AV30),""))))</f>
        <v/>
      </c>
      <c r="AX30" s="37" t="str">
        <f t="shared" si="12"/>
        <v/>
      </c>
      <c r="AY30" s="115">
        <f t="shared" si="30"/>
        <v>44</v>
      </c>
      <c r="AZ30" s="115">
        <f t="shared" si="30"/>
        <v>28</v>
      </c>
      <c r="BA30" s="38" t="str">
        <f t="shared" si="31"/>
        <v/>
      </c>
      <c r="BB30" s="38" t="str">
        <f t="shared" si="13"/>
        <v/>
      </c>
      <c r="BC30" s="38" t="str">
        <f t="shared" si="14"/>
        <v/>
      </c>
      <c r="BD30" s="163" t="str">
        <f>IFERROR(IF(VLOOKUP(BA30,'Partie 4'!$A$3:$E$19,5,0)=13,BA30,BC30),IFERROR(IF(INDEX('Partie 4'!$G$3:$G$19,MATCH(BA30,'Partie 4'!$K$3:$K$19,0))=13,BA30,BC30),IFERROR(IF(VLOOKUP(BA30,'Partie 4'!$M$3:$Q$19,5,0)=13,BA30,BC30),IFERROR(IF(INDEX('Partie 4'!$S$3:$S$19,MATCH(BA30,'Partie 4'!$W$3:$W$19,0))=13,BA30,BC30),""))))</f>
        <v/>
      </c>
      <c r="BE30" s="166" t="str">
        <f t="shared" si="32"/>
        <v/>
      </c>
    </row>
    <row r="31" spans="1:57">
      <c r="A31" s="13"/>
      <c r="B31" s="14"/>
      <c r="G31" s="81"/>
      <c r="H31" s="143"/>
      <c r="I31" s="151" t="s">
        <v>90</v>
      </c>
      <c r="J31" s="81">
        <v>25</v>
      </c>
      <c r="K31" s="15" t="str">
        <f>J31&amp;"/"&amp;COUNTIF(J$7:J31,J31)</f>
        <v>25/1</v>
      </c>
      <c r="L31" s="21">
        <f>COUNTIF($J$7:J31,"&gt;0")</f>
        <v>25</v>
      </c>
      <c r="O31" s="122">
        <v>25</v>
      </c>
      <c r="P31" s="24" t="str">
        <f t="shared" si="15"/>
        <v>A25</v>
      </c>
      <c r="Q31" s="24" t="str">
        <f t="shared" si="16"/>
        <v>B25</v>
      </c>
      <c r="R31" s="24" t="str">
        <f t="shared" si="17"/>
        <v>C25</v>
      </c>
      <c r="S31" s="118">
        <v>25</v>
      </c>
      <c r="T31" s="24" t="str">
        <f t="shared" si="18"/>
        <v>A25</v>
      </c>
      <c r="U31" s="24" t="str">
        <f t="shared" si="19"/>
        <v>B25</v>
      </c>
      <c r="V31" s="24" t="str">
        <f t="shared" si="20"/>
        <v>C25</v>
      </c>
      <c r="W31" s="152">
        <v>25</v>
      </c>
      <c r="X31" s="24" t="str">
        <f t="shared" si="21"/>
        <v>A25</v>
      </c>
      <c r="Y31" s="24" t="str">
        <f t="shared" si="22"/>
        <v>B25</v>
      </c>
      <c r="Z31" s="24" t="str">
        <f t="shared" si="23"/>
        <v>C25</v>
      </c>
      <c r="AA31" s="118">
        <v>25</v>
      </c>
      <c r="AB31" s="24" t="str">
        <f t="shared" si="24"/>
        <v>A25</v>
      </c>
      <c r="AC31" s="24" t="str">
        <f t="shared" si="25"/>
        <v>B25</v>
      </c>
      <c r="AD31" s="24" t="str">
        <f t="shared" si="26"/>
        <v>C25</v>
      </c>
      <c r="AE31" s="37"/>
      <c r="AF31" s="25">
        <f t="shared" si="34"/>
        <v>49</v>
      </c>
      <c r="AG31" s="25" t="str">
        <f t="shared" si="35"/>
        <v>vs</v>
      </c>
      <c r="AH31" s="25">
        <f t="shared" si="33"/>
        <v>50</v>
      </c>
      <c r="AI31" s="160" t="str">
        <f>IF('Partie 1'!$E$3="","",IFERROR(IF(VLOOKUP(AF31,'Partie 1'!$A$3:$E$19,5,0)=13,AF31,AH31),IFERROR(IF(INDEX('Partie 1'!$G$3:$G$19,MATCH(AF31,'Partie 1'!$K$3:$K$19,0))=13,AF31,AH31),IFERROR(IF(VLOOKUP(AF31,'Partie 1'!$M$3:$Q$19,5,0)=13,AF31,AH31),IFERROR(IF(INDEX('Partie 1'!$S$3:$S$19,MATCH(AF31,'Partie 1'!$W$3:$W$19,0))=13,AF31,AH31),"")))))</f>
        <v/>
      </c>
      <c r="AJ31" s="37" t="str">
        <f t="shared" si="27"/>
        <v/>
      </c>
      <c r="AK31" s="110">
        <f>IF(AF31="","",AK29+1)</f>
        <v>13</v>
      </c>
      <c r="AL31" s="110">
        <f t="shared" si="36"/>
        <v>61</v>
      </c>
      <c r="AM31" s="38" t="str">
        <f t="shared" si="6"/>
        <v/>
      </c>
      <c r="AN31" s="38" t="str">
        <f t="shared" si="37"/>
        <v/>
      </c>
      <c r="AO31" s="38" t="str">
        <f t="shared" si="8"/>
        <v/>
      </c>
      <c r="AP31" s="167" t="str">
        <f>IFERROR(IF(VLOOKUP(AM31,'Partie 2'!$A$3:$E$19,5,0)=13,AM31,AO31),IFERROR(IF(INDEX('Partie 2'!$G$3:$G$19,MATCH(AM31,'Partie 2'!$K$3:$K$19,0))=13,AM31,AO31),IFERROR(IF(VLOOKUP(AM31,'Partie 2'!$M$3:$Q$19,5,0)=13,AM31,AO31),IFERROR(IF(INDEX('Partie 2'!$S$3:$S$19,MATCH(AM31,'Partie 2'!$W$3:$W$19,0))=13,AM31,AO31),""))))</f>
        <v/>
      </c>
      <c r="AQ31" s="37" t="str">
        <f t="shared" si="9"/>
        <v/>
      </c>
      <c r="AR31" s="114">
        <f t="shared" si="28"/>
        <v>13</v>
      </c>
      <c r="AS31" s="114">
        <f t="shared" si="28"/>
        <v>61</v>
      </c>
      <c r="AT31" s="38" t="str">
        <f t="shared" si="29"/>
        <v/>
      </c>
      <c r="AU31" s="38" t="str">
        <f t="shared" si="38"/>
        <v/>
      </c>
      <c r="AV31" s="38" t="str">
        <f t="shared" si="11"/>
        <v/>
      </c>
      <c r="AW31" s="167" t="str">
        <f>IFERROR(IF(VLOOKUP(AT31,'Partie 3'!$A$3:$E$19,5,0)=13,AT31,AV31),IFERROR(IF(INDEX('Partie 3'!$G$3:$G$19,MATCH(AT31,'Partie 3'!$K$3:$K$19,0))=13,AT31,AV31),IFERROR(IF(VLOOKUP(AT31,'Partie 3'!$M$3:$Q$19,5,0)=13,AT31,AV31),IFERROR(IF(INDEX('Partie 3'!$S$3:$S$19,MATCH(AT31,'Partie 3'!$W$3:$W$19,0))=13,AT31,AV31),""))))</f>
        <v/>
      </c>
      <c r="AX31" s="37" t="str">
        <f t="shared" si="12"/>
        <v/>
      </c>
      <c r="AY31" s="115">
        <f t="shared" si="30"/>
        <v>13</v>
      </c>
      <c r="AZ31" s="115">
        <f t="shared" si="30"/>
        <v>61</v>
      </c>
      <c r="BA31" s="38" t="str">
        <f t="shared" si="31"/>
        <v/>
      </c>
      <c r="BB31" s="38" t="str">
        <f t="shared" si="13"/>
        <v/>
      </c>
      <c r="BC31" s="38" t="str">
        <f t="shared" si="14"/>
        <v/>
      </c>
      <c r="BD31" s="163" t="str">
        <f>IFERROR(IF(VLOOKUP(BA31,'Partie 4'!$A$3:$E$19,5,0)=13,BA31,BC31),IFERROR(IF(INDEX('Partie 4'!$G$3:$G$19,MATCH(BA31,'Partie 4'!$K$3:$K$19,0))=13,BA31,BC31),IFERROR(IF(VLOOKUP(BA31,'Partie 4'!$M$3:$Q$19,5,0)=13,BA31,BC31),IFERROR(IF(INDEX('Partie 4'!$S$3:$S$19,MATCH(BA31,'Partie 4'!$W$3:$W$19,0))=13,BA31,BC31),""))))</f>
        <v/>
      </c>
      <c r="BE31" s="166" t="str">
        <f t="shared" si="32"/>
        <v/>
      </c>
    </row>
    <row r="32" spans="1:57">
      <c r="A32" s="13"/>
      <c r="B32" s="14"/>
      <c r="G32" s="81"/>
      <c r="H32" s="143"/>
      <c r="I32" s="144" t="s">
        <v>91</v>
      </c>
      <c r="J32" s="81">
        <v>26</v>
      </c>
      <c r="K32" s="15" t="str">
        <f>J32&amp;"/"&amp;COUNTIF(J$7:J32,J32)</f>
        <v>26/1</v>
      </c>
      <c r="L32" s="21">
        <f>COUNTIF($J$7:J32,"&gt;0")</f>
        <v>26</v>
      </c>
      <c r="O32" s="122">
        <v>26</v>
      </c>
      <c r="P32" s="24" t="str">
        <f t="shared" si="15"/>
        <v>A26</v>
      </c>
      <c r="Q32" s="24" t="str">
        <f t="shared" si="16"/>
        <v>B26</v>
      </c>
      <c r="R32" s="24" t="str">
        <f t="shared" si="17"/>
        <v>C26</v>
      </c>
      <c r="S32" s="118">
        <v>26</v>
      </c>
      <c r="T32" s="24" t="str">
        <f t="shared" si="18"/>
        <v>A26</v>
      </c>
      <c r="U32" s="24" t="str">
        <f t="shared" si="19"/>
        <v>B26</v>
      </c>
      <c r="V32" s="24" t="str">
        <f t="shared" si="20"/>
        <v>C26</v>
      </c>
      <c r="W32" s="152">
        <v>26</v>
      </c>
      <c r="X32" s="24" t="str">
        <f t="shared" si="21"/>
        <v>A26</v>
      </c>
      <c r="Y32" s="24" t="str">
        <f t="shared" si="22"/>
        <v>B26</v>
      </c>
      <c r="Z32" s="24" t="str">
        <f t="shared" si="23"/>
        <v>C26</v>
      </c>
      <c r="AA32" s="118">
        <v>26</v>
      </c>
      <c r="AB32" s="24" t="str">
        <f t="shared" si="24"/>
        <v>A26</v>
      </c>
      <c r="AC32" s="24" t="str">
        <f t="shared" si="25"/>
        <v>B26</v>
      </c>
      <c r="AD32" s="24" t="str">
        <f t="shared" si="26"/>
        <v>C26</v>
      </c>
      <c r="AE32" s="37"/>
      <c r="AF32" s="25">
        <f t="shared" si="34"/>
        <v>51</v>
      </c>
      <c r="AG32" s="25" t="str">
        <f t="shared" si="35"/>
        <v>vs</v>
      </c>
      <c r="AH32" s="25">
        <f t="shared" si="33"/>
        <v>52</v>
      </c>
      <c r="AI32" s="160" t="str">
        <f>IF('Partie 1'!$E$3="","",IFERROR(IF(VLOOKUP(AF32,'Partie 1'!$A$3:$E$19,5,0)=13,AF32,AH32),IFERROR(IF(INDEX('Partie 1'!$G$3:$G$19,MATCH(AF32,'Partie 1'!$K$3:$K$19,0))=13,AF32,AH32),IFERROR(IF(VLOOKUP(AF32,'Partie 1'!$M$3:$Q$19,5,0)=13,AF32,AH32),IFERROR(IF(INDEX('Partie 1'!$S$3:$S$19,MATCH(AF32,'Partie 1'!$W$3:$W$19,0))=13,AF32,AH32),"")))))</f>
        <v/>
      </c>
      <c r="AJ32" s="37" t="str">
        <f t="shared" si="27"/>
        <v/>
      </c>
      <c r="AK32" s="110">
        <f>IF(AF32="","",AK31+$D$5/2)</f>
        <v>45</v>
      </c>
      <c r="AL32" s="110">
        <f t="shared" si="36"/>
        <v>29</v>
      </c>
      <c r="AM32" s="38" t="str">
        <f t="shared" si="6"/>
        <v/>
      </c>
      <c r="AN32" s="38" t="str">
        <f t="shared" si="37"/>
        <v/>
      </c>
      <c r="AO32" s="38" t="str">
        <f t="shared" si="8"/>
        <v/>
      </c>
      <c r="AP32" s="167" t="str">
        <f>IFERROR(IF(VLOOKUP(AM32,'Partie 2'!$A$3:$E$19,5,0)=13,AM32,AO32),IFERROR(IF(INDEX('Partie 2'!$G$3:$G$19,MATCH(AM32,'Partie 2'!$K$3:$K$19,0))=13,AM32,AO32),IFERROR(IF(VLOOKUP(AM32,'Partie 2'!$M$3:$Q$19,5,0)=13,AM32,AO32),IFERROR(IF(INDEX('Partie 2'!$S$3:$S$19,MATCH(AM32,'Partie 2'!$W$3:$W$19,0))=13,AM32,AO32),""))))</f>
        <v/>
      </c>
      <c r="AQ32" s="37" t="str">
        <f t="shared" si="9"/>
        <v/>
      </c>
      <c r="AR32" s="114">
        <f t="shared" si="28"/>
        <v>45</v>
      </c>
      <c r="AS32" s="114">
        <f t="shared" si="28"/>
        <v>29</v>
      </c>
      <c r="AT32" s="38" t="str">
        <f t="shared" si="29"/>
        <v/>
      </c>
      <c r="AU32" s="38" t="str">
        <f t="shared" si="38"/>
        <v/>
      </c>
      <c r="AV32" s="38" t="str">
        <f t="shared" si="11"/>
        <v/>
      </c>
      <c r="AW32" s="167" t="str">
        <f>IFERROR(IF(VLOOKUP(AT32,'Partie 3'!$A$3:$E$19,5,0)=13,AT32,AV32),IFERROR(IF(INDEX('Partie 3'!$G$3:$G$19,MATCH(AT32,'Partie 3'!$K$3:$K$19,0))=13,AT32,AV32),IFERROR(IF(VLOOKUP(AT32,'Partie 3'!$M$3:$Q$19,5,0)=13,AT32,AV32),IFERROR(IF(INDEX('Partie 3'!$S$3:$S$19,MATCH(AT32,'Partie 3'!$W$3:$W$19,0))=13,AT32,AV32),""))))</f>
        <v/>
      </c>
      <c r="AX32" s="37" t="str">
        <f t="shared" si="12"/>
        <v/>
      </c>
      <c r="AY32" s="115">
        <f t="shared" si="30"/>
        <v>45</v>
      </c>
      <c r="AZ32" s="115">
        <f t="shared" si="30"/>
        <v>29</v>
      </c>
      <c r="BA32" s="38" t="str">
        <f t="shared" si="31"/>
        <v/>
      </c>
      <c r="BB32" s="38" t="str">
        <f t="shared" si="13"/>
        <v/>
      </c>
      <c r="BC32" s="38" t="str">
        <f t="shared" si="14"/>
        <v/>
      </c>
      <c r="BD32" s="163" t="str">
        <f>IFERROR(IF(VLOOKUP(BA32,'Partie 4'!$A$3:$E$19,5,0)=13,BA32,BC32),IFERROR(IF(INDEX('Partie 4'!$G$3:$G$19,MATCH(BA32,'Partie 4'!$K$3:$K$19,0))=13,BA32,BC32),IFERROR(IF(VLOOKUP(BA32,'Partie 4'!$M$3:$Q$19,5,0)=13,BA32,BC32),IFERROR(IF(INDEX('Partie 4'!$S$3:$S$19,MATCH(BA32,'Partie 4'!$W$3:$W$19,0))=13,BA32,BC32),""))))</f>
        <v/>
      </c>
      <c r="BE32" s="166" t="str">
        <f t="shared" si="32"/>
        <v/>
      </c>
    </row>
    <row r="33" spans="1:57">
      <c r="A33" s="13"/>
      <c r="B33" s="14"/>
      <c r="G33" s="81"/>
      <c r="H33" s="143"/>
      <c r="I33" s="151" t="s">
        <v>92</v>
      </c>
      <c r="J33" s="81">
        <v>27</v>
      </c>
      <c r="K33" s="15" t="str">
        <f>J33&amp;"/"&amp;COUNTIF(J$7:J33,J33)</f>
        <v>27/1</v>
      </c>
      <c r="L33" s="21">
        <f>COUNTIF($J$7:J33,"&gt;0")</f>
        <v>27</v>
      </c>
      <c r="O33" s="122">
        <v>27</v>
      </c>
      <c r="P33" s="24" t="str">
        <f t="shared" si="15"/>
        <v>A27</v>
      </c>
      <c r="Q33" s="24" t="str">
        <f t="shared" si="16"/>
        <v>B27</v>
      </c>
      <c r="R33" s="24" t="str">
        <f t="shared" si="17"/>
        <v>C27</v>
      </c>
      <c r="S33" s="118">
        <v>27</v>
      </c>
      <c r="T33" s="24" t="str">
        <f t="shared" si="18"/>
        <v>A27</v>
      </c>
      <c r="U33" s="24" t="str">
        <f t="shared" si="19"/>
        <v>B27</v>
      </c>
      <c r="V33" s="24" t="str">
        <f t="shared" si="20"/>
        <v>C27</v>
      </c>
      <c r="W33" s="152">
        <v>27</v>
      </c>
      <c r="X33" s="24" t="str">
        <f t="shared" si="21"/>
        <v>A27</v>
      </c>
      <c r="Y33" s="24" t="str">
        <f t="shared" si="22"/>
        <v>B27</v>
      </c>
      <c r="Z33" s="24" t="str">
        <f t="shared" si="23"/>
        <v>C27</v>
      </c>
      <c r="AA33" s="118">
        <v>27</v>
      </c>
      <c r="AB33" s="24" t="str">
        <f t="shared" si="24"/>
        <v>A27</v>
      </c>
      <c r="AC33" s="24" t="str">
        <f t="shared" si="25"/>
        <v>B27</v>
      </c>
      <c r="AD33" s="24" t="str">
        <f t="shared" si="26"/>
        <v>C27</v>
      </c>
      <c r="AE33" s="37"/>
      <c r="AF33" s="25">
        <f t="shared" si="34"/>
        <v>53</v>
      </c>
      <c r="AG33" s="25" t="str">
        <f t="shared" si="35"/>
        <v>vs</v>
      </c>
      <c r="AH33" s="25">
        <f t="shared" si="33"/>
        <v>54</v>
      </c>
      <c r="AI33" s="160" t="str">
        <f>IF('Partie 1'!$E$3="","",IFERROR(IF(VLOOKUP(AF33,'Partie 1'!$A$3:$E$19,5,0)=13,AF33,AH33),IFERROR(IF(INDEX('Partie 1'!$G$3:$G$19,MATCH(AF33,'Partie 1'!$K$3:$K$19,0))=13,AF33,AH33),IFERROR(IF(VLOOKUP(AF33,'Partie 1'!$M$3:$Q$19,5,0)=13,AF33,AH33),IFERROR(IF(INDEX('Partie 1'!$S$3:$S$19,MATCH(AF33,'Partie 1'!$W$3:$W$19,0))=13,AF33,AH33),"")))))</f>
        <v/>
      </c>
      <c r="AJ33" s="37" t="str">
        <f t="shared" si="27"/>
        <v/>
      </c>
      <c r="AK33" s="110">
        <f>IF(AF33="","",AK31+1)</f>
        <v>14</v>
      </c>
      <c r="AL33" s="110">
        <f t="shared" si="36"/>
        <v>62</v>
      </c>
      <c r="AM33" s="38" t="str">
        <f t="shared" si="6"/>
        <v/>
      </c>
      <c r="AN33" s="38" t="str">
        <f t="shared" si="37"/>
        <v/>
      </c>
      <c r="AO33" s="38" t="str">
        <f t="shared" si="8"/>
        <v/>
      </c>
      <c r="AP33" s="167" t="str">
        <f>IFERROR(IF(VLOOKUP(AM33,'Partie 2'!$A$3:$E$19,5,0)=13,AM33,AO33),IFERROR(IF(INDEX('Partie 2'!$G$3:$G$19,MATCH(AM33,'Partie 2'!$K$3:$K$19,0))=13,AM33,AO33),IFERROR(IF(VLOOKUP(AM33,'Partie 2'!$M$3:$Q$19,5,0)=13,AM33,AO33),IFERROR(IF(INDEX('Partie 2'!$S$3:$S$19,MATCH(AM33,'Partie 2'!$W$3:$W$19,0))=13,AM33,AO33),""))))</f>
        <v/>
      </c>
      <c r="AQ33" s="37" t="str">
        <f t="shared" si="9"/>
        <v/>
      </c>
      <c r="AR33" s="114">
        <f t="shared" si="28"/>
        <v>14</v>
      </c>
      <c r="AS33" s="114">
        <f t="shared" si="28"/>
        <v>62</v>
      </c>
      <c r="AT33" s="38" t="str">
        <f t="shared" si="29"/>
        <v/>
      </c>
      <c r="AU33" s="38" t="str">
        <f t="shared" si="38"/>
        <v/>
      </c>
      <c r="AV33" s="38" t="str">
        <f t="shared" si="11"/>
        <v/>
      </c>
      <c r="AW33" s="167" t="str">
        <f>IFERROR(IF(VLOOKUP(AT33,'Partie 3'!$A$3:$E$19,5,0)=13,AT33,AV33),IFERROR(IF(INDEX('Partie 3'!$G$3:$G$19,MATCH(AT33,'Partie 3'!$K$3:$K$19,0))=13,AT33,AV33),IFERROR(IF(VLOOKUP(AT33,'Partie 3'!$M$3:$Q$19,5,0)=13,AT33,AV33),IFERROR(IF(INDEX('Partie 3'!$S$3:$S$19,MATCH(AT33,'Partie 3'!$W$3:$W$19,0))=13,AT33,AV33),""))))</f>
        <v/>
      </c>
      <c r="AX33" s="37" t="str">
        <f t="shared" si="12"/>
        <v/>
      </c>
      <c r="AY33" s="115">
        <f t="shared" si="30"/>
        <v>14</v>
      </c>
      <c r="AZ33" s="115">
        <f t="shared" si="30"/>
        <v>62</v>
      </c>
      <c r="BA33" s="38" t="str">
        <f t="shared" si="31"/>
        <v/>
      </c>
      <c r="BB33" s="38" t="str">
        <f t="shared" si="13"/>
        <v/>
      </c>
      <c r="BC33" s="38" t="str">
        <f t="shared" si="14"/>
        <v/>
      </c>
      <c r="BD33" s="163" t="str">
        <f>IFERROR(IF(VLOOKUP(BA33,'Partie 4'!$A$3:$E$19,5,0)=13,BA33,BC33),IFERROR(IF(INDEX('Partie 4'!$G$3:$G$19,MATCH(BA33,'Partie 4'!$K$3:$K$19,0))=13,BA33,BC33),IFERROR(IF(VLOOKUP(BA33,'Partie 4'!$M$3:$Q$19,5,0)=13,BA33,BC33),IFERROR(IF(INDEX('Partie 4'!$S$3:$S$19,MATCH(BA33,'Partie 4'!$W$3:$W$19,0))=13,BA33,BC33),""))))</f>
        <v/>
      </c>
      <c r="BE33" s="166" t="str">
        <f t="shared" si="32"/>
        <v/>
      </c>
    </row>
    <row r="34" spans="1:57">
      <c r="A34" s="13"/>
      <c r="B34" s="14"/>
      <c r="G34" s="81"/>
      <c r="H34" s="143"/>
      <c r="I34" s="144" t="s">
        <v>93</v>
      </c>
      <c r="J34" s="81">
        <v>28</v>
      </c>
      <c r="K34" s="15" t="str">
        <f>J34&amp;"/"&amp;COUNTIF(J$7:J34,J34)</f>
        <v>28/1</v>
      </c>
      <c r="L34" s="21">
        <f>COUNTIF($J$7:J34,"&gt;0")</f>
        <v>28</v>
      </c>
      <c r="O34" s="122">
        <v>28</v>
      </c>
      <c r="P34" s="24" t="str">
        <f t="shared" si="15"/>
        <v>A28</v>
      </c>
      <c r="Q34" s="24" t="str">
        <f t="shared" si="16"/>
        <v>B28</v>
      </c>
      <c r="R34" s="24" t="str">
        <f t="shared" si="17"/>
        <v>C28</v>
      </c>
      <c r="S34" s="118">
        <v>28</v>
      </c>
      <c r="T34" s="24" t="str">
        <f t="shared" si="18"/>
        <v>A28</v>
      </c>
      <c r="U34" s="24" t="str">
        <f t="shared" si="19"/>
        <v>B28</v>
      </c>
      <c r="V34" s="24" t="str">
        <f t="shared" si="20"/>
        <v>C28</v>
      </c>
      <c r="W34" s="152">
        <v>28</v>
      </c>
      <c r="X34" s="24" t="str">
        <f t="shared" si="21"/>
        <v>A28</v>
      </c>
      <c r="Y34" s="24" t="str">
        <f t="shared" si="22"/>
        <v>B28</v>
      </c>
      <c r="Z34" s="24" t="str">
        <f t="shared" si="23"/>
        <v>C28</v>
      </c>
      <c r="AA34" s="118">
        <v>28</v>
      </c>
      <c r="AB34" s="24" t="str">
        <f t="shared" si="24"/>
        <v>A28</v>
      </c>
      <c r="AC34" s="24" t="str">
        <f t="shared" si="25"/>
        <v>B28</v>
      </c>
      <c r="AD34" s="24" t="str">
        <f t="shared" si="26"/>
        <v>C28</v>
      </c>
      <c r="AE34" s="37"/>
      <c r="AF34" s="25">
        <f t="shared" si="34"/>
        <v>55</v>
      </c>
      <c r="AG34" s="25" t="str">
        <f t="shared" si="35"/>
        <v>vs</v>
      </c>
      <c r="AH34" s="25">
        <f t="shared" si="33"/>
        <v>56</v>
      </c>
      <c r="AI34" s="160" t="str">
        <f>IF('Partie 1'!$E$3="","",IFERROR(IF(VLOOKUP(AF34,'Partie 1'!$A$3:$E$19,5,0)=13,AF34,AH34),IFERROR(IF(INDEX('Partie 1'!$G$3:$G$19,MATCH(AF34,'Partie 1'!$K$3:$K$19,0))=13,AF34,AH34),IFERROR(IF(VLOOKUP(AF34,'Partie 1'!$M$3:$Q$19,5,0)=13,AF34,AH34),IFERROR(IF(INDEX('Partie 1'!$S$3:$S$19,MATCH(AF34,'Partie 1'!$W$3:$W$19,0))=13,AF34,AH34),"")))))</f>
        <v/>
      </c>
      <c r="AJ34" s="37" t="str">
        <f t="shared" si="27"/>
        <v/>
      </c>
      <c r="AK34" s="110">
        <f>IF(AF34="","",AK33+$D$5/2)</f>
        <v>46</v>
      </c>
      <c r="AL34" s="110">
        <f t="shared" si="36"/>
        <v>30</v>
      </c>
      <c r="AM34" s="38" t="str">
        <f t="shared" si="6"/>
        <v/>
      </c>
      <c r="AN34" s="38" t="str">
        <f t="shared" si="37"/>
        <v/>
      </c>
      <c r="AO34" s="38" t="str">
        <f t="shared" si="8"/>
        <v/>
      </c>
      <c r="AP34" s="167" t="str">
        <f>IFERROR(IF(VLOOKUP(AM34,'Partie 2'!$A$3:$E$19,5,0)=13,AM34,AO34),IFERROR(IF(INDEX('Partie 2'!$G$3:$G$19,MATCH(AM34,'Partie 2'!$K$3:$K$19,0))=13,AM34,AO34),IFERROR(IF(VLOOKUP(AM34,'Partie 2'!$M$3:$Q$19,5,0)=13,AM34,AO34),IFERROR(IF(INDEX('Partie 2'!$S$3:$S$19,MATCH(AM34,'Partie 2'!$W$3:$W$19,0))=13,AM34,AO34),""))))</f>
        <v/>
      </c>
      <c r="AQ34" s="37" t="str">
        <f t="shared" si="9"/>
        <v/>
      </c>
      <c r="AR34" s="114">
        <f t="shared" si="28"/>
        <v>46</v>
      </c>
      <c r="AS34" s="114">
        <f t="shared" si="28"/>
        <v>30</v>
      </c>
      <c r="AT34" s="38" t="str">
        <f t="shared" si="29"/>
        <v/>
      </c>
      <c r="AU34" s="38" t="str">
        <f t="shared" si="38"/>
        <v/>
      </c>
      <c r="AV34" s="38" t="str">
        <f t="shared" si="11"/>
        <v/>
      </c>
      <c r="AW34" s="167" t="str">
        <f>IFERROR(IF(VLOOKUP(AT34,'Partie 3'!$A$3:$E$19,5,0)=13,AT34,AV34),IFERROR(IF(INDEX('Partie 3'!$G$3:$G$19,MATCH(AT34,'Partie 3'!$K$3:$K$19,0))=13,AT34,AV34),IFERROR(IF(VLOOKUP(AT34,'Partie 3'!$M$3:$Q$19,5,0)=13,AT34,AV34),IFERROR(IF(INDEX('Partie 3'!$S$3:$S$19,MATCH(AT34,'Partie 3'!$W$3:$W$19,0))=13,AT34,AV34),""))))</f>
        <v/>
      </c>
      <c r="AX34" s="37" t="str">
        <f t="shared" si="12"/>
        <v/>
      </c>
      <c r="AY34" s="115">
        <f t="shared" si="30"/>
        <v>46</v>
      </c>
      <c r="AZ34" s="115">
        <f t="shared" si="30"/>
        <v>30</v>
      </c>
      <c r="BA34" s="38" t="str">
        <f t="shared" si="31"/>
        <v/>
      </c>
      <c r="BB34" s="38" t="str">
        <f t="shared" si="13"/>
        <v/>
      </c>
      <c r="BC34" s="38" t="str">
        <f t="shared" si="14"/>
        <v/>
      </c>
      <c r="BD34" s="163" t="str">
        <f>IFERROR(IF(VLOOKUP(BA34,'Partie 4'!$A$3:$E$19,5,0)=13,BA34,BC34),IFERROR(IF(INDEX('Partie 4'!$G$3:$G$19,MATCH(BA34,'Partie 4'!$K$3:$K$19,0))=13,BA34,BC34),IFERROR(IF(VLOOKUP(BA34,'Partie 4'!$M$3:$Q$19,5,0)=13,BA34,BC34),IFERROR(IF(INDEX('Partie 4'!$S$3:$S$19,MATCH(BA34,'Partie 4'!$W$3:$W$19,0))=13,BA34,BC34),""))))</f>
        <v/>
      </c>
      <c r="BE34" s="166" t="str">
        <f t="shared" si="32"/>
        <v/>
      </c>
    </row>
    <row r="35" spans="1:57">
      <c r="A35" s="13"/>
      <c r="B35" s="14"/>
      <c r="G35" s="81"/>
      <c r="H35" s="143"/>
      <c r="I35" s="151" t="s">
        <v>94</v>
      </c>
      <c r="J35" s="81">
        <v>29</v>
      </c>
      <c r="K35" s="15" t="str">
        <f>J35&amp;"/"&amp;COUNTIF(J$7:J35,J35)</f>
        <v>29/1</v>
      </c>
      <c r="L35" s="21">
        <f>COUNTIF($J$7:J35,"&gt;0")</f>
        <v>29</v>
      </c>
      <c r="O35" s="122">
        <v>29</v>
      </c>
      <c r="P35" s="24" t="str">
        <f t="shared" si="15"/>
        <v>A29</v>
      </c>
      <c r="Q35" s="24" t="str">
        <f t="shared" si="16"/>
        <v>B29</v>
      </c>
      <c r="R35" s="24" t="str">
        <f t="shared" si="17"/>
        <v>C29</v>
      </c>
      <c r="S35" s="118">
        <v>29</v>
      </c>
      <c r="T35" s="24" t="str">
        <f t="shared" si="18"/>
        <v>A29</v>
      </c>
      <c r="U35" s="24" t="str">
        <f t="shared" si="19"/>
        <v>B29</v>
      </c>
      <c r="V35" s="24" t="str">
        <f t="shared" si="20"/>
        <v>C29</v>
      </c>
      <c r="W35" s="152">
        <v>29</v>
      </c>
      <c r="X35" s="24" t="str">
        <f t="shared" si="21"/>
        <v>A29</v>
      </c>
      <c r="Y35" s="24" t="str">
        <f t="shared" si="22"/>
        <v>B29</v>
      </c>
      <c r="Z35" s="24" t="str">
        <f t="shared" si="23"/>
        <v>C29</v>
      </c>
      <c r="AA35" s="118">
        <v>29</v>
      </c>
      <c r="AB35" s="24" t="str">
        <f t="shared" si="24"/>
        <v>A29</v>
      </c>
      <c r="AC35" s="24" t="str">
        <f t="shared" si="25"/>
        <v>B29</v>
      </c>
      <c r="AD35" s="24" t="str">
        <f t="shared" si="26"/>
        <v>C29</v>
      </c>
      <c r="AE35" s="37"/>
      <c r="AF35" s="25">
        <f t="shared" si="34"/>
        <v>57</v>
      </c>
      <c r="AG35" s="25" t="str">
        <f t="shared" si="35"/>
        <v>vs</v>
      </c>
      <c r="AH35" s="25">
        <f t="shared" si="33"/>
        <v>58</v>
      </c>
      <c r="AI35" s="160" t="str">
        <f>IF('Partie 1'!$E$3="","",IFERROR(IF(VLOOKUP(AF35,'Partie 1'!$A$3:$E$19,5,0)=13,AF35,AH35),IFERROR(IF(INDEX('Partie 1'!$G$3:$G$19,MATCH(AF35,'Partie 1'!$K$3:$K$19,0))=13,AF35,AH35),IFERROR(IF(VLOOKUP(AF35,'Partie 1'!$M$3:$Q$19,5,0)=13,AF35,AH35),IFERROR(IF(INDEX('Partie 1'!$S$3:$S$19,MATCH(AF35,'Partie 1'!$W$3:$W$19,0))=13,AF35,AH35),"")))))</f>
        <v/>
      </c>
      <c r="AJ35" s="37" t="str">
        <f t="shared" si="27"/>
        <v/>
      </c>
      <c r="AK35" s="110">
        <f>IF(AF35="","",AK33+1)</f>
        <v>15</v>
      </c>
      <c r="AL35" s="110">
        <f t="shared" si="36"/>
        <v>63</v>
      </c>
      <c r="AM35" s="38" t="str">
        <f t="shared" si="6"/>
        <v/>
      </c>
      <c r="AN35" s="38" t="str">
        <f t="shared" si="37"/>
        <v/>
      </c>
      <c r="AO35" s="38" t="str">
        <f t="shared" si="8"/>
        <v/>
      </c>
      <c r="AP35" s="167" t="str">
        <f>IFERROR(IF(VLOOKUP(AM35,'Partie 2'!$A$3:$E$19,5,0)=13,AM35,AO35),IFERROR(IF(INDEX('Partie 2'!$G$3:$G$19,MATCH(AM35,'Partie 2'!$K$3:$K$19,0))=13,AM35,AO35),IFERROR(IF(VLOOKUP(AM35,'Partie 2'!$M$3:$Q$19,5,0)=13,AM35,AO35),IFERROR(IF(INDEX('Partie 2'!$S$3:$S$19,MATCH(AM35,'Partie 2'!$W$3:$W$19,0))=13,AM35,AO35),""))))</f>
        <v/>
      </c>
      <c r="AQ35" s="37" t="str">
        <f t="shared" si="9"/>
        <v/>
      </c>
      <c r="AR35" s="114">
        <f t="shared" si="28"/>
        <v>15</v>
      </c>
      <c r="AS35" s="114">
        <f t="shared" si="28"/>
        <v>63</v>
      </c>
      <c r="AT35" s="38" t="str">
        <f t="shared" si="29"/>
        <v/>
      </c>
      <c r="AU35" s="38" t="str">
        <f t="shared" si="38"/>
        <v/>
      </c>
      <c r="AV35" s="38" t="str">
        <f t="shared" si="11"/>
        <v/>
      </c>
      <c r="AW35" s="167" t="str">
        <f>IFERROR(IF(VLOOKUP(AT35,'Partie 3'!$A$3:$E$19,5,0)=13,AT35,AV35),IFERROR(IF(INDEX('Partie 3'!$G$3:$G$19,MATCH(AT35,'Partie 3'!$K$3:$K$19,0))=13,AT35,AV35),IFERROR(IF(VLOOKUP(AT35,'Partie 3'!$M$3:$Q$19,5,0)=13,AT35,AV35),IFERROR(IF(INDEX('Partie 3'!$S$3:$S$19,MATCH(AT35,'Partie 3'!$W$3:$W$19,0))=13,AT35,AV35),""))))</f>
        <v/>
      </c>
      <c r="AX35" s="37" t="str">
        <f t="shared" si="12"/>
        <v/>
      </c>
      <c r="AY35" s="115">
        <f t="shared" si="30"/>
        <v>15</v>
      </c>
      <c r="AZ35" s="115">
        <f t="shared" si="30"/>
        <v>63</v>
      </c>
      <c r="BA35" s="38" t="str">
        <f t="shared" si="31"/>
        <v/>
      </c>
      <c r="BB35" s="38" t="str">
        <f t="shared" si="13"/>
        <v/>
      </c>
      <c r="BC35" s="38" t="str">
        <f t="shared" si="14"/>
        <v/>
      </c>
      <c r="BD35" s="166" t="str">
        <f>IFERROR(IF(VLOOKUP(BA35,'Partie 4'!$A$3:$E$19,5,0)=13,BA35,BC35),IFERROR(IF(INDEX('Partie 4'!$G$3:$G$19,MATCH(BA35,'Partie 4'!$K$3:$K$19,0))=13,BA35,BC35),IFERROR(IF(VLOOKUP(BA35,'Partie 4'!$M$3:$Q$19,5,0)=13,BA35,BC35),IFERROR(IF(INDEX('Partie 4'!$S$3:$S$19,MATCH(BA35,'Partie 4'!$W$3:$W$19,0))=13,BA35,BC35),""))))</f>
        <v/>
      </c>
      <c r="BE35" s="165" t="str">
        <f t="shared" si="32"/>
        <v/>
      </c>
    </row>
    <row r="36" spans="1:57">
      <c r="A36" s="13"/>
      <c r="B36" s="14"/>
      <c r="G36" s="81"/>
      <c r="H36" s="143"/>
      <c r="I36" s="144" t="s">
        <v>95</v>
      </c>
      <c r="J36" s="81">
        <v>30</v>
      </c>
      <c r="K36" s="15" t="str">
        <f>J36&amp;"/"&amp;COUNTIF(J$7:J36,J36)</f>
        <v>30/1</v>
      </c>
      <c r="L36" s="21">
        <f>COUNTIF($J$7:J36,"&gt;0")</f>
        <v>30</v>
      </c>
      <c r="O36" s="122">
        <v>30</v>
      </c>
      <c r="P36" s="24" t="str">
        <f t="shared" si="15"/>
        <v>A30</v>
      </c>
      <c r="Q36" s="24" t="str">
        <f t="shared" si="16"/>
        <v>B30</v>
      </c>
      <c r="R36" s="24" t="str">
        <f t="shared" si="17"/>
        <v>C30</v>
      </c>
      <c r="S36" s="118">
        <v>30</v>
      </c>
      <c r="T36" s="24" t="str">
        <f t="shared" si="18"/>
        <v>A30</v>
      </c>
      <c r="U36" s="24" t="str">
        <f t="shared" si="19"/>
        <v>B30</v>
      </c>
      <c r="V36" s="24" t="str">
        <f t="shared" si="20"/>
        <v>C30</v>
      </c>
      <c r="W36" s="152">
        <v>30</v>
      </c>
      <c r="X36" s="24" t="str">
        <f t="shared" si="21"/>
        <v>A30</v>
      </c>
      <c r="Y36" s="24" t="str">
        <f t="shared" si="22"/>
        <v>B30</v>
      </c>
      <c r="Z36" s="24" t="str">
        <f t="shared" si="23"/>
        <v>C30</v>
      </c>
      <c r="AA36" s="118">
        <v>30</v>
      </c>
      <c r="AB36" s="24" t="str">
        <f t="shared" si="24"/>
        <v>A30</v>
      </c>
      <c r="AC36" s="24" t="str">
        <f t="shared" si="25"/>
        <v>B30</v>
      </c>
      <c r="AD36" s="24" t="str">
        <f t="shared" si="26"/>
        <v>C30</v>
      </c>
      <c r="AE36" s="37"/>
      <c r="AF36" s="25">
        <f t="shared" si="34"/>
        <v>59</v>
      </c>
      <c r="AG36" s="25" t="str">
        <f t="shared" si="35"/>
        <v>vs</v>
      </c>
      <c r="AH36" s="25">
        <f t="shared" si="33"/>
        <v>60</v>
      </c>
      <c r="AI36" s="160" t="str">
        <f>IF('Partie 1'!$E$3="","",IFERROR(IF(VLOOKUP(AF36,'Partie 1'!$A$3:$E$19,5,0)=13,AF36,AH36),IFERROR(IF(INDEX('Partie 1'!$G$3:$G$19,MATCH(AF36,'Partie 1'!$K$3:$K$19,0))=13,AF36,AH36),IFERROR(IF(VLOOKUP(AF36,'Partie 1'!$M$3:$Q$19,5,0)=13,AF36,AH36),IFERROR(IF(INDEX('Partie 1'!$S$3:$S$19,MATCH(AF36,'Partie 1'!$W$3:$W$19,0))=13,AF36,AH36),"")))))</f>
        <v/>
      </c>
      <c r="AJ36" s="37" t="str">
        <f t="shared" si="27"/>
        <v/>
      </c>
      <c r="AK36" s="110">
        <f>IF(AF36="","",AK35+$D$5/2)</f>
        <v>47</v>
      </c>
      <c r="AL36" s="110">
        <f t="shared" si="36"/>
        <v>31</v>
      </c>
      <c r="AM36" s="38" t="str">
        <f t="shared" si="6"/>
        <v/>
      </c>
      <c r="AN36" s="38" t="str">
        <f t="shared" si="37"/>
        <v/>
      </c>
      <c r="AO36" s="38" t="str">
        <f t="shared" si="8"/>
        <v/>
      </c>
      <c r="AP36" s="167" t="str">
        <f>IFERROR(IF(VLOOKUP(AM36,'Partie 2'!$A$3:$E$19,5,0)=13,AM36,AO36),IFERROR(IF(INDEX('Partie 2'!$G$3:$G$19,MATCH(AM36,'Partie 2'!$K$3:$K$19,0))=13,AM36,AO36),IFERROR(IF(VLOOKUP(AM36,'Partie 2'!$M$3:$Q$19,5,0)=13,AM36,AO36),IFERROR(IF(INDEX('Partie 2'!$S$3:$S$19,MATCH(AM36,'Partie 2'!$W$3:$W$19,0))=13,AM36,AO36),""))))</f>
        <v/>
      </c>
      <c r="AQ36" s="37" t="str">
        <f t="shared" si="9"/>
        <v/>
      </c>
      <c r="AR36" s="114">
        <f t="shared" si="28"/>
        <v>47</v>
      </c>
      <c r="AS36" s="114">
        <f t="shared" si="28"/>
        <v>31</v>
      </c>
      <c r="AT36" s="38" t="str">
        <f t="shared" si="29"/>
        <v/>
      </c>
      <c r="AU36" s="38" t="str">
        <f t="shared" si="38"/>
        <v/>
      </c>
      <c r="AV36" s="38" t="str">
        <f t="shared" si="11"/>
        <v/>
      </c>
      <c r="AW36" s="167" t="str">
        <f>IFERROR(IF(VLOOKUP(AT36,'Partie 3'!$A$3:$E$19,5,0)=13,AT36,AV36),IFERROR(IF(INDEX('Partie 3'!$G$3:$G$19,MATCH(AT36,'Partie 3'!$K$3:$K$19,0))=13,AT36,AV36),IFERROR(IF(VLOOKUP(AT36,'Partie 3'!$M$3:$Q$19,5,0)=13,AT36,AV36),IFERROR(IF(INDEX('Partie 3'!$S$3:$S$19,MATCH(AT36,'Partie 3'!$W$3:$W$19,0))=13,AT36,AV36),""))))</f>
        <v/>
      </c>
      <c r="AX36" s="37" t="str">
        <f t="shared" si="12"/>
        <v/>
      </c>
      <c r="AY36" s="115">
        <f t="shared" si="30"/>
        <v>47</v>
      </c>
      <c r="AZ36" s="115">
        <f t="shared" si="30"/>
        <v>31</v>
      </c>
      <c r="BA36" s="38" t="str">
        <f t="shared" si="31"/>
        <v/>
      </c>
      <c r="BB36" s="38" t="str">
        <f t="shared" si="13"/>
        <v/>
      </c>
      <c r="BC36" s="38" t="str">
        <f t="shared" si="14"/>
        <v/>
      </c>
      <c r="BD36" s="166" t="str">
        <f>IFERROR(IF(VLOOKUP(BA36,'Partie 4'!$A$3:$E$19,5,0)=13,BA36,BC36),IFERROR(IF(INDEX('Partie 4'!$G$3:$G$19,MATCH(BA36,'Partie 4'!$K$3:$K$19,0))=13,BA36,BC36),IFERROR(IF(VLOOKUP(BA36,'Partie 4'!$M$3:$Q$19,5,0)=13,BA36,BC36),IFERROR(IF(INDEX('Partie 4'!$S$3:$S$19,MATCH(BA36,'Partie 4'!$W$3:$W$19,0))=13,BA36,BC36),""))))</f>
        <v/>
      </c>
      <c r="BE36" s="165" t="str">
        <f t="shared" si="32"/>
        <v/>
      </c>
    </row>
    <row r="37" spans="1:57">
      <c r="A37" s="13"/>
      <c r="B37" s="14"/>
      <c r="G37" s="81"/>
      <c r="H37" s="143"/>
      <c r="I37" s="151" t="s">
        <v>96</v>
      </c>
      <c r="J37" s="81">
        <v>31</v>
      </c>
      <c r="K37" s="15" t="str">
        <f>J37&amp;"/"&amp;COUNTIF(J$7:J37,J37)</f>
        <v>31/1</v>
      </c>
      <c r="L37" s="21">
        <f>COUNTIF($J$7:J37,"&gt;0")</f>
        <v>31</v>
      </c>
      <c r="O37" s="122">
        <v>31</v>
      </c>
      <c r="P37" s="24" t="str">
        <f t="shared" si="15"/>
        <v>A31</v>
      </c>
      <c r="Q37" s="24" t="str">
        <f t="shared" si="16"/>
        <v>B31</v>
      </c>
      <c r="R37" s="24" t="str">
        <f t="shared" si="17"/>
        <v>C31</v>
      </c>
      <c r="S37" s="118">
        <v>31</v>
      </c>
      <c r="T37" s="24" t="str">
        <f t="shared" si="18"/>
        <v>A31</v>
      </c>
      <c r="U37" s="24" t="str">
        <f t="shared" si="19"/>
        <v>B31</v>
      </c>
      <c r="V37" s="24" t="str">
        <f t="shared" si="20"/>
        <v>C31</v>
      </c>
      <c r="W37" s="152">
        <v>31</v>
      </c>
      <c r="X37" s="24" t="str">
        <f t="shared" si="21"/>
        <v>A31</v>
      </c>
      <c r="Y37" s="24" t="str">
        <f t="shared" si="22"/>
        <v>B31</v>
      </c>
      <c r="Z37" s="24" t="str">
        <f t="shared" si="23"/>
        <v>C31</v>
      </c>
      <c r="AA37" s="118">
        <v>31</v>
      </c>
      <c r="AB37" s="24" t="str">
        <f t="shared" si="24"/>
        <v>A31</v>
      </c>
      <c r="AC37" s="24" t="str">
        <f t="shared" si="25"/>
        <v>B31</v>
      </c>
      <c r="AD37" s="24" t="str">
        <f t="shared" si="26"/>
        <v>C31</v>
      </c>
      <c r="AE37" s="37"/>
      <c r="AF37" s="25">
        <f t="shared" si="34"/>
        <v>61</v>
      </c>
      <c r="AG37" s="25" t="str">
        <f t="shared" si="35"/>
        <v>vs</v>
      </c>
      <c r="AH37" s="25">
        <f t="shared" si="33"/>
        <v>62</v>
      </c>
      <c r="AI37" s="160" t="str">
        <f>IF('Partie 1'!$E$3="","",IFERROR(IF(VLOOKUP(AF37,'Partie 1'!$A$3:$E$19,5,0)=13,AF37,AH37),IFERROR(IF(INDEX('Partie 1'!$G$3:$G$19,MATCH(AF37,'Partie 1'!$K$3:$K$19,0))=13,AF37,AH37),IFERROR(IF(VLOOKUP(AF37,'Partie 1'!$M$3:$Q$19,5,0)=13,AF37,AH37),IFERROR(IF(INDEX('Partie 1'!$S$3:$S$19,MATCH(AF37,'Partie 1'!$W$3:$W$19,0))=13,AF37,AH37),"")))))</f>
        <v/>
      </c>
      <c r="AJ37" s="37" t="str">
        <f t="shared" si="27"/>
        <v/>
      </c>
      <c r="AK37" s="110">
        <f>IF(AF37="","",AK35+1)</f>
        <v>16</v>
      </c>
      <c r="AL37" s="110">
        <f t="shared" si="36"/>
        <v>64</v>
      </c>
      <c r="AM37" s="38" t="str">
        <f t="shared" si="6"/>
        <v/>
      </c>
      <c r="AN37" s="38" t="str">
        <f t="shared" si="37"/>
        <v/>
      </c>
      <c r="AO37" s="38" t="str">
        <f t="shared" si="8"/>
        <v/>
      </c>
      <c r="AP37" s="167" t="str">
        <f>IFERROR(IF(VLOOKUP(AM37,'Partie 2'!$A$3:$E$19,5,0)=13,AM37,AO37),IFERROR(IF(INDEX('Partie 2'!$G$3:$G$19,MATCH(AM37,'Partie 2'!$K$3:$K$19,0))=13,AM37,AO37),IFERROR(IF(VLOOKUP(AM37,'Partie 2'!$M$3:$Q$19,5,0)=13,AM37,AO37),IFERROR(IF(INDEX('Partie 2'!$S$3:$S$19,MATCH(AM37,'Partie 2'!$W$3:$W$19,0))=13,AM37,AO37),""))))</f>
        <v/>
      </c>
      <c r="AQ37" s="37" t="str">
        <f t="shared" si="9"/>
        <v/>
      </c>
      <c r="AR37" s="114">
        <f t="shared" si="28"/>
        <v>16</v>
      </c>
      <c r="AS37" s="114">
        <f t="shared" si="28"/>
        <v>64</v>
      </c>
      <c r="AT37" s="38" t="str">
        <f t="shared" si="29"/>
        <v/>
      </c>
      <c r="AU37" s="38" t="str">
        <f t="shared" si="38"/>
        <v/>
      </c>
      <c r="AV37" s="38" t="str">
        <f t="shared" si="11"/>
        <v/>
      </c>
      <c r="AW37" s="167" t="str">
        <f>IFERROR(IF(VLOOKUP(AT37,'Partie 3'!$A$3:$E$19,5,0)=13,AT37,AV37),IFERROR(IF(INDEX('Partie 3'!$G$3:$G$19,MATCH(AT37,'Partie 3'!$K$3:$K$19,0))=13,AT37,AV37),IFERROR(IF(VLOOKUP(AT37,'Partie 3'!$M$3:$Q$19,5,0)=13,AT37,AV37),IFERROR(IF(INDEX('Partie 3'!$S$3:$S$19,MATCH(AT37,'Partie 3'!$W$3:$W$19,0))=13,AT37,AV37),""))))</f>
        <v/>
      </c>
      <c r="AX37" s="37" t="str">
        <f t="shared" si="12"/>
        <v/>
      </c>
      <c r="AY37" s="115">
        <f t="shared" si="30"/>
        <v>16</v>
      </c>
      <c r="AZ37" s="115">
        <f t="shared" si="30"/>
        <v>64</v>
      </c>
      <c r="BA37" s="38" t="str">
        <f t="shared" si="31"/>
        <v/>
      </c>
      <c r="BB37" s="38" t="str">
        <f t="shared" si="13"/>
        <v/>
      </c>
      <c r="BC37" s="38" t="str">
        <f t="shared" si="14"/>
        <v/>
      </c>
      <c r="BD37" s="166" t="str">
        <f>IFERROR(IF(VLOOKUP(BA37,'Partie 4'!$A$3:$E$19,5,0)=13,BA37,BC37),IFERROR(IF(INDEX('Partie 4'!$G$3:$G$19,MATCH(BA37,'Partie 4'!$K$3:$K$19,0))=13,BA37,BC37),IFERROR(IF(VLOOKUP(BA37,'Partie 4'!$M$3:$Q$19,5,0)=13,BA37,BC37),IFERROR(IF(INDEX('Partie 4'!$S$3:$S$19,MATCH(BA37,'Partie 4'!$W$3:$W$19,0))=13,BA37,BC37),""))))</f>
        <v/>
      </c>
      <c r="BE37" s="165" t="str">
        <f t="shared" si="32"/>
        <v/>
      </c>
    </row>
    <row r="38" spans="1:57">
      <c r="A38" s="13"/>
      <c r="B38" s="14"/>
      <c r="G38" s="81"/>
      <c r="H38" s="143"/>
      <c r="I38" s="144" t="s">
        <v>97</v>
      </c>
      <c r="J38" s="81">
        <v>32</v>
      </c>
      <c r="K38" s="15" t="str">
        <f>J38&amp;"/"&amp;COUNTIF(J$7:J38,J38)</f>
        <v>32/1</v>
      </c>
      <c r="L38" s="21">
        <f>COUNTIF($J$7:J38,"&gt;0")</f>
        <v>32</v>
      </c>
      <c r="O38" s="122">
        <v>32</v>
      </c>
      <c r="P38" s="24" t="str">
        <f t="shared" si="15"/>
        <v>A32</v>
      </c>
      <c r="Q38" s="24" t="str">
        <f t="shared" si="16"/>
        <v>B32</v>
      </c>
      <c r="R38" s="24" t="str">
        <f t="shared" si="17"/>
        <v>C32</v>
      </c>
      <c r="S38" s="118">
        <v>32</v>
      </c>
      <c r="T38" s="24" t="str">
        <f t="shared" si="18"/>
        <v>A32</v>
      </c>
      <c r="U38" s="24" t="str">
        <f t="shared" si="19"/>
        <v>B32</v>
      </c>
      <c r="V38" s="24" t="str">
        <f t="shared" si="20"/>
        <v>C32</v>
      </c>
      <c r="W38" s="152">
        <v>32</v>
      </c>
      <c r="X38" s="24" t="str">
        <f t="shared" si="21"/>
        <v>A32</v>
      </c>
      <c r="Y38" s="24" t="str">
        <f t="shared" si="22"/>
        <v>B32</v>
      </c>
      <c r="Z38" s="24" t="str">
        <f t="shared" si="23"/>
        <v>C32</v>
      </c>
      <c r="AA38" s="118">
        <v>32</v>
      </c>
      <c r="AB38" s="24" t="str">
        <f t="shared" si="24"/>
        <v>A32</v>
      </c>
      <c r="AC38" s="24" t="str">
        <f t="shared" si="25"/>
        <v>B32</v>
      </c>
      <c r="AD38" s="24" t="str">
        <f t="shared" si="26"/>
        <v>C32</v>
      </c>
      <c r="AE38" s="37"/>
      <c r="AF38" s="25">
        <f t="shared" si="34"/>
        <v>63</v>
      </c>
      <c r="AG38" s="25" t="str">
        <f t="shared" si="35"/>
        <v>vs</v>
      </c>
      <c r="AH38" s="25">
        <f t="shared" si="33"/>
        <v>64</v>
      </c>
      <c r="AI38" s="160" t="str">
        <f>IF('Partie 1'!$E$3="","",IFERROR(IF(VLOOKUP(AF38,'Partie 1'!$A$3:$E$19,5,0)=13,AF38,AH38),IFERROR(IF(INDEX('Partie 1'!$G$3:$G$19,MATCH(AF38,'Partie 1'!$K$3:$K$19,0))=13,AF38,AH38),IFERROR(IF(VLOOKUP(AF38,'Partie 1'!$M$3:$Q$19,5,0)=13,AF38,AH38),IFERROR(IF(INDEX('Partie 1'!$S$3:$S$19,MATCH(AF38,'Partie 1'!$W$3:$W$19,0))=13,AF38,AH38),"")))))</f>
        <v/>
      </c>
      <c r="AJ38" s="37" t="str">
        <f t="shared" si="27"/>
        <v/>
      </c>
      <c r="AK38" s="110">
        <f>IF(AF38="","",AK37+$D$5/2)</f>
        <v>48</v>
      </c>
      <c r="AL38" s="110">
        <f t="shared" si="36"/>
        <v>32</v>
      </c>
      <c r="AM38" s="38" t="str">
        <f t="shared" si="6"/>
        <v/>
      </c>
      <c r="AN38" s="38" t="str">
        <f t="shared" si="37"/>
        <v/>
      </c>
      <c r="AO38" s="38" t="str">
        <f t="shared" si="8"/>
        <v/>
      </c>
      <c r="AP38" s="167" t="str">
        <f>IFERROR(IF(VLOOKUP(AM38,'Partie 2'!$A$3:$E$19,5,0)=13,AM38,AO38),IFERROR(IF(INDEX('Partie 2'!$G$3:$G$19,MATCH(AM38,'Partie 2'!$K$3:$K$19,0))=13,AM38,AO38),IFERROR(IF(VLOOKUP(AM38,'Partie 2'!$M$3:$Q$19,5,0)=13,AM38,AO38),IFERROR(IF(INDEX('Partie 2'!$S$3:$S$19,MATCH(AM38,'Partie 2'!$W$3:$W$19,0))=13,AM38,AO38),""))))</f>
        <v/>
      </c>
      <c r="AQ38" s="37" t="str">
        <f t="shared" si="9"/>
        <v/>
      </c>
      <c r="AR38" s="114">
        <f t="shared" si="28"/>
        <v>48</v>
      </c>
      <c r="AS38" s="114">
        <f t="shared" si="28"/>
        <v>32</v>
      </c>
      <c r="AT38" s="38" t="str">
        <f t="shared" si="29"/>
        <v/>
      </c>
      <c r="AU38" s="38" t="str">
        <f t="shared" si="38"/>
        <v/>
      </c>
      <c r="AV38" s="38" t="str">
        <f t="shared" si="11"/>
        <v/>
      </c>
      <c r="AW38" s="167" t="str">
        <f>IFERROR(IF(VLOOKUP(AT38,'Partie 3'!$A$3:$E$19,5,0)=13,AT38,AV38),IFERROR(IF(INDEX('Partie 3'!$G$3:$G$19,MATCH(AT38,'Partie 3'!$K$3:$K$19,0))=13,AT38,AV38),IFERROR(IF(VLOOKUP(AT38,'Partie 3'!$M$3:$Q$19,5,0)=13,AT38,AV38),IFERROR(IF(INDEX('Partie 3'!$S$3:$S$19,MATCH(AT38,'Partie 3'!$W$3:$W$19,0))=13,AT38,AV38),""))))</f>
        <v/>
      </c>
      <c r="AX38" s="37" t="str">
        <f t="shared" si="12"/>
        <v/>
      </c>
      <c r="AY38" s="115">
        <f t="shared" si="30"/>
        <v>48</v>
      </c>
      <c r="AZ38" s="115">
        <f t="shared" si="30"/>
        <v>32</v>
      </c>
      <c r="BA38" s="38" t="str">
        <f t="shared" si="31"/>
        <v/>
      </c>
      <c r="BB38" s="38" t="str">
        <f t="shared" si="13"/>
        <v/>
      </c>
      <c r="BC38" s="38" t="str">
        <f t="shared" si="14"/>
        <v/>
      </c>
      <c r="BD38" s="166" t="str">
        <f>IFERROR(IF(VLOOKUP(BA38,'Partie 4'!$A$3:$E$19,5,0)=13,BA38,BC38),IFERROR(IF(INDEX('Partie 4'!$G$3:$G$19,MATCH(BA38,'Partie 4'!$K$3:$K$19,0))=13,BA38,BC38),IFERROR(IF(VLOOKUP(BA38,'Partie 4'!$M$3:$Q$19,5,0)=13,BA38,BC38),IFERROR(IF(INDEX('Partie 4'!$S$3:$S$19,MATCH(BA38,'Partie 4'!$W$3:$W$19,0))=13,BA38,BC38),""))))</f>
        <v/>
      </c>
      <c r="BE38" s="165" t="str">
        <f t="shared" si="32"/>
        <v/>
      </c>
    </row>
    <row r="39" spans="1:57">
      <c r="A39" s="13"/>
      <c r="B39" s="14"/>
      <c r="G39" s="81"/>
      <c r="H39" s="143"/>
      <c r="I39" s="151" t="s">
        <v>98</v>
      </c>
      <c r="J39" s="81">
        <v>33</v>
      </c>
      <c r="K39" s="15" t="str">
        <f>J39&amp;"/"&amp;COUNTIF(J$7:J39,J39)</f>
        <v>33/1</v>
      </c>
      <c r="L39" s="21">
        <f>COUNTIF($J$7:J39,"&gt;0")</f>
        <v>33</v>
      </c>
      <c r="O39" s="122">
        <v>33</v>
      </c>
      <c r="P39" s="24" t="str">
        <f t="shared" si="15"/>
        <v>A33</v>
      </c>
      <c r="Q39" s="24" t="str">
        <f t="shared" si="16"/>
        <v>B33</v>
      </c>
      <c r="R39" s="24" t="str">
        <f t="shared" si="17"/>
        <v>C33</v>
      </c>
      <c r="S39" s="118">
        <v>33</v>
      </c>
      <c r="T39" s="24" t="str">
        <f t="shared" si="18"/>
        <v>A33</v>
      </c>
      <c r="U39" s="24" t="str">
        <f t="shared" si="19"/>
        <v>B33</v>
      </c>
      <c r="V39" s="24" t="str">
        <f t="shared" si="20"/>
        <v>C33</v>
      </c>
      <c r="W39" s="152">
        <v>33</v>
      </c>
      <c r="X39" s="24" t="str">
        <f t="shared" si="21"/>
        <v>A33</v>
      </c>
      <c r="Y39" s="24" t="str">
        <f t="shared" si="22"/>
        <v>B33</v>
      </c>
      <c r="Z39" s="24" t="str">
        <f t="shared" si="23"/>
        <v>C33</v>
      </c>
      <c r="AA39" s="118">
        <v>33</v>
      </c>
      <c r="AB39" s="24" t="str">
        <f t="shared" si="24"/>
        <v>A33</v>
      </c>
      <c r="AC39" s="24" t="str">
        <f t="shared" si="25"/>
        <v>B33</v>
      </c>
      <c r="AD39" s="24" t="str">
        <f t="shared" si="26"/>
        <v>C33</v>
      </c>
      <c r="AE39" s="37"/>
    </row>
    <row r="40" spans="1:57">
      <c r="A40" s="13"/>
      <c r="B40" s="14"/>
      <c r="G40" s="81"/>
      <c r="H40" s="143"/>
      <c r="I40" s="144" t="s">
        <v>99</v>
      </c>
      <c r="J40" s="81">
        <v>34</v>
      </c>
      <c r="K40" s="15" t="str">
        <f>J40&amp;"/"&amp;COUNTIF(J$7:J40,J40)</f>
        <v>34/1</v>
      </c>
      <c r="L40" s="21">
        <f>COUNTIF($J$7:J40,"&gt;0")</f>
        <v>34</v>
      </c>
      <c r="O40" s="122">
        <v>34</v>
      </c>
      <c r="P40" s="24" t="str">
        <f t="shared" si="15"/>
        <v>A34</v>
      </c>
      <c r="Q40" s="24" t="str">
        <f t="shared" si="16"/>
        <v>B34</v>
      </c>
      <c r="R40" s="24" t="str">
        <f t="shared" si="17"/>
        <v>C34</v>
      </c>
      <c r="S40" s="118">
        <v>34</v>
      </c>
      <c r="T40" s="24" t="str">
        <f t="shared" si="18"/>
        <v>A34</v>
      </c>
      <c r="U40" s="24" t="str">
        <f t="shared" si="19"/>
        <v>B34</v>
      </c>
      <c r="V40" s="24" t="str">
        <f t="shared" si="20"/>
        <v>C34</v>
      </c>
      <c r="W40" s="152">
        <v>34</v>
      </c>
      <c r="X40" s="24" t="str">
        <f t="shared" si="21"/>
        <v>A34</v>
      </c>
      <c r="Y40" s="24" t="str">
        <f t="shared" si="22"/>
        <v>B34</v>
      </c>
      <c r="Z40" s="24" t="str">
        <f t="shared" si="23"/>
        <v>C34</v>
      </c>
      <c r="AA40" s="118">
        <v>34</v>
      </c>
      <c r="AB40" s="24" t="str">
        <f t="shared" si="24"/>
        <v>A34</v>
      </c>
      <c r="AC40" s="24" t="str">
        <f t="shared" si="25"/>
        <v>B34</v>
      </c>
      <c r="AD40" s="24" t="str">
        <f t="shared" si="26"/>
        <v>C34</v>
      </c>
      <c r="AE40" s="37"/>
    </row>
    <row r="41" spans="1:57">
      <c r="A41" s="13"/>
      <c r="B41" s="14"/>
      <c r="G41" s="81"/>
      <c r="H41" s="143"/>
      <c r="I41" s="151" t="s">
        <v>100</v>
      </c>
      <c r="J41" s="81">
        <v>35</v>
      </c>
      <c r="K41" s="15" t="str">
        <f>J41&amp;"/"&amp;COUNTIF(J$7:J41,J41)</f>
        <v>35/1</v>
      </c>
      <c r="L41" s="21">
        <f>COUNTIF($J$7:J41,"&gt;0")</f>
        <v>35</v>
      </c>
      <c r="O41" s="122">
        <v>35</v>
      </c>
      <c r="P41" s="24" t="str">
        <f t="shared" si="15"/>
        <v>A35</v>
      </c>
      <c r="Q41" s="24" t="str">
        <f t="shared" si="16"/>
        <v>B35</v>
      </c>
      <c r="R41" s="24" t="str">
        <f t="shared" si="17"/>
        <v>C35</v>
      </c>
      <c r="S41" s="118">
        <v>35</v>
      </c>
      <c r="T41" s="24" t="str">
        <f t="shared" si="18"/>
        <v>A35</v>
      </c>
      <c r="U41" s="24" t="str">
        <f t="shared" si="19"/>
        <v>B35</v>
      </c>
      <c r="V41" s="24" t="str">
        <f t="shared" si="20"/>
        <v>C35</v>
      </c>
      <c r="W41" s="152">
        <v>35</v>
      </c>
      <c r="X41" s="24" t="str">
        <f t="shared" si="21"/>
        <v>A35</v>
      </c>
      <c r="Y41" s="24" t="str">
        <f t="shared" si="22"/>
        <v>B35</v>
      </c>
      <c r="Z41" s="24" t="str">
        <f t="shared" si="23"/>
        <v>C35</v>
      </c>
      <c r="AA41" s="118">
        <v>35</v>
      </c>
      <c r="AB41" s="24" t="str">
        <f t="shared" si="24"/>
        <v>A35</v>
      </c>
      <c r="AC41" s="24" t="str">
        <f t="shared" si="25"/>
        <v>B35</v>
      </c>
      <c r="AD41" s="24" t="str">
        <f t="shared" si="26"/>
        <v>C35</v>
      </c>
      <c r="AE41" s="37"/>
    </row>
    <row r="42" spans="1:57">
      <c r="A42" s="13"/>
      <c r="B42" s="14"/>
      <c r="G42" s="81"/>
      <c r="H42" s="143"/>
      <c r="I42" s="144" t="s">
        <v>101</v>
      </c>
      <c r="J42" s="81">
        <v>36</v>
      </c>
      <c r="K42" s="15" t="str">
        <f>J42&amp;"/"&amp;COUNTIF(J$7:J42,J42)</f>
        <v>36/1</v>
      </c>
      <c r="L42" s="21">
        <f>COUNTIF($J$7:J42,"&gt;0")</f>
        <v>36</v>
      </c>
      <c r="O42" s="122">
        <v>36</v>
      </c>
      <c r="P42" s="24" t="str">
        <f t="shared" si="15"/>
        <v>A36</v>
      </c>
      <c r="Q42" s="24" t="str">
        <f t="shared" si="16"/>
        <v>B36</v>
      </c>
      <c r="R42" s="24" t="str">
        <f t="shared" si="17"/>
        <v>C36</v>
      </c>
      <c r="S42" s="118">
        <v>36</v>
      </c>
      <c r="T42" s="24" t="str">
        <f t="shared" si="18"/>
        <v>A36</v>
      </c>
      <c r="U42" s="24" t="str">
        <f t="shared" si="19"/>
        <v>B36</v>
      </c>
      <c r="V42" s="24" t="str">
        <f t="shared" si="20"/>
        <v>C36</v>
      </c>
      <c r="W42" s="152">
        <v>36</v>
      </c>
      <c r="X42" s="24" t="str">
        <f t="shared" si="21"/>
        <v>A36</v>
      </c>
      <c r="Y42" s="24" t="str">
        <f t="shared" si="22"/>
        <v>B36</v>
      </c>
      <c r="Z42" s="24" t="str">
        <f t="shared" si="23"/>
        <v>C36</v>
      </c>
      <c r="AA42" s="118">
        <v>36</v>
      </c>
      <c r="AB42" s="24" t="str">
        <f t="shared" si="24"/>
        <v>A36</v>
      </c>
      <c r="AC42" s="24" t="str">
        <f t="shared" si="25"/>
        <v>B36</v>
      </c>
      <c r="AD42" s="24" t="str">
        <f t="shared" si="26"/>
        <v>C36</v>
      </c>
      <c r="AE42" s="37"/>
    </row>
    <row r="43" spans="1:57">
      <c r="A43" s="13"/>
      <c r="B43" s="14"/>
      <c r="G43" s="81"/>
      <c r="H43" s="143"/>
      <c r="I43" s="151" t="s">
        <v>102</v>
      </c>
      <c r="J43" s="81">
        <v>37</v>
      </c>
      <c r="K43" s="15" t="str">
        <f>J43&amp;"/"&amp;COUNTIF(J$7:J43,J43)</f>
        <v>37/1</v>
      </c>
      <c r="L43" s="21">
        <f>COUNTIF($J$7:J43,"&gt;0")</f>
        <v>37</v>
      </c>
      <c r="O43" s="122">
        <v>37</v>
      </c>
      <c r="P43" s="24" t="str">
        <f t="shared" si="15"/>
        <v>A37</v>
      </c>
      <c r="Q43" s="24" t="str">
        <f t="shared" si="16"/>
        <v>B37</v>
      </c>
      <c r="R43" s="24" t="str">
        <f t="shared" si="17"/>
        <v>C37</v>
      </c>
      <c r="S43" s="118">
        <v>37</v>
      </c>
      <c r="T43" s="24" t="str">
        <f t="shared" si="18"/>
        <v>A37</v>
      </c>
      <c r="U43" s="24" t="str">
        <f t="shared" si="19"/>
        <v>B37</v>
      </c>
      <c r="V43" s="24" t="str">
        <f t="shared" si="20"/>
        <v>C37</v>
      </c>
      <c r="W43" s="152">
        <v>37</v>
      </c>
      <c r="X43" s="24" t="str">
        <f t="shared" si="21"/>
        <v>A37</v>
      </c>
      <c r="Y43" s="24" t="str">
        <f t="shared" si="22"/>
        <v>B37</v>
      </c>
      <c r="Z43" s="24" t="str">
        <f t="shared" si="23"/>
        <v>C37</v>
      </c>
      <c r="AA43" s="118">
        <v>37</v>
      </c>
      <c r="AB43" s="24" t="str">
        <f t="shared" si="24"/>
        <v>A37</v>
      </c>
      <c r="AC43" s="24" t="str">
        <f t="shared" si="25"/>
        <v>B37</v>
      </c>
      <c r="AD43" s="24" t="str">
        <f t="shared" si="26"/>
        <v>C37</v>
      </c>
      <c r="AE43" s="37"/>
    </row>
    <row r="44" spans="1:57">
      <c r="A44" s="13"/>
      <c r="B44" s="14"/>
      <c r="G44" s="81"/>
      <c r="H44" s="143"/>
      <c r="I44" s="144" t="s">
        <v>103</v>
      </c>
      <c r="J44" s="81">
        <v>38</v>
      </c>
      <c r="K44" s="15" t="str">
        <f>J44&amp;"/"&amp;COUNTIF(J$7:J44,J44)</f>
        <v>38/1</v>
      </c>
      <c r="L44" s="21">
        <f>COUNTIF($J$7:J44,"&gt;0")</f>
        <v>38</v>
      </c>
      <c r="O44" s="122">
        <v>38</v>
      </c>
      <c r="P44" s="24" t="str">
        <f t="shared" si="15"/>
        <v>A38</v>
      </c>
      <c r="Q44" s="24" t="str">
        <f t="shared" si="16"/>
        <v>B38</v>
      </c>
      <c r="R44" s="24" t="str">
        <f t="shared" si="17"/>
        <v>C38</v>
      </c>
      <c r="S44" s="118">
        <v>38</v>
      </c>
      <c r="T44" s="24" t="str">
        <f t="shared" si="18"/>
        <v>A38</v>
      </c>
      <c r="U44" s="24" t="str">
        <f t="shared" si="19"/>
        <v>B38</v>
      </c>
      <c r="V44" s="24" t="str">
        <f t="shared" si="20"/>
        <v>C38</v>
      </c>
      <c r="W44" s="152">
        <v>38</v>
      </c>
      <c r="X44" s="24" t="str">
        <f t="shared" si="21"/>
        <v>A38</v>
      </c>
      <c r="Y44" s="24" t="str">
        <f t="shared" si="22"/>
        <v>B38</v>
      </c>
      <c r="Z44" s="24" t="str">
        <f t="shared" si="23"/>
        <v>C38</v>
      </c>
      <c r="AA44" s="118">
        <v>38</v>
      </c>
      <c r="AB44" s="24" t="str">
        <f t="shared" si="24"/>
        <v>A38</v>
      </c>
      <c r="AC44" s="24" t="str">
        <f t="shared" si="25"/>
        <v>B38</v>
      </c>
      <c r="AD44" s="24" t="str">
        <f t="shared" si="26"/>
        <v>C38</v>
      </c>
      <c r="AE44" s="37"/>
    </row>
    <row r="45" spans="1:57">
      <c r="A45" s="13"/>
      <c r="B45" s="14"/>
      <c r="G45" s="81"/>
      <c r="H45" s="143"/>
      <c r="I45" s="151" t="s">
        <v>104</v>
      </c>
      <c r="J45" s="81">
        <v>39</v>
      </c>
      <c r="K45" s="15" t="str">
        <f>J45&amp;"/"&amp;COUNTIF(J$7:J45,J45)</f>
        <v>39/1</v>
      </c>
      <c r="L45" s="21">
        <f>COUNTIF($J$7:J45,"&gt;0")</f>
        <v>39</v>
      </c>
      <c r="O45" s="122">
        <v>39</v>
      </c>
      <c r="P45" s="24" t="str">
        <f t="shared" si="15"/>
        <v>A39</v>
      </c>
      <c r="Q45" s="24" t="str">
        <f t="shared" si="16"/>
        <v>B39</v>
      </c>
      <c r="R45" s="24" t="str">
        <f t="shared" si="17"/>
        <v>C39</v>
      </c>
      <c r="S45" s="118">
        <v>39</v>
      </c>
      <c r="T45" s="24" t="str">
        <f t="shared" si="18"/>
        <v>A39</v>
      </c>
      <c r="U45" s="24" t="str">
        <f t="shared" si="19"/>
        <v>B39</v>
      </c>
      <c r="V45" s="24" t="str">
        <f t="shared" si="20"/>
        <v>C39</v>
      </c>
      <c r="W45" s="152">
        <v>39</v>
      </c>
      <c r="X45" s="24" t="str">
        <f t="shared" si="21"/>
        <v>A39</v>
      </c>
      <c r="Y45" s="24" t="str">
        <f t="shared" si="22"/>
        <v>B39</v>
      </c>
      <c r="Z45" s="24" t="str">
        <f t="shared" si="23"/>
        <v>C39</v>
      </c>
      <c r="AA45" s="118">
        <v>39</v>
      </c>
      <c r="AB45" s="24" t="str">
        <f t="shared" si="24"/>
        <v>A39</v>
      </c>
      <c r="AC45" s="24" t="str">
        <f t="shared" si="25"/>
        <v>B39</v>
      </c>
      <c r="AD45" s="24" t="str">
        <f t="shared" si="26"/>
        <v>C39</v>
      </c>
      <c r="AE45" s="37"/>
    </row>
    <row r="46" spans="1:57">
      <c r="A46" s="13"/>
      <c r="B46" s="14"/>
      <c r="G46" s="81"/>
      <c r="H46" s="143"/>
      <c r="I46" s="144" t="s">
        <v>105</v>
      </c>
      <c r="J46" s="81">
        <v>40</v>
      </c>
      <c r="K46" s="15" t="str">
        <f>J46&amp;"/"&amp;COUNTIF(J$7:J46,J46)</f>
        <v>40/1</v>
      </c>
      <c r="L46" s="21">
        <f>COUNTIF($J$7:J46,"&gt;0")</f>
        <v>40</v>
      </c>
      <c r="O46" s="122">
        <v>40</v>
      </c>
      <c r="P46" s="24" t="str">
        <f t="shared" si="15"/>
        <v>A40</v>
      </c>
      <c r="Q46" s="24" t="str">
        <f t="shared" si="16"/>
        <v>B40</v>
      </c>
      <c r="R46" s="24" t="str">
        <f t="shared" si="17"/>
        <v>C40</v>
      </c>
      <c r="S46" s="118">
        <v>40</v>
      </c>
      <c r="T46" s="24" t="str">
        <f t="shared" si="18"/>
        <v>A40</v>
      </c>
      <c r="U46" s="24" t="str">
        <f t="shared" si="19"/>
        <v>B40</v>
      </c>
      <c r="V46" s="24" t="str">
        <f t="shared" si="20"/>
        <v>C40</v>
      </c>
      <c r="W46" s="152">
        <v>40</v>
      </c>
      <c r="X46" s="24" t="str">
        <f t="shared" si="21"/>
        <v>A40</v>
      </c>
      <c r="Y46" s="24" t="str">
        <f t="shared" si="22"/>
        <v>B40</v>
      </c>
      <c r="Z46" s="24" t="str">
        <f t="shared" si="23"/>
        <v>C40</v>
      </c>
      <c r="AA46" s="118">
        <v>40</v>
      </c>
      <c r="AB46" s="24" t="str">
        <f t="shared" si="24"/>
        <v>A40</v>
      </c>
      <c r="AC46" s="24" t="str">
        <f t="shared" si="25"/>
        <v>B40</v>
      </c>
      <c r="AD46" s="24" t="str">
        <f t="shared" si="26"/>
        <v>C40</v>
      </c>
      <c r="AE46" s="37"/>
    </row>
    <row r="47" spans="1:57">
      <c r="A47" s="13"/>
      <c r="B47" s="14"/>
      <c r="G47" s="81"/>
      <c r="H47" s="143"/>
      <c r="I47" s="151" t="s">
        <v>106</v>
      </c>
      <c r="J47" s="81">
        <v>41</v>
      </c>
      <c r="K47" s="15" t="str">
        <f>J47&amp;"/"&amp;COUNTIF(J$7:J47,J47)</f>
        <v>41/1</v>
      </c>
      <c r="L47" s="21">
        <f>COUNTIF($J$7:J47,"&gt;0")</f>
        <v>41</v>
      </c>
      <c r="O47" s="122">
        <v>41</v>
      </c>
      <c r="P47" s="24" t="str">
        <f t="shared" si="15"/>
        <v>A41</v>
      </c>
      <c r="Q47" s="24" t="str">
        <f t="shared" si="16"/>
        <v>B41</v>
      </c>
      <c r="R47" s="24" t="str">
        <f t="shared" si="17"/>
        <v>C41</v>
      </c>
      <c r="S47" s="118">
        <v>41</v>
      </c>
      <c r="T47" s="24" t="str">
        <f t="shared" si="18"/>
        <v>A41</v>
      </c>
      <c r="U47" s="24" t="str">
        <f t="shared" si="19"/>
        <v>B41</v>
      </c>
      <c r="V47" s="24" t="str">
        <f t="shared" si="20"/>
        <v>C41</v>
      </c>
      <c r="W47" s="152">
        <v>41</v>
      </c>
      <c r="X47" s="24" t="str">
        <f t="shared" si="21"/>
        <v>A41</v>
      </c>
      <c r="Y47" s="24" t="str">
        <f t="shared" si="22"/>
        <v>B41</v>
      </c>
      <c r="Z47" s="24" t="str">
        <f t="shared" si="23"/>
        <v>C41</v>
      </c>
      <c r="AA47" s="118">
        <v>41</v>
      </c>
      <c r="AB47" s="24" t="str">
        <f t="shared" si="24"/>
        <v>A41</v>
      </c>
      <c r="AC47" s="24" t="str">
        <f t="shared" si="25"/>
        <v>B41</v>
      </c>
      <c r="AD47" s="24" t="str">
        <f t="shared" si="26"/>
        <v>C41</v>
      </c>
      <c r="AE47" s="37"/>
    </row>
    <row r="48" spans="1:57">
      <c r="A48" s="13"/>
      <c r="B48" s="14"/>
      <c r="G48" s="81"/>
      <c r="H48" s="143"/>
      <c r="I48" s="144" t="s">
        <v>107</v>
      </c>
      <c r="J48" s="81">
        <v>42</v>
      </c>
      <c r="K48" s="15" t="str">
        <f>J48&amp;"/"&amp;COUNTIF(J$7:J48,J48)</f>
        <v>42/1</v>
      </c>
      <c r="L48" s="21">
        <f>COUNTIF($J$7:J48,"&gt;0")</f>
        <v>42</v>
      </c>
      <c r="O48" s="122">
        <v>42</v>
      </c>
      <c r="P48" s="24" t="str">
        <f t="shared" si="15"/>
        <v>A42</v>
      </c>
      <c r="Q48" s="24" t="str">
        <f t="shared" si="16"/>
        <v>B42</v>
      </c>
      <c r="R48" s="24" t="str">
        <f t="shared" si="17"/>
        <v>C42</v>
      </c>
      <c r="S48" s="118">
        <v>42</v>
      </c>
      <c r="T48" s="24" t="str">
        <f t="shared" si="18"/>
        <v>A42</v>
      </c>
      <c r="U48" s="24" t="str">
        <f t="shared" si="19"/>
        <v>B42</v>
      </c>
      <c r="V48" s="24" t="str">
        <f t="shared" si="20"/>
        <v>C42</v>
      </c>
      <c r="W48" s="152">
        <v>42</v>
      </c>
      <c r="X48" s="24" t="str">
        <f t="shared" si="21"/>
        <v>A42</v>
      </c>
      <c r="Y48" s="24" t="str">
        <f t="shared" si="22"/>
        <v>B42</v>
      </c>
      <c r="Z48" s="24" t="str">
        <f t="shared" si="23"/>
        <v>C42</v>
      </c>
      <c r="AA48" s="118">
        <v>42</v>
      </c>
      <c r="AB48" s="24" t="str">
        <f t="shared" si="24"/>
        <v>A42</v>
      </c>
      <c r="AC48" s="24" t="str">
        <f t="shared" si="25"/>
        <v>B42</v>
      </c>
      <c r="AD48" s="24" t="str">
        <f t="shared" si="26"/>
        <v>C42</v>
      </c>
      <c r="AE48" s="37"/>
    </row>
    <row r="49" spans="1:31">
      <c r="A49" s="13"/>
      <c r="B49" s="14"/>
      <c r="G49" s="81"/>
      <c r="H49" s="143"/>
      <c r="I49" s="151" t="s">
        <v>108</v>
      </c>
      <c r="J49" s="81">
        <v>43</v>
      </c>
      <c r="K49" s="15" t="str">
        <f>J49&amp;"/"&amp;COUNTIF(J$7:J49,J49)</f>
        <v>43/1</v>
      </c>
      <c r="L49" s="21">
        <f>COUNTIF($J$7:J49,"&gt;0")</f>
        <v>43</v>
      </c>
      <c r="O49" s="122">
        <v>43</v>
      </c>
      <c r="P49" s="24" t="str">
        <f t="shared" si="15"/>
        <v>A43</v>
      </c>
      <c r="Q49" s="24" t="str">
        <f t="shared" si="16"/>
        <v>B43</v>
      </c>
      <c r="R49" s="24" t="str">
        <f t="shared" si="17"/>
        <v>C43</v>
      </c>
      <c r="S49" s="118">
        <v>43</v>
      </c>
      <c r="T49" s="24" t="str">
        <f t="shared" si="18"/>
        <v>A43</v>
      </c>
      <c r="U49" s="24" t="str">
        <f t="shared" si="19"/>
        <v>B43</v>
      </c>
      <c r="V49" s="24" t="str">
        <f t="shared" si="20"/>
        <v>C43</v>
      </c>
      <c r="W49" s="152">
        <v>43</v>
      </c>
      <c r="X49" s="24" t="str">
        <f t="shared" si="21"/>
        <v>A43</v>
      </c>
      <c r="Y49" s="24" t="str">
        <f t="shared" si="22"/>
        <v>B43</v>
      </c>
      <c r="Z49" s="24" t="str">
        <f t="shared" si="23"/>
        <v>C43</v>
      </c>
      <c r="AA49" s="118">
        <v>43</v>
      </c>
      <c r="AB49" s="24" t="str">
        <f t="shared" si="24"/>
        <v>A43</v>
      </c>
      <c r="AC49" s="24" t="str">
        <f t="shared" si="25"/>
        <v>B43</v>
      </c>
      <c r="AD49" s="24" t="str">
        <f t="shared" si="26"/>
        <v>C43</v>
      </c>
      <c r="AE49" s="37"/>
    </row>
    <row r="50" spans="1:31">
      <c r="A50" s="13"/>
      <c r="B50" s="14"/>
      <c r="G50" s="81"/>
      <c r="H50" s="143"/>
      <c r="I50" s="144" t="s">
        <v>109</v>
      </c>
      <c r="J50" s="81">
        <v>44</v>
      </c>
      <c r="K50" s="15" t="str">
        <f>J50&amp;"/"&amp;COUNTIF(J$7:J50,J50)</f>
        <v>44/1</v>
      </c>
      <c r="L50" s="21">
        <f>COUNTIF($J$7:J50,"&gt;0")</f>
        <v>44</v>
      </c>
      <c r="O50" s="122">
        <v>44</v>
      </c>
      <c r="P50" s="24" t="str">
        <f t="shared" si="15"/>
        <v>A44</v>
      </c>
      <c r="Q50" s="24" t="str">
        <f t="shared" si="16"/>
        <v>B44</v>
      </c>
      <c r="R50" s="24" t="str">
        <f t="shared" si="17"/>
        <v>C44</v>
      </c>
      <c r="S50" s="118">
        <v>44</v>
      </c>
      <c r="T50" s="24" t="str">
        <f t="shared" si="18"/>
        <v>A44</v>
      </c>
      <c r="U50" s="24" t="str">
        <f t="shared" si="19"/>
        <v>B44</v>
      </c>
      <c r="V50" s="24" t="str">
        <f t="shared" si="20"/>
        <v>C44</v>
      </c>
      <c r="W50" s="152">
        <v>44</v>
      </c>
      <c r="X50" s="24" t="str">
        <f t="shared" si="21"/>
        <v>A44</v>
      </c>
      <c r="Y50" s="24" t="str">
        <f t="shared" si="22"/>
        <v>B44</v>
      </c>
      <c r="Z50" s="24" t="str">
        <f t="shared" si="23"/>
        <v>C44</v>
      </c>
      <c r="AA50" s="118">
        <v>44</v>
      </c>
      <c r="AB50" s="24" t="str">
        <f t="shared" si="24"/>
        <v>A44</v>
      </c>
      <c r="AC50" s="24" t="str">
        <f t="shared" si="25"/>
        <v>B44</v>
      </c>
      <c r="AD50" s="24" t="str">
        <f t="shared" si="26"/>
        <v>C44</v>
      </c>
      <c r="AE50" s="37"/>
    </row>
    <row r="51" spans="1:31">
      <c r="A51" s="13"/>
      <c r="B51" s="14"/>
      <c r="G51" s="81"/>
      <c r="H51" s="143"/>
      <c r="I51" s="151" t="s">
        <v>110</v>
      </c>
      <c r="J51" s="81">
        <v>45</v>
      </c>
      <c r="K51" s="15" t="str">
        <f>J51&amp;"/"&amp;COUNTIF(J$7:J51,J51)</f>
        <v>45/1</v>
      </c>
      <c r="L51" s="21">
        <f>COUNTIF($J$7:J51,"&gt;0")</f>
        <v>45</v>
      </c>
      <c r="O51" s="122">
        <v>45</v>
      </c>
      <c r="P51" s="24" t="str">
        <f t="shared" si="15"/>
        <v>A45</v>
      </c>
      <c r="Q51" s="24" t="str">
        <f t="shared" si="16"/>
        <v>B45</v>
      </c>
      <c r="R51" s="24" t="str">
        <f t="shared" si="17"/>
        <v>C45</v>
      </c>
      <c r="S51" s="118">
        <v>45</v>
      </c>
      <c r="T51" s="24" t="str">
        <f t="shared" si="18"/>
        <v>A45</v>
      </c>
      <c r="U51" s="24" t="str">
        <f t="shared" si="19"/>
        <v>B45</v>
      </c>
      <c r="V51" s="24" t="str">
        <f t="shared" si="20"/>
        <v>C45</v>
      </c>
      <c r="W51" s="152">
        <v>45</v>
      </c>
      <c r="X51" s="24" t="str">
        <f t="shared" si="21"/>
        <v>A45</v>
      </c>
      <c r="Y51" s="24" t="str">
        <f t="shared" si="22"/>
        <v>B45</v>
      </c>
      <c r="Z51" s="24" t="str">
        <f t="shared" si="23"/>
        <v>C45</v>
      </c>
      <c r="AA51" s="118">
        <v>45</v>
      </c>
      <c r="AB51" s="24" t="str">
        <f t="shared" si="24"/>
        <v>A45</v>
      </c>
      <c r="AC51" s="24" t="str">
        <f t="shared" si="25"/>
        <v>B45</v>
      </c>
      <c r="AD51" s="24" t="str">
        <f t="shared" si="26"/>
        <v>C45</v>
      </c>
      <c r="AE51" s="37"/>
    </row>
    <row r="52" spans="1:31">
      <c r="A52" s="13"/>
      <c r="B52" s="14"/>
      <c r="G52" s="81"/>
      <c r="H52" s="143"/>
      <c r="I52" s="144" t="s">
        <v>111</v>
      </c>
      <c r="J52" s="81">
        <v>46</v>
      </c>
      <c r="K52" s="15" t="str">
        <f>J52&amp;"/"&amp;COUNTIF(J$7:J52,J52)</f>
        <v>46/1</v>
      </c>
      <c r="L52" s="21">
        <f>COUNTIF($J$7:J52,"&gt;0")</f>
        <v>46</v>
      </c>
      <c r="O52" s="122">
        <v>46</v>
      </c>
      <c r="P52" s="24" t="str">
        <f t="shared" si="15"/>
        <v>A46</v>
      </c>
      <c r="Q52" s="24" t="str">
        <f t="shared" si="16"/>
        <v>B46</v>
      </c>
      <c r="R52" s="24" t="str">
        <f t="shared" si="17"/>
        <v>C46</v>
      </c>
      <c r="S52" s="118">
        <v>46</v>
      </c>
      <c r="T52" s="24" t="str">
        <f t="shared" si="18"/>
        <v>A46</v>
      </c>
      <c r="U52" s="24" t="str">
        <f t="shared" si="19"/>
        <v>B46</v>
      </c>
      <c r="V52" s="24" t="str">
        <f t="shared" si="20"/>
        <v>C46</v>
      </c>
      <c r="W52" s="152">
        <v>46</v>
      </c>
      <c r="X52" s="24" t="str">
        <f t="shared" si="21"/>
        <v>A46</v>
      </c>
      <c r="Y52" s="24" t="str">
        <f t="shared" si="22"/>
        <v>B46</v>
      </c>
      <c r="Z52" s="24" t="str">
        <f t="shared" si="23"/>
        <v>C46</v>
      </c>
      <c r="AA52" s="118">
        <v>46</v>
      </c>
      <c r="AB52" s="24" t="str">
        <f t="shared" si="24"/>
        <v>A46</v>
      </c>
      <c r="AC52" s="24" t="str">
        <f t="shared" si="25"/>
        <v>B46</v>
      </c>
      <c r="AD52" s="24" t="str">
        <f t="shared" si="26"/>
        <v>C46</v>
      </c>
      <c r="AE52" s="37"/>
    </row>
    <row r="53" spans="1:31">
      <c r="A53" s="13"/>
      <c r="B53" s="14"/>
      <c r="G53" s="81"/>
      <c r="H53" s="143"/>
      <c r="I53" s="151" t="s">
        <v>112</v>
      </c>
      <c r="J53" s="81">
        <v>47</v>
      </c>
      <c r="K53" s="15" t="str">
        <f>J53&amp;"/"&amp;COUNTIF(J$7:J53,J53)</f>
        <v>47/1</v>
      </c>
      <c r="L53" s="21">
        <f>COUNTIF($J$7:J53,"&gt;0")</f>
        <v>47</v>
      </c>
      <c r="O53" s="122">
        <v>47</v>
      </c>
      <c r="P53" s="24" t="str">
        <f t="shared" si="15"/>
        <v>A47</v>
      </c>
      <c r="Q53" s="24" t="str">
        <f t="shared" si="16"/>
        <v>B47</v>
      </c>
      <c r="R53" s="24" t="str">
        <f t="shared" si="17"/>
        <v>C47</v>
      </c>
      <c r="S53" s="118">
        <v>47</v>
      </c>
      <c r="T53" s="24" t="str">
        <f t="shared" si="18"/>
        <v>A47</v>
      </c>
      <c r="U53" s="24" t="str">
        <f t="shared" si="19"/>
        <v>B47</v>
      </c>
      <c r="V53" s="24" t="str">
        <f t="shared" si="20"/>
        <v>C47</v>
      </c>
      <c r="W53" s="152">
        <v>47</v>
      </c>
      <c r="X53" s="24" t="str">
        <f t="shared" si="21"/>
        <v>A47</v>
      </c>
      <c r="Y53" s="24" t="str">
        <f t="shared" si="22"/>
        <v>B47</v>
      </c>
      <c r="Z53" s="24" t="str">
        <f t="shared" si="23"/>
        <v>C47</v>
      </c>
      <c r="AA53" s="118">
        <v>47</v>
      </c>
      <c r="AB53" s="24" t="str">
        <f t="shared" si="24"/>
        <v>A47</v>
      </c>
      <c r="AC53" s="24" t="str">
        <f t="shared" si="25"/>
        <v>B47</v>
      </c>
      <c r="AD53" s="24" t="str">
        <f t="shared" si="26"/>
        <v>C47</v>
      </c>
      <c r="AE53" s="37"/>
    </row>
    <row r="54" spans="1:31">
      <c r="A54" s="13"/>
      <c r="B54" s="14"/>
      <c r="G54" s="81"/>
      <c r="H54" s="143"/>
      <c r="I54" s="144" t="s">
        <v>113</v>
      </c>
      <c r="J54" s="81">
        <v>48</v>
      </c>
      <c r="K54" s="15" t="str">
        <f>J54&amp;"/"&amp;COUNTIF(J$7:J54,J54)</f>
        <v>48/1</v>
      </c>
      <c r="L54" s="21">
        <f>COUNTIF($J$7:J54,"&gt;0")</f>
        <v>48</v>
      </c>
      <c r="O54" s="122">
        <v>48</v>
      </c>
      <c r="P54" s="24" t="str">
        <f t="shared" si="15"/>
        <v>A48</v>
      </c>
      <c r="Q54" s="24" t="str">
        <f t="shared" si="16"/>
        <v>B48</v>
      </c>
      <c r="R54" s="24" t="str">
        <f t="shared" si="17"/>
        <v>C48</v>
      </c>
      <c r="S54" s="118">
        <v>48</v>
      </c>
      <c r="T54" s="24" t="str">
        <f t="shared" si="18"/>
        <v>A48</v>
      </c>
      <c r="U54" s="24" t="str">
        <f t="shared" si="19"/>
        <v>B48</v>
      </c>
      <c r="V54" s="24" t="str">
        <f t="shared" si="20"/>
        <v>C48</v>
      </c>
      <c r="W54" s="152">
        <v>48</v>
      </c>
      <c r="X54" s="24" t="str">
        <f t="shared" si="21"/>
        <v>A48</v>
      </c>
      <c r="Y54" s="24" t="str">
        <f t="shared" si="22"/>
        <v>B48</v>
      </c>
      <c r="Z54" s="24" t="str">
        <f t="shared" si="23"/>
        <v>C48</v>
      </c>
      <c r="AA54" s="118">
        <v>48</v>
      </c>
      <c r="AB54" s="24" t="str">
        <f t="shared" si="24"/>
        <v>A48</v>
      </c>
      <c r="AC54" s="24" t="str">
        <f t="shared" si="25"/>
        <v>B48</v>
      </c>
      <c r="AD54" s="24" t="str">
        <f t="shared" si="26"/>
        <v>C48</v>
      </c>
      <c r="AE54" s="37"/>
    </row>
    <row r="55" spans="1:31">
      <c r="A55" s="13"/>
      <c r="B55" s="14"/>
      <c r="G55" s="81"/>
      <c r="H55" s="143"/>
      <c r="I55" s="151" t="s">
        <v>114</v>
      </c>
      <c r="J55" s="81">
        <v>49</v>
      </c>
      <c r="K55" s="15" t="str">
        <f>J55&amp;"/"&amp;COUNTIF(J$7:J55,J55)</f>
        <v>49/1</v>
      </c>
      <c r="L55" s="21">
        <f>COUNTIF($J$7:J55,"&gt;0")</f>
        <v>49</v>
      </c>
      <c r="O55" s="122">
        <v>49</v>
      </c>
      <c r="P55" s="24" t="str">
        <f t="shared" si="15"/>
        <v>A49</v>
      </c>
      <c r="Q55" s="24" t="str">
        <f t="shared" si="16"/>
        <v>B49</v>
      </c>
      <c r="R55" s="24" t="str">
        <f t="shared" si="17"/>
        <v>C49</v>
      </c>
      <c r="S55" s="118">
        <v>49</v>
      </c>
      <c r="T55" s="24" t="str">
        <f t="shared" si="18"/>
        <v>A49</v>
      </c>
      <c r="U55" s="24" t="str">
        <f t="shared" si="19"/>
        <v>B49</v>
      </c>
      <c r="V55" s="24" t="str">
        <f t="shared" si="20"/>
        <v>C49</v>
      </c>
      <c r="W55" s="152">
        <v>49</v>
      </c>
      <c r="X55" s="24" t="str">
        <f t="shared" si="21"/>
        <v>A49</v>
      </c>
      <c r="Y55" s="24" t="str">
        <f t="shared" si="22"/>
        <v>B49</v>
      </c>
      <c r="Z55" s="24" t="str">
        <f t="shared" si="23"/>
        <v>C49</v>
      </c>
      <c r="AA55" s="118">
        <v>49</v>
      </c>
      <c r="AB55" s="24" t="str">
        <f t="shared" si="24"/>
        <v>A49</v>
      </c>
      <c r="AC55" s="24" t="str">
        <f t="shared" si="25"/>
        <v>B49</v>
      </c>
      <c r="AD55" s="24" t="str">
        <f t="shared" si="26"/>
        <v>C49</v>
      </c>
      <c r="AE55" s="37"/>
    </row>
    <row r="56" spans="1:31">
      <c r="A56" s="13"/>
      <c r="B56" s="14"/>
      <c r="G56" s="81"/>
      <c r="H56" s="143"/>
      <c r="I56" s="144" t="s">
        <v>115</v>
      </c>
      <c r="J56" s="81">
        <v>50</v>
      </c>
      <c r="K56" s="15" t="str">
        <f>J56&amp;"/"&amp;COUNTIF(J$7:J56,J56)</f>
        <v>50/1</v>
      </c>
      <c r="L56" s="21">
        <f>COUNTIF($J$7:J56,"&gt;0")</f>
        <v>50</v>
      </c>
      <c r="O56" s="122">
        <v>50</v>
      </c>
      <c r="P56" s="24" t="str">
        <f t="shared" si="15"/>
        <v>A50</v>
      </c>
      <c r="Q56" s="24" t="str">
        <f t="shared" si="16"/>
        <v>B50</v>
      </c>
      <c r="R56" s="24" t="str">
        <f t="shared" si="17"/>
        <v>C50</v>
      </c>
      <c r="S56" s="118">
        <v>50</v>
      </c>
      <c r="T56" s="24" t="str">
        <f t="shared" si="18"/>
        <v>A50</v>
      </c>
      <c r="U56" s="24" t="str">
        <f t="shared" si="19"/>
        <v>B50</v>
      </c>
      <c r="V56" s="24" t="str">
        <f t="shared" si="20"/>
        <v>C50</v>
      </c>
      <c r="W56" s="152">
        <v>50</v>
      </c>
      <c r="X56" s="24" t="str">
        <f t="shared" si="21"/>
        <v>A50</v>
      </c>
      <c r="Y56" s="24" t="str">
        <f t="shared" si="22"/>
        <v>B50</v>
      </c>
      <c r="Z56" s="24" t="str">
        <f t="shared" si="23"/>
        <v>C50</v>
      </c>
      <c r="AA56" s="118">
        <v>50</v>
      </c>
      <c r="AB56" s="24" t="str">
        <f t="shared" si="24"/>
        <v>A50</v>
      </c>
      <c r="AC56" s="24" t="str">
        <f t="shared" si="25"/>
        <v>B50</v>
      </c>
      <c r="AD56" s="24" t="str">
        <f t="shared" si="26"/>
        <v>C50</v>
      </c>
      <c r="AE56" s="37"/>
    </row>
    <row r="57" spans="1:31">
      <c r="A57" s="13"/>
      <c r="B57" s="14"/>
      <c r="G57" s="81"/>
      <c r="H57" s="143"/>
      <c r="I57" s="151" t="s">
        <v>116</v>
      </c>
      <c r="J57" s="81">
        <v>51</v>
      </c>
      <c r="K57" s="15" t="str">
        <f>J57&amp;"/"&amp;COUNTIF(J$7:J57,J57)</f>
        <v>51/1</v>
      </c>
      <c r="L57" s="21">
        <f>COUNTIF($J$7:J57,"&gt;0")</f>
        <v>51</v>
      </c>
      <c r="O57" s="122">
        <v>51</v>
      </c>
      <c r="P57" s="24" t="str">
        <f t="shared" si="15"/>
        <v>A51</v>
      </c>
      <c r="Q57" s="24" t="str">
        <f t="shared" si="16"/>
        <v>B51</v>
      </c>
      <c r="R57" s="24" t="str">
        <f t="shared" si="17"/>
        <v>C51</v>
      </c>
      <c r="S57" s="118">
        <v>51</v>
      </c>
      <c r="T57" s="24" t="str">
        <f t="shared" si="18"/>
        <v>A51</v>
      </c>
      <c r="U57" s="24" t="str">
        <f t="shared" si="19"/>
        <v>B51</v>
      </c>
      <c r="V57" s="24" t="str">
        <f t="shared" si="20"/>
        <v>C51</v>
      </c>
      <c r="W57" s="152">
        <v>51</v>
      </c>
      <c r="X57" s="24" t="str">
        <f t="shared" si="21"/>
        <v>A51</v>
      </c>
      <c r="Y57" s="24" t="str">
        <f t="shared" si="22"/>
        <v>B51</v>
      </c>
      <c r="Z57" s="24" t="str">
        <f t="shared" si="23"/>
        <v>C51</v>
      </c>
      <c r="AA57" s="118">
        <v>51</v>
      </c>
      <c r="AB57" s="24" t="str">
        <f t="shared" si="24"/>
        <v>A51</v>
      </c>
      <c r="AC57" s="24" t="str">
        <f t="shared" si="25"/>
        <v>B51</v>
      </c>
      <c r="AD57" s="24" t="str">
        <f t="shared" si="26"/>
        <v>C51</v>
      </c>
      <c r="AE57" s="37"/>
    </row>
    <row r="58" spans="1:31">
      <c r="A58" s="13"/>
      <c r="B58" s="14"/>
      <c r="G58" s="81"/>
      <c r="H58" s="143"/>
      <c r="I58" s="144" t="s">
        <v>117</v>
      </c>
      <c r="J58" s="81">
        <v>52</v>
      </c>
      <c r="K58" s="15" t="str">
        <f>J58&amp;"/"&amp;COUNTIF(J$7:J58,J58)</f>
        <v>52/1</v>
      </c>
      <c r="L58" s="21">
        <f>COUNTIF($J$7:J58,"&gt;0")</f>
        <v>52</v>
      </c>
      <c r="O58" s="122">
        <v>52</v>
      </c>
      <c r="P58" s="24" t="str">
        <f t="shared" si="15"/>
        <v>A52</v>
      </c>
      <c r="Q58" s="24" t="str">
        <f t="shared" si="16"/>
        <v>B52</v>
      </c>
      <c r="R58" s="24" t="str">
        <f t="shared" si="17"/>
        <v>C52</v>
      </c>
      <c r="S58" s="118">
        <v>52</v>
      </c>
      <c r="T58" s="24" t="str">
        <f t="shared" si="18"/>
        <v>A52</v>
      </c>
      <c r="U58" s="24" t="str">
        <f t="shared" si="19"/>
        <v>B52</v>
      </c>
      <c r="V58" s="24" t="str">
        <f t="shared" si="20"/>
        <v>C52</v>
      </c>
      <c r="W58" s="152">
        <v>52</v>
      </c>
      <c r="X58" s="24" t="str">
        <f t="shared" si="21"/>
        <v>A52</v>
      </c>
      <c r="Y58" s="24" t="str">
        <f t="shared" si="22"/>
        <v>B52</v>
      </c>
      <c r="Z58" s="24" t="str">
        <f t="shared" si="23"/>
        <v>C52</v>
      </c>
      <c r="AA58" s="118">
        <v>52</v>
      </c>
      <c r="AB58" s="24" t="str">
        <f t="shared" si="24"/>
        <v>A52</v>
      </c>
      <c r="AC58" s="24" t="str">
        <f t="shared" si="25"/>
        <v>B52</v>
      </c>
      <c r="AD58" s="24" t="str">
        <f t="shared" si="26"/>
        <v>C52</v>
      </c>
      <c r="AE58" s="37"/>
    </row>
    <row r="59" spans="1:31">
      <c r="A59" s="13"/>
      <c r="B59" s="14"/>
      <c r="G59" s="81"/>
      <c r="H59" s="143"/>
      <c r="I59" s="151" t="s">
        <v>118</v>
      </c>
      <c r="J59" s="81">
        <v>53</v>
      </c>
      <c r="K59" s="15" t="str">
        <f>J59&amp;"/"&amp;COUNTIF(J$7:J59,J59)</f>
        <v>53/1</v>
      </c>
      <c r="L59" s="21">
        <f>COUNTIF($J$7:J59,"&gt;0")</f>
        <v>53</v>
      </c>
      <c r="O59" s="122">
        <v>53</v>
      </c>
      <c r="P59" s="24" t="str">
        <f t="shared" si="15"/>
        <v>A53</v>
      </c>
      <c r="Q59" s="24" t="str">
        <f t="shared" si="16"/>
        <v>B53</v>
      </c>
      <c r="R59" s="24" t="str">
        <f t="shared" si="17"/>
        <v>C53</v>
      </c>
      <c r="S59" s="118">
        <v>53</v>
      </c>
      <c r="T59" s="24" t="str">
        <f t="shared" si="18"/>
        <v>A53</v>
      </c>
      <c r="U59" s="24" t="str">
        <f t="shared" si="19"/>
        <v>B53</v>
      </c>
      <c r="V59" s="24" t="str">
        <f t="shared" si="20"/>
        <v>C53</v>
      </c>
      <c r="W59" s="152">
        <v>53</v>
      </c>
      <c r="X59" s="24" t="str">
        <f t="shared" si="21"/>
        <v>A53</v>
      </c>
      <c r="Y59" s="24" t="str">
        <f t="shared" si="22"/>
        <v>B53</v>
      </c>
      <c r="Z59" s="24" t="str">
        <f t="shared" si="23"/>
        <v>C53</v>
      </c>
      <c r="AA59" s="118">
        <v>53</v>
      </c>
      <c r="AB59" s="24" t="str">
        <f t="shared" si="24"/>
        <v>A53</v>
      </c>
      <c r="AC59" s="24" t="str">
        <f t="shared" si="25"/>
        <v>B53</v>
      </c>
      <c r="AD59" s="24" t="str">
        <f t="shared" si="26"/>
        <v>C53</v>
      </c>
      <c r="AE59" s="37"/>
    </row>
    <row r="60" spans="1:31">
      <c r="A60" s="13"/>
      <c r="B60" s="14"/>
      <c r="G60" s="81"/>
      <c r="H60" s="143"/>
      <c r="I60" s="144" t="s">
        <v>119</v>
      </c>
      <c r="J60" s="81">
        <v>54</v>
      </c>
      <c r="K60" s="15" t="str">
        <f>J60&amp;"/"&amp;COUNTIF(J$7:J60,J60)</f>
        <v>54/1</v>
      </c>
      <c r="L60" s="21">
        <f>COUNTIF($J$7:J60,"&gt;0")</f>
        <v>54</v>
      </c>
      <c r="O60" s="122">
        <v>54</v>
      </c>
      <c r="P60" s="24" t="str">
        <f t="shared" si="15"/>
        <v>A54</v>
      </c>
      <c r="Q60" s="24" t="str">
        <f t="shared" si="16"/>
        <v>B54</v>
      </c>
      <c r="R60" s="24" t="str">
        <f t="shared" si="17"/>
        <v>C54</v>
      </c>
      <c r="S60" s="118">
        <v>54</v>
      </c>
      <c r="T60" s="24" t="str">
        <f t="shared" si="18"/>
        <v>A54</v>
      </c>
      <c r="U60" s="24" t="str">
        <f t="shared" si="19"/>
        <v>B54</v>
      </c>
      <c r="V60" s="24" t="str">
        <f t="shared" si="20"/>
        <v>C54</v>
      </c>
      <c r="W60" s="152">
        <v>54</v>
      </c>
      <c r="X60" s="24" t="str">
        <f t="shared" si="21"/>
        <v>A54</v>
      </c>
      <c r="Y60" s="24" t="str">
        <f t="shared" si="22"/>
        <v>B54</v>
      </c>
      <c r="Z60" s="24" t="str">
        <f t="shared" si="23"/>
        <v>C54</v>
      </c>
      <c r="AA60" s="118">
        <v>54</v>
      </c>
      <c r="AB60" s="24" t="str">
        <f t="shared" si="24"/>
        <v>A54</v>
      </c>
      <c r="AC60" s="24" t="str">
        <f t="shared" si="25"/>
        <v>B54</v>
      </c>
      <c r="AD60" s="24" t="str">
        <f t="shared" si="26"/>
        <v>C54</v>
      </c>
      <c r="AE60" s="37"/>
    </row>
    <row r="61" spans="1:31">
      <c r="A61" s="13"/>
      <c r="B61" s="14"/>
      <c r="G61" s="81"/>
      <c r="H61" s="143"/>
      <c r="I61" s="151" t="s">
        <v>120</v>
      </c>
      <c r="J61" s="81">
        <v>55</v>
      </c>
      <c r="K61" s="15" t="str">
        <f>J61&amp;"/"&amp;COUNTIF(J$7:J61,J61)</f>
        <v>55/1</v>
      </c>
      <c r="L61" s="21">
        <f>COUNTIF($J$7:J61,"&gt;0")</f>
        <v>55</v>
      </c>
      <c r="O61" s="122">
        <v>55</v>
      </c>
      <c r="P61" s="24" t="str">
        <f t="shared" si="15"/>
        <v>A55</v>
      </c>
      <c r="Q61" s="24" t="str">
        <f t="shared" si="16"/>
        <v>B55</v>
      </c>
      <c r="R61" s="24" t="str">
        <f t="shared" si="17"/>
        <v>C55</v>
      </c>
      <c r="S61" s="118">
        <v>55</v>
      </c>
      <c r="T61" s="24" t="str">
        <f t="shared" si="18"/>
        <v>A55</v>
      </c>
      <c r="U61" s="24" t="str">
        <f t="shared" si="19"/>
        <v>B55</v>
      </c>
      <c r="V61" s="24" t="str">
        <f t="shared" si="20"/>
        <v>C55</v>
      </c>
      <c r="W61" s="152">
        <v>55</v>
      </c>
      <c r="X61" s="24" t="str">
        <f t="shared" si="21"/>
        <v>A55</v>
      </c>
      <c r="Y61" s="24" t="str">
        <f t="shared" si="22"/>
        <v>B55</v>
      </c>
      <c r="Z61" s="24" t="str">
        <f t="shared" si="23"/>
        <v>C55</v>
      </c>
      <c r="AA61" s="118">
        <v>55</v>
      </c>
      <c r="AB61" s="24" t="str">
        <f t="shared" si="24"/>
        <v>A55</v>
      </c>
      <c r="AC61" s="24" t="str">
        <f t="shared" si="25"/>
        <v>B55</v>
      </c>
      <c r="AD61" s="24" t="str">
        <f t="shared" si="26"/>
        <v>C55</v>
      </c>
      <c r="AE61" s="37"/>
    </row>
    <row r="62" spans="1:31">
      <c r="A62" s="13"/>
      <c r="B62" s="14"/>
      <c r="G62" s="81"/>
      <c r="H62" s="143"/>
      <c r="I62" s="144" t="s">
        <v>121</v>
      </c>
      <c r="J62" s="81">
        <v>56</v>
      </c>
      <c r="K62" s="15" t="str">
        <f>J62&amp;"/"&amp;COUNTIF(J$7:J62,J62)</f>
        <v>56/1</v>
      </c>
      <c r="L62" s="21">
        <f>COUNTIF($J$7:J62,"&gt;0")</f>
        <v>56</v>
      </c>
      <c r="O62" s="122">
        <v>56</v>
      </c>
      <c r="P62" s="24" t="str">
        <f t="shared" si="15"/>
        <v>A56</v>
      </c>
      <c r="Q62" s="24" t="str">
        <f t="shared" si="16"/>
        <v>B56</v>
      </c>
      <c r="R62" s="24" t="str">
        <f t="shared" si="17"/>
        <v>C56</v>
      </c>
      <c r="S62" s="118">
        <v>56</v>
      </c>
      <c r="T62" s="24" t="str">
        <f t="shared" si="18"/>
        <v>A56</v>
      </c>
      <c r="U62" s="24" t="str">
        <f t="shared" si="19"/>
        <v>B56</v>
      </c>
      <c r="V62" s="24" t="str">
        <f t="shared" si="20"/>
        <v>C56</v>
      </c>
      <c r="W62" s="152">
        <v>56</v>
      </c>
      <c r="X62" s="24" t="str">
        <f t="shared" si="21"/>
        <v>A56</v>
      </c>
      <c r="Y62" s="24" t="str">
        <f t="shared" si="22"/>
        <v>B56</v>
      </c>
      <c r="Z62" s="24" t="str">
        <f t="shared" si="23"/>
        <v>C56</v>
      </c>
      <c r="AA62" s="118">
        <v>56</v>
      </c>
      <c r="AB62" s="24" t="str">
        <f t="shared" si="24"/>
        <v>A56</v>
      </c>
      <c r="AC62" s="24" t="str">
        <f t="shared" si="25"/>
        <v>B56</v>
      </c>
      <c r="AD62" s="24" t="str">
        <f t="shared" si="26"/>
        <v>C56</v>
      </c>
      <c r="AE62" s="37"/>
    </row>
    <row r="63" spans="1:31">
      <c r="A63" s="13"/>
      <c r="B63" s="14"/>
      <c r="G63" s="81"/>
      <c r="H63" s="143"/>
      <c r="I63" s="151" t="s">
        <v>122</v>
      </c>
      <c r="J63" s="81">
        <v>57</v>
      </c>
      <c r="K63" s="15" t="str">
        <f>J63&amp;"/"&amp;COUNTIF(J$7:J63,J63)</f>
        <v>57/1</v>
      </c>
      <c r="L63" s="21">
        <f>COUNTIF($J$7:J63,"&gt;0")</f>
        <v>57</v>
      </c>
      <c r="O63" s="122">
        <v>57</v>
      </c>
      <c r="P63" s="24" t="str">
        <f t="shared" si="15"/>
        <v>A57</v>
      </c>
      <c r="Q63" s="24" t="str">
        <f t="shared" si="16"/>
        <v>B57</v>
      </c>
      <c r="R63" s="24" t="str">
        <f t="shared" si="17"/>
        <v>C57</v>
      </c>
      <c r="S63" s="118">
        <v>57</v>
      </c>
      <c r="T63" s="24" t="str">
        <f t="shared" si="18"/>
        <v>A57</v>
      </c>
      <c r="U63" s="24" t="str">
        <f t="shared" si="19"/>
        <v>B57</v>
      </c>
      <c r="V63" s="24" t="str">
        <f t="shared" si="20"/>
        <v>C57</v>
      </c>
      <c r="W63" s="152">
        <v>57</v>
      </c>
      <c r="X63" s="24" t="str">
        <f t="shared" si="21"/>
        <v>A57</v>
      </c>
      <c r="Y63" s="24" t="str">
        <f t="shared" si="22"/>
        <v>B57</v>
      </c>
      <c r="Z63" s="24" t="str">
        <f t="shared" si="23"/>
        <v>C57</v>
      </c>
      <c r="AA63" s="118">
        <v>57</v>
      </c>
      <c r="AB63" s="24" t="str">
        <f t="shared" si="24"/>
        <v>A57</v>
      </c>
      <c r="AC63" s="24" t="str">
        <f t="shared" si="25"/>
        <v>B57</v>
      </c>
      <c r="AD63" s="24" t="str">
        <f t="shared" si="26"/>
        <v>C57</v>
      </c>
      <c r="AE63" s="37"/>
    </row>
    <row r="64" spans="1:31">
      <c r="A64" s="13"/>
      <c r="B64" s="14"/>
      <c r="G64" s="81"/>
      <c r="H64" s="143"/>
      <c r="I64" s="144" t="s">
        <v>123</v>
      </c>
      <c r="J64" s="81">
        <v>58</v>
      </c>
      <c r="K64" s="15" t="str">
        <f>J64&amp;"/"&amp;COUNTIF(J$7:J64,J64)</f>
        <v>58/1</v>
      </c>
      <c r="L64" s="21">
        <f>COUNTIF($J$7:J64,"&gt;0")</f>
        <v>58</v>
      </c>
      <c r="O64" s="122">
        <v>58</v>
      </c>
      <c r="P64" s="24" t="str">
        <f t="shared" si="15"/>
        <v>A58</v>
      </c>
      <c r="Q64" s="24" t="str">
        <f t="shared" si="16"/>
        <v>B58</v>
      </c>
      <c r="R64" s="24" t="str">
        <f t="shared" si="17"/>
        <v>C58</v>
      </c>
      <c r="S64" s="118">
        <v>58</v>
      </c>
      <c r="T64" s="24" t="str">
        <f t="shared" si="18"/>
        <v>A58</v>
      </c>
      <c r="U64" s="24" t="str">
        <f t="shared" si="19"/>
        <v>B58</v>
      </c>
      <c r="V64" s="24" t="str">
        <f t="shared" si="20"/>
        <v>C58</v>
      </c>
      <c r="W64" s="152">
        <v>58</v>
      </c>
      <c r="X64" s="24" t="str">
        <f t="shared" si="21"/>
        <v>A58</v>
      </c>
      <c r="Y64" s="24" t="str">
        <f t="shared" si="22"/>
        <v>B58</v>
      </c>
      <c r="Z64" s="24" t="str">
        <f t="shared" si="23"/>
        <v>C58</v>
      </c>
      <c r="AA64" s="118">
        <v>58</v>
      </c>
      <c r="AB64" s="24" t="str">
        <f t="shared" si="24"/>
        <v>A58</v>
      </c>
      <c r="AC64" s="24" t="str">
        <f t="shared" si="25"/>
        <v>B58</v>
      </c>
      <c r="AD64" s="24" t="str">
        <f t="shared" si="26"/>
        <v>C58</v>
      </c>
      <c r="AE64" s="37"/>
    </row>
    <row r="65" spans="1:31">
      <c r="A65" s="13"/>
      <c r="B65" s="14"/>
      <c r="G65" s="81"/>
      <c r="H65" s="143"/>
      <c r="I65" s="151" t="s">
        <v>124</v>
      </c>
      <c r="J65" s="81">
        <v>59</v>
      </c>
      <c r="K65" s="15" t="str">
        <f>J65&amp;"/"&amp;COUNTIF(J$7:J65,J65)</f>
        <v>59/1</v>
      </c>
      <c r="L65" s="21">
        <f>COUNTIF($J$7:J65,"&gt;0")</f>
        <v>59</v>
      </c>
      <c r="O65" s="122">
        <v>59</v>
      </c>
      <c r="P65" s="24" t="str">
        <f t="shared" si="15"/>
        <v>A59</v>
      </c>
      <c r="Q65" s="24" t="str">
        <f t="shared" si="16"/>
        <v>B59</v>
      </c>
      <c r="R65" s="24" t="str">
        <f t="shared" si="17"/>
        <v>C59</v>
      </c>
      <c r="S65" s="118">
        <v>59</v>
      </c>
      <c r="T65" s="24" t="str">
        <f t="shared" si="18"/>
        <v>A59</v>
      </c>
      <c r="U65" s="24" t="str">
        <f t="shared" si="19"/>
        <v>B59</v>
      </c>
      <c r="V65" s="24" t="str">
        <f t="shared" si="20"/>
        <v>C59</v>
      </c>
      <c r="W65" s="152">
        <v>59</v>
      </c>
      <c r="X65" s="24" t="str">
        <f t="shared" si="21"/>
        <v>A59</v>
      </c>
      <c r="Y65" s="24" t="str">
        <f t="shared" si="22"/>
        <v>B59</v>
      </c>
      <c r="Z65" s="24" t="str">
        <f t="shared" si="23"/>
        <v>C59</v>
      </c>
      <c r="AA65" s="118">
        <v>59</v>
      </c>
      <c r="AB65" s="24" t="str">
        <f t="shared" si="24"/>
        <v>A59</v>
      </c>
      <c r="AC65" s="24" t="str">
        <f t="shared" si="25"/>
        <v>B59</v>
      </c>
      <c r="AD65" s="24" t="str">
        <f t="shared" si="26"/>
        <v>C59</v>
      </c>
      <c r="AE65" s="37"/>
    </row>
    <row r="66" spans="1:31">
      <c r="A66" s="13"/>
      <c r="B66" s="14"/>
      <c r="G66" s="81"/>
      <c r="H66" s="143"/>
      <c r="I66" s="144" t="s">
        <v>125</v>
      </c>
      <c r="J66" s="81">
        <v>60</v>
      </c>
      <c r="K66" s="15" t="str">
        <f>J66&amp;"/"&amp;COUNTIF(J$7:J66,J66)</f>
        <v>60/1</v>
      </c>
      <c r="L66" s="21">
        <f>COUNTIF($J$7:J66,"&gt;0")</f>
        <v>60</v>
      </c>
      <c r="O66" s="122">
        <v>60</v>
      </c>
      <c r="P66" s="24" t="str">
        <f t="shared" si="15"/>
        <v>A60</v>
      </c>
      <c r="Q66" s="24" t="str">
        <f t="shared" si="16"/>
        <v>B60</v>
      </c>
      <c r="R66" s="24" t="str">
        <f t="shared" si="17"/>
        <v>C60</v>
      </c>
      <c r="S66" s="118">
        <v>60</v>
      </c>
      <c r="T66" s="24" t="str">
        <f t="shared" si="18"/>
        <v>A60</v>
      </c>
      <c r="U66" s="24" t="str">
        <f t="shared" si="19"/>
        <v>B60</v>
      </c>
      <c r="V66" s="24" t="str">
        <f t="shared" si="20"/>
        <v>C60</v>
      </c>
      <c r="W66" s="152">
        <v>60</v>
      </c>
      <c r="X66" s="24" t="str">
        <f t="shared" si="21"/>
        <v>A60</v>
      </c>
      <c r="Y66" s="24" t="str">
        <f t="shared" si="22"/>
        <v>B60</v>
      </c>
      <c r="Z66" s="24" t="str">
        <f t="shared" si="23"/>
        <v>C60</v>
      </c>
      <c r="AA66" s="118">
        <v>60</v>
      </c>
      <c r="AB66" s="24" t="str">
        <f t="shared" si="24"/>
        <v>A60</v>
      </c>
      <c r="AC66" s="24" t="str">
        <f t="shared" si="25"/>
        <v>B60</v>
      </c>
      <c r="AD66" s="24" t="str">
        <f t="shared" si="26"/>
        <v>C60</v>
      </c>
      <c r="AE66" s="37"/>
    </row>
    <row r="67" spans="1:31">
      <c r="A67" s="13"/>
      <c r="B67" s="14"/>
      <c r="G67" s="81"/>
      <c r="H67" s="143"/>
      <c r="I67" s="151" t="s">
        <v>126</v>
      </c>
      <c r="J67" s="81">
        <v>61</v>
      </c>
      <c r="K67" s="15" t="str">
        <f>J67&amp;"/"&amp;COUNTIF(J$7:J67,J67)</f>
        <v>61/1</v>
      </c>
      <c r="L67" s="21">
        <f>COUNTIF($J$7:J67,"&gt;0")</f>
        <v>61</v>
      </c>
      <c r="O67" s="122">
        <v>61</v>
      </c>
      <c r="P67" s="24" t="str">
        <f t="shared" si="15"/>
        <v>A61</v>
      </c>
      <c r="Q67" s="24" t="str">
        <f t="shared" si="16"/>
        <v>B61</v>
      </c>
      <c r="R67" s="24" t="str">
        <f t="shared" si="17"/>
        <v>C61</v>
      </c>
      <c r="S67" s="118">
        <v>61</v>
      </c>
      <c r="T67" s="24" t="str">
        <f t="shared" si="18"/>
        <v>A61</v>
      </c>
      <c r="U67" s="24" t="str">
        <f t="shared" si="19"/>
        <v>B61</v>
      </c>
      <c r="V67" s="24" t="str">
        <f t="shared" si="20"/>
        <v>C61</v>
      </c>
      <c r="W67" s="152">
        <v>61</v>
      </c>
      <c r="X67" s="24" t="str">
        <f t="shared" si="21"/>
        <v>A61</v>
      </c>
      <c r="Y67" s="24" t="str">
        <f t="shared" si="22"/>
        <v>B61</v>
      </c>
      <c r="Z67" s="24" t="str">
        <f t="shared" si="23"/>
        <v>C61</v>
      </c>
      <c r="AA67" s="118">
        <v>61</v>
      </c>
      <c r="AB67" s="24" t="str">
        <f t="shared" si="24"/>
        <v>A61</v>
      </c>
      <c r="AC67" s="24" t="str">
        <f t="shared" si="25"/>
        <v>B61</v>
      </c>
      <c r="AD67" s="24" t="str">
        <f t="shared" si="26"/>
        <v>C61</v>
      </c>
      <c r="AE67" s="37"/>
    </row>
    <row r="68" spans="1:31">
      <c r="A68" s="13"/>
      <c r="B68" s="14"/>
      <c r="G68" s="81"/>
      <c r="H68" s="143"/>
      <c r="I68" s="144" t="s">
        <v>127</v>
      </c>
      <c r="J68" s="81">
        <v>62</v>
      </c>
      <c r="K68" s="15" t="str">
        <f>J68&amp;"/"&amp;COUNTIF(J$7:J68,J68)</f>
        <v>62/1</v>
      </c>
      <c r="L68" s="21">
        <f>COUNTIF($J$7:J68,"&gt;0")</f>
        <v>62</v>
      </c>
      <c r="O68" s="122">
        <v>62</v>
      </c>
      <c r="P68" s="24" t="str">
        <f t="shared" si="15"/>
        <v>A62</v>
      </c>
      <c r="Q68" s="24" t="str">
        <f t="shared" si="16"/>
        <v>B62</v>
      </c>
      <c r="R68" s="24" t="str">
        <f t="shared" si="17"/>
        <v>C62</v>
      </c>
      <c r="S68" s="118">
        <v>62</v>
      </c>
      <c r="T68" s="24" t="str">
        <f t="shared" si="18"/>
        <v>A62</v>
      </c>
      <c r="U68" s="24" t="str">
        <f t="shared" si="19"/>
        <v>B62</v>
      </c>
      <c r="V68" s="24" t="str">
        <f t="shared" si="20"/>
        <v>C62</v>
      </c>
      <c r="W68" s="152">
        <v>62</v>
      </c>
      <c r="X68" s="24" t="str">
        <f t="shared" si="21"/>
        <v>A62</v>
      </c>
      <c r="Y68" s="24" t="str">
        <f t="shared" si="22"/>
        <v>B62</v>
      </c>
      <c r="Z68" s="24" t="str">
        <f t="shared" si="23"/>
        <v>C62</v>
      </c>
      <c r="AA68" s="118">
        <v>62</v>
      </c>
      <c r="AB68" s="24" t="str">
        <f t="shared" si="24"/>
        <v>A62</v>
      </c>
      <c r="AC68" s="24" t="str">
        <f t="shared" si="25"/>
        <v>B62</v>
      </c>
      <c r="AD68" s="24" t="str">
        <f t="shared" si="26"/>
        <v>C62</v>
      </c>
      <c r="AE68" s="37"/>
    </row>
    <row r="69" spans="1:31">
      <c r="A69" s="13"/>
      <c r="B69" s="14"/>
      <c r="G69" s="81"/>
      <c r="H69" s="143"/>
      <c r="I69" s="151" t="s">
        <v>128</v>
      </c>
      <c r="J69" s="81">
        <v>63</v>
      </c>
      <c r="K69" s="15" t="str">
        <f>J69&amp;"/"&amp;COUNTIF(J$7:J69,J69)</f>
        <v>63/1</v>
      </c>
      <c r="L69" s="21">
        <f>COUNTIF($J$7:J69,"&gt;0")</f>
        <v>63</v>
      </c>
      <c r="O69" s="122">
        <v>63</v>
      </c>
      <c r="P69" s="24" t="str">
        <f t="shared" si="15"/>
        <v>A63</v>
      </c>
      <c r="Q69" s="24" t="str">
        <f t="shared" si="16"/>
        <v>B63</v>
      </c>
      <c r="R69" s="24" t="str">
        <f t="shared" si="17"/>
        <v>C63</v>
      </c>
      <c r="S69" s="118">
        <v>63</v>
      </c>
      <c r="T69" s="24" t="str">
        <f t="shared" si="18"/>
        <v>A63</v>
      </c>
      <c r="U69" s="24" t="str">
        <f t="shared" si="19"/>
        <v>B63</v>
      </c>
      <c r="V69" s="24" t="str">
        <f t="shared" si="20"/>
        <v>C63</v>
      </c>
      <c r="W69" s="152">
        <v>63</v>
      </c>
      <c r="X69" s="24" t="str">
        <f t="shared" si="21"/>
        <v>A63</v>
      </c>
      <c r="Y69" s="24" t="str">
        <f t="shared" si="22"/>
        <v>B63</v>
      </c>
      <c r="Z69" s="24" t="str">
        <f t="shared" si="23"/>
        <v>C63</v>
      </c>
      <c r="AA69" s="118">
        <v>63</v>
      </c>
      <c r="AB69" s="24" t="str">
        <f t="shared" si="24"/>
        <v>A63</v>
      </c>
      <c r="AC69" s="24" t="str">
        <f t="shared" si="25"/>
        <v>B63</v>
      </c>
      <c r="AD69" s="24" t="str">
        <f t="shared" si="26"/>
        <v>C63</v>
      </c>
      <c r="AE69" s="37"/>
    </row>
    <row r="70" spans="1:31">
      <c r="A70" s="13"/>
      <c r="B70" s="14"/>
      <c r="G70" s="81"/>
      <c r="H70" s="143"/>
      <c r="I70" s="144" t="s">
        <v>129</v>
      </c>
      <c r="J70" s="81">
        <v>64</v>
      </c>
      <c r="K70" s="15" t="str">
        <f>J70&amp;"/"&amp;COUNTIF(J$7:J70,J70)</f>
        <v>64/1</v>
      </c>
      <c r="L70" s="21">
        <f>COUNTIF($J$7:J70,"&gt;0")</f>
        <v>64</v>
      </c>
      <c r="O70" s="122">
        <v>64</v>
      </c>
      <c r="P70" s="24" t="str">
        <f t="shared" si="15"/>
        <v>A64</v>
      </c>
      <c r="Q70" s="24" t="str">
        <f t="shared" si="16"/>
        <v>B64</v>
      </c>
      <c r="R70" s="24" t="str">
        <f t="shared" si="17"/>
        <v>C64</v>
      </c>
      <c r="S70" s="118">
        <v>64</v>
      </c>
      <c r="T70" s="24" t="str">
        <f t="shared" si="18"/>
        <v>A64</v>
      </c>
      <c r="U70" s="24" t="str">
        <f t="shared" si="19"/>
        <v>B64</v>
      </c>
      <c r="V70" s="24" t="str">
        <f t="shared" si="20"/>
        <v>C64</v>
      </c>
      <c r="W70" s="152">
        <v>64</v>
      </c>
      <c r="X70" s="24" t="str">
        <f t="shared" si="21"/>
        <v>A64</v>
      </c>
      <c r="Y70" s="24" t="str">
        <f t="shared" si="22"/>
        <v>B64</v>
      </c>
      <c r="Z70" s="24" t="str">
        <f t="shared" si="23"/>
        <v>C64</v>
      </c>
      <c r="AA70" s="118">
        <v>64</v>
      </c>
      <c r="AB70" s="24" t="str">
        <f t="shared" si="24"/>
        <v>A64</v>
      </c>
      <c r="AC70" s="24" t="str">
        <f t="shared" si="25"/>
        <v>B64</v>
      </c>
      <c r="AD70" s="24" t="str">
        <f t="shared" si="26"/>
        <v>C64</v>
      </c>
      <c r="AE70" s="37"/>
    </row>
    <row r="71" spans="1:31">
      <c r="A71" s="13"/>
      <c r="B71" s="14"/>
      <c r="G71" s="81"/>
      <c r="H71" s="143"/>
      <c r="I71" s="128" t="s">
        <v>130</v>
      </c>
      <c r="J71" s="81">
        <v>1</v>
      </c>
      <c r="K71" s="15" t="str">
        <f>J71&amp;"/"&amp;COUNTIF(J$7:J71,J71)</f>
        <v>1/2</v>
      </c>
      <c r="L71" s="21">
        <f>COUNTIF($J$7:J71,"&gt;0")</f>
        <v>65</v>
      </c>
    </row>
    <row r="72" spans="1:31">
      <c r="A72" s="13"/>
      <c r="B72" s="14"/>
      <c r="G72" s="81"/>
      <c r="H72" s="143"/>
      <c r="I72" s="128" t="s">
        <v>131</v>
      </c>
      <c r="J72" s="81">
        <v>2</v>
      </c>
      <c r="K72" s="15" t="str">
        <f>J72&amp;"/"&amp;COUNTIF(J$7:J72,J72)</f>
        <v>2/2</v>
      </c>
      <c r="L72" s="21">
        <f>COUNTIF($J$7:J72,"&gt;0")</f>
        <v>66</v>
      </c>
    </row>
    <row r="73" spans="1:31">
      <c r="A73" s="13"/>
      <c r="B73" s="14"/>
      <c r="G73" s="81"/>
      <c r="H73" s="120"/>
      <c r="I73" s="128" t="s">
        <v>132</v>
      </c>
      <c r="J73" s="81">
        <v>3</v>
      </c>
      <c r="K73" s="15" t="str">
        <f>J73&amp;"/"&amp;COUNTIF(J$7:J73,J73)</f>
        <v>3/2</v>
      </c>
      <c r="L73" s="21">
        <f>COUNTIF($J$7:J73,"&gt;0")</f>
        <v>67</v>
      </c>
    </row>
    <row r="74" spans="1:31">
      <c r="A74" s="13"/>
      <c r="B74" s="14"/>
      <c r="G74" s="81"/>
      <c r="H74" s="120"/>
      <c r="I74" s="128" t="s">
        <v>133</v>
      </c>
      <c r="J74" s="81">
        <v>4</v>
      </c>
      <c r="K74" s="15" t="str">
        <f>J74&amp;"/"&amp;COUNTIF(J$7:J74,J74)</f>
        <v>4/2</v>
      </c>
      <c r="L74" s="21">
        <f>COUNTIF($J$7:J74,"&gt;0")</f>
        <v>68</v>
      </c>
    </row>
    <row r="75" spans="1:31">
      <c r="A75" s="13"/>
      <c r="B75" s="14"/>
      <c r="G75" s="81"/>
      <c r="H75" s="120"/>
      <c r="I75" s="128" t="s">
        <v>134</v>
      </c>
      <c r="J75" s="81">
        <v>5</v>
      </c>
      <c r="K75" s="15" t="str">
        <f>J75&amp;"/"&amp;COUNTIF(J$7:J75,J75)</f>
        <v>5/2</v>
      </c>
      <c r="L75" s="21">
        <f>COUNTIF($J$7:J75,"&gt;0")</f>
        <v>69</v>
      </c>
    </row>
    <row r="76" spans="1:31">
      <c r="A76" s="13"/>
      <c r="B76" s="14"/>
      <c r="G76" s="81"/>
      <c r="H76" s="120"/>
      <c r="I76" s="128" t="s">
        <v>135</v>
      </c>
      <c r="J76" s="81">
        <v>6</v>
      </c>
      <c r="K76" s="15" t="str">
        <f>J76&amp;"/"&amp;COUNTIF(J$7:J76,J76)</f>
        <v>6/2</v>
      </c>
      <c r="L76" s="21">
        <f>COUNTIF($J$7:J76,"&gt;0")</f>
        <v>70</v>
      </c>
    </row>
    <row r="77" spans="1:31">
      <c r="A77" s="13"/>
      <c r="B77" s="14"/>
      <c r="G77" s="81"/>
      <c r="H77" s="120"/>
      <c r="I77" s="128" t="s">
        <v>136</v>
      </c>
      <c r="J77" s="81">
        <v>7</v>
      </c>
      <c r="K77" s="15" t="str">
        <f>J77&amp;"/"&amp;COUNTIF(J$7:J77,J77)</f>
        <v>7/2</v>
      </c>
      <c r="L77" s="21">
        <f>COUNTIF($J$7:J77,"&gt;0")</f>
        <v>71</v>
      </c>
    </row>
    <row r="78" spans="1:31">
      <c r="A78" s="13"/>
      <c r="B78" s="14"/>
      <c r="G78" s="81"/>
      <c r="H78" s="120"/>
      <c r="I78" s="128" t="s">
        <v>137</v>
      </c>
      <c r="J78" s="81">
        <v>8</v>
      </c>
      <c r="K78" s="15" t="str">
        <f>J78&amp;"/"&amp;COUNTIF(J$7:J78,J78)</f>
        <v>8/2</v>
      </c>
      <c r="L78" s="21">
        <f>COUNTIF($J$7:J78,"&gt;0")</f>
        <v>72</v>
      </c>
    </row>
    <row r="79" spans="1:31">
      <c r="A79" s="13"/>
      <c r="B79" s="14"/>
      <c r="G79" s="81"/>
      <c r="H79" s="120"/>
      <c r="I79" s="128" t="s">
        <v>138</v>
      </c>
      <c r="J79" s="81">
        <v>9</v>
      </c>
      <c r="K79" s="15" t="str">
        <f>J79&amp;"/"&amp;COUNTIF(J$7:J79,J79)</f>
        <v>9/2</v>
      </c>
      <c r="L79" s="21">
        <f>COUNTIF($J$7:J79,"&gt;0")</f>
        <v>73</v>
      </c>
    </row>
    <row r="80" spans="1:31">
      <c r="A80" s="13"/>
      <c r="B80" s="14"/>
      <c r="G80" s="81"/>
      <c r="H80" s="120"/>
      <c r="I80" s="128" t="s">
        <v>139</v>
      </c>
      <c r="J80" s="81">
        <v>10</v>
      </c>
      <c r="K80" s="15" t="str">
        <f>J80&amp;"/"&amp;COUNTIF(J$7:J80,J80)</f>
        <v>10/2</v>
      </c>
      <c r="L80" s="21">
        <f>COUNTIF($J$7:J80,"&gt;0")</f>
        <v>74</v>
      </c>
    </row>
    <row r="81" spans="1:12">
      <c r="A81" s="13"/>
      <c r="B81" s="14"/>
      <c r="G81" s="81"/>
      <c r="H81" s="120"/>
      <c r="I81" s="128" t="s">
        <v>140</v>
      </c>
      <c r="J81" s="81">
        <v>11</v>
      </c>
      <c r="K81" s="15" t="str">
        <f>J81&amp;"/"&amp;COUNTIF(J$7:J81,J81)</f>
        <v>11/2</v>
      </c>
      <c r="L81" s="21">
        <f>COUNTIF($J$7:J81,"&gt;0")</f>
        <v>75</v>
      </c>
    </row>
    <row r="82" spans="1:12">
      <c r="A82" s="13"/>
      <c r="B82" s="14"/>
      <c r="G82" s="81"/>
      <c r="H82" s="120"/>
      <c r="I82" s="128" t="s">
        <v>141</v>
      </c>
      <c r="J82" s="81">
        <v>12</v>
      </c>
      <c r="K82" s="15" t="str">
        <f>J82&amp;"/"&amp;COUNTIF(J$7:J82,J82)</f>
        <v>12/2</v>
      </c>
      <c r="L82" s="21">
        <f>COUNTIF($J$7:J82,"&gt;0")</f>
        <v>76</v>
      </c>
    </row>
    <row r="83" spans="1:12">
      <c r="A83" s="13"/>
      <c r="B83" s="14"/>
      <c r="G83" s="81"/>
      <c r="H83" s="120"/>
      <c r="I83" s="128" t="s">
        <v>142</v>
      </c>
      <c r="J83" s="81">
        <v>13</v>
      </c>
      <c r="K83" s="15" t="str">
        <f>J83&amp;"/"&amp;COUNTIF(J$7:J83,J83)</f>
        <v>13/2</v>
      </c>
      <c r="L83" s="21">
        <f>COUNTIF($J$7:J83,"&gt;0")</f>
        <v>77</v>
      </c>
    </row>
    <row r="84" spans="1:12">
      <c r="A84" s="13"/>
      <c r="B84" s="14"/>
      <c r="G84" s="81"/>
      <c r="H84" s="120"/>
      <c r="I84" s="128" t="s">
        <v>143</v>
      </c>
      <c r="J84" s="81">
        <v>14</v>
      </c>
      <c r="K84" s="15" t="str">
        <f>J84&amp;"/"&amp;COUNTIF(J$7:J84,J84)</f>
        <v>14/2</v>
      </c>
      <c r="L84" s="21">
        <f>COUNTIF($J$7:J84,"&gt;0")</f>
        <v>78</v>
      </c>
    </row>
    <row r="85" spans="1:12">
      <c r="A85" s="13"/>
      <c r="B85" s="14"/>
      <c r="G85" s="81"/>
      <c r="H85" s="120"/>
      <c r="I85" s="128" t="s">
        <v>144</v>
      </c>
      <c r="J85" s="81">
        <v>15</v>
      </c>
      <c r="K85" s="15" t="str">
        <f>J85&amp;"/"&amp;COUNTIF(J$7:J85,J85)</f>
        <v>15/2</v>
      </c>
      <c r="L85" s="21">
        <f>COUNTIF($J$7:J85,"&gt;0")</f>
        <v>79</v>
      </c>
    </row>
    <row r="86" spans="1:12">
      <c r="A86" s="13"/>
      <c r="B86" s="14"/>
      <c r="G86" s="81"/>
      <c r="H86" s="120"/>
      <c r="I86" s="128" t="s">
        <v>145</v>
      </c>
      <c r="J86" s="81">
        <v>16</v>
      </c>
      <c r="K86" s="15" t="str">
        <f>J86&amp;"/"&amp;COUNTIF(J$7:J86,J86)</f>
        <v>16/2</v>
      </c>
      <c r="L86" s="21">
        <f>COUNTIF($J$7:J86,"&gt;0")</f>
        <v>80</v>
      </c>
    </row>
    <row r="87" spans="1:12">
      <c r="A87" s="13"/>
      <c r="B87" s="14"/>
      <c r="G87" s="81"/>
      <c r="H87" s="120"/>
      <c r="I87" s="128" t="s">
        <v>146</v>
      </c>
      <c r="J87" s="81">
        <v>17</v>
      </c>
      <c r="K87" s="15" t="str">
        <f>J87&amp;"/"&amp;COUNTIF(J$7:J87,J87)</f>
        <v>17/2</v>
      </c>
      <c r="L87" s="21">
        <f>COUNTIF($J$7:J87,"&gt;0")</f>
        <v>81</v>
      </c>
    </row>
    <row r="88" spans="1:12">
      <c r="A88" s="13"/>
      <c r="B88" s="14"/>
      <c r="G88" s="81"/>
      <c r="H88" s="120"/>
      <c r="I88" s="128" t="s">
        <v>147</v>
      </c>
      <c r="J88" s="81">
        <v>18</v>
      </c>
      <c r="K88" s="15" t="str">
        <f>J88&amp;"/"&amp;COUNTIF(J$7:J88,J88)</f>
        <v>18/2</v>
      </c>
      <c r="L88" s="21">
        <f>COUNTIF($J$7:J88,"&gt;0")</f>
        <v>82</v>
      </c>
    </row>
    <row r="89" spans="1:12">
      <c r="A89" s="13"/>
      <c r="B89" s="14"/>
      <c r="G89" s="81"/>
      <c r="H89" s="120"/>
      <c r="I89" s="128" t="s">
        <v>148</v>
      </c>
      <c r="J89" s="81">
        <v>19</v>
      </c>
      <c r="K89" s="15" t="str">
        <f>J89&amp;"/"&amp;COUNTIF(J$7:J89,J89)</f>
        <v>19/2</v>
      </c>
      <c r="L89" s="21">
        <f>COUNTIF($J$7:J89,"&gt;0")</f>
        <v>83</v>
      </c>
    </row>
    <row r="90" spans="1:12">
      <c r="A90" s="13"/>
      <c r="B90" s="14"/>
      <c r="G90" s="81"/>
      <c r="H90" s="120"/>
      <c r="I90" s="128" t="s">
        <v>149</v>
      </c>
      <c r="J90" s="81">
        <v>20</v>
      </c>
      <c r="K90" s="15" t="str">
        <f>J90&amp;"/"&amp;COUNTIF(J$7:J90,J90)</f>
        <v>20/2</v>
      </c>
      <c r="L90" s="21">
        <f>COUNTIF($J$7:J90,"&gt;0")</f>
        <v>84</v>
      </c>
    </row>
    <row r="91" spans="1:12">
      <c r="A91" s="13"/>
      <c r="B91" s="14"/>
      <c r="G91" s="81"/>
      <c r="H91" s="120"/>
      <c r="I91" s="128" t="s">
        <v>150</v>
      </c>
      <c r="J91" s="81">
        <v>21</v>
      </c>
      <c r="K91" s="15" t="str">
        <f>J91&amp;"/"&amp;COUNTIF(J$7:J91,J91)</f>
        <v>21/2</v>
      </c>
      <c r="L91" s="21">
        <f>COUNTIF($J$7:J91,"&gt;0")</f>
        <v>85</v>
      </c>
    </row>
    <row r="92" spans="1:12">
      <c r="A92" s="13"/>
      <c r="B92" s="14"/>
      <c r="G92" s="81"/>
      <c r="H92" s="120"/>
      <c r="I92" s="128" t="s">
        <v>151</v>
      </c>
      <c r="J92" s="81">
        <v>22</v>
      </c>
      <c r="K92" s="15" t="str">
        <f>J92&amp;"/"&amp;COUNTIF(J$7:J92,J92)</f>
        <v>22/2</v>
      </c>
      <c r="L92" s="21">
        <f>COUNTIF($J$7:J92,"&gt;0")</f>
        <v>86</v>
      </c>
    </row>
    <row r="93" spans="1:12">
      <c r="A93" s="13"/>
      <c r="B93" s="14"/>
      <c r="G93" s="81"/>
      <c r="H93" s="120"/>
      <c r="I93" s="128" t="s">
        <v>152</v>
      </c>
      <c r="J93" s="81">
        <v>23</v>
      </c>
      <c r="K93" s="15" t="str">
        <f>J93&amp;"/"&amp;COUNTIF(J$7:J93,J93)</f>
        <v>23/2</v>
      </c>
      <c r="L93" s="21">
        <f>COUNTIF($J$7:J93,"&gt;0")</f>
        <v>87</v>
      </c>
    </row>
    <row r="94" spans="1:12">
      <c r="A94" s="13"/>
      <c r="B94" s="17"/>
      <c r="G94" s="81"/>
      <c r="H94" s="120"/>
      <c r="I94" s="128" t="s">
        <v>153</v>
      </c>
      <c r="J94" s="81">
        <v>24</v>
      </c>
      <c r="K94" s="15" t="str">
        <f>J94&amp;"/"&amp;COUNTIF(J$7:J94,J94)</f>
        <v>24/2</v>
      </c>
      <c r="L94" s="21">
        <f>COUNTIF($J$7:J94,"&gt;0")</f>
        <v>88</v>
      </c>
    </row>
    <row r="95" spans="1:12">
      <c r="A95" s="13"/>
      <c r="B95" s="17"/>
      <c r="G95" s="81"/>
      <c r="H95" s="120"/>
      <c r="I95" s="128" t="s">
        <v>154</v>
      </c>
      <c r="J95" s="81">
        <v>25</v>
      </c>
      <c r="K95" s="15" t="str">
        <f>J95&amp;"/"&amp;COUNTIF(J$7:J95,J95)</f>
        <v>25/2</v>
      </c>
      <c r="L95" s="21">
        <f>COUNTIF($J$7:J95,"&gt;0")</f>
        <v>89</v>
      </c>
    </row>
    <row r="96" spans="1:12">
      <c r="A96" s="13"/>
      <c r="B96" s="17"/>
      <c r="G96" s="81"/>
      <c r="H96" s="120"/>
      <c r="I96" s="128" t="s">
        <v>155</v>
      </c>
      <c r="J96" s="81">
        <v>26</v>
      </c>
      <c r="K96" s="15" t="str">
        <f>J96&amp;"/"&amp;COUNTIF(J$7:J96,J96)</f>
        <v>26/2</v>
      </c>
      <c r="L96" s="21">
        <f>COUNTIF($J$7:J96,"&gt;0")</f>
        <v>90</v>
      </c>
    </row>
    <row r="97" spans="1:12">
      <c r="A97" s="13"/>
      <c r="B97" s="14"/>
      <c r="G97" s="81"/>
      <c r="H97" s="120"/>
      <c r="I97" s="128" t="s">
        <v>156</v>
      </c>
      <c r="J97" s="81">
        <v>27</v>
      </c>
      <c r="K97" s="15" t="str">
        <f>J97&amp;"/"&amp;COUNTIF(J$7:J97,J97)</f>
        <v>27/2</v>
      </c>
      <c r="L97" s="21">
        <f>COUNTIF($J$7:J97,"&gt;0")</f>
        <v>91</v>
      </c>
    </row>
    <row r="98" spans="1:12">
      <c r="A98" s="13"/>
      <c r="B98" s="14"/>
      <c r="G98" s="81"/>
      <c r="H98" s="120"/>
      <c r="I98" s="128" t="s">
        <v>157</v>
      </c>
      <c r="J98" s="81">
        <v>28</v>
      </c>
      <c r="K98" s="15" t="str">
        <f>J98&amp;"/"&amp;COUNTIF(J$7:J98,J98)</f>
        <v>28/2</v>
      </c>
      <c r="L98" s="21">
        <f>COUNTIF($J$7:J98,"&gt;0")</f>
        <v>92</v>
      </c>
    </row>
    <row r="99" spans="1:12">
      <c r="A99" s="13"/>
      <c r="B99" s="14"/>
      <c r="G99" s="81"/>
      <c r="H99" s="120"/>
      <c r="I99" s="128" t="s">
        <v>158</v>
      </c>
      <c r="J99" s="81">
        <v>29</v>
      </c>
      <c r="K99" s="15" t="str">
        <f>J99&amp;"/"&amp;COUNTIF(J$7:J99,J99)</f>
        <v>29/2</v>
      </c>
      <c r="L99" s="21">
        <f>COUNTIF($J$7:J99,"&gt;0")</f>
        <v>93</v>
      </c>
    </row>
    <row r="100" spans="1:12">
      <c r="A100" s="13"/>
      <c r="B100" s="14"/>
      <c r="G100" s="81"/>
      <c r="H100" s="120"/>
      <c r="I100" s="128" t="s">
        <v>159</v>
      </c>
      <c r="J100" s="81">
        <v>30</v>
      </c>
      <c r="K100" s="15" t="str">
        <f>J100&amp;"/"&amp;COUNTIF(J$7:J100,J100)</f>
        <v>30/2</v>
      </c>
      <c r="L100" s="21">
        <f>COUNTIF($J$7:J100,"&gt;0")</f>
        <v>94</v>
      </c>
    </row>
    <row r="101" spans="1:12">
      <c r="A101" s="13"/>
      <c r="B101" s="14"/>
      <c r="G101" s="81"/>
      <c r="H101" s="120"/>
      <c r="I101" s="128" t="s">
        <v>160</v>
      </c>
      <c r="J101" s="81">
        <v>31</v>
      </c>
      <c r="K101" s="15" t="str">
        <f>J101&amp;"/"&amp;COUNTIF(J$7:J101,J101)</f>
        <v>31/2</v>
      </c>
      <c r="L101" s="21">
        <f>COUNTIF($J$7:J101,"&gt;0")</f>
        <v>95</v>
      </c>
    </row>
    <row r="102" spans="1:12">
      <c r="A102" s="13"/>
      <c r="B102" s="17"/>
      <c r="G102" s="81"/>
      <c r="H102" s="120"/>
      <c r="I102" s="128" t="s">
        <v>161</v>
      </c>
      <c r="J102" s="81">
        <v>32</v>
      </c>
      <c r="K102" s="15" t="str">
        <f>J102&amp;"/"&amp;COUNTIF(J$7:J102,J102)</f>
        <v>32/2</v>
      </c>
      <c r="L102" s="21">
        <f>COUNTIF($J$7:J102,"&gt;0")</f>
        <v>96</v>
      </c>
    </row>
    <row r="103" spans="1:12">
      <c r="A103" s="13"/>
      <c r="B103" s="17"/>
      <c r="G103" s="81"/>
      <c r="H103" s="120"/>
      <c r="I103" s="128" t="s">
        <v>162</v>
      </c>
      <c r="J103" s="81">
        <v>33</v>
      </c>
      <c r="K103" s="15" t="str">
        <f>J103&amp;"/"&amp;COUNTIF(J$7:J103,J103)</f>
        <v>33/2</v>
      </c>
      <c r="L103" s="21">
        <f>COUNTIF($J$7:J103,"&gt;0")</f>
        <v>97</v>
      </c>
    </row>
    <row r="104" spans="1:12">
      <c r="A104" s="13"/>
      <c r="B104" s="17"/>
      <c r="G104" s="81"/>
      <c r="H104" s="120"/>
      <c r="I104" s="128" t="s">
        <v>163</v>
      </c>
      <c r="J104" s="81">
        <v>34</v>
      </c>
      <c r="K104" s="15" t="str">
        <f>J104&amp;"/"&amp;COUNTIF(J$7:J104,J104)</f>
        <v>34/2</v>
      </c>
      <c r="L104" s="21">
        <f>COUNTIF($J$7:J104,"&gt;0")</f>
        <v>98</v>
      </c>
    </row>
    <row r="105" spans="1:12">
      <c r="A105" s="13"/>
      <c r="B105" s="17"/>
      <c r="G105" s="81"/>
      <c r="H105" s="120"/>
      <c r="I105" s="128" t="s">
        <v>164</v>
      </c>
      <c r="J105" s="81">
        <v>35</v>
      </c>
      <c r="K105" s="15" t="str">
        <f>J105&amp;"/"&amp;COUNTIF(J$7:J105,J105)</f>
        <v>35/2</v>
      </c>
      <c r="L105" s="21">
        <f>COUNTIF($J$7:J105,"&gt;0")</f>
        <v>99</v>
      </c>
    </row>
    <row r="106" spans="1:12">
      <c r="A106" s="13"/>
      <c r="B106" s="17"/>
      <c r="G106" s="81"/>
      <c r="H106" s="120"/>
      <c r="I106" s="128" t="s">
        <v>165</v>
      </c>
      <c r="J106" s="81">
        <v>36</v>
      </c>
      <c r="K106" s="15" t="str">
        <f>J106&amp;"/"&amp;COUNTIF(J$7:J106,J106)</f>
        <v>36/2</v>
      </c>
      <c r="L106" s="21">
        <f>COUNTIF($J$7:J106,"&gt;0")</f>
        <v>100</v>
      </c>
    </row>
    <row r="107" spans="1:12">
      <c r="A107" s="13"/>
      <c r="B107" s="17"/>
      <c r="G107" s="81"/>
      <c r="H107" s="120"/>
      <c r="I107" s="128" t="s">
        <v>166</v>
      </c>
      <c r="J107" s="81">
        <v>37</v>
      </c>
      <c r="K107" s="15" t="str">
        <f>J107&amp;"/"&amp;COUNTIF(J$7:J107,J107)</f>
        <v>37/2</v>
      </c>
      <c r="L107" s="21">
        <f>COUNTIF($J$7:J107,"&gt;0")</f>
        <v>101</v>
      </c>
    </row>
    <row r="108" spans="1:12">
      <c r="A108" s="13"/>
      <c r="B108" s="14"/>
      <c r="G108" s="81"/>
      <c r="H108" s="120"/>
      <c r="I108" s="128" t="s">
        <v>167</v>
      </c>
      <c r="J108" s="81">
        <v>38</v>
      </c>
      <c r="K108" s="15" t="str">
        <f>J108&amp;"/"&amp;COUNTIF(J$7:J108,J108)</f>
        <v>38/2</v>
      </c>
      <c r="L108" s="21">
        <f>COUNTIF($J$7:J108,"&gt;0")</f>
        <v>102</v>
      </c>
    </row>
    <row r="109" spans="1:12">
      <c r="A109" s="13"/>
      <c r="B109" s="14"/>
      <c r="G109" s="81"/>
      <c r="H109" s="120"/>
      <c r="I109" s="128" t="s">
        <v>168</v>
      </c>
      <c r="J109" s="81">
        <v>39</v>
      </c>
      <c r="K109" s="15" t="str">
        <f>J109&amp;"/"&amp;COUNTIF(J$7:J109,J109)</f>
        <v>39/2</v>
      </c>
      <c r="L109" s="21">
        <f>COUNTIF($J$7:J109,"&gt;0")</f>
        <v>103</v>
      </c>
    </row>
    <row r="110" spans="1:12">
      <c r="A110" s="13"/>
      <c r="B110" s="17"/>
      <c r="G110" s="81"/>
      <c r="H110" s="120"/>
      <c r="I110" s="128" t="s">
        <v>169</v>
      </c>
      <c r="J110" s="81">
        <v>40</v>
      </c>
      <c r="K110" s="15" t="str">
        <f>J110&amp;"/"&amp;COUNTIF(J$7:J110,J110)</f>
        <v>40/2</v>
      </c>
      <c r="L110" s="21">
        <f>COUNTIF($J$7:J110,"&gt;0")</f>
        <v>104</v>
      </c>
    </row>
    <row r="111" spans="1:12">
      <c r="A111" s="13"/>
      <c r="B111" s="14"/>
      <c r="G111" s="81"/>
      <c r="H111" s="120"/>
      <c r="I111" s="128" t="s">
        <v>170</v>
      </c>
      <c r="J111" s="81">
        <v>41</v>
      </c>
      <c r="K111" s="15" t="str">
        <f>J111&amp;"/"&amp;COUNTIF(J$7:J111,J111)</f>
        <v>41/2</v>
      </c>
      <c r="L111" s="21">
        <f>COUNTIF($J$7:J111,"&gt;0")</f>
        <v>105</v>
      </c>
    </row>
    <row r="112" spans="1:12">
      <c r="A112" s="13"/>
      <c r="B112" s="17"/>
      <c r="G112" s="81"/>
      <c r="H112" s="120"/>
      <c r="I112" s="128" t="s">
        <v>171</v>
      </c>
      <c r="J112" s="81">
        <v>42</v>
      </c>
      <c r="K112" s="15" t="str">
        <f>J112&amp;"/"&amp;COUNTIF(J$7:J112,J112)</f>
        <v>42/2</v>
      </c>
      <c r="L112" s="21">
        <f>COUNTIF($J$7:J112,"&gt;0")</f>
        <v>106</v>
      </c>
    </row>
    <row r="113" spans="1:12">
      <c r="A113" s="13"/>
      <c r="B113" s="17"/>
      <c r="G113" s="81"/>
      <c r="H113" s="120"/>
      <c r="I113" s="128" t="s">
        <v>172</v>
      </c>
      <c r="J113" s="81">
        <v>43</v>
      </c>
      <c r="K113" s="15" t="str">
        <f>J113&amp;"/"&amp;COUNTIF(J$7:J113,J113)</f>
        <v>43/2</v>
      </c>
      <c r="L113" s="21">
        <f>COUNTIF($J$7:J113,"&gt;0")</f>
        <v>107</v>
      </c>
    </row>
    <row r="114" spans="1:12">
      <c r="A114" s="13"/>
      <c r="B114" s="17"/>
      <c r="G114" s="81"/>
      <c r="H114" s="120"/>
      <c r="I114" s="128" t="s">
        <v>173</v>
      </c>
      <c r="J114" s="81">
        <v>44</v>
      </c>
      <c r="K114" s="15" t="str">
        <f>J114&amp;"/"&amp;COUNTIF(J$7:J114,J114)</f>
        <v>44/2</v>
      </c>
      <c r="L114" s="21">
        <f>COUNTIF($J$7:J114,"&gt;0")</f>
        <v>108</v>
      </c>
    </row>
    <row r="115" spans="1:12">
      <c r="A115" s="13"/>
      <c r="B115" s="17"/>
      <c r="G115" s="81"/>
      <c r="H115" s="120"/>
      <c r="I115" s="128" t="s">
        <v>174</v>
      </c>
      <c r="J115" s="81">
        <v>45</v>
      </c>
      <c r="K115" s="15" t="str">
        <f>J115&amp;"/"&amp;COUNTIF(J$7:J115,J115)</f>
        <v>45/2</v>
      </c>
      <c r="L115" s="21">
        <f>COUNTIF($J$7:J115,"&gt;0")</f>
        <v>109</v>
      </c>
    </row>
    <row r="116" spans="1:12">
      <c r="A116" s="13"/>
      <c r="B116" s="17"/>
      <c r="G116" s="81"/>
      <c r="H116" s="120"/>
      <c r="I116" s="128" t="s">
        <v>175</v>
      </c>
      <c r="J116" s="81">
        <v>46</v>
      </c>
      <c r="K116" s="15" t="str">
        <f>J116&amp;"/"&amp;COUNTIF(J$7:J116,J116)</f>
        <v>46/2</v>
      </c>
      <c r="L116" s="21">
        <f>COUNTIF($J$7:J116,"&gt;0")</f>
        <v>110</v>
      </c>
    </row>
    <row r="117" spans="1:12">
      <c r="A117" s="13"/>
      <c r="B117" s="17"/>
      <c r="G117" s="81"/>
      <c r="H117" s="120"/>
      <c r="I117" s="128" t="s">
        <v>176</v>
      </c>
      <c r="J117" s="81">
        <v>47</v>
      </c>
      <c r="K117" s="15" t="str">
        <f>J117&amp;"/"&amp;COUNTIF(J$7:J117,J117)</f>
        <v>47/2</v>
      </c>
      <c r="L117" s="21">
        <f>COUNTIF($J$7:J117,"&gt;0")</f>
        <v>111</v>
      </c>
    </row>
    <row r="118" spans="1:12">
      <c r="A118" s="13"/>
      <c r="B118" s="17"/>
      <c r="G118" s="81"/>
      <c r="H118" s="120"/>
      <c r="I118" s="128" t="s">
        <v>177</v>
      </c>
      <c r="J118" s="81">
        <v>48</v>
      </c>
      <c r="K118" s="15" t="str">
        <f>J118&amp;"/"&amp;COUNTIF(J$7:J118,J118)</f>
        <v>48/2</v>
      </c>
      <c r="L118" s="21">
        <f>COUNTIF($J$7:J118,"&gt;0")</f>
        <v>112</v>
      </c>
    </row>
    <row r="119" spans="1:12">
      <c r="A119" s="13"/>
      <c r="B119" s="17"/>
      <c r="G119" s="81"/>
      <c r="H119" s="120"/>
      <c r="I119" s="128" t="s">
        <v>178</v>
      </c>
      <c r="J119" s="81">
        <v>49</v>
      </c>
      <c r="K119" s="15" t="str">
        <f>J119&amp;"/"&amp;COUNTIF(J$7:J119,J119)</f>
        <v>49/2</v>
      </c>
      <c r="L119" s="21">
        <f>COUNTIF($J$7:J119,"&gt;0")</f>
        <v>113</v>
      </c>
    </row>
    <row r="120" spans="1:12">
      <c r="A120" s="13"/>
      <c r="B120" s="17"/>
      <c r="G120" s="81"/>
      <c r="H120" s="120"/>
      <c r="I120" s="128" t="s">
        <v>179</v>
      </c>
      <c r="J120" s="81">
        <v>50</v>
      </c>
      <c r="K120" s="15" t="str">
        <f>J120&amp;"/"&amp;COUNTIF(J$7:J120,J120)</f>
        <v>50/2</v>
      </c>
      <c r="L120" s="21">
        <f>COUNTIF($J$7:J120,"&gt;0")</f>
        <v>114</v>
      </c>
    </row>
    <row r="121" spans="1:12">
      <c r="A121" s="13"/>
      <c r="B121" s="17"/>
      <c r="G121" s="81"/>
      <c r="H121" s="120"/>
      <c r="I121" s="128" t="s">
        <v>180</v>
      </c>
      <c r="J121" s="81">
        <v>51</v>
      </c>
      <c r="K121" s="15" t="str">
        <f>J121&amp;"/"&amp;COUNTIF(J$7:J121,J121)</f>
        <v>51/2</v>
      </c>
      <c r="L121" s="21">
        <f>COUNTIF($J$7:J121,"&gt;0")</f>
        <v>115</v>
      </c>
    </row>
    <row r="122" spans="1:12">
      <c r="A122" s="13"/>
      <c r="B122" s="17"/>
      <c r="G122" s="81"/>
      <c r="H122" s="120"/>
      <c r="I122" s="128" t="s">
        <v>181</v>
      </c>
      <c r="J122" s="81">
        <v>52</v>
      </c>
      <c r="K122" s="15" t="str">
        <f>J122&amp;"/"&amp;COUNTIF(J$7:J122,J122)</f>
        <v>52/2</v>
      </c>
      <c r="L122" s="21">
        <f>COUNTIF($J$7:J122,"&gt;0")</f>
        <v>116</v>
      </c>
    </row>
    <row r="123" spans="1:12">
      <c r="A123" s="13"/>
      <c r="B123" s="17"/>
      <c r="G123" s="81"/>
      <c r="H123" s="120"/>
      <c r="I123" s="128" t="s">
        <v>182</v>
      </c>
      <c r="J123" s="81">
        <v>53</v>
      </c>
      <c r="K123" s="15" t="str">
        <f>J123&amp;"/"&amp;COUNTIF(J$7:J123,J123)</f>
        <v>53/2</v>
      </c>
      <c r="L123" s="21">
        <f>COUNTIF($J$7:J123,"&gt;0")</f>
        <v>117</v>
      </c>
    </row>
    <row r="124" spans="1:12">
      <c r="A124" s="13"/>
      <c r="B124" s="17"/>
      <c r="G124" s="81"/>
      <c r="H124" s="120"/>
      <c r="I124" s="128" t="s">
        <v>183</v>
      </c>
      <c r="J124" s="81">
        <v>54</v>
      </c>
      <c r="K124" s="15" t="str">
        <f>J124&amp;"/"&amp;COUNTIF(J$7:J124,J124)</f>
        <v>54/2</v>
      </c>
      <c r="L124" s="21">
        <f>COUNTIF($J$7:J124,"&gt;0")</f>
        <v>118</v>
      </c>
    </row>
    <row r="125" spans="1:12">
      <c r="A125" s="13"/>
      <c r="B125" s="17"/>
      <c r="G125" s="81"/>
      <c r="H125" s="120"/>
      <c r="I125" s="128" t="s">
        <v>184</v>
      </c>
      <c r="J125" s="81">
        <v>55</v>
      </c>
      <c r="K125" s="15" t="str">
        <f>J125&amp;"/"&amp;COUNTIF(J$7:J125,J125)</f>
        <v>55/2</v>
      </c>
      <c r="L125" s="21">
        <f>COUNTIF($J$7:J125,"&gt;0")</f>
        <v>119</v>
      </c>
    </row>
    <row r="126" spans="1:12">
      <c r="A126" s="13"/>
      <c r="B126" s="17"/>
      <c r="G126" s="81"/>
      <c r="H126" s="120"/>
      <c r="I126" s="128" t="s">
        <v>185</v>
      </c>
      <c r="J126" s="81">
        <v>56</v>
      </c>
      <c r="K126" s="15" t="str">
        <f>J126&amp;"/"&amp;COUNTIF(J$7:J126,J126)</f>
        <v>56/2</v>
      </c>
      <c r="L126" s="21">
        <f>COUNTIF($J$7:J126,"&gt;0")</f>
        <v>120</v>
      </c>
    </row>
    <row r="127" spans="1:12">
      <c r="A127" s="13"/>
      <c r="B127" s="14"/>
      <c r="G127" s="81"/>
      <c r="H127" s="120"/>
      <c r="I127" s="128" t="s">
        <v>186</v>
      </c>
      <c r="J127" s="81">
        <v>57</v>
      </c>
      <c r="K127" s="15" t="str">
        <f>J127&amp;"/"&amp;COUNTIF(J$7:J127,J127)</f>
        <v>57/2</v>
      </c>
      <c r="L127" s="21">
        <f>COUNTIF($J$7:J127,"&gt;0")</f>
        <v>121</v>
      </c>
    </row>
    <row r="128" spans="1:12">
      <c r="A128" s="13"/>
      <c r="B128" s="14"/>
      <c r="G128" s="81"/>
      <c r="H128" s="120"/>
      <c r="I128" s="128" t="s">
        <v>187</v>
      </c>
      <c r="J128" s="81">
        <v>58</v>
      </c>
      <c r="K128" s="15" t="str">
        <f>J128&amp;"/"&amp;COUNTIF(J$7:J128,J128)</f>
        <v>58/2</v>
      </c>
      <c r="L128" s="21">
        <f>COUNTIF($J$7:J128,"&gt;0")</f>
        <v>122</v>
      </c>
    </row>
    <row r="129" spans="1:12">
      <c r="A129" s="13"/>
      <c r="B129" s="17"/>
      <c r="G129" s="81"/>
      <c r="H129" s="120"/>
      <c r="I129" s="128" t="s">
        <v>188</v>
      </c>
      <c r="J129" s="81">
        <v>59</v>
      </c>
      <c r="K129" s="15" t="str">
        <f>J129&amp;"/"&amp;COUNTIF(J$7:J129,J129)</f>
        <v>59/2</v>
      </c>
      <c r="L129" s="21">
        <f>COUNTIF($J$7:J129,"&gt;0")</f>
        <v>123</v>
      </c>
    </row>
    <row r="130" spans="1:12">
      <c r="A130" s="13"/>
      <c r="B130" s="17"/>
      <c r="G130" s="81"/>
      <c r="H130" s="120"/>
      <c r="I130" s="128" t="s">
        <v>189</v>
      </c>
      <c r="J130" s="81">
        <v>60</v>
      </c>
      <c r="K130" s="15" t="str">
        <f>J130&amp;"/"&amp;COUNTIF(J$7:J130,J130)</f>
        <v>60/2</v>
      </c>
      <c r="L130" s="21">
        <f>COUNTIF($J$7:J130,"&gt;0")</f>
        <v>124</v>
      </c>
    </row>
    <row r="131" spans="1:12">
      <c r="A131" s="13"/>
      <c r="B131" s="17"/>
      <c r="G131" s="81"/>
      <c r="H131" s="120"/>
      <c r="I131" s="128" t="s">
        <v>190</v>
      </c>
      <c r="J131" s="81">
        <v>61</v>
      </c>
      <c r="K131" s="15" t="str">
        <f>J131&amp;"/"&amp;COUNTIF(J$7:J131,J131)</f>
        <v>61/2</v>
      </c>
      <c r="L131" s="21">
        <f>COUNTIF($J$7:J131,"&gt;0")</f>
        <v>125</v>
      </c>
    </row>
    <row r="132" spans="1:12">
      <c r="A132" s="13"/>
      <c r="B132" s="17"/>
      <c r="G132" s="81"/>
      <c r="H132" s="120"/>
      <c r="I132" s="128" t="s">
        <v>191</v>
      </c>
      <c r="J132" s="81">
        <v>62</v>
      </c>
      <c r="K132" s="15" t="str">
        <f>J132&amp;"/"&amp;COUNTIF(J$7:J132,J132)</f>
        <v>62/2</v>
      </c>
      <c r="L132" s="21">
        <f>COUNTIF($J$7:J132,"&gt;0")</f>
        <v>126</v>
      </c>
    </row>
    <row r="133" spans="1:12">
      <c r="A133" s="13"/>
      <c r="B133" s="14"/>
      <c r="G133" s="81"/>
      <c r="H133" s="120"/>
      <c r="I133" s="128" t="s">
        <v>192</v>
      </c>
      <c r="J133" s="81">
        <v>63</v>
      </c>
      <c r="K133" s="15" t="str">
        <f>J133&amp;"/"&amp;COUNTIF(J$7:J133,J133)</f>
        <v>63/2</v>
      </c>
      <c r="L133" s="21">
        <f>COUNTIF($J$7:J133,"&gt;0")</f>
        <v>127</v>
      </c>
    </row>
    <row r="134" spans="1:12">
      <c r="A134" s="13"/>
      <c r="B134" s="14"/>
      <c r="G134" s="81"/>
      <c r="H134" s="120"/>
      <c r="I134" s="128" t="s">
        <v>193</v>
      </c>
      <c r="J134" s="81">
        <v>64</v>
      </c>
      <c r="K134" s="15" t="str">
        <f>J134&amp;"/"&amp;COUNTIF(J$7:J134,J134)</f>
        <v>64/2</v>
      </c>
      <c r="L134" s="21">
        <f>COUNTIF($J$7:J134,"&gt;0")</f>
        <v>128</v>
      </c>
    </row>
    <row r="135" spans="1:12">
      <c r="A135" s="13"/>
      <c r="B135" s="14"/>
      <c r="G135" s="81"/>
      <c r="H135" s="120"/>
      <c r="I135" s="158" t="s">
        <v>194</v>
      </c>
      <c r="J135" s="81">
        <v>1</v>
      </c>
      <c r="K135" s="15" t="str">
        <f>J135&amp;"/"&amp;COUNTIF(J$7:J135,J135)</f>
        <v>1/3</v>
      </c>
      <c r="L135" s="21">
        <f>COUNTIF($J$7:J135,"&gt;0")</f>
        <v>129</v>
      </c>
    </row>
    <row r="136" spans="1:12">
      <c r="A136" s="13"/>
      <c r="B136" s="14"/>
      <c r="G136" s="81"/>
      <c r="H136" s="120"/>
      <c r="I136" s="158" t="s">
        <v>195</v>
      </c>
      <c r="J136" s="81">
        <v>2</v>
      </c>
      <c r="K136" s="15" t="str">
        <f>J136&amp;"/"&amp;COUNTIF(J$7:J136,J136)</f>
        <v>2/3</v>
      </c>
      <c r="L136" s="21">
        <f>COUNTIF($J$7:J136,"&gt;0")</f>
        <v>130</v>
      </c>
    </row>
    <row r="137" spans="1:12">
      <c r="A137" s="13"/>
      <c r="B137" s="14"/>
      <c r="G137" s="81"/>
      <c r="H137" s="120"/>
      <c r="I137" s="158" t="s">
        <v>196</v>
      </c>
      <c r="J137" s="81">
        <v>3</v>
      </c>
      <c r="K137" s="15" t="str">
        <f>J137&amp;"/"&amp;COUNTIF(J$7:J137,J137)</f>
        <v>3/3</v>
      </c>
      <c r="L137" s="21">
        <f>COUNTIF($J$7:J137,"&gt;0")</f>
        <v>131</v>
      </c>
    </row>
    <row r="138" spans="1:12">
      <c r="A138" s="13"/>
      <c r="B138" s="14"/>
      <c r="G138" s="81"/>
      <c r="H138" s="120"/>
      <c r="I138" s="158" t="s">
        <v>197</v>
      </c>
      <c r="J138" s="81">
        <v>4</v>
      </c>
      <c r="K138" s="15" t="str">
        <f>J138&amp;"/"&amp;COUNTIF(J$7:J138,J138)</f>
        <v>4/3</v>
      </c>
      <c r="L138" s="21">
        <f>COUNTIF($J$7:J138,"&gt;0")</f>
        <v>132</v>
      </c>
    </row>
    <row r="139" spans="1:12">
      <c r="A139" s="13"/>
      <c r="B139" s="14"/>
      <c r="G139" s="81"/>
      <c r="H139" s="120"/>
      <c r="I139" s="158" t="s">
        <v>198</v>
      </c>
      <c r="J139" s="81">
        <v>5</v>
      </c>
      <c r="K139" s="15" t="str">
        <f>J139&amp;"/"&amp;COUNTIF(J$7:J139,J139)</f>
        <v>5/3</v>
      </c>
      <c r="L139" s="21">
        <f>COUNTIF($J$7:J139,"&gt;0")</f>
        <v>133</v>
      </c>
    </row>
    <row r="140" spans="1:12">
      <c r="A140" s="13"/>
      <c r="B140" s="14"/>
      <c r="G140" s="81"/>
      <c r="H140" s="120"/>
      <c r="I140" s="158" t="s">
        <v>199</v>
      </c>
      <c r="J140" s="81">
        <v>6</v>
      </c>
      <c r="K140" s="15" t="str">
        <f>J140&amp;"/"&amp;COUNTIF(J$7:J140,J140)</f>
        <v>6/3</v>
      </c>
      <c r="L140" s="21">
        <f>COUNTIF($J$7:J140,"&gt;0")</f>
        <v>134</v>
      </c>
    </row>
    <row r="141" spans="1:12">
      <c r="A141" s="13"/>
      <c r="B141" s="14"/>
      <c r="G141" s="81"/>
      <c r="H141" s="120"/>
      <c r="I141" s="158" t="s">
        <v>200</v>
      </c>
      <c r="J141" s="81">
        <v>7</v>
      </c>
      <c r="K141" s="15" t="str">
        <f>J141&amp;"/"&amp;COUNTIF(J$7:J141,J141)</f>
        <v>7/3</v>
      </c>
      <c r="L141" s="21">
        <f>COUNTIF($J$7:J141,"&gt;0")</f>
        <v>135</v>
      </c>
    </row>
    <row r="142" spans="1:12">
      <c r="A142" s="13"/>
      <c r="B142" s="14"/>
      <c r="G142" s="81"/>
      <c r="H142" s="120"/>
      <c r="I142" s="158" t="s">
        <v>201</v>
      </c>
      <c r="J142" s="81">
        <v>8</v>
      </c>
      <c r="K142" s="15" t="str">
        <f>J142&amp;"/"&amp;COUNTIF(J$7:J142,J142)</f>
        <v>8/3</v>
      </c>
      <c r="L142" s="21">
        <f>COUNTIF($J$7:J142,"&gt;0")</f>
        <v>136</v>
      </c>
    </row>
    <row r="143" spans="1:12">
      <c r="A143" s="13"/>
      <c r="B143" s="14"/>
      <c r="G143" s="81"/>
      <c r="H143" s="120"/>
      <c r="I143" s="158" t="s">
        <v>202</v>
      </c>
      <c r="J143" s="81">
        <v>9</v>
      </c>
      <c r="K143" s="15" t="str">
        <f>J143&amp;"/"&amp;COUNTIF(J$7:J143,J143)</f>
        <v>9/3</v>
      </c>
      <c r="L143" s="21">
        <f>COUNTIF($J$7:J143,"&gt;0")</f>
        <v>137</v>
      </c>
    </row>
    <row r="144" spans="1:12">
      <c r="A144" s="13"/>
      <c r="B144" s="14"/>
      <c r="G144" s="81"/>
      <c r="H144" s="120"/>
      <c r="I144" s="158" t="s">
        <v>203</v>
      </c>
      <c r="J144" s="81">
        <v>10</v>
      </c>
      <c r="K144" s="15" t="str">
        <f>J144&amp;"/"&amp;COUNTIF(J$7:J144,J144)</f>
        <v>10/3</v>
      </c>
      <c r="L144" s="21">
        <f>COUNTIF($J$7:J144,"&gt;0")</f>
        <v>138</v>
      </c>
    </row>
    <row r="145" spans="1:12">
      <c r="A145" s="13"/>
      <c r="B145" s="14"/>
      <c r="G145" s="81"/>
      <c r="H145" s="120"/>
      <c r="I145" s="158" t="s">
        <v>204</v>
      </c>
      <c r="J145" s="81">
        <v>11</v>
      </c>
      <c r="K145" s="15" t="str">
        <f>J145&amp;"/"&amp;COUNTIF(J$7:J145,J145)</f>
        <v>11/3</v>
      </c>
      <c r="L145" s="21">
        <f>COUNTIF($J$7:J145,"&gt;0")</f>
        <v>139</v>
      </c>
    </row>
    <row r="146" spans="1:12">
      <c r="A146" s="13"/>
      <c r="B146" s="14"/>
      <c r="G146" s="81"/>
      <c r="H146" s="120"/>
      <c r="I146" s="158" t="s">
        <v>205</v>
      </c>
      <c r="J146" s="81">
        <v>12</v>
      </c>
      <c r="K146" s="15" t="str">
        <f>J146&amp;"/"&amp;COUNTIF(J$7:J146,J146)</f>
        <v>12/3</v>
      </c>
      <c r="L146" s="21">
        <f>COUNTIF($J$7:J146,"&gt;0")</f>
        <v>140</v>
      </c>
    </row>
    <row r="147" spans="1:12">
      <c r="A147" s="13"/>
      <c r="B147" s="14"/>
      <c r="G147" s="81"/>
      <c r="H147" s="120"/>
      <c r="I147" s="158" t="s">
        <v>206</v>
      </c>
      <c r="J147" s="81">
        <v>13</v>
      </c>
      <c r="K147" s="15" t="str">
        <f>J147&amp;"/"&amp;COUNTIF(J$7:J147,J147)</f>
        <v>13/3</v>
      </c>
      <c r="L147" s="21">
        <f>COUNTIF($J$7:J147,"&gt;0")</f>
        <v>141</v>
      </c>
    </row>
    <row r="148" spans="1:12">
      <c r="A148" s="13"/>
      <c r="B148" s="14"/>
      <c r="G148" s="81"/>
      <c r="H148" s="120"/>
      <c r="I148" s="158" t="s">
        <v>207</v>
      </c>
      <c r="J148" s="81">
        <v>14</v>
      </c>
      <c r="K148" s="15" t="str">
        <f>J148&amp;"/"&amp;COUNTIF(J$7:J148,J148)</f>
        <v>14/3</v>
      </c>
      <c r="L148" s="21">
        <f>COUNTIF($J$7:J148,"&gt;0")</f>
        <v>142</v>
      </c>
    </row>
    <row r="149" spans="1:12">
      <c r="A149" s="13"/>
      <c r="B149" s="14"/>
      <c r="G149" s="81"/>
      <c r="H149" s="120"/>
      <c r="I149" s="158" t="s">
        <v>208</v>
      </c>
      <c r="J149" s="81">
        <v>15</v>
      </c>
      <c r="K149" s="15" t="str">
        <f>J149&amp;"/"&amp;COUNTIF(J$7:J149,J149)</f>
        <v>15/3</v>
      </c>
      <c r="L149" s="21">
        <f>COUNTIF($J$7:J149,"&gt;0")</f>
        <v>143</v>
      </c>
    </row>
    <row r="150" spans="1:12">
      <c r="A150" s="13"/>
      <c r="B150" s="14"/>
      <c r="G150" s="81"/>
      <c r="H150" s="120"/>
      <c r="I150" s="158" t="s">
        <v>209</v>
      </c>
      <c r="J150" s="81">
        <v>16</v>
      </c>
      <c r="K150" s="15" t="str">
        <f>J150&amp;"/"&amp;COUNTIF(J$7:J150,J150)</f>
        <v>16/3</v>
      </c>
      <c r="L150" s="21">
        <f>COUNTIF($J$7:J150,"&gt;0")</f>
        <v>144</v>
      </c>
    </row>
    <row r="151" spans="1:12">
      <c r="A151" s="13"/>
      <c r="B151" s="14"/>
      <c r="G151" s="81"/>
      <c r="H151" s="120"/>
      <c r="I151" s="158" t="s">
        <v>210</v>
      </c>
      <c r="J151" s="81">
        <v>17</v>
      </c>
      <c r="K151" s="15" t="str">
        <f>J151&amp;"/"&amp;COUNTIF(J$7:J151,J151)</f>
        <v>17/3</v>
      </c>
      <c r="L151" s="21">
        <f>COUNTIF($J$7:J151,"&gt;0")</f>
        <v>145</v>
      </c>
    </row>
    <row r="152" spans="1:12">
      <c r="A152" s="13"/>
      <c r="B152" s="14"/>
      <c r="G152" s="81"/>
      <c r="H152" s="120"/>
      <c r="I152" s="158" t="s">
        <v>211</v>
      </c>
      <c r="J152" s="81">
        <v>18</v>
      </c>
      <c r="K152" s="15" t="str">
        <f>J152&amp;"/"&amp;COUNTIF(J$7:J152,J152)</f>
        <v>18/3</v>
      </c>
      <c r="L152" s="21">
        <f>COUNTIF($J$7:J152,"&gt;0")</f>
        <v>146</v>
      </c>
    </row>
    <row r="153" spans="1:12">
      <c r="A153" s="13"/>
      <c r="B153" s="14"/>
      <c r="G153" s="81"/>
      <c r="H153" s="120"/>
      <c r="I153" s="158" t="s">
        <v>212</v>
      </c>
      <c r="J153" s="81">
        <v>19</v>
      </c>
      <c r="K153" s="15" t="str">
        <f>J153&amp;"/"&amp;COUNTIF(J$7:J153,J153)</f>
        <v>19/3</v>
      </c>
      <c r="L153" s="21">
        <f>COUNTIF($J$7:J153,"&gt;0")</f>
        <v>147</v>
      </c>
    </row>
    <row r="154" spans="1:12">
      <c r="A154" s="13"/>
      <c r="B154" s="14"/>
      <c r="G154" s="81"/>
      <c r="H154" s="120"/>
      <c r="I154" s="158" t="s">
        <v>213</v>
      </c>
      <c r="J154" s="81">
        <v>20</v>
      </c>
      <c r="K154" s="15" t="str">
        <f>J154&amp;"/"&amp;COUNTIF(J$7:J154,J154)</f>
        <v>20/3</v>
      </c>
      <c r="L154" s="21">
        <f>COUNTIF($J$7:J154,"&gt;0")</f>
        <v>148</v>
      </c>
    </row>
    <row r="155" spans="1:12">
      <c r="A155" s="13"/>
      <c r="B155" s="14"/>
      <c r="G155" s="81"/>
      <c r="H155" s="120"/>
      <c r="I155" s="158" t="s">
        <v>214</v>
      </c>
      <c r="J155" s="81">
        <v>21</v>
      </c>
      <c r="K155" s="15" t="str">
        <f>J155&amp;"/"&amp;COUNTIF(J$7:J155,J155)</f>
        <v>21/3</v>
      </c>
      <c r="L155" s="21">
        <f>COUNTIF($J$7:J155,"&gt;0")</f>
        <v>149</v>
      </c>
    </row>
    <row r="156" spans="1:12">
      <c r="A156" s="13"/>
      <c r="B156" s="14"/>
      <c r="G156" s="81"/>
      <c r="H156" s="120"/>
      <c r="I156" s="158" t="s">
        <v>215</v>
      </c>
      <c r="J156" s="81">
        <v>22</v>
      </c>
      <c r="K156" s="15" t="str">
        <f>J156&amp;"/"&amp;COUNTIF(J$7:J156,J156)</f>
        <v>22/3</v>
      </c>
      <c r="L156" s="21">
        <f>COUNTIF($J$7:J156,"&gt;0")</f>
        <v>150</v>
      </c>
    </row>
    <row r="157" spans="1:12">
      <c r="A157" s="13"/>
      <c r="B157" s="14"/>
      <c r="G157" s="81"/>
      <c r="H157" s="120"/>
      <c r="I157" s="158" t="s">
        <v>216</v>
      </c>
      <c r="J157" s="81">
        <v>23</v>
      </c>
      <c r="K157" s="15" t="str">
        <f>J157&amp;"/"&amp;COUNTIF(J$7:J157,J157)</f>
        <v>23/3</v>
      </c>
      <c r="L157" s="21">
        <f>COUNTIF($J$7:J157,"&gt;0")</f>
        <v>151</v>
      </c>
    </row>
    <row r="158" spans="1:12">
      <c r="A158" s="13"/>
      <c r="B158" s="14"/>
      <c r="G158" s="81"/>
      <c r="H158" s="120"/>
      <c r="I158" s="158" t="s">
        <v>217</v>
      </c>
      <c r="J158" s="81">
        <v>24</v>
      </c>
      <c r="K158" s="15" t="str">
        <f>J158&amp;"/"&amp;COUNTIF(J$7:J158,J158)</f>
        <v>24/3</v>
      </c>
      <c r="L158" s="21">
        <f>COUNTIF($J$7:J158,"&gt;0")</f>
        <v>152</v>
      </c>
    </row>
    <row r="159" spans="1:12">
      <c r="A159" s="13"/>
      <c r="B159" s="14"/>
      <c r="G159" s="81"/>
      <c r="H159" s="120"/>
      <c r="I159" s="158" t="s">
        <v>218</v>
      </c>
      <c r="J159" s="81">
        <v>25</v>
      </c>
      <c r="K159" s="15" t="str">
        <f>J159&amp;"/"&amp;COUNTIF(J$7:J159,J159)</f>
        <v>25/3</v>
      </c>
      <c r="L159" s="21">
        <f>COUNTIF($J$7:J159,"&gt;0")</f>
        <v>153</v>
      </c>
    </row>
    <row r="160" spans="1:12">
      <c r="A160" s="13"/>
      <c r="B160" s="14"/>
      <c r="G160" s="81"/>
      <c r="H160" s="120"/>
      <c r="I160" s="158" t="s">
        <v>219</v>
      </c>
      <c r="J160" s="81">
        <v>26</v>
      </c>
      <c r="K160" s="15" t="str">
        <f>J160&amp;"/"&amp;COUNTIF(J$7:J160,J160)</f>
        <v>26/3</v>
      </c>
      <c r="L160" s="21">
        <f>COUNTIF($J$7:J160,"&gt;0")</f>
        <v>154</v>
      </c>
    </row>
    <row r="161" spans="1:12">
      <c r="A161" s="13"/>
      <c r="B161" s="14"/>
      <c r="G161" s="81"/>
      <c r="H161" s="120"/>
      <c r="I161" s="158" t="s">
        <v>220</v>
      </c>
      <c r="J161" s="81">
        <v>27</v>
      </c>
      <c r="K161" s="15" t="str">
        <f>J161&amp;"/"&amp;COUNTIF(J$7:J161,J161)</f>
        <v>27/3</v>
      </c>
      <c r="L161" s="21">
        <f>COUNTIF($J$7:J161,"&gt;0")</f>
        <v>155</v>
      </c>
    </row>
    <row r="162" spans="1:12">
      <c r="A162" s="13"/>
      <c r="B162" s="14"/>
      <c r="G162" s="81"/>
      <c r="H162" s="120"/>
      <c r="I162" s="158" t="s">
        <v>221</v>
      </c>
      <c r="J162" s="81">
        <v>28</v>
      </c>
      <c r="K162" s="15" t="str">
        <f>J162&amp;"/"&amp;COUNTIF(J$7:J162,J162)</f>
        <v>28/3</v>
      </c>
      <c r="L162" s="21">
        <f>COUNTIF($J$7:J162,"&gt;0")</f>
        <v>156</v>
      </c>
    </row>
    <row r="163" spans="1:12">
      <c r="A163" s="13"/>
      <c r="B163" s="14"/>
      <c r="G163" s="81"/>
      <c r="H163" s="120"/>
      <c r="I163" s="158" t="s">
        <v>222</v>
      </c>
      <c r="J163" s="81">
        <v>29</v>
      </c>
      <c r="K163" s="15" t="str">
        <f>J163&amp;"/"&amp;COUNTIF(J$7:J163,J163)</f>
        <v>29/3</v>
      </c>
      <c r="L163" s="21">
        <f>COUNTIF($J$7:J163,"&gt;0")</f>
        <v>157</v>
      </c>
    </row>
    <row r="164" spans="1:12">
      <c r="A164" s="13"/>
      <c r="B164" s="14"/>
      <c r="G164" s="81"/>
      <c r="H164" s="120"/>
      <c r="I164" s="158" t="s">
        <v>223</v>
      </c>
      <c r="J164" s="81">
        <v>30</v>
      </c>
      <c r="K164" s="15" t="str">
        <f>J164&amp;"/"&amp;COUNTIF(J$7:J164,J164)</f>
        <v>30/3</v>
      </c>
      <c r="L164" s="21">
        <f>COUNTIF($J$7:J164,"&gt;0")</f>
        <v>158</v>
      </c>
    </row>
    <row r="165" spans="1:12">
      <c r="A165" s="13"/>
      <c r="B165" s="14"/>
      <c r="G165" s="81"/>
      <c r="H165" s="120"/>
      <c r="I165" s="158" t="s">
        <v>224</v>
      </c>
      <c r="J165" s="81">
        <v>31</v>
      </c>
      <c r="K165" s="15" t="str">
        <f>J165&amp;"/"&amp;COUNTIF(J$7:J165,J165)</f>
        <v>31/3</v>
      </c>
      <c r="L165" s="21">
        <f>COUNTIF($J$7:J165,"&gt;0")</f>
        <v>159</v>
      </c>
    </row>
    <row r="166" spans="1:12">
      <c r="A166" s="13"/>
      <c r="B166" s="14"/>
      <c r="G166" s="81"/>
      <c r="H166" s="120"/>
      <c r="I166" s="158" t="s">
        <v>225</v>
      </c>
      <c r="J166" s="81">
        <v>32</v>
      </c>
      <c r="K166" s="15" t="str">
        <f>J166&amp;"/"&amp;COUNTIF(J$7:J166,J166)</f>
        <v>32/3</v>
      </c>
      <c r="L166" s="21">
        <f>COUNTIF($J$7:J166,"&gt;0")</f>
        <v>160</v>
      </c>
    </row>
    <row r="167" spans="1:12">
      <c r="A167" s="13"/>
      <c r="B167" s="14"/>
      <c r="G167" s="81"/>
      <c r="H167" s="120"/>
      <c r="I167" s="158" t="s">
        <v>226</v>
      </c>
      <c r="J167" s="81">
        <v>33</v>
      </c>
      <c r="K167" s="15" t="str">
        <f>J167&amp;"/"&amp;COUNTIF(J$7:J167,J167)</f>
        <v>33/3</v>
      </c>
      <c r="L167" s="21">
        <f>COUNTIF($J$7:J167,"&gt;0")</f>
        <v>161</v>
      </c>
    </row>
    <row r="168" spans="1:12">
      <c r="A168" s="13"/>
      <c r="B168" s="14"/>
      <c r="G168" s="81"/>
      <c r="H168" s="120"/>
      <c r="I168" s="158" t="s">
        <v>227</v>
      </c>
      <c r="J168" s="81">
        <v>34</v>
      </c>
      <c r="K168" s="15" t="str">
        <f>J168&amp;"/"&amp;COUNTIF(J$7:J168,J168)</f>
        <v>34/3</v>
      </c>
      <c r="L168" s="21">
        <f>COUNTIF($J$7:J168,"&gt;0")</f>
        <v>162</v>
      </c>
    </row>
    <row r="169" spans="1:12">
      <c r="A169" s="13"/>
      <c r="B169" s="14"/>
      <c r="G169" s="81"/>
      <c r="H169" s="120"/>
      <c r="I169" s="158" t="s">
        <v>228</v>
      </c>
      <c r="J169" s="81">
        <v>35</v>
      </c>
      <c r="K169" s="15" t="str">
        <f>J169&amp;"/"&amp;COUNTIF(J$7:J169,J169)</f>
        <v>35/3</v>
      </c>
      <c r="L169" s="21">
        <f>COUNTIF($J$7:J169,"&gt;0")</f>
        <v>163</v>
      </c>
    </row>
    <row r="170" spans="1:12">
      <c r="A170" s="13"/>
      <c r="B170" s="14"/>
      <c r="G170" s="81"/>
      <c r="H170" s="120"/>
      <c r="I170" s="158" t="s">
        <v>229</v>
      </c>
      <c r="J170" s="81">
        <v>36</v>
      </c>
      <c r="K170" s="15" t="str">
        <f>J170&amp;"/"&amp;COUNTIF(J$7:J170,J170)</f>
        <v>36/3</v>
      </c>
      <c r="L170" s="21">
        <f>COUNTIF($J$7:J170,"&gt;0")</f>
        <v>164</v>
      </c>
    </row>
    <row r="171" spans="1:12">
      <c r="A171" s="13"/>
      <c r="B171" s="14"/>
      <c r="G171" s="81"/>
      <c r="H171" s="120"/>
      <c r="I171" s="158" t="s">
        <v>230</v>
      </c>
      <c r="J171" s="81">
        <v>37</v>
      </c>
      <c r="K171" s="15" t="str">
        <f>J171&amp;"/"&amp;COUNTIF(J$7:J171,J171)</f>
        <v>37/3</v>
      </c>
      <c r="L171" s="21">
        <f>COUNTIF($J$7:J171,"&gt;0")</f>
        <v>165</v>
      </c>
    </row>
    <row r="172" spans="1:12">
      <c r="A172" s="13"/>
      <c r="B172" s="14"/>
      <c r="G172" s="81"/>
      <c r="H172" s="120"/>
      <c r="I172" s="158" t="s">
        <v>231</v>
      </c>
      <c r="J172" s="81">
        <v>38</v>
      </c>
      <c r="K172" s="15" t="str">
        <f>J172&amp;"/"&amp;COUNTIF(J$7:J172,J172)</f>
        <v>38/3</v>
      </c>
      <c r="L172" s="21">
        <f>COUNTIF($J$7:J172,"&gt;0")</f>
        <v>166</v>
      </c>
    </row>
    <row r="173" spans="1:12">
      <c r="A173" s="13"/>
      <c r="B173" s="14"/>
      <c r="G173" s="81"/>
      <c r="H173" s="120"/>
      <c r="I173" s="158" t="s">
        <v>232</v>
      </c>
      <c r="J173" s="81">
        <v>39</v>
      </c>
      <c r="K173" s="15" t="str">
        <f>J173&amp;"/"&amp;COUNTIF(J$7:J173,J173)</f>
        <v>39/3</v>
      </c>
      <c r="L173" s="21">
        <f>COUNTIF($J$7:J173,"&gt;0")</f>
        <v>167</v>
      </c>
    </row>
    <row r="174" spans="1:12">
      <c r="A174" s="13"/>
      <c r="B174" s="14"/>
      <c r="G174" s="81"/>
      <c r="H174" s="120"/>
      <c r="I174" s="158" t="s">
        <v>233</v>
      </c>
      <c r="J174" s="81">
        <v>40</v>
      </c>
      <c r="K174" s="15" t="str">
        <f>J174&amp;"/"&amp;COUNTIF(J$7:J174,J174)</f>
        <v>40/3</v>
      </c>
      <c r="L174" s="21">
        <f>COUNTIF($J$7:J174,"&gt;0")</f>
        <v>168</v>
      </c>
    </row>
    <row r="175" spans="1:12">
      <c r="A175" s="13"/>
      <c r="B175" s="14"/>
      <c r="G175" s="81"/>
      <c r="H175" s="120"/>
      <c r="I175" s="158" t="s">
        <v>234</v>
      </c>
      <c r="J175" s="81">
        <v>41</v>
      </c>
      <c r="K175" s="15" t="str">
        <f>J175&amp;"/"&amp;COUNTIF(J$7:J175,J175)</f>
        <v>41/3</v>
      </c>
      <c r="L175" s="21">
        <f>COUNTIF($J$7:J175,"&gt;0")</f>
        <v>169</v>
      </c>
    </row>
    <row r="176" spans="1:12">
      <c r="A176" s="13"/>
      <c r="B176" s="14"/>
      <c r="G176" s="81"/>
      <c r="H176" s="120"/>
      <c r="I176" s="158" t="s">
        <v>235</v>
      </c>
      <c r="J176" s="81">
        <v>42</v>
      </c>
      <c r="K176" s="15" t="str">
        <f>J176&amp;"/"&amp;COUNTIF(J$7:J176,J176)</f>
        <v>42/3</v>
      </c>
      <c r="L176" s="21">
        <f>COUNTIF($J$7:J176,"&gt;0")</f>
        <v>170</v>
      </c>
    </row>
    <row r="177" spans="1:12">
      <c r="A177" s="13"/>
      <c r="B177" s="14"/>
      <c r="G177" s="81"/>
      <c r="H177" s="120"/>
      <c r="I177" s="158" t="s">
        <v>236</v>
      </c>
      <c r="J177" s="81">
        <v>43</v>
      </c>
      <c r="K177" s="15" t="str">
        <f>J177&amp;"/"&amp;COUNTIF(J$7:J177,J177)</f>
        <v>43/3</v>
      </c>
      <c r="L177" s="21">
        <f>COUNTIF($J$7:J177,"&gt;0")</f>
        <v>171</v>
      </c>
    </row>
    <row r="178" spans="1:12">
      <c r="A178" s="13"/>
      <c r="B178" s="14"/>
      <c r="G178" s="81"/>
      <c r="H178" s="120"/>
      <c r="I178" s="158" t="s">
        <v>237</v>
      </c>
      <c r="J178" s="81">
        <v>44</v>
      </c>
      <c r="K178" s="15" t="str">
        <f>J178&amp;"/"&amp;COUNTIF(J$7:J178,J178)</f>
        <v>44/3</v>
      </c>
      <c r="L178" s="21">
        <f>COUNTIF($J$7:J178,"&gt;0")</f>
        <v>172</v>
      </c>
    </row>
    <row r="179" spans="1:12">
      <c r="A179" s="13"/>
      <c r="B179" s="14"/>
      <c r="G179" s="81"/>
      <c r="H179" s="120"/>
      <c r="I179" s="158" t="s">
        <v>238</v>
      </c>
      <c r="J179" s="81">
        <v>45</v>
      </c>
      <c r="K179" s="15" t="str">
        <f>J179&amp;"/"&amp;COUNTIF(J$7:J179,J179)</f>
        <v>45/3</v>
      </c>
      <c r="L179" s="21">
        <f>COUNTIF($J$7:J179,"&gt;0")</f>
        <v>173</v>
      </c>
    </row>
    <row r="180" spans="1:12">
      <c r="A180" s="13"/>
      <c r="B180" s="14"/>
      <c r="G180" s="81"/>
      <c r="H180" s="120"/>
      <c r="I180" s="158" t="s">
        <v>239</v>
      </c>
      <c r="J180" s="81">
        <v>46</v>
      </c>
      <c r="K180" s="15" t="str">
        <f>J180&amp;"/"&amp;COUNTIF(J$7:J180,J180)</f>
        <v>46/3</v>
      </c>
      <c r="L180" s="21">
        <f>COUNTIF($J$7:J180,"&gt;0")</f>
        <v>174</v>
      </c>
    </row>
    <row r="181" spans="1:12">
      <c r="A181" s="13"/>
      <c r="B181" s="14"/>
      <c r="G181" s="81"/>
      <c r="H181" s="120"/>
      <c r="I181" s="158" t="s">
        <v>240</v>
      </c>
      <c r="J181" s="81">
        <v>47</v>
      </c>
      <c r="K181" s="15" t="str">
        <f>J181&amp;"/"&amp;COUNTIF(J$7:J181,J181)</f>
        <v>47/3</v>
      </c>
      <c r="L181" s="21">
        <f>COUNTIF($J$7:J181,"&gt;0")</f>
        <v>175</v>
      </c>
    </row>
    <row r="182" spans="1:12">
      <c r="A182" s="13"/>
      <c r="B182" s="14"/>
      <c r="G182" s="81"/>
      <c r="H182" s="120"/>
      <c r="I182" s="158" t="s">
        <v>241</v>
      </c>
      <c r="J182" s="81">
        <v>48</v>
      </c>
      <c r="K182" s="15" t="str">
        <f>J182&amp;"/"&amp;COUNTIF(J$7:J182,J182)</f>
        <v>48/3</v>
      </c>
      <c r="L182" s="21">
        <f>COUNTIF($J$7:J182,"&gt;0")</f>
        <v>176</v>
      </c>
    </row>
    <row r="183" spans="1:12">
      <c r="A183" s="13"/>
      <c r="B183" s="14"/>
      <c r="G183" s="81"/>
      <c r="H183" s="120"/>
      <c r="I183" s="158" t="s">
        <v>242</v>
      </c>
      <c r="J183" s="81">
        <v>49</v>
      </c>
      <c r="K183" s="15" t="str">
        <f>J183&amp;"/"&amp;COUNTIF(J$7:J183,J183)</f>
        <v>49/3</v>
      </c>
      <c r="L183" s="21">
        <f>COUNTIF($J$7:J183,"&gt;0")</f>
        <v>177</v>
      </c>
    </row>
    <row r="184" spans="1:12">
      <c r="A184" s="13"/>
      <c r="B184" s="14"/>
      <c r="G184" s="81"/>
      <c r="H184" s="120"/>
      <c r="I184" s="158" t="s">
        <v>243</v>
      </c>
      <c r="J184" s="81">
        <v>50</v>
      </c>
      <c r="K184" s="15" t="str">
        <f>J184&amp;"/"&amp;COUNTIF(J$7:J184,J184)</f>
        <v>50/3</v>
      </c>
      <c r="L184" s="21">
        <f>COUNTIF($J$7:J184,"&gt;0")</f>
        <v>178</v>
      </c>
    </row>
    <row r="185" spans="1:12">
      <c r="A185" s="13"/>
      <c r="B185" s="14"/>
      <c r="G185" s="81"/>
      <c r="H185" s="120"/>
      <c r="I185" s="158" t="s">
        <v>244</v>
      </c>
      <c r="J185" s="81">
        <v>51</v>
      </c>
      <c r="K185" s="15" t="str">
        <f>J185&amp;"/"&amp;COUNTIF(J$7:J185,J185)</f>
        <v>51/3</v>
      </c>
      <c r="L185" s="21">
        <f>COUNTIF($J$7:J185,"&gt;0")</f>
        <v>179</v>
      </c>
    </row>
    <row r="186" spans="1:12">
      <c r="A186" s="13"/>
      <c r="B186" s="14"/>
      <c r="G186" s="81"/>
      <c r="H186" s="120"/>
      <c r="I186" s="158" t="s">
        <v>245</v>
      </c>
      <c r="J186" s="81">
        <v>52</v>
      </c>
      <c r="K186" s="15" t="str">
        <f>J186&amp;"/"&amp;COUNTIF(J$7:J186,J186)</f>
        <v>52/3</v>
      </c>
      <c r="L186" s="21">
        <f>COUNTIF($J$7:J186,"&gt;0")</f>
        <v>180</v>
      </c>
    </row>
    <row r="187" spans="1:12">
      <c r="A187" s="13"/>
      <c r="B187" s="14"/>
      <c r="G187" s="81"/>
      <c r="H187" s="120"/>
      <c r="I187" s="158" t="s">
        <v>246</v>
      </c>
      <c r="J187" s="81">
        <v>53</v>
      </c>
      <c r="K187" s="15" t="str">
        <f>J187&amp;"/"&amp;COUNTIF(J$7:J187,J187)</f>
        <v>53/3</v>
      </c>
      <c r="L187" s="21">
        <f>COUNTIF($J$7:J187,"&gt;0")</f>
        <v>181</v>
      </c>
    </row>
    <row r="188" spans="1:12">
      <c r="A188" s="13"/>
      <c r="B188" s="14"/>
      <c r="G188" s="81"/>
      <c r="H188" s="120"/>
      <c r="I188" s="158" t="s">
        <v>247</v>
      </c>
      <c r="J188" s="81">
        <v>54</v>
      </c>
      <c r="K188" s="15" t="str">
        <f>J188&amp;"/"&amp;COUNTIF(J$7:J188,J188)</f>
        <v>54/3</v>
      </c>
      <c r="L188" s="21">
        <f>COUNTIF($J$7:J188,"&gt;0")</f>
        <v>182</v>
      </c>
    </row>
    <row r="189" spans="1:12">
      <c r="A189" s="13"/>
      <c r="B189" s="14"/>
      <c r="G189" s="81"/>
      <c r="H189" s="120"/>
      <c r="I189" s="158" t="s">
        <v>248</v>
      </c>
      <c r="J189" s="81">
        <v>55</v>
      </c>
      <c r="K189" s="15" t="str">
        <f>J189&amp;"/"&amp;COUNTIF(J$7:J189,J189)</f>
        <v>55/3</v>
      </c>
      <c r="L189" s="21">
        <f>COUNTIF($J$7:J189,"&gt;0")</f>
        <v>183</v>
      </c>
    </row>
    <row r="190" spans="1:12">
      <c r="A190" s="13"/>
      <c r="B190" s="14"/>
      <c r="G190" s="81"/>
      <c r="H190" s="120"/>
      <c r="I190" s="158" t="s">
        <v>249</v>
      </c>
      <c r="J190" s="81">
        <v>56</v>
      </c>
      <c r="K190" s="15" t="str">
        <f>J190&amp;"/"&amp;COUNTIF(J$7:J190,J190)</f>
        <v>56/3</v>
      </c>
      <c r="L190" s="21">
        <f>COUNTIF($J$7:J190,"&gt;0")</f>
        <v>184</v>
      </c>
    </row>
    <row r="191" spans="1:12">
      <c r="A191" s="13"/>
      <c r="B191" s="14"/>
      <c r="G191" s="81"/>
      <c r="H191" s="120"/>
      <c r="I191" s="158" t="s">
        <v>250</v>
      </c>
      <c r="J191" s="81">
        <v>57</v>
      </c>
      <c r="K191" s="15" t="str">
        <f>J191&amp;"/"&amp;COUNTIF(J$7:J191,J191)</f>
        <v>57/3</v>
      </c>
      <c r="L191" s="21">
        <f>COUNTIF($J$7:J191,"&gt;0")</f>
        <v>185</v>
      </c>
    </row>
    <row r="192" spans="1:12">
      <c r="A192" s="13"/>
      <c r="B192" s="14"/>
      <c r="G192" s="81"/>
      <c r="H192" s="120"/>
      <c r="I192" s="158" t="s">
        <v>251</v>
      </c>
      <c r="J192" s="81">
        <v>58</v>
      </c>
      <c r="K192" s="15" t="str">
        <f>J192&amp;"/"&amp;COUNTIF(J$7:J192,J192)</f>
        <v>58/3</v>
      </c>
      <c r="L192" s="21">
        <f>COUNTIF($J$7:J192,"&gt;0")</f>
        <v>186</v>
      </c>
    </row>
    <row r="193" spans="1:12">
      <c r="A193" s="13"/>
      <c r="B193" s="14"/>
      <c r="G193" s="81"/>
      <c r="H193" s="120"/>
      <c r="I193" s="158" t="s">
        <v>252</v>
      </c>
      <c r="J193" s="81">
        <v>59</v>
      </c>
      <c r="K193" s="15" t="str">
        <f>J193&amp;"/"&amp;COUNTIF(J$7:J193,J193)</f>
        <v>59/3</v>
      </c>
      <c r="L193" s="21">
        <f>COUNTIF($J$7:J193,"&gt;0")</f>
        <v>187</v>
      </c>
    </row>
    <row r="194" spans="1:12">
      <c r="A194" s="13"/>
      <c r="B194" s="14"/>
      <c r="G194" s="81"/>
      <c r="H194" s="120"/>
      <c r="I194" s="158" t="s">
        <v>253</v>
      </c>
      <c r="J194" s="81">
        <v>60</v>
      </c>
      <c r="K194" s="15" t="str">
        <f>J194&amp;"/"&amp;COUNTIF(J$7:J194,J194)</f>
        <v>60/3</v>
      </c>
      <c r="L194" s="21">
        <f>COUNTIF($J$7:J194,"&gt;0")</f>
        <v>188</v>
      </c>
    </row>
    <row r="195" spans="1:12">
      <c r="A195" s="13"/>
      <c r="B195" s="14"/>
      <c r="G195" s="81"/>
      <c r="H195" s="120"/>
      <c r="I195" s="158" t="s">
        <v>254</v>
      </c>
      <c r="J195" s="81">
        <v>61</v>
      </c>
      <c r="K195" s="15" t="str">
        <f>J195&amp;"/"&amp;COUNTIF(J$7:J195,J195)</f>
        <v>61/3</v>
      </c>
      <c r="L195" s="21">
        <f>COUNTIF($J$7:J195,"&gt;0")</f>
        <v>189</v>
      </c>
    </row>
    <row r="196" spans="1:12">
      <c r="A196" s="13"/>
      <c r="B196" s="14"/>
      <c r="G196" s="81"/>
      <c r="H196" s="120"/>
      <c r="I196" s="158" t="s">
        <v>255</v>
      </c>
      <c r="J196" s="81">
        <v>62</v>
      </c>
      <c r="K196" s="15" t="str">
        <f>J196&amp;"/"&amp;COUNTIF(J$7:J196,J196)</f>
        <v>62/3</v>
      </c>
      <c r="L196" s="21">
        <f>COUNTIF($J$7:J196,"&gt;0")</f>
        <v>190</v>
      </c>
    </row>
    <row r="197" spans="1:12">
      <c r="A197" s="13"/>
      <c r="B197" s="14"/>
      <c r="G197" s="81"/>
      <c r="H197" s="120"/>
      <c r="I197" s="158" t="s">
        <v>256</v>
      </c>
      <c r="J197" s="81">
        <v>63</v>
      </c>
      <c r="K197" s="15" t="str">
        <f>J197&amp;"/"&amp;COUNTIF(J$7:J197,J197)</f>
        <v>63/3</v>
      </c>
      <c r="L197" s="21">
        <f>COUNTIF($J$7:J197,"&gt;0")</f>
        <v>191</v>
      </c>
    </row>
    <row r="198" spans="1:12">
      <c r="A198" s="13"/>
      <c r="B198" s="14"/>
      <c r="G198" s="81"/>
      <c r="H198" s="120"/>
      <c r="I198" s="158" t="s">
        <v>257</v>
      </c>
      <c r="J198" s="81">
        <v>64</v>
      </c>
      <c r="K198" s="15" t="str">
        <f>J198&amp;"/"&amp;COUNTIF(J$7:J198,J198)</f>
        <v>64/3</v>
      </c>
      <c r="L198" s="21">
        <f>COUNTIF($J$7:J198,"&gt;0")</f>
        <v>192</v>
      </c>
    </row>
    <row r="199" spans="1:12">
      <c r="A199" s="18"/>
      <c r="B199" s="19"/>
      <c r="I199" s="3"/>
    </row>
    <row r="200" spans="1:12">
      <c r="A200" s="18"/>
      <c r="B200" s="19"/>
      <c r="H200" s="22">
        <f>COUNTIF(H7:H198,1)</f>
        <v>0</v>
      </c>
      <c r="I200" s="3"/>
    </row>
    <row r="201" spans="1:12">
      <c r="A201" s="18"/>
      <c r="B201" s="19"/>
      <c r="I201" s="3"/>
    </row>
    <row r="202" spans="1:12">
      <c r="A202" s="18"/>
      <c r="B202" s="19"/>
      <c r="I202" s="3"/>
    </row>
    <row r="203" spans="1:12">
      <c r="A203" s="18"/>
      <c r="B203" s="19"/>
      <c r="I203" s="3"/>
    </row>
    <row r="204" spans="1:12">
      <c r="A204" s="18"/>
      <c r="B204" s="19"/>
      <c r="I204" s="3"/>
    </row>
    <row r="205" spans="1:12">
      <c r="A205" s="18"/>
      <c r="B205" s="19"/>
      <c r="I205" s="3"/>
    </row>
    <row r="206" spans="1:12">
      <c r="A206" s="18"/>
      <c r="B206" s="19"/>
      <c r="I206" s="3"/>
    </row>
    <row r="207" spans="1:12">
      <c r="A207" s="18"/>
      <c r="B207" s="19"/>
      <c r="I207" s="3"/>
    </row>
    <row r="208" spans="1:12">
      <c r="A208" s="18"/>
      <c r="B208" s="19"/>
      <c r="I208" s="3"/>
    </row>
    <row r="209" spans="1:9">
      <c r="A209" s="18"/>
      <c r="B209" s="19"/>
      <c r="I209" s="3"/>
    </row>
    <row r="210" spans="1:9">
      <c r="A210" s="18"/>
      <c r="B210" s="19"/>
      <c r="I210" s="3"/>
    </row>
    <row r="211" spans="1:9">
      <c r="A211" s="18"/>
      <c r="B211" s="19"/>
      <c r="I211" s="3"/>
    </row>
    <row r="212" spans="1:9">
      <c r="A212" s="18"/>
      <c r="B212" s="19"/>
      <c r="I212" s="3"/>
    </row>
    <row r="213" spans="1:9">
      <c r="A213" s="18"/>
      <c r="B213" s="19"/>
      <c r="I213" s="3"/>
    </row>
    <row r="214" spans="1:9">
      <c r="A214" s="18"/>
      <c r="B214" s="19"/>
      <c r="I214" s="3"/>
    </row>
    <row r="215" spans="1:9">
      <c r="A215" s="18"/>
      <c r="B215" s="19"/>
      <c r="I215" s="3"/>
    </row>
    <row r="216" spans="1:9">
      <c r="A216" s="18"/>
      <c r="B216" s="19"/>
      <c r="I216" s="3"/>
    </row>
    <row r="217" spans="1:9">
      <c r="A217" s="18"/>
      <c r="B217" s="19"/>
      <c r="I217" s="3"/>
    </row>
    <row r="218" spans="1:9">
      <c r="A218" s="18"/>
      <c r="B218" s="19"/>
      <c r="I218" s="3"/>
    </row>
    <row r="219" spans="1:9">
      <c r="A219" s="18"/>
      <c r="B219" s="19"/>
      <c r="I219" s="3"/>
    </row>
    <row r="220" spans="1:9">
      <c r="A220" s="18"/>
      <c r="B220" s="19"/>
      <c r="I220" s="3"/>
    </row>
    <row r="221" spans="1:9">
      <c r="A221" s="18"/>
      <c r="B221" s="19"/>
      <c r="I221" s="3"/>
    </row>
    <row r="222" spans="1:9">
      <c r="A222" s="18"/>
      <c r="B222" s="19"/>
      <c r="I222" s="3"/>
    </row>
    <row r="223" spans="1:9">
      <c r="A223" s="18"/>
      <c r="B223" s="19"/>
      <c r="I223" s="3"/>
    </row>
    <row r="224" spans="1:9">
      <c r="A224" s="18"/>
      <c r="B224" s="19"/>
      <c r="I224" s="3"/>
    </row>
    <row r="225" spans="1:9">
      <c r="A225" s="18"/>
      <c r="B225" s="19"/>
      <c r="I225" s="3"/>
    </row>
    <row r="226" spans="1:9">
      <c r="A226" s="18"/>
      <c r="B226" s="19"/>
      <c r="I226" s="3"/>
    </row>
    <row r="227" spans="1:9">
      <c r="A227" s="18"/>
      <c r="B227" s="19"/>
      <c r="I227" s="3"/>
    </row>
    <row r="228" spans="1:9">
      <c r="A228" s="18"/>
      <c r="B228" s="19"/>
      <c r="I228" s="3"/>
    </row>
    <row r="229" spans="1:9">
      <c r="A229" s="18"/>
      <c r="B229" s="19"/>
      <c r="I229" s="3"/>
    </row>
    <row r="230" spans="1:9">
      <c r="A230" s="18"/>
      <c r="B230" s="19"/>
      <c r="I230" s="3"/>
    </row>
    <row r="231" spans="1:9">
      <c r="A231" s="18"/>
      <c r="B231" s="19"/>
      <c r="I231" s="3"/>
    </row>
    <row r="232" spans="1:9">
      <c r="A232" s="18"/>
      <c r="B232" s="19"/>
      <c r="I232" s="3"/>
    </row>
    <row r="233" spans="1:9">
      <c r="A233" s="18"/>
      <c r="B233" s="19"/>
      <c r="I233" s="3"/>
    </row>
    <row r="234" spans="1:9">
      <c r="A234" s="18"/>
      <c r="B234" s="19"/>
      <c r="I234" s="3"/>
    </row>
    <row r="235" spans="1:9">
      <c r="A235" s="18"/>
      <c r="B235" s="19"/>
      <c r="I235" s="3"/>
    </row>
    <row r="236" spans="1:9">
      <c r="A236" s="18"/>
      <c r="B236" s="19"/>
      <c r="I236" s="3"/>
    </row>
    <row r="237" spans="1:9">
      <c r="A237" s="18"/>
      <c r="B237" s="19"/>
      <c r="I237" s="3"/>
    </row>
    <row r="238" spans="1:9">
      <c r="A238" s="18"/>
      <c r="B238" s="19"/>
      <c r="I238" s="3"/>
    </row>
    <row r="239" spans="1:9">
      <c r="A239" s="18"/>
      <c r="B239" s="19"/>
      <c r="I239" s="3"/>
    </row>
    <row r="240" spans="1:9">
      <c r="A240" s="18"/>
      <c r="B240" s="19"/>
      <c r="I240" s="3"/>
    </row>
    <row r="241" spans="1:9">
      <c r="A241" s="18"/>
      <c r="B241" s="19"/>
      <c r="I241" s="3"/>
    </row>
    <row r="242" spans="1:9">
      <c r="A242" s="18"/>
      <c r="B242" s="19"/>
      <c r="I242" s="3"/>
    </row>
    <row r="243" spans="1:9">
      <c r="A243" s="18"/>
      <c r="B243" s="19"/>
      <c r="I243" s="3"/>
    </row>
    <row r="244" spans="1:9">
      <c r="A244" s="18"/>
      <c r="B244" s="19"/>
      <c r="I244" s="3"/>
    </row>
    <row r="245" spans="1:9">
      <c r="A245" s="18"/>
      <c r="B245" s="19"/>
      <c r="I245" s="3"/>
    </row>
    <row r="246" spans="1:9">
      <c r="A246" s="18"/>
      <c r="B246" s="19"/>
      <c r="I246" s="3"/>
    </row>
    <row r="247" spans="1:9">
      <c r="A247" s="18"/>
      <c r="B247" s="19"/>
      <c r="I247" s="3"/>
    </row>
    <row r="248" spans="1:9">
      <c r="A248" s="18"/>
      <c r="B248" s="19"/>
      <c r="I248" s="3"/>
    </row>
    <row r="249" spans="1:9">
      <c r="A249" s="18"/>
      <c r="B249" s="19"/>
      <c r="I249" s="3"/>
    </row>
    <row r="250" spans="1:9">
      <c r="A250" s="18"/>
      <c r="B250" s="19"/>
      <c r="I250" s="3"/>
    </row>
    <row r="251" spans="1:9">
      <c r="A251" s="18"/>
      <c r="B251" s="19"/>
      <c r="I251" s="3"/>
    </row>
    <row r="252" spans="1:9">
      <c r="A252" s="18"/>
      <c r="B252" s="19"/>
      <c r="I252" s="3"/>
    </row>
    <row r="253" spans="1:9">
      <c r="A253" s="18"/>
      <c r="B253" s="19"/>
      <c r="I253" s="3"/>
    </row>
    <row r="254" spans="1:9">
      <c r="A254" s="18"/>
      <c r="B254" s="19"/>
      <c r="I254" s="3"/>
    </row>
    <row r="255" spans="1:9">
      <c r="A255" s="18"/>
      <c r="B255" s="19"/>
      <c r="I255" s="3"/>
    </row>
    <row r="256" spans="1:9">
      <c r="A256" s="18"/>
      <c r="B256" s="19"/>
      <c r="I256" s="3"/>
    </row>
    <row r="257" spans="1:9">
      <c r="A257" s="18"/>
      <c r="B257" s="19"/>
      <c r="I257" s="3"/>
    </row>
    <row r="258" spans="1:9">
      <c r="A258" s="18"/>
      <c r="B258" s="19"/>
      <c r="I258" s="3"/>
    </row>
    <row r="259" spans="1:9">
      <c r="A259" s="18"/>
      <c r="B259" s="19"/>
      <c r="I259" s="3"/>
    </row>
    <row r="260" spans="1:9">
      <c r="A260" s="18"/>
      <c r="B260" s="19"/>
      <c r="I260" s="3"/>
    </row>
    <row r="261" spans="1:9">
      <c r="I261" s="3"/>
    </row>
    <row r="262" spans="1:9">
      <c r="I262" s="3"/>
    </row>
    <row r="263" spans="1:9">
      <c r="I263" s="3"/>
    </row>
    <row r="264" spans="1:9">
      <c r="I264" s="3"/>
    </row>
    <row r="265" spans="1:9">
      <c r="I265" s="3"/>
    </row>
    <row r="266" spans="1:9">
      <c r="I266" s="3"/>
    </row>
    <row r="267" spans="1:9">
      <c r="I267" s="3"/>
    </row>
    <row r="268" spans="1:9">
      <c r="I268" s="3"/>
    </row>
    <row r="269" spans="1:9">
      <c r="I269" s="3"/>
    </row>
    <row r="270" spans="1:9">
      <c r="I270" s="3"/>
    </row>
    <row r="271" spans="1:9">
      <c r="I271" s="3"/>
    </row>
    <row r="272" spans="1:9">
      <c r="I272" s="3"/>
    </row>
    <row r="273" spans="9:9">
      <c r="I273" s="3"/>
    </row>
    <row r="274" spans="9:9">
      <c r="I274" s="3"/>
    </row>
    <row r="275" spans="9:9">
      <c r="I275" s="3"/>
    </row>
    <row r="276" spans="9:9">
      <c r="I276" s="3"/>
    </row>
    <row r="277" spans="9:9">
      <c r="I277" s="3"/>
    </row>
    <row r="278" spans="9:9">
      <c r="I278" s="3"/>
    </row>
    <row r="279" spans="9:9">
      <c r="I279" s="3"/>
    </row>
    <row r="280" spans="9:9">
      <c r="I280" s="3"/>
    </row>
    <row r="281" spans="9:9">
      <c r="I281" s="3"/>
    </row>
    <row r="282" spans="9:9">
      <c r="I282" s="3"/>
    </row>
    <row r="283" spans="9:9">
      <c r="I283" s="3"/>
    </row>
    <row r="284" spans="9:9">
      <c r="I284" s="3"/>
    </row>
    <row r="285" spans="9:9">
      <c r="I285" s="3"/>
    </row>
    <row r="286" spans="9:9">
      <c r="I286" s="3"/>
    </row>
    <row r="287" spans="9:9">
      <c r="I287" s="3"/>
    </row>
    <row r="288" spans="9:9">
      <c r="I288" s="3"/>
    </row>
    <row r="289" spans="9:9">
      <c r="I289" s="3"/>
    </row>
    <row r="290" spans="9:9">
      <c r="I290" s="3"/>
    </row>
    <row r="291" spans="9:9">
      <c r="I291" s="3"/>
    </row>
    <row r="292" spans="9:9">
      <c r="I292" s="3"/>
    </row>
    <row r="293" spans="9:9">
      <c r="I293" s="3"/>
    </row>
    <row r="294" spans="9:9">
      <c r="I294" s="3"/>
    </row>
    <row r="295" spans="9:9">
      <c r="I295" s="3"/>
    </row>
    <row r="296" spans="9:9">
      <c r="I296" s="3"/>
    </row>
    <row r="297" spans="9:9">
      <c r="I297" s="3"/>
    </row>
    <row r="298" spans="9:9">
      <c r="I298" s="3"/>
    </row>
    <row r="299" spans="9:9">
      <c r="I299" s="3"/>
    </row>
    <row r="300" spans="9:9">
      <c r="I300" s="3"/>
    </row>
    <row r="301" spans="9:9">
      <c r="I301" s="3"/>
    </row>
    <row r="302" spans="9:9">
      <c r="I302" s="3"/>
    </row>
    <row r="303" spans="9:9">
      <c r="I303" s="3"/>
    </row>
    <row r="304" spans="9:9">
      <c r="I304" s="3"/>
    </row>
    <row r="305" spans="9:9">
      <c r="I305" s="3"/>
    </row>
    <row r="306" spans="9:9">
      <c r="I306" s="3"/>
    </row>
    <row r="307" spans="9:9">
      <c r="I307" s="3"/>
    </row>
    <row r="308" spans="9:9">
      <c r="I308" s="3"/>
    </row>
    <row r="309" spans="9:9">
      <c r="I309" s="3"/>
    </row>
    <row r="310" spans="9:9">
      <c r="I310" s="3"/>
    </row>
    <row r="311" spans="9:9">
      <c r="I311" s="3"/>
    </row>
    <row r="312" spans="9:9">
      <c r="I312" s="3"/>
    </row>
    <row r="313" spans="9:9">
      <c r="I313" s="3"/>
    </row>
    <row r="314" spans="9:9">
      <c r="I314" s="3"/>
    </row>
    <row r="315" spans="9:9">
      <c r="I315" s="3"/>
    </row>
    <row r="316" spans="9:9">
      <c r="I316" s="3"/>
    </row>
    <row r="317" spans="9:9">
      <c r="I317" s="3"/>
    </row>
    <row r="318" spans="9:9">
      <c r="I318" s="3"/>
    </row>
    <row r="319" spans="9:9">
      <c r="I319" s="3"/>
    </row>
    <row r="320" spans="9:9">
      <c r="I320" s="3"/>
    </row>
    <row r="321" spans="9:9">
      <c r="I321" s="3"/>
    </row>
    <row r="322" spans="9:9">
      <c r="I322" s="3"/>
    </row>
    <row r="323" spans="9:9">
      <c r="I323" s="3"/>
    </row>
    <row r="324" spans="9:9">
      <c r="I324" s="3"/>
    </row>
    <row r="325" spans="9:9">
      <c r="I325" s="3"/>
    </row>
    <row r="326" spans="9:9">
      <c r="I326" s="3"/>
    </row>
    <row r="327" spans="9:9">
      <c r="I327" s="3"/>
    </row>
    <row r="328" spans="9:9">
      <c r="I328" s="3"/>
    </row>
    <row r="329" spans="9:9">
      <c r="I329" s="3"/>
    </row>
    <row r="330" spans="9:9">
      <c r="I330" s="3"/>
    </row>
    <row r="331" spans="9:9">
      <c r="I331" s="3"/>
    </row>
    <row r="332" spans="9:9">
      <c r="I332" s="3"/>
    </row>
    <row r="333" spans="9:9">
      <c r="I333" s="3"/>
    </row>
    <row r="334" spans="9:9">
      <c r="I334" s="3"/>
    </row>
    <row r="335" spans="9:9">
      <c r="I335" s="3"/>
    </row>
    <row r="336" spans="9:9">
      <c r="I336" s="3"/>
    </row>
    <row r="337" spans="9:9">
      <c r="I337" s="3"/>
    </row>
    <row r="338" spans="9:9">
      <c r="I338" s="3"/>
    </row>
    <row r="339" spans="9:9">
      <c r="I339" s="3"/>
    </row>
    <row r="340" spans="9:9">
      <c r="I340" s="3"/>
    </row>
    <row r="341" spans="9:9">
      <c r="I341" s="3"/>
    </row>
    <row r="342" spans="9:9">
      <c r="I342" s="3"/>
    </row>
    <row r="343" spans="9:9">
      <c r="I343" s="3"/>
    </row>
    <row r="344" spans="9:9">
      <c r="I344" s="3"/>
    </row>
    <row r="345" spans="9:9">
      <c r="I345" s="3"/>
    </row>
    <row r="346" spans="9:9">
      <c r="I346" s="3"/>
    </row>
    <row r="347" spans="9:9">
      <c r="I347" s="3"/>
    </row>
    <row r="348" spans="9:9">
      <c r="I348" s="3"/>
    </row>
    <row r="349" spans="9:9">
      <c r="I349" s="3"/>
    </row>
    <row r="350" spans="9:9">
      <c r="I350" s="3"/>
    </row>
    <row r="351" spans="9:9">
      <c r="I351" s="3"/>
    </row>
    <row r="352" spans="9:9">
      <c r="I352" s="3"/>
    </row>
    <row r="353" spans="9:9">
      <c r="I353" s="3"/>
    </row>
    <row r="354" spans="9:9">
      <c r="I354" s="3"/>
    </row>
    <row r="355" spans="9:9">
      <c r="I355" s="3"/>
    </row>
    <row r="356" spans="9:9">
      <c r="I356" s="3"/>
    </row>
    <row r="357" spans="9:9">
      <c r="I357" s="3"/>
    </row>
    <row r="358" spans="9:9">
      <c r="I358" s="3"/>
    </row>
    <row r="359" spans="9:9">
      <c r="I359" s="3"/>
    </row>
    <row r="360" spans="9:9">
      <c r="I360" s="3"/>
    </row>
    <row r="361" spans="9:9">
      <c r="I361" s="3"/>
    </row>
    <row r="362" spans="9:9">
      <c r="I362" s="3"/>
    </row>
    <row r="363" spans="9:9">
      <c r="I363" s="3"/>
    </row>
    <row r="364" spans="9:9">
      <c r="I364" s="3"/>
    </row>
    <row r="365" spans="9:9">
      <c r="I365" s="3"/>
    </row>
    <row r="366" spans="9:9">
      <c r="I366" s="3"/>
    </row>
    <row r="367" spans="9:9">
      <c r="I367" s="3"/>
    </row>
    <row r="368" spans="9:9">
      <c r="I368" s="3"/>
    </row>
    <row r="369" spans="9:9">
      <c r="I369" s="3"/>
    </row>
    <row r="370" spans="9:9">
      <c r="I370" s="3"/>
    </row>
    <row r="371" spans="9:9">
      <c r="I371" s="3"/>
    </row>
    <row r="372" spans="9:9">
      <c r="I372" s="3"/>
    </row>
    <row r="373" spans="9:9">
      <c r="I373" s="3"/>
    </row>
    <row r="374" spans="9:9">
      <c r="I374" s="3"/>
    </row>
    <row r="375" spans="9:9">
      <c r="I375" s="3"/>
    </row>
    <row r="376" spans="9:9">
      <c r="I376" s="3"/>
    </row>
    <row r="377" spans="9:9">
      <c r="I377" s="3"/>
    </row>
    <row r="378" spans="9:9">
      <c r="I378" s="3"/>
    </row>
    <row r="379" spans="9:9">
      <c r="I379" s="3"/>
    </row>
    <row r="380" spans="9:9">
      <c r="I380" s="3"/>
    </row>
    <row r="381" spans="9:9">
      <c r="I381" s="3"/>
    </row>
    <row r="382" spans="9:9">
      <c r="I382" s="3"/>
    </row>
    <row r="383" spans="9:9">
      <c r="I383" s="3"/>
    </row>
    <row r="384" spans="9:9">
      <c r="I384" s="3"/>
    </row>
    <row r="385" spans="9:9">
      <c r="I385" s="3"/>
    </row>
    <row r="386" spans="9:9">
      <c r="I386" s="3"/>
    </row>
    <row r="387" spans="9:9">
      <c r="I387" s="3"/>
    </row>
    <row r="388" spans="9:9">
      <c r="I388" s="3"/>
    </row>
    <row r="389" spans="9:9">
      <c r="I389" s="3"/>
    </row>
    <row r="390" spans="9:9">
      <c r="I390" s="3"/>
    </row>
    <row r="391" spans="9:9">
      <c r="I391" s="3"/>
    </row>
    <row r="392" spans="9:9">
      <c r="I392" s="3"/>
    </row>
    <row r="393" spans="9:9">
      <c r="I393" s="3"/>
    </row>
    <row r="394" spans="9:9">
      <c r="I394" s="3"/>
    </row>
    <row r="395" spans="9:9">
      <c r="I395" s="3"/>
    </row>
    <row r="396" spans="9:9">
      <c r="I396" s="3"/>
    </row>
    <row r="397" spans="9:9">
      <c r="I397" s="3"/>
    </row>
    <row r="398" spans="9:9">
      <c r="I398" s="3"/>
    </row>
    <row r="399" spans="9:9">
      <c r="I399" s="3"/>
    </row>
    <row r="400" spans="9:9">
      <c r="I400" s="3"/>
    </row>
    <row r="401" spans="9:9">
      <c r="I401" s="3"/>
    </row>
    <row r="402" spans="9:9">
      <c r="I402" s="3"/>
    </row>
    <row r="403" spans="9:9">
      <c r="I403" s="3"/>
    </row>
    <row r="404" spans="9:9">
      <c r="I404" s="3"/>
    </row>
    <row r="405" spans="9:9">
      <c r="I405" s="3"/>
    </row>
    <row r="406" spans="9:9">
      <c r="I406" s="3"/>
    </row>
    <row r="407" spans="9:9">
      <c r="I407" s="3"/>
    </row>
    <row r="408" spans="9:9">
      <c r="I408" s="3"/>
    </row>
    <row r="409" spans="9:9">
      <c r="I409" s="3"/>
    </row>
    <row r="410" spans="9:9">
      <c r="I410" s="3"/>
    </row>
    <row r="411" spans="9:9">
      <c r="I411" s="3"/>
    </row>
    <row r="412" spans="9:9">
      <c r="I412" s="3"/>
    </row>
    <row r="413" spans="9:9">
      <c r="I413" s="3"/>
    </row>
    <row r="414" spans="9:9">
      <c r="I414" s="3"/>
    </row>
    <row r="415" spans="9:9">
      <c r="I415" s="3"/>
    </row>
    <row r="416" spans="9:9">
      <c r="I416" s="3"/>
    </row>
    <row r="417" spans="9:9">
      <c r="I417" s="3"/>
    </row>
    <row r="418" spans="9:9">
      <c r="I418" s="3"/>
    </row>
    <row r="419" spans="9:9">
      <c r="I419" s="3"/>
    </row>
    <row r="420" spans="9:9">
      <c r="I420" s="3"/>
    </row>
    <row r="421" spans="9:9">
      <c r="I421" s="3"/>
    </row>
    <row r="422" spans="9:9">
      <c r="I422" s="3"/>
    </row>
    <row r="423" spans="9:9">
      <c r="I423" s="3"/>
    </row>
    <row r="424" spans="9:9">
      <c r="I424" s="3"/>
    </row>
    <row r="425" spans="9:9">
      <c r="I425" s="3"/>
    </row>
    <row r="426" spans="9:9">
      <c r="I426" s="3"/>
    </row>
    <row r="427" spans="9:9">
      <c r="I427" s="3"/>
    </row>
    <row r="428" spans="9:9">
      <c r="I428" s="3"/>
    </row>
    <row r="429" spans="9:9">
      <c r="I429" s="3"/>
    </row>
    <row r="430" spans="9:9">
      <c r="I430" s="3"/>
    </row>
    <row r="431" spans="9:9">
      <c r="I431" s="3"/>
    </row>
    <row r="432" spans="9:9">
      <c r="I432" s="3"/>
    </row>
    <row r="433" spans="9:9">
      <c r="I433" s="3"/>
    </row>
    <row r="434" spans="9:9">
      <c r="I434" s="3"/>
    </row>
    <row r="435" spans="9:9">
      <c r="I435" s="3"/>
    </row>
    <row r="436" spans="9:9">
      <c r="I436" s="3"/>
    </row>
    <row r="437" spans="9:9">
      <c r="I437" s="3"/>
    </row>
    <row r="438" spans="9:9">
      <c r="I438" s="3"/>
    </row>
    <row r="439" spans="9:9">
      <c r="I439" s="3"/>
    </row>
    <row r="440" spans="9:9">
      <c r="I440" s="3"/>
    </row>
    <row r="441" spans="9:9">
      <c r="I441" s="3"/>
    </row>
    <row r="442" spans="9:9">
      <c r="I442" s="3"/>
    </row>
    <row r="443" spans="9:9">
      <c r="I443" s="3"/>
    </row>
    <row r="444" spans="9:9">
      <c r="I444" s="3"/>
    </row>
    <row r="445" spans="9:9">
      <c r="I445" s="3"/>
    </row>
    <row r="446" spans="9:9">
      <c r="I446" s="3"/>
    </row>
    <row r="447" spans="9:9">
      <c r="I447" s="3"/>
    </row>
    <row r="448" spans="9:9">
      <c r="I448" s="3"/>
    </row>
    <row r="449" spans="9:9">
      <c r="I449" s="3"/>
    </row>
    <row r="450" spans="9:9">
      <c r="I450" s="3"/>
    </row>
    <row r="451" spans="9:9">
      <c r="I451" s="3"/>
    </row>
    <row r="452" spans="9:9">
      <c r="I452" s="3"/>
    </row>
    <row r="453" spans="9:9">
      <c r="I453" s="3"/>
    </row>
    <row r="454" spans="9:9">
      <c r="I454" s="3"/>
    </row>
    <row r="455" spans="9:9">
      <c r="I455" s="3"/>
    </row>
    <row r="456" spans="9:9">
      <c r="I456" s="3"/>
    </row>
    <row r="457" spans="9:9">
      <c r="I457" s="3"/>
    </row>
    <row r="458" spans="9:9">
      <c r="I458" s="3"/>
    </row>
    <row r="459" spans="9:9">
      <c r="I459" s="3"/>
    </row>
    <row r="460" spans="9:9">
      <c r="I460" s="3"/>
    </row>
    <row r="461" spans="9:9">
      <c r="I461" s="3"/>
    </row>
    <row r="462" spans="9:9">
      <c r="I462" s="3"/>
    </row>
    <row r="463" spans="9:9">
      <c r="I463" s="3"/>
    </row>
    <row r="464" spans="9:9">
      <c r="I464" s="3"/>
    </row>
    <row r="465" spans="9:9">
      <c r="I465" s="3"/>
    </row>
    <row r="466" spans="9:9">
      <c r="I466" s="3"/>
    </row>
    <row r="467" spans="9:9">
      <c r="I467" s="3"/>
    </row>
    <row r="468" spans="9:9">
      <c r="I468" s="3"/>
    </row>
    <row r="469" spans="9:9">
      <c r="I469" s="3"/>
    </row>
    <row r="470" spans="9:9">
      <c r="I470" s="3"/>
    </row>
    <row r="471" spans="9:9">
      <c r="I471" s="3"/>
    </row>
    <row r="472" spans="9:9">
      <c r="I472" s="3"/>
    </row>
    <row r="473" spans="9:9">
      <c r="I473" s="3"/>
    </row>
    <row r="474" spans="9:9">
      <c r="I474" s="3"/>
    </row>
    <row r="475" spans="9:9">
      <c r="I475" s="3"/>
    </row>
    <row r="476" spans="9:9">
      <c r="I476" s="3"/>
    </row>
    <row r="477" spans="9:9">
      <c r="I477" s="3"/>
    </row>
    <row r="478" spans="9:9">
      <c r="I478" s="3"/>
    </row>
    <row r="479" spans="9:9">
      <c r="I479" s="3"/>
    </row>
    <row r="480" spans="9:9">
      <c r="I480" s="3"/>
    </row>
    <row r="481" spans="9:9">
      <c r="I481" s="3"/>
    </row>
    <row r="482" spans="9:9">
      <c r="I482" s="3"/>
    </row>
    <row r="483" spans="9:9">
      <c r="I483" s="3"/>
    </row>
    <row r="484" spans="9:9">
      <c r="I484" s="3"/>
    </row>
    <row r="485" spans="9:9">
      <c r="I485" s="3"/>
    </row>
    <row r="486" spans="9:9">
      <c r="I486" s="3"/>
    </row>
    <row r="487" spans="9:9">
      <c r="I487" s="3"/>
    </row>
    <row r="488" spans="9:9">
      <c r="I488" s="3"/>
    </row>
    <row r="489" spans="9:9">
      <c r="I489" s="3"/>
    </row>
    <row r="490" spans="9:9">
      <c r="I490" s="3"/>
    </row>
    <row r="491" spans="9:9">
      <c r="I491" s="3"/>
    </row>
    <row r="492" spans="9:9">
      <c r="I492" s="3"/>
    </row>
    <row r="493" spans="9:9">
      <c r="I493" s="3"/>
    </row>
    <row r="494" spans="9:9">
      <c r="I494" s="3"/>
    </row>
    <row r="495" spans="9:9">
      <c r="I495" s="3"/>
    </row>
    <row r="496" spans="9:9">
      <c r="I496" s="3"/>
    </row>
    <row r="497" spans="9:9">
      <c r="I497" s="3"/>
    </row>
    <row r="498" spans="9:9">
      <c r="I498" s="3"/>
    </row>
    <row r="499" spans="9:9">
      <c r="I499" s="3"/>
    </row>
    <row r="500" spans="9:9">
      <c r="I500" s="3"/>
    </row>
    <row r="501" spans="9:9">
      <c r="I501" s="3"/>
    </row>
    <row r="502" spans="9:9">
      <c r="I502" s="3"/>
    </row>
    <row r="503" spans="9:9">
      <c r="I503" s="3"/>
    </row>
    <row r="504" spans="9:9">
      <c r="I504" s="3"/>
    </row>
    <row r="505" spans="9:9">
      <c r="I505" s="3"/>
    </row>
    <row r="506" spans="9:9">
      <c r="I506" s="3"/>
    </row>
    <row r="507" spans="9:9">
      <c r="I507" s="3"/>
    </row>
    <row r="508" spans="9:9">
      <c r="I508" s="3"/>
    </row>
    <row r="509" spans="9:9">
      <c r="I509" s="3"/>
    </row>
    <row r="510" spans="9:9">
      <c r="I510" s="3"/>
    </row>
    <row r="511" spans="9:9">
      <c r="I511" s="3"/>
    </row>
    <row r="512" spans="9:9">
      <c r="I512" s="3"/>
    </row>
    <row r="513" spans="9:9">
      <c r="I513" s="3"/>
    </row>
    <row r="514" spans="9:9">
      <c r="I514" s="3"/>
    </row>
    <row r="515" spans="9:9">
      <c r="I515" s="3"/>
    </row>
    <row r="516" spans="9:9">
      <c r="I516" s="3"/>
    </row>
    <row r="517" spans="9:9">
      <c r="I517" s="3"/>
    </row>
    <row r="518" spans="9:9">
      <c r="I518" s="3"/>
    </row>
    <row r="519" spans="9:9">
      <c r="I519" s="3"/>
    </row>
    <row r="520" spans="9:9">
      <c r="I520" s="3"/>
    </row>
    <row r="521" spans="9:9">
      <c r="I521" s="3"/>
    </row>
    <row r="522" spans="9:9">
      <c r="I522" s="3"/>
    </row>
    <row r="523" spans="9:9">
      <c r="I523" s="3"/>
    </row>
    <row r="524" spans="9:9">
      <c r="I524" s="3"/>
    </row>
    <row r="525" spans="9:9">
      <c r="I525" s="3"/>
    </row>
    <row r="526" spans="9:9">
      <c r="I526" s="3"/>
    </row>
    <row r="527" spans="9:9">
      <c r="I527" s="3"/>
    </row>
    <row r="528" spans="9:9">
      <c r="I528" s="3"/>
    </row>
    <row r="529" spans="9:9">
      <c r="I529" s="3"/>
    </row>
    <row r="530" spans="9:9">
      <c r="I530" s="3"/>
    </row>
    <row r="531" spans="9:9">
      <c r="I531" s="3"/>
    </row>
    <row r="532" spans="9:9">
      <c r="I532" s="3"/>
    </row>
    <row r="533" spans="9:9">
      <c r="I533" s="3"/>
    </row>
    <row r="534" spans="9:9">
      <c r="I534" s="3"/>
    </row>
    <row r="535" spans="9:9">
      <c r="I535" s="3"/>
    </row>
    <row r="536" spans="9:9">
      <c r="I536" s="3"/>
    </row>
    <row r="537" spans="9:9">
      <c r="I537" s="3"/>
    </row>
    <row r="538" spans="9:9">
      <c r="I538" s="3"/>
    </row>
    <row r="539" spans="9:9">
      <c r="I539" s="3"/>
    </row>
    <row r="540" spans="9:9">
      <c r="I540" s="3"/>
    </row>
    <row r="541" spans="9:9">
      <c r="I541" s="3"/>
    </row>
    <row r="542" spans="9:9">
      <c r="I542" s="3"/>
    </row>
    <row r="543" spans="9:9">
      <c r="I543" s="3"/>
    </row>
    <row r="544" spans="9:9">
      <c r="I544" s="3"/>
    </row>
    <row r="545" spans="9:9">
      <c r="I545" s="3"/>
    </row>
    <row r="546" spans="9:9">
      <c r="I546" s="3"/>
    </row>
    <row r="547" spans="9:9">
      <c r="I547" s="3"/>
    </row>
    <row r="548" spans="9:9">
      <c r="I548" s="3"/>
    </row>
    <row r="549" spans="9:9">
      <c r="I549" s="3"/>
    </row>
    <row r="550" spans="9:9">
      <c r="I550" s="3"/>
    </row>
    <row r="551" spans="9:9">
      <c r="I551" s="3"/>
    </row>
    <row r="552" spans="9:9">
      <c r="I552" s="3"/>
    </row>
    <row r="553" spans="9:9">
      <c r="I553" s="3"/>
    </row>
    <row r="554" spans="9:9">
      <c r="I554" s="3"/>
    </row>
    <row r="555" spans="9:9">
      <c r="I555" s="3"/>
    </row>
    <row r="556" spans="9:9">
      <c r="I556" s="3"/>
    </row>
    <row r="557" spans="9:9">
      <c r="I557" s="3"/>
    </row>
    <row r="558" spans="9:9">
      <c r="I558" s="3"/>
    </row>
    <row r="559" spans="9:9">
      <c r="I559" s="3"/>
    </row>
    <row r="560" spans="9:9">
      <c r="I560" s="3"/>
    </row>
    <row r="561" spans="9:9">
      <c r="I561" s="3"/>
    </row>
    <row r="562" spans="9:9">
      <c r="I562" s="3"/>
    </row>
    <row r="563" spans="9:9">
      <c r="I563" s="3"/>
    </row>
    <row r="564" spans="9:9">
      <c r="I564" s="3"/>
    </row>
    <row r="565" spans="9:9">
      <c r="I565" s="3"/>
    </row>
    <row r="566" spans="9:9">
      <c r="I566" s="3"/>
    </row>
    <row r="567" spans="9:9">
      <c r="I567" s="3"/>
    </row>
    <row r="568" spans="9:9">
      <c r="I568" s="3"/>
    </row>
    <row r="569" spans="9:9">
      <c r="I569" s="3"/>
    </row>
    <row r="570" spans="9:9">
      <c r="I570" s="3"/>
    </row>
    <row r="571" spans="9:9">
      <c r="I571" s="3"/>
    </row>
    <row r="572" spans="9:9">
      <c r="I572" s="3"/>
    </row>
    <row r="573" spans="9:9">
      <c r="I573" s="3"/>
    </row>
    <row r="574" spans="9:9">
      <c r="I574" s="3"/>
    </row>
    <row r="575" spans="9:9">
      <c r="I575" s="3"/>
    </row>
    <row r="576" spans="9:9">
      <c r="I576" s="3"/>
    </row>
    <row r="577" spans="9:9">
      <c r="I577" s="3"/>
    </row>
    <row r="578" spans="9:9">
      <c r="I578" s="3"/>
    </row>
    <row r="579" spans="9:9">
      <c r="I579" s="3"/>
    </row>
    <row r="580" spans="9:9">
      <c r="I580" s="3"/>
    </row>
    <row r="581" spans="9:9">
      <c r="I581" s="3"/>
    </row>
    <row r="582" spans="9:9">
      <c r="I582" s="3"/>
    </row>
    <row r="583" spans="9:9">
      <c r="I583" s="3"/>
    </row>
    <row r="584" spans="9:9">
      <c r="I584" s="3"/>
    </row>
    <row r="585" spans="9:9">
      <c r="I585" s="3"/>
    </row>
    <row r="586" spans="9:9">
      <c r="I586" s="3"/>
    </row>
    <row r="587" spans="9:9">
      <c r="I587" s="3"/>
    </row>
    <row r="588" spans="9:9">
      <c r="I588" s="3"/>
    </row>
    <row r="589" spans="9:9">
      <c r="I589" s="3"/>
    </row>
    <row r="590" spans="9:9">
      <c r="I590" s="3"/>
    </row>
    <row r="591" spans="9:9">
      <c r="I591" s="3"/>
    </row>
    <row r="592" spans="9:9">
      <c r="I592" s="3"/>
    </row>
    <row r="593" spans="9:9">
      <c r="I593" s="3"/>
    </row>
    <row r="594" spans="9:9">
      <c r="I594" s="3"/>
    </row>
    <row r="595" spans="9:9">
      <c r="I595" s="3"/>
    </row>
    <row r="596" spans="9:9">
      <c r="I596" s="3"/>
    </row>
    <row r="597" spans="9:9">
      <c r="I597" s="3"/>
    </row>
    <row r="598" spans="9:9">
      <c r="I598" s="3"/>
    </row>
    <row r="599" spans="9:9">
      <c r="I599" s="3"/>
    </row>
    <row r="600" spans="9:9">
      <c r="I600" s="3"/>
    </row>
    <row r="601" spans="9:9">
      <c r="I601" s="3"/>
    </row>
    <row r="602" spans="9:9">
      <c r="I602" s="3"/>
    </row>
    <row r="603" spans="9:9">
      <c r="I603" s="3"/>
    </row>
    <row r="604" spans="9:9">
      <c r="I604" s="3"/>
    </row>
    <row r="605" spans="9:9">
      <c r="I605" s="3"/>
    </row>
    <row r="606" spans="9:9">
      <c r="I606" s="3"/>
    </row>
    <row r="607" spans="9:9">
      <c r="I607" s="3"/>
    </row>
    <row r="608" spans="9:9">
      <c r="I608" s="3"/>
    </row>
    <row r="609" spans="9:9">
      <c r="I609" s="3"/>
    </row>
    <row r="610" spans="9:9">
      <c r="I610" s="3"/>
    </row>
    <row r="611" spans="9:9">
      <c r="I611" s="3"/>
    </row>
    <row r="612" spans="9:9">
      <c r="I612" s="3"/>
    </row>
    <row r="613" spans="9:9">
      <c r="I613" s="3"/>
    </row>
    <row r="614" spans="9:9">
      <c r="I614" s="3"/>
    </row>
    <row r="615" spans="9:9">
      <c r="I615" s="3"/>
    </row>
    <row r="616" spans="9:9">
      <c r="I616" s="3"/>
    </row>
    <row r="617" spans="9:9">
      <c r="I617" s="3"/>
    </row>
    <row r="618" spans="9:9">
      <c r="I618" s="3"/>
    </row>
    <row r="619" spans="9:9">
      <c r="I619" s="3"/>
    </row>
    <row r="620" spans="9:9">
      <c r="I620" s="3"/>
    </row>
    <row r="621" spans="9:9">
      <c r="I621" s="3"/>
    </row>
    <row r="622" spans="9:9">
      <c r="I622" s="3"/>
    </row>
    <row r="623" spans="9:9">
      <c r="I623" s="3"/>
    </row>
    <row r="624" spans="9:9">
      <c r="I624" s="3"/>
    </row>
    <row r="625" spans="9:9">
      <c r="I625" s="3"/>
    </row>
    <row r="626" spans="9:9">
      <c r="I626" s="3"/>
    </row>
    <row r="627" spans="9:9">
      <c r="I627" s="3"/>
    </row>
    <row r="628" spans="9:9">
      <c r="I628" s="3"/>
    </row>
    <row r="629" spans="9:9">
      <c r="I629" s="3"/>
    </row>
    <row r="630" spans="9:9">
      <c r="I630" s="3"/>
    </row>
    <row r="631" spans="9:9">
      <c r="I631" s="3"/>
    </row>
    <row r="632" spans="9:9">
      <c r="I632" s="3"/>
    </row>
    <row r="633" spans="9:9">
      <c r="I633" s="3"/>
    </row>
    <row r="634" spans="9:9">
      <c r="I634" s="3"/>
    </row>
    <row r="635" spans="9:9">
      <c r="I635" s="3"/>
    </row>
    <row r="636" spans="9:9">
      <c r="I636" s="3"/>
    </row>
    <row r="637" spans="9:9">
      <c r="I637" s="3"/>
    </row>
    <row r="638" spans="9:9">
      <c r="I638" s="3"/>
    </row>
    <row r="639" spans="9:9">
      <c r="I639" s="3"/>
    </row>
    <row r="640" spans="9:9">
      <c r="I640" s="3"/>
    </row>
    <row r="641" spans="9:9">
      <c r="I641" s="3"/>
    </row>
    <row r="642" spans="9:9">
      <c r="I642" s="3"/>
    </row>
    <row r="643" spans="9:9">
      <c r="I643" s="3"/>
    </row>
    <row r="644" spans="9:9">
      <c r="I644" s="3"/>
    </row>
    <row r="645" spans="9:9">
      <c r="I645" s="3"/>
    </row>
    <row r="646" spans="9:9">
      <c r="I646" s="3"/>
    </row>
    <row r="647" spans="9:9">
      <c r="I647" s="3"/>
    </row>
    <row r="648" spans="9:9">
      <c r="I648" s="3"/>
    </row>
    <row r="649" spans="9:9">
      <c r="I649" s="3"/>
    </row>
    <row r="650" spans="9:9">
      <c r="I650" s="3"/>
    </row>
    <row r="651" spans="9:9">
      <c r="I651" s="3"/>
    </row>
    <row r="652" spans="9:9">
      <c r="I652" s="3"/>
    </row>
    <row r="653" spans="9:9">
      <c r="I653" s="3"/>
    </row>
    <row r="654" spans="9:9">
      <c r="I654" s="3"/>
    </row>
    <row r="655" spans="9:9">
      <c r="I655" s="3"/>
    </row>
    <row r="656" spans="9:9">
      <c r="I656" s="3"/>
    </row>
    <row r="657" spans="9:9">
      <c r="I657" s="3"/>
    </row>
    <row r="658" spans="9:9">
      <c r="I658" s="3"/>
    </row>
    <row r="659" spans="9:9">
      <c r="I659" s="3"/>
    </row>
    <row r="660" spans="9:9">
      <c r="I660" s="3"/>
    </row>
    <row r="661" spans="9:9">
      <c r="I661" s="3"/>
    </row>
    <row r="662" spans="9:9">
      <c r="I662" s="3"/>
    </row>
    <row r="663" spans="9:9">
      <c r="I663" s="3"/>
    </row>
    <row r="664" spans="9:9">
      <c r="I664" s="3"/>
    </row>
    <row r="665" spans="9:9">
      <c r="I665" s="3"/>
    </row>
    <row r="666" spans="9:9">
      <c r="I666" s="3"/>
    </row>
    <row r="667" spans="9:9">
      <c r="I667" s="3"/>
    </row>
    <row r="668" spans="9:9">
      <c r="I668" s="3"/>
    </row>
    <row r="669" spans="9:9">
      <c r="I669" s="3"/>
    </row>
    <row r="670" spans="9:9">
      <c r="I670" s="3"/>
    </row>
    <row r="671" spans="9:9">
      <c r="I671" s="3"/>
    </row>
    <row r="672" spans="9:9">
      <c r="I672" s="3"/>
    </row>
    <row r="673" spans="9:9">
      <c r="I673" s="3"/>
    </row>
    <row r="674" spans="9:9">
      <c r="I674" s="3"/>
    </row>
    <row r="675" spans="9:9">
      <c r="I675" s="3"/>
    </row>
    <row r="676" spans="9:9">
      <c r="I676" s="3"/>
    </row>
    <row r="677" spans="9:9">
      <c r="I677" s="3"/>
    </row>
    <row r="678" spans="9:9">
      <c r="I678" s="3"/>
    </row>
    <row r="679" spans="9:9">
      <c r="I679" s="3"/>
    </row>
    <row r="680" spans="9:9">
      <c r="I680" s="3"/>
    </row>
    <row r="681" spans="9:9">
      <c r="I681" s="3"/>
    </row>
    <row r="682" spans="9:9">
      <c r="I682" s="3"/>
    </row>
    <row r="683" spans="9:9">
      <c r="I683" s="3"/>
    </row>
    <row r="684" spans="9:9">
      <c r="I684" s="3"/>
    </row>
    <row r="685" spans="9:9">
      <c r="I685" s="3"/>
    </row>
    <row r="686" spans="9:9">
      <c r="I686" s="3"/>
    </row>
    <row r="687" spans="9:9">
      <c r="I687" s="3"/>
    </row>
    <row r="688" spans="9:9">
      <c r="I688" s="3"/>
    </row>
    <row r="689" spans="9:9">
      <c r="I689" s="3"/>
    </row>
    <row r="690" spans="9:9">
      <c r="I690" s="3"/>
    </row>
    <row r="691" spans="9:9">
      <c r="I691" s="3"/>
    </row>
    <row r="692" spans="9:9">
      <c r="I692" s="3"/>
    </row>
    <row r="693" spans="9:9">
      <c r="I693" s="3"/>
    </row>
    <row r="694" spans="9:9">
      <c r="I694" s="3"/>
    </row>
    <row r="695" spans="9:9">
      <c r="I695" s="3"/>
    </row>
    <row r="696" spans="9:9">
      <c r="I696" s="3"/>
    </row>
    <row r="697" spans="9:9">
      <c r="I697" s="3"/>
    </row>
    <row r="698" spans="9:9">
      <c r="I698" s="3"/>
    </row>
    <row r="699" spans="9:9">
      <c r="I699" s="3"/>
    </row>
    <row r="700" spans="9:9">
      <c r="I700" s="3"/>
    </row>
    <row r="701" spans="9:9">
      <c r="I701" s="3"/>
    </row>
    <row r="702" spans="9:9">
      <c r="I702" s="3"/>
    </row>
    <row r="703" spans="9:9">
      <c r="I703" s="3"/>
    </row>
    <row r="704" spans="9:9">
      <c r="I704" s="3"/>
    </row>
    <row r="705" spans="9:9">
      <c r="I705" s="3"/>
    </row>
    <row r="706" spans="9:9">
      <c r="I706" s="3"/>
    </row>
    <row r="707" spans="9:9">
      <c r="I707" s="3"/>
    </row>
    <row r="708" spans="9:9">
      <c r="I708" s="3"/>
    </row>
    <row r="709" spans="9:9">
      <c r="I709" s="3"/>
    </row>
    <row r="710" spans="9:9">
      <c r="I710" s="3"/>
    </row>
    <row r="711" spans="9:9">
      <c r="I711" s="3"/>
    </row>
    <row r="712" spans="9:9">
      <c r="I712" s="3"/>
    </row>
    <row r="713" spans="9:9">
      <c r="I713" s="3"/>
    </row>
    <row r="714" spans="9:9">
      <c r="I714" s="3"/>
    </row>
    <row r="715" spans="9:9">
      <c r="I715" s="3"/>
    </row>
    <row r="716" spans="9:9">
      <c r="I716" s="3"/>
    </row>
    <row r="717" spans="9:9">
      <c r="I717" s="3"/>
    </row>
    <row r="718" spans="9:9">
      <c r="I718" s="3"/>
    </row>
    <row r="719" spans="9:9">
      <c r="I719" s="3"/>
    </row>
    <row r="720" spans="9:9">
      <c r="I720" s="3"/>
    </row>
    <row r="721" spans="9:9">
      <c r="I721" s="3"/>
    </row>
    <row r="722" spans="9:9">
      <c r="I722" s="3"/>
    </row>
    <row r="723" spans="9:9">
      <c r="I723" s="3"/>
    </row>
    <row r="724" spans="9:9">
      <c r="I724" s="3"/>
    </row>
    <row r="725" spans="9:9">
      <c r="I725" s="3"/>
    </row>
    <row r="726" spans="9:9">
      <c r="I726" s="3"/>
    </row>
    <row r="727" spans="9:9">
      <c r="I727" s="3"/>
    </row>
    <row r="728" spans="9:9">
      <c r="I728" s="3"/>
    </row>
    <row r="729" spans="9:9">
      <c r="I729" s="3"/>
    </row>
    <row r="730" spans="9:9">
      <c r="I730" s="3"/>
    </row>
    <row r="731" spans="9:9">
      <c r="I731" s="3"/>
    </row>
    <row r="732" spans="9:9">
      <c r="I732" s="3"/>
    </row>
    <row r="733" spans="9:9">
      <c r="I733" s="3"/>
    </row>
    <row r="734" spans="9:9">
      <c r="I734" s="3"/>
    </row>
    <row r="735" spans="9:9">
      <c r="I735" s="3"/>
    </row>
    <row r="736" spans="9:9">
      <c r="I736" s="3"/>
    </row>
    <row r="737" spans="9:9">
      <c r="I737" s="3"/>
    </row>
    <row r="738" spans="9:9">
      <c r="I738" s="3"/>
    </row>
    <row r="739" spans="9:9">
      <c r="I739" s="3"/>
    </row>
    <row r="740" spans="9:9">
      <c r="I740" s="3"/>
    </row>
    <row r="741" spans="9:9">
      <c r="I741" s="3"/>
    </row>
    <row r="742" spans="9:9">
      <c r="I742" s="3"/>
    </row>
    <row r="743" spans="9:9">
      <c r="I743" s="3"/>
    </row>
    <row r="744" spans="9:9">
      <c r="I744" s="3"/>
    </row>
    <row r="745" spans="9:9">
      <c r="I745" s="3"/>
    </row>
    <row r="746" spans="9:9">
      <c r="I746" s="3"/>
    </row>
    <row r="747" spans="9:9">
      <c r="I747" s="3"/>
    </row>
    <row r="748" spans="9:9">
      <c r="I748" s="3"/>
    </row>
    <row r="749" spans="9:9">
      <c r="I749" s="3"/>
    </row>
    <row r="750" spans="9:9">
      <c r="I750" s="3"/>
    </row>
    <row r="751" spans="9:9">
      <c r="I751" s="3"/>
    </row>
    <row r="752" spans="9:9">
      <c r="I752" s="3"/>
    </row>
    <row r="753" spans="9:9">
      <c r="I753" s="3"/>
    </row>
    <row r="754" spans="9:9">
      <c r="I754" s="3"/>
    </row>
    <row r="755" spans="9:9">
      <c r="I755" s="3"/>
    </row>
    <row r="756" spans="9:9">
      <c r="I756" s="3"/>
    </row>
    <row r="757" spans="9:9">
      <c r="I757" s="3"/>
    </row>
    <row r="758" spans="9:9">
      <c r="I758" s="3"/>
    </row>
    <row r="759" spans="9:9">
      <c r="I759" s="3"/>
    </row>
    <row r="760" spans="9:9">
      <c r="I760" s="3"/>
    </row>
    <row r="761" spans="9:9">
      <c r="I761" s="3"/>
    </row>
    <row r="762" spans="9:9">
      <c r="I762" s="3"/>
    </row>
    <row r="763" spans="9:9">
      <c r="I763" s="3"/>
    </row>
    <row r="764" spans="9:9">
      <c r="I764" s="3"/>
    </row>
    <row r="765" spans="9:9">
      <c r="I765" s="3"/>
    </row>
    <row r="766" spans="9:9">
      <c r="I766" s="3"/>
    </row>
    <row r="767" spans="9:9">
      <c r="I767" s="3"/>
    </row>
    <row r="768" spans="9:9">
      <c r="I768" s="3"/>
    </row>
    <row r="769" spans="9:9">
      <c r="I769" s="3"/>
    </row>
    <row r="770" spans="9:9">
      <c r="I770" s="3"/>
    </row>
    <row r="771" spans="9:9">
      <c r="I771" s="3"/>
    </row>
    <row r="772" spans="9:9">
      <c r="I772" s="3"/>
    </row>
    <row r="773" spans="9:9">
      <c r="I773" s="3"/>
    </row>
    <row r="774" spans="9:9">
      <c r="I774" s="3"/>
    </row>
    <row r="775" spans="9:9">
      <c r="I775" s="3"/>
    </row>
    <row r="776" spans="9:9">
      <c r="I776" s="3"/>
    </row>
    <row r="777" spans="9:9">
      <c r="I777" s="3"/>
    </row>
    <row r="778" spans="9:9">
      <c r="I778" s="3"/>
    </row>
    <row r="779" spans="9:9">
      <c r="I779" s="3"/>
    </row>
    <row r="780" spans="9:9">
      <c r="I780" s="3"/>
    </row>
    <row r="781" spans="9:9">
      <c r="I781" s="3"/>
    </row>
  </sheetData>
  <sheetProtection password="C89E" sheet="1" objects="1" scenarios="1" selectLockedCells="1"/>
  <mergeCells count="9">
    <mergeCell ref="H2:I2"/>
    <mergeCell ref="H3:I3"/>
    <mergeCell ref="H1:I1"/>
    <mergeCell ref="H5:I5"/>
    <mergeCell ref="BA6:BC6"/>
    <mergeCell ref="H4:I4"/>
    <mergeCell ref="AF6:AH6"/>
    <mergeCell ref="AM6:AO6"/>
    <mergeCell ref="AT6:AV6"/>
  </mergeCells>
  <conditionalFormatting sqref="H200 H7:H198">
    <cfRule type="expression" dxfId="123" priority="35" stopIfTrue="1">
      <formula>OR(MOD($H$200,6)&gt;0,COUNTIF($H$7:$H$70,1)&lt;&gt;COUNTIF($H$71:$H$198,1)/2)</formula>
    </cfRule>
  </conditionalFormatting>
  <conditionalFormatting sqref="H4 P7:AD70 I7:I70">
    <cfRule type="expression" dxfId="122" priority="34" stopIfTrue="1">
      <formula>H4=$H$4</formula>
    </cfRule>
  </conditionalFormatting>
  <conditionalFormatting sqref="AM7:AO38">
    <cfRule type="expression" dxfId="121" priority="33">
      <formula>ROW()-6&lt;=$E$4/4</formula>
    </cfRule>
  </conditionalFormatting>
  <conditionalFormatting sqref="AT7:AV38">
    <cfRule type="expression" dxfId="120" priority="32">
      <formula>ROW()-6&lt;=$E$4/4</formula>
    </cfRule>
  </conditionalFormatting>
  <conditionalFormatting sqref="BA7:BC38">
    <cfRule type="expression" dxfId="119" priority="31">
      <formula>ROW()-6&lt;=$E$4/4</formula>
    </cfRule>
  </conditionalFormatting>
  <conditionalFormatting sqref="AM7:BE38">
    <cfRule type="containsBlanks" dxfId="118" priority="30">
      <formula>LEN(TRIM(AM7))=0</formula>
    </cfRule>
  </conditionalFormatting>
  <conditionalFormatting sqref="AF6:BE38">
    <cfRule type="notContainsBlanks" dxfId="117" priority="29">
      <formula>LEN(TRIM(AF6))&gt;0</formula>
    </cfRule>
  </conditionalFormatting>
  <conditionalFormatting sqref="AM7:AO38">
    <cfRule type="expression" dxfId="116" priority="27">
      <formula>ROW()-6&lt;=$E$4/4</formula>
    </cfRule>
  </conditionalFormatting>
  <conditionalFormatting sqref="AM7:AO38">
    <cfRule type="containsBlanks" dxfId="115" priority="26">
      <formula>LEN(TRIM(AM7))=0</formula>
    </cfRule>
  </conditionalFormatting>
  <conditionalFormatting sqref="AK6:AO38">
    <cfRule type="notContainsBlanks" dxfId="114" priority="25">
      <formula>LEN(TRIM(AK6))&gt;0</formula>
    </cfRule>
  </conditionalFormatting>
  <conditionalFormatting sqref="AK1:AL1048576">
    <cfRule type="notContainsBlanks" dxfId="113" priority="24">
      <formula>LEN(TRIM(AK1))&gt;0</formula>
    </cfRule>
  </conditionalFormatting>
  <conditionalFormatting sqref="AT7:AV38">
    <cfRule type="expression" dxfId="112" priority="23">
      <formula>ROW()-6&lt;=$E$4/4</formula>
    </cfRule>
  </conditionalFormatting>
  <conditionalFormatting sqref="AR7:AV38">
    <cfRule type="containsBlanks" dxfId="111" priority="22">
      <formula>LEN(TRIM(AR7))=0</formula>
    </cfRule>
  </conditionalFormatting>
  <conditionalFormatting sqref="AR6:AV38">
    <cfRule type="notContainsBlanks" dxfId="110" priority="21">
      <formula>LEN(TRIM(AR6))&gt;0</formula>
    </cfRule>
  </conditionalFormatting>
  <conditionalFormatting sqref="AT7:AV7 AT8:AT38 AV8:AV38">
    <cfRule type="expression" dxfId="109" priority="20">
      <formula>ROW()-6&lt;=$E$4/4</formula>
    </cfRule>
  </conditionalFormatting>
  <conditionalFormatting sqref="AT7:AV38">
    <cfRule type="expression" dxfId="108" priority="19">
      <formula>ROW()-6&lt;=$E$4/4</formula>
    </cfRule>
  </conditionalFormatting>
  <conditionalFormatting sqref="AT7:AT38">
    <cfRule type="expression" dxfId="107" priority="18">
      <formula>ROW()-6&lt;=$E$4/4</formula>
    </cfRule>
  </conditionalFormatting>
  <conditionalFormatting sqref="AV7:AV38">
    <cfRule type="expression" dxfId="106" priority="17">
      <formula>ROW()-6&lt;=$E$4/4</formula>
    </cfRule>
  </conditionalFormatting>
  <conditionalFormatting sqref="AV7:AV38">
    <cfRule type="expression" dxfId="105" priority="16">
      <formula>ROW()-6&lt;=$E$4/4</formula>
    </cfRule>
  </conditionalFormatting>
  <conditionalFormatting sqref="AR1:AS1048576">
    <cfRule type="notContainsBlanks" dxfId="104" priority="15">
      <formula>LEN(TRIM(AR1))&gt;0</formula>
    </cfRule>
  </conditionalFormatting>
  <conditionalFormatting sqref="BA7:BC38">
    <cfRule type="expression" dxfId="103" priority="14">
      <formula>ROW()-6&lt;=$E$4/4</formula>
    </cfRule>
  </conditionalFormatting>
  <conditionalFormatting sqref="AY7:BC38">
    <cfRule type="containsBlanks" dxfId="102" priority="13">
      <formula>LEN(TRIM(AY7))=0</formula>
    </cfRule>
  </conditionalFormatting>
  <conditionalFormatting sqref="AY6:BC38">
    <cfRule type="notContainsBlanks" dxfId="101" priority="12">
      <formula>LEN(TRIM(AY6))&gt;0</formula>
    </cfRule>
  </conditionalFormatting>
  <conditionalFormatting sqref="BA7:BC38">
    <cfRule type="expression" dxfId="100" priority="11">
      <formula>ROW()-6&lt;=$E$4/4</formula>
    </cfRule>
  </conditionalFormatting>
  <conditionalFormatting sqref="BA7:BC7 BA9:BC9 BA11:BC11 BA13:BC13 BA15:BC15 BA17:BC17 BA19:BC19 BA21:BC21 BA23:BC23 BA25:BC25 BA27:BC27 BA29:BC29 BA31:BC31 BA33:BC33 BA35:BC35 BA37:BC37 BA8:BA38 BC8:BC38">
    <cfRule type="expression" dxfId="99" priority="10">
      <formula>ROW()-6&lt;=$E$4/4</formula>
    </cfRule>
  </conditionalFormatting>
  <conditionalFormatting sqref="BA7:BC38">
    <cfRule type="expression" dxfId="98" priority="9">
      <formula>ROW()-6&lt;=$E$4/4</formula>
    </cfRule>
  </conditionalFormatting>
  <conditionalFormatting sqref="BA7:BA38">
    <cfRule type="expression" dxfId="97" priority="8">
      <formula>ROW()-6&lt;=$E$4/4</formula>
    </cfRule>
  </conditionalFormatting>
  <conditionalFormatting sqref="BC7:BC38">
    <cfRule type="expression" dxfId="96" priority="7">
      <formula>ROW()-6&lt;=$E$4/4</formula>
    </cfRule>
  </conditionalFormatting>
  <conditionalFormatting sqref="BC7:BC38">
    <cfRule type="expression" dxfId="95" priority="6">
      <formula>ROW()-6&lt;=$E$4/4</formula>
    </cfRule>
  </conditionalFormatting>
  <conditionalFormatting sqref="AY1:AZ1048576">
    <cfRule type="notContainsBlanks" dxfId="94" priority="5">
      <formula>LEN(TRIM(AY1))&gt;0</formula>
    </cfRule>
  </conditionalFormatting>
  <conditionalFormatting sqref="H3 P7:AD70 I7:I70">
    <cfRule type="expression" dxfId="93" priority="4">
      <formula>H3=$H$3</formula>
    </cfRule>
  </conditionalFormatting>
  <conditionalFormatting sqref="H2:I4 H6:I7 H5 P7:AD70 H8:H198 I9 I11 I13 I15 I17 I19 I21 I23 I25 I27 I29 I31 I33 I35 I37 I39 I41 I43 I45 I47 I49 I51 I53 I55 I57 I59 I61 I63 I65 I67 I69:I70">
    <cfRule type="expression" dxfId="92" priority="3">
      <formula>H2=$H$2</formula>
    </cfRule>
  </conditionalFormatting>
  <conditionalFormatting sqref="J6">
    <cfRule type="expression" dxfId="91" priority="2">
      <formula>J6=$H$2</formula>
    </cfRule>
  </conditionalFormatting>
  <conditionalFormatting sqref="A1:XFD1048576">
    <cfRule type="expression" dxfId="90" priority="1">
      <formula>TODAY()&gt;$AA$1</formula>
    </cfRule>
  </conditionalFormatting>
  <dataValidations count="4">
    <dataValidation type="list" allowBlank="1" showInputMessage="1" showErrorMessage="1" sqref="B65543:B65550 B983043:B983045 B917507:B917509 B851971:B851973 B786435:B786437 B720899:B720901 B655363:B655365 B589827:B589829 B524291:B524293 B458755:B458757 B393219:B393221 B327683:B327685 B262147:B262149 B196611:B196613 B131075:B131077 B65539:B65541 B3:B5 B983047:B983054 B917511:B917518 B851975:B851982 B786439:B786446 B720903:B720910 B655367:B655374 B589831:B589838 B524295:B524302 B458759:B458766 B393223:B393230 B327687:B327694 B262151:B262158 B196615:B196622 B131079:B131086 B7">
      <formula1>LISTE</formula1>
    </dataValidation>
    <dataValidation type="list" allowBlank="1" showInputMessage="1" showErrorMessage="1" sqref="H2:I3">
      <formula1>$I$71:$I$198</formula1>
    </dataValidation>
    <dataValidation type="list" allowBlank="1" showInputMessage="1" showErrorMessage="1" sqref="H983044 H917508 H851972 H786436 H720900 H655364 H589828 H524292 H458756 H393220 H327684 H262148 H196612 H131076 H65540">
      <formula1>$I$7:$I$198</formula1>
    </dataValidation>
    <dataValidation type="list" allowBlank="1" showInputMessage="1" showErrorMessage="1" sqref="H4:I4">
      <formula1>$I$7:$I$70</formula1>
    </dataValidation>
  </dataValidations>
  <pageMargins left="0.7" right="0.7" top="0.75" bottom="0.75" header="0.3" footer="0.3"/>
  <pageSetup paperSize="9" orientation="portrait" horizontalDpi="4294967292" verticalDpi="1200" r:id="rId1"/>
  <ignoredErrors>
    <ignoredError sqref="AJ14:AK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RAZ">
                <anchor moveWithCells="1" sizeWithCells="1">
                  <from>
                    <xdr:col>0</xdr:col>
                    <xdr:colOff>365760</xdr:colOff>
                    <xdr:row>12</xdr:row>
                    <xdr:rowOff>45720</xdr:rowOff>
                  </from>
                  <to>
                    <xdr:col>4</xdr:col>
                    <xdr:colOff>830580</xdr:colOff>
                    <xdr:row>15</xdr:row>
                    <xdr:rowOff>182880</xdr:rowOff>
                  </to>
                </anchor>
              </controlPr>
            </control>
          </mc:Choice>
        </mc:AlternateContent>
        <mc:AlternateContent xmlns:mc="http://schemas.openxmlformats.org/markup-compatibility/2006">
          <mc:Choice Requires="x14">
            <control shapeId="1027" r:id="rId5" name="Button 3">
              <controlPr defaultSize="0" print="0" autoFill="0" autoPict="0" macro="[0]!Recap">
                <anchor moveWithCells="1" sizeWithCells="1">
                  <from>
                    <xdr:col>1</xdr:col>
                    <xdr:colOff>38100</xdr:colOff>
                    <xdr:row>17</xdr:row>
                    <xdr:rowOff>38100</xdr:rowOff>
                  </from>
                  <to>
                    <xdr:col>4</xdr:col>
                    <xdr:colOff>838200</xdr:colOff>
                    <xdr:row>21</xdr:row>
                    <xdr:rowOff>22860</xdr:rowOff>
                  </to>
                </anchor>
              </controlPr>
            </control>
          </mc:Choice>
        </mc:AlternateContent>
        <mc:AlternateContent xmlns:mc="http://schemas.openxmlformats.org/markup-compatibility/2006">
          <mc:Choice Requires="x14">
            <control shapeId="1028" r:id="rId6" name="Button 4">
              <controlPr defaultSize="0" print="0" autoFill="0" autoPict="0" macro="[0]!ClassementE">
                <anchor moveWithCells="1" sizeWithCells="1">
                  <from>
                    <xdr:col>1</xdr:col>
                    <xdr:colOff>22860</xdr:colOff>
                    <xdr:row>22</xdr:row>
                    <xdr:rowOff>30480</xdr:rowOff>
                  </from>
                  <to>
                    <xdr:col>4</xdr:col>
                    <xdr:colOff>807720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AA218"/>
  <sheetViews>
    <sheetView zoomScale="85" zoomScaleNormal="85" workbookViewId="0">
      <selection activeCell="E3" sqref="E3"/>
    </sheetView>
  </sheetViews>
  <sheetFormatPr baseColWidth="10" defaultRowHeight="20.399999999999999"/>
  <cols>
    <col min="1" max="1" width="6" style="28" customWidth="1"/>
    <col min="2" max="4" width="20.6640625" style="28" customWidth="1"/>
    <col min="5" max="5" width="7.33203125" style="28" customWidth="1"/>
    <col min="6" max="6" width="2.6640625" style="33" customWidth="1"/>
    <col min="7" max="7" width="7.33203125" style="28" customWidth="1"/>
    <col min="8" max="10" width="20.6640625" style="28" customWidth="1"/>
    <col min="11" max="11" width="6" style="28" customWidth="1"/>
    <col min="12" max="12" width="2.5546875" style="28" customWidth="1"/>
    <col min="13" max="13" width="6" style="28" customWidth="1"/>
    <col min="14" max="16" width="20.6640625" style="28" customWidth="1"/>
    <col min="17" max="17" width="7.33203125" style="28" customWidth="1"/>
    <col min="18" max="18" width="2.6640625" style="28" customWidth="1"/>
    <col min="19" max="19" width="7.33203125" style="28" customWidth="1"/>
    <col min="20" max="22" width="20.6640625" style="28" customWidth="1"/>
    <col min="23" max="23" width="6" style="28" customWidth="1"/>
    <col min="24" max="26" width="11.44140625" style="28"/>
    <col min="27" max="27" width="16.88671875" style="28" bestFit="1" customWidth="1"/>
    <col min="28" max="259" width="11.44140625" style="28"/>
    <col min="260" max="262" width="20.6640625" style="28" customWidth="1"/>
    <col min="263" max="263" width="7.33203125" style="28" customWidth="1"/>
    <col min="264" max="264" width="2.6640625" style="28" customWidth="1"/>
    <col min="265" max="265" width="7.33203125" style="28" customWidth="1"/>
    <col min="266" max="268" width="20.6640625" style="28" customWidth="1"/>
    <col min="269" max="269" width="2.5546875" style="28" customWidth="1"/>
    <col min="270" max="272" width="20.6640625" style="28" customWidth="1"/>
    <col min="273" max="273" width="7.33203125" style="28" customWidth="1"/>
    <col min="274" max="274" width="2.6640625" style="28" customWidth="1"/>
    <col min="275" max="275" width="7.33203125" style="28" customWidth="1"/>
    <col min="276" max="278" width="20.6640625" style="28" customWidth="1"/>
    <col min="279" max="515" width="11.44140625" style="28"/>
    <col min="516" max="518" width="20.6640625" style="28" customWidth="1"/>
    <col min="519" max="519" width="7.33203125" style="28" customWidth="1"/>
    <col min="520" max="520" width="2.6640625" style="28" customWidth="1"/>
    <col min="521" max="521" width="7.33203125" style="28" customWidth="1"/>
    <col min="522" max="524" width="20.6640625" style="28" customWidth="1"/>
    <col min="525" max="525" width="2.5546875" style="28" customWidth="1"/>
    <col min="526" max="528" width="20.6640625" style="28" customWidth="1"/>
    <col min="529" max="529" width="7.33203125" style="28" customWidth="1"/>
    <col min="530" max="530" width="2.6640625" style="28" customWidth="1"/>
    <col min="531" max="531" width="7.33203125" style="28" customWidth="1"/>
    <col min="532" max="534" width="20.6640625" style="28" customWidth="1"/>
    <col min="535" max="771" width="11.44140625" style="28"/>
    <col min="772" max="774" width="20.6640625" style="28" customWidth="1"/>
    <col min="775" max="775" width="7.33203125" style="28" customWidth="1"/>
    <col min="776" max="776" width="2.6640625" style="28" customWidth="1"/>
    <col min="777" max="777" width="7.33203125" style="28" customWidth="1"/>
    <col min="778" max="780" width="20.6640625" style="28" customWidth="1"/>
    <col min="781" max="781" width="2.5546875" style="28" customWidth="1"/>
    <col min="782" max="784" width="20.6640625" style="28" customWidth="1"/>
    <col min="785" max="785" width="7.33203125" style="28" customWidth="1"/>
    <col min="786" max="786" width="2.6640625" style="28" customWidth="1"/>
    <col min="787" max="787" width="7.33203125" style="28" customWidth="1"/>
    <col min="788" max="790" width="20.6640625" style="28" customWidth="1"/>
    <col min="791" max="1027" width="11.44140625" style="28"/>
    <col min="1028" max="1030" width="20.6640625" style="28" customWidth="1"/>
    <col min="1031" max="1031" width="7.33203125" style="28" customWidth="1"/>
    <col min="1032" max="1032" width="2.6640625" style="28" customWidth="1"/>
    <col min="1033" max="1033" width="7.33203125" style="28" customWidth="1"/>
    <col min="1034" max="1036" width="20.6640625" style="28" customWidth="1"/>
    <col min="1037" max="1037" width="2.5546875" style="28" customWidth="1"/>
    <col min="1038" max="1040" width="20.6640625" style="28" customWidth="1"/>
    <col min="1041" max="1041" width="7.33203125" style="28" customWidth="1"/>
    <col min="1042" max="1042" width="2.6640625" style="28" customWidth="1"/>
    <col min="1043" max="1043" width="7.33203125" style="28" customWidth="1"/>
    <col min="1044" max="1046" width="20.6640625" style="28" customWidth="1"/>
    <col min="1047" max="1283" width="11.44140625" style="28"/>
    <col min="1284" max="1286" width="20.6640625" style="28" customWidth="1"/>
    <col min="1287" max="1287" width="7.33203125" style="28" customWidth="1"/>
    <col min="1288" max="1288" width="2.6640625" style="28" customWidth="1"/>
    <col min="1289" max="1289" width="7.33203125" style="28" customWidth="1"/>
    <col min="1290" max="1292" width="20.6640625" style="28" customWidth="1"/>
    <col min="1293" max="1293" width="2.5546875" style="28" customWidth="1"/>
    <col min="1294" max="1296" width="20.6640625" style="28" customWidth="1"/>
    <col min="1297" max="1297" width="7.33203125" style="28" customWidth="1"/>
    <col min="1298" max="1298" width="2.6640625" style="28" customWidth="1"/>
    <col min="1299" max="1299" width="7.33203125" style="28" customWidth="1"/>
    <col min="1300" max="1302" width="20.6640625" style="28" customWidth="1"/>
    <col min="1303" max="1539" width="11.44140625" style="28"/>
    <col min="1540" max="1542" width="20.6640625" style="28" customWidth="1"/>
    <col min="1543" max="1543" width="7.33203125" style="28" customWidth="1"/>
    <col min="1544" max="1544" width="2.6640625" style="28" customWidth="1"/>
    <col min="1545" max="1545" width="7.33203125" style="28" customWidth="1"/>
    <col min="1546" max="1548" width="20.6640625" style="28" customWidth="1"/>
    <col min="1549" max="1549" width="2.5546875" style="28" customWidth="1"/>
    <col min="1550" max="1552" width="20.6640625" style="28" customWidth="1"/>
    <col min="1553" max="1553" width="7.33203125" style="28" customWidth="1"/>
    <col min="1554" max="1554" width="2.6640625" style="28" customWidth="1"/>
    <col min="1555" max="1555" width="7.33203125" style="28" customWidth="1"/>
    <col min="1556" max="1558" width="20.6640625" style="28" customWidth="1"/>
    <col min="1559" max="1795" width="11.44140625" style="28"/>
    <col min="1796" max="1798" width="20.6640625" style="28" customWidth="1"/>
    <col min="1799" max="1799" width="7.33203125" style="28" customWidth="1"/>
    <col min="1800" max="1800" width="2.6640625" style="28" customWidth="1"/>
    <col min="1801" max="1801" width="7.33203125" style="28" customWidth="1"/>
    <col min="1802" max="1804" width="20.6640625" style="28" customWidth="1"/>
    <col min="1805" max="1805" width="2.5546875" style="28" customWidth="1"/>
    <col min="1806" max="1808" width="20.6640625" style="28" customWidth="1"/>
    <col min="1809" max="1809" width="7.33203125" style="28" customWidth="1"/>
    <col min="1810" max="1810" width="2.6640625" style="28" customWidth="1"/>
    <col min="1811" max="1811" width="7.33203125" style="28" customWidth="1"/>
    <col min="1812" max="1814" width="20.6640625" style="28" customWidth="1"/>
    <col min="1815" max="2051" width="11.44140625" style="28"/>
    <col min="2052" max="2054" width="20.6640625" style="28" customWidth="1"/>
    <col min="2055" max="2055" width="7.33203125" style="28" customWidth="1"/>
    <col min="2056" max="2056" width="2.6640625" style="28" customWidth="1"/>
    <col min="2057" max="2057" width="7.33203125" style="28" customWidth="1"/>
    <col min="2058" max="2060" width="20.6640625" style="28" customWidth="1"/>
    <col min="2061" max="2061" width="2.5546875" style="28" customWidth="1"/>
    <col min="2062" max="2064" width="20.6640625" style="28" customWidth="1"/>
    <col min="2065" max="2065" width="7.33203125" style="28" customWidth="1"/>
    <col min="2066" max="2066" width="2.6640625" style="28" customWidth="1"/>
    <col min="2067" max="2067" width="7.33203125" style="28" customWidth="1"/>
    <col min="2068" max="2070" width="20.6640625" style="28" customWidth="1"/>
    <col min="2071" max="2307" width="11.44140625" style="28"/>
    <col min="2308" max="2310" width="20.6640625" style="28" customWidth="1"/>
    <col min="2311" max="2311" width="7.33203125" style="28" customWidth="1"/>
    <col min="2312" max="2312" width="2.6640625" style="28" customWidth="1"/>
    <col min="2313" max="2313" width="7.33203125" style="28" customWidth="1"/>
    <col min="2314" max="2316" width="20.6640625" style="28" customWidth="1"/>
    <col min="2317" max="2317" width="2.5546875" style="28" customWidth="1"/>
    <col min="2318" max="2320" width="20.6640625" style="28" customWidth="1"/>
    <col min="2321" max="2321" width="7.33203125" style="28" customWidth="1"/>
    <col min="2322" max="2322" width="2.6640625" style="28" customWidth="1"/>
    <col min="2323" max="2323" width="7.33203125" style="28" customWidth="1"/>
    <col min="2324" max="2326" width="20.6640625" style="28" customWidth="1"/>
    <col min="2327" max="2563" width="11.44140625" style="28"/>
    <col min="2564" max="2566" width="20.6640625" style="28" customWidth="1"/>
    <col min="2567" max="2567" width="7.33203125" style="28" customWidth="1"/>
    <col min="2568" max="2568" width="2.6640625" style="28" customWidth="1"/>
    <col min="2569" max="2569" width="7.33203125" style="28" customWidth="1"/>
    <col min="2570" max="2572" width="20.6640625" style="28" customWidth="1"/>
    <col min="2573" max="2573" width="2.5546875" style="28" customWidth="1"/>
    <col min="2574" max="2576" width="20.6640625" style="28" customWidth="1"/>
    <col min="2577" max="2577" width="7.33203125" style="28" customWidth="1"/>
    <col min="2578" max="2578" width="2.6640625" style="28" customWidth="1"/>
    <col min="2579" max="2579" width="7.33203125" style="28" customWidth="1"/>
    <col min="2580" max="2582" width="20.6640625" style="28" customWidth="1"/>
    <col min="2583" max="2819" width="11.44140625" style="28"/>
    <col min="2820" max="2822" width="20.6640625" style="28" customWidth="1"/>
    <col min="2823" max="2823" width="7.33203125" style="28" customWidth="1"/>
    <col min="2824" max="2824" width="2.6640625" style="28" customWidth="1"/>
    <col min="2825" max="2825" width="7.33203125" style="28" customWidth="1"/>
    <col min="2826" max="2828" width="20.6640625" style="28" customWidth="1"/>
    <col min="2829" max="2829" width="2.5546875" style="28" customWidth="1"/>
    <col min="2830" max="2832" width="20.6640625" style="28" customWidth="1"/>
    <col min="2833" max="2833" width="7.33203125" style="28" customWidth="1"/>
    <col min="2834" max="2834" width="2.6640625" style="28" customWidth="1"/>
    <col min="2835" max="2835" width="7.33203125" style="28" customWidth="1"/>
    <col min="2836" max="2838" width="20.6640625" style="28" customWidth="1"/>
    <col min="2839" max="3075" width="11.44140625" style="28"/>
    <col min="3076" max="3078" width="20.6640625" style="28" customWidth="1"/>
    <col min="3079" max="3079" width="7.33203125" style="28" customWidth="1"/>
    <col min="3080" max="3080" width="2.6640625" style="28" customWidth="1"/>
    <col min="3081" max="3081" width="7.33203125" style="28" customWidth="1"/>
    <col min="3082" max="3084" width="20.6640625" style="28" customWidth="1"/>
    <col min="3085" max="3085" width="2.5546875" style="28" customWidth="1"/>
    <col min="3086" max="3088" width="20.6640625" style="28" customWidth="1"/>
    <col min="3089" max="3089" width="7.33203125" style="28" customWidth="1"/>
    <col min="3090" max="3090" width="2.6640625" style="28" customWidth="1"/>
    <col min="3091" max="3091" width="7.33203125" style="28" customWidth="1"/>
    <col min="3092" max="3094" width="20.6640625" style="28" customWidth="1"/>
    <col min="3095" max="3331" width="11.44140625" style="28"/>
    <col min="3332" max="3334" width="20.6640625" style="28" customWidth="1"/>
    <col min="3335" max="3335" width="7.33203125" style="28" customWidth="1"/>
    <col min="3336" max="3336" width="2.6640625" style="28" customWidth="1"/>
    <col min="3337" max="3337" width="7.33203125" style="28" customWidth="1"/>
    <col min="3338" max="3340" width="20.6640625" style="28" customWidth="1"/>
    <col min="3341" max="3341" width="2.5546875" style="28" customWidth="1"/>
    <col min="3342" max="3344" width="20.6640625" style="28" customWidth="1"/>
    <col min="3345" max="3345" width="7.33203125" style="28" customWidth="1"/>
    <col min="3346" max="3346" width="2.6640625" style="28" customWidth="1"/>
    <col min="3347" max="3347" width="7.33203125" style="28" customWidth="1"/>
    <col min="3348" max="3350" width="20.6640625" style="28" customWidth="1"/>
    <col min="3351" max="3587" width="11.44140625" style="28"/>
    <col min="3588" max="3590" width="20.6640625" style="28" customWidth="1"/>
    <col min="3591" max="3591" width="7.33203125" style="28" customWidth="1"/>
    <col min="3592" max="3592" width="2.6640625" style="28" customWidth="1"/>
    <col min="3593" max="3593" width="7.33203125" style="28" customWidth="1"/>
    <col min="3594" max="3596" width="20.6640625" style="28" customWidth="1"/>
    <col min="3597" max="3597" width="2.5546875" style="28" customWidth="1"/>
    <col min="3598" max="3600" width="20.6640625" style="28" customWidth="1"/>
    <col min="3601" max="3601" width="7.33203125" style="28" customWidth="1"/>
    <col min="3602" max="3602" width="2.6640625" style="28" customWidth="1"/>
    <col min="3603" max="3603" width="7.33203125" style="28" customWidth="1"/>
    <col min="3604" max="3606" width="20.6640625" style="28" customWidth="1"/>
    <col min="3607" max="3843" width="11.44140625" style="28"/>
    <col min="3844" max="3846" width="20.6640625" style="28" customWidth="1"/>
    <col min="3847" max="3847" width="7.33203125" style="28" customWidth="1"/>
    <col min="3848" max="3848" width="2.6640625" style="28" customWidth="1"/>
    <col min="3849" max="3849" width="7.33203125" style="28" customWidth="1"/>
    <col min="3850" max="3852" width="20.6640625" style="28" customWidth="1"/>
    <col min="3853" max="3853" width="2.5546875" style="28" customWidth="1"/>
    <col min="3854" max="3856" width="20.6640625" style="28" customWidth="1"/>
    <col min="3857" max="3857" width="7.33203125" style="28" customWidth="1"/>
    <col min="3858" max="3858" width="2.6640625" style="28" customWidth="1"/>
    <col min="3859" max="3859" width="7.33203125" style="28" customWidth="1"/>
    <col min="3860" max="3862" width="20.6640625" style="28" customWidth="1"/>
    <col min="3863" max="4099" width="11.44140625" style="28"/>
    <col min="4100" max="4102" width="20.6640625" style="28" customWidth="1"/>
    <col min="4103" max="4103" width="7.33203125" style="28" customWidth="1"/>
    <col min="4104" max="4104" width="2.6640625" style="28" customWidth="1"/>
    <col min="4105" max="4105" width="7.33203125" style="28" customWidth="1"/>
    <col min="4106" max="4108" width="20.6640625" style="28" customWidth="1"/>
    <col min="4109" max="4109" width="2.5546875" style="28" customWidth="1"/>
    <col min="4110" max="4112" width="20.6640625" style="28" customWidth="1"/>
    <col min="4113" max="4113" width="7.33203125" style="28" customWidth="1"/>
    <col min="4114" max="4114" width="2.6640625" style="28" customWidth="1"/>
    <col min="4115" max="4115" width="7.33203125" style="28" customWidth="1"/>
    <col min="4116" max="4118" width="20.6640625" style="28" customWidth="1"/>
    <col min="4119" max="4355" width="11.44140625" style="28"/>
    <col min="4356" max="4358" width="20.6640625" style="28" customWidth="1"/>
    <col min="4359" max="4359" width="7.33203125" style="28" customWidth="1"/>
    <col min="4360" max="4360" width="2.6640625" style="28" customWidth="1"/>
    <col min="4361" max="4361" width="7.33203125" style="28" customWidth="1"/>
    <col min="4362" max="4364" width="20.6640625" style="28" customWidth="1"/>
    <col min="4365" max="4365" width="2.5546875" style="28" customWidth="1"/>
    <col min="4366" max="4368" width="20.6640625" style="28" customWidth="1"/>
    <col min="4369" max="4369" width="7.33203125" style="28" customWidth="1"/>
    <col min="4370" max="4370" width="2.6640625" style="28" customWidth="1"/>
    <col min="4371" max="4371" width="7.33203125" style="28" customWidth="1"/>
    <col min="4372" max="4374" width="20.6640625" style="28" customWidth="1"/>
    <col min="4375" max="4611" width="11.44140625" style="28"/>
    <col min="4612" max="4614" width="20.6640625" style="28" customWidth="1"/>
    <col min="4615" max="4615" width="7.33203125" style="28" customWidth="1"/>
    <col min="4616" max="4616" width="2.6640625" style="28" customWidth="1"/>
    <col min="4617" max="4617" width="7.33203125" style="28" customWidth="1"/>
    <col min="4618" max="4620" width="20.6640625" style="28" customWidth="1"/>
    <col min="4621" max="4621" width="2.5546875" style="28" customWidth="1"/>
    <col min="4622" max="4624" width="20.6640625" style="28" customWidth="1"/>
    <col min="4625" max="4625" width="7.33203125" style="28" customWidth="1"/>
    <col min="4626" max="4626" width="2.6640625" style="28" customWidth="1"/>
    <col min="4627" max="4627" width="7.33203125" style="28" customWidth="1"/>
    <col min="4628" max="4630" width="20.6640625" style="28" customWidth="1"/>
    <col min="4631" max="4867" width="11.44140625" style="28"/>
    <col min="4868" max="4870" width="20.6640625" style="28" customWidth="1"/>
    <col min="4871" max="4871" width="7.33203125" style="28" customWidth="1"/>
    <col min="4872" max="4872" width="2.6640625" style="28" customWidth="1"/>
    <col min="4873" max="4873" width="7.33203125" style="28" customWidth="1"/>
    <col min="4874" max="4876" width="20.6640625" style="28" customWidth="1"/>
    <col min="4877" max="4877" width="2.5546875" style="28" customWidth="1"/>
    <col min="4878" max="4880" width="20.6640625" style="28" customWidth="1"/>
    <col min="4881" max="4881" width="7.33203125" style="28" customWidth="1"/>
    <col min="4882" max="4882" width="2.6640625" style="28" customWidth="1"/>
    <col min="4883" max="4883" width="7.33203125" style="28" customWidth="1"/>
    <col min="4884" max="4886" width="20.6640625" style="28" customWidth="1"/>
    <col min="4887" max="5123" width="11.44140625" style="28"/>
    <col min="5124" max="5126" width="20.6640625" style="28" customWidth="1"/>
    <col min="5127" max="5127" width="7.33203125" style="28" customWidth="1"/>
    <col min="5128" max="5128" width="2.6640625" style="28" customWidth="1"/>
    <col min="5129" max="5129" width="7.33203125" style="28" customWidth="1"/>
    <col min="5130" max="5132" width="20.6640625" style="28" customWidth="1"/>
    <col min="5133" max="5133" width="2.5546875" style="28" customWidth="1"/>
    <col min="5134" max="5136" width="20.6640625" style="28" customWidth="1"/>
    <col min="5137" max="5137" width="7.33203125" style="28" customWidth="1"/>
    <col min="5138" max="5138" width="2.6640625" style="28" customWidth="1"/>
    <col min="5139" max="5139" width="7.33203125" style="28" customWidth="1"/>
    <col min="5140" max="5142" width="20.6640625" style="28" customWidth="1"/>
    <col min="5143" max="5379" width="11.44140625" style="28"/>
    <col min="5380" max="5382" width="20.6640625" style="28" customWidth="1"/>
    <col min="5383" max="5383" width="7.33203125" style="28" customWidth="1"/>
    <col min="5384" max="5384" width="2.6640625" style="28" customWidth="1"/>
    <col min="5385" max="5385" width="7.33203125" style="28" customWidth="1"/>
    <col min="5386" max="5388" width="20.6640625" style="28" customWidth="1"/>
    <col min="5389" max="5389" width="2.5546875" style="28" customWidth="1"/>
    <col min="5390" max="5392" width="20.6640625" style="28" customWidth="1"/>
    <col min="5393" max="5393" width="7.33203125" style="28" customWidth="1"/>
    <col min="5394" max="5394" width="2.6640625" style="28" customWidth="1"/>
    <col min="5395" max="5395" width="7.33203125" style="28" customWidth="1"/>
    <col min="5396" max="5398" width="20.6640625" style="28" customWidth="1"/>
    <col min="5399" max="5635" width="11.44140625" style="28"/>
    <col min="5636" max="5638" width="20.6640625" style="28" customWidth="1"/>
    <col min="5639" max="5639" width="7.33203125" style="28" customWidth="1"/>
    <col min="5640" max="5640" width="2.6640625" style="28" customWidth="1"/>
    <col min="5641" max="5641" width="7.33203125" style="28" customWidth="1"/>
    <col min="5642" max="5644" width="20.6640625" style="28" customWidth="1"/>
    <col min="5645" max="5645" width="2.5546875" style="28" customWidth="1"/>
    <col min="5646" max="5648" width="20.6640625" style="28" customWidth="1"/>
    <col min="5649" max="5649" width="7.33203125" style="28" customWidth="1"/>
    <col min="5650" max="5650" width="2.6640625" style="28" customWidth="1"/>
    <col min="5651" max="5651" width="7.33203125" style="28" customWidth="1"/>
    <col min="5652" max="5654" width="20.6640625" style="28" customWidth="1"/>
    <col min="5655" max="5891" width="11.44140625" style="28"/>
    <col min="5892" max="5894" width="20.6640625" style="28" customWidth="1"/>
    <col min="5895" max="5895" width="7.33203125" style="28" customWidth="1"/>
    <col min="5896" max="5896" width="2.6640625" style="28" customWidth="1"/>
    <col min="5897" max="5897" width="7.33203125" style="28" customWidth="1"/>
    <col min="5898" max="5900" width="20.6640625" style="28" customWidth="1"/>
    <col min="5901" max="5901" width="2.5546875" style="28" customWidth="1"/>
    <col min="5902" max="5904" width="20.6640625" style="28" customWidth="1"/>
    <col min="5905" max="5905" width="7.33203125" style="28" customWidth="1"/>
    <col min="5906" max="5906" width="2.6640625" style="28" customWidth="1"/>
    <col min="5907" max="5907" width="7.33203125" style="28" customWidth="1"/>
    <col min="5908" max="5910" width="20.6640625" style="28" customWidth="1"/>
    <col min="5911" max="6147" width="11.44140625" style="28"/>
    <col min="6148" max="6150" width="20.6640625" style="28" customWidth="1"/>
    <col min="6151" max="6151" width="7.33203125" style="28" customWidth="1"/>
    <col min="6152" max="6152" width="2.6640625" style="28" customWidth="1"/>
    <col min="6153" max="6153" width="7.33203125" style="28" customWidth="1"/>
    <col min="6154" max="6156" width="20.6640625" style="28" customWidth="1"/>
    <col min="6157" max="6157" width="2.5546875" style="28" customWidth="1"/>
    <col min="6158" max="6160" width="20.6640625" style="28" customWidth="1"/>
    <col min="6161" max="6161" width="7.33203125" style="28" customWidth="1"/>
    <col min="6162" max="6162" width="2.6640625" style="28" customWidth="1"/>
    <col min="6163" max="6163" width="7.33203125" style="28" customWidth="1"/>
    <col min="6164" max="6166" width="20.6640625" style="28" customWidth="1"/>
    <col min="6167" max="6403" width="11.44140625" style="28"/>
    <col min="6404" max="6406" width="20.6640625" style="28" customWidth="1"/>
    <col min="6407" max="6407" width="7.33203125" style="28" customWidth="1"/>
    <col min="6408" max="6408" width="2.6640625" style="28" customWidth="1"/>
    <col min="6409" max="6409" width="7.33203125" style="28" customWidth="1"/>
    <col min="6410" max="6412" width="20.6640625" style="28" customWidth="1"/>
    <col min="6413" max="6413" width="2.5546875" style="28" customWidth="1"/>
    <col min="6414" max="6416" width="20.6640625" style="28" customWidth="1"/>
    <col min="6417" max="6417" width="7.33203125" style="28" customWidth="1"/>
    <col min="6418" max="6418" width="2.6640625" style="28" customWidth="1"/>
    <col min="6419" max="6419" width="7.33203125" style="28" customWidth="1"/>
    <col min="6420" max="6422" width="20.6640625" style="28" customWidth="1"/>
    <col min="6423" max="6659" width="11.44140625" style="28"/>
    <col min="6660" max="6662" width="20.6640625" style="28" customWidth="1"/>
    <col min="6663" max="6663" width="7.33203125" style="28" customWidth="1"/>
    <col min="6664" max="6664" width="2.6640625" style="28" customWidth="1"/>
    <col min="6665" max="6665" width="7.33203125" style="28" customWidth="1"/>
    <col min="6666" max="6668" width="20.6640625" style="28" customWidth="1"/>
    <col min="6669" max="6669" width="2.5546875" style="28" customWidth="1"/>
    <col min="6670" max="6672" width="20.6640625" style="28" customWidth="1"/>
    <col min="6673" max="6673" width="7.33203125" style="28" customWidth="1"/>
    <col min="6674" max="6674" width="2.6640625" style="28" customWidth="1"/>
    <col min="6675" max="6675" width="7.33203125" style="28" customWidth="1"/>
    <col min="6676" max="6678" width="20.6640625" style="28" customWidth="1"/>
    <col min="6679" max="6915" width="11.44140625" style="28"/>
    <col min="6916" max="6918" width="20.6640625" style="28" customWidth="1"/>
    <col min="6919" max="6919" width="7.33203125" style="28" customWidth="1"/>
    <col min="6920" max="6920" width="2.6640625" style="28" customWidth="1"/>
    <col min="6921" max="6921" width="7.33203125" style="28" customWidth="1"/>
    <col min="6922" max="6924" width="20.6640625" style="28" customWidth="1"/>
    <col min="6925" max="6925" width="2.5546875" style="28" customWidth="1"/>
    <col min="6926" max="6928" width="20.6640625" style="28" customWidth="1"/>
    <col min="6929" max="6929" width="7.33203125" style="28" customWidth="1"/>
    <col min="6930" max="6930" width="2.6640625" style="28" customWidth="1"/>
    <col min="6931" max="6931" width="7.33203125" style="28" customWidth="1"/>
    <col min="6932" max="6934" width="20.6640625" style="28" customWidth="1"/>
    <col min="6935" max="7171" width="11.44140625" style="28"/>
    <col min="7172" max="7174" width="20.6640625" style="28" customWidth="1"/>
    <col min="7175" max="7175" width="7.33203125" style="28" customWidth="1"/>
    <col min="7176" max="7176" width="2.6640625" style="28" customWidth="1"/>
    <col min="7177" max="7177" width="7.33203125" style="28" customWidth="1"/>
    <col min="7178" max="7180" width="20.6640625" style="28" customWidth="1"/>
    <col min="7181" max="7181" width="2.5546875" style="28" customWidth="1"/>
    <col min="7182" max="7184" width="20.6640625" style="28" customWidth="1"/>
    <col min="7185" max="7185" width="7.33203125" style="28" customWidth="1"/>
    <col min="7186" max="7186" width="2.6640625" style="28" customWidth="1"/>
    <col min="7187" max="7187" width="7.33203125" style="28" customWidth="1"/>
    <col min="7188" max="7190" width="20.6640625" style="28" customWidth="1"/>
    <col min="7191" max="7427" width="11.44140625" style="28"/>
    <col min="7428" max="7430" width="20.6640625" style="28" customWidth="1"/>
    <col min="7431" max="7431" width="7.33203125" style="28" customWidth="1"/>
    <col min="7432" max="7432" width="2.6640625" style="28" customWidth="1"/>
    <col min="7433" max="7433" width="7.33203125" style="28" customWidth="1"/>
    <col min="7434" max="7436" width="20.6640625" style="28" customWidth="1"/>
    <col min="7437" max="7437" width="2.5546875" style="28" customWidth="1"/>
    <col min="7438" max="7440" width="20.6640625" style="28" customWidth="1"/>
    <col min="7441" max="7441" width="7.33203125" style="28" customWidth="1"/>
    <col min="7442" max="7442" width="2.6640625" style="28" customWidth="1"/>
    <col min="7443" max="7443" width="7.33203125" style="28" customWidth="1"/>
    <col min="7444" max="7446" width="20.6640625" style="28" customWidth="1"/>
    <col min="7447" max="7683" width="11.44140625" style="28"/>
    <col min="7684" max="7686" width="20.6640625" style="28" customWidth="1"/>
    <col min="7687" max="7687" width="7.33203125" style="28" customWidth="1"/>
    <col min="7688" max="7688" width="2.6640625" style="28" customWidth="1"/>
    <col min="7689" max="7689" width="7.33203125" style="28" customWidth="1"/>
    <col min="7690" max="7692" width="20.6640625" style="28" customWidth="1"/>
    <col min="7693" max="7693" width="2.5546875" style="28" customWidth="1"/>
    <col min="7694" max="7696" width="20.6640625" style="28" customWidth="1"/>
    <col min="7697" max="7697" width="7.33203125" style="28" customWidth="1"/>
    <col min="7698" max="7698" width="2.6640625" style="28" customWidth="1"/>
    <col min="7699" max="7699" width="7.33203125" style="28" customWidth="1"/>
    <col min="7700" max="7702" width="20.6640625" style="28" customWidth="1"/>
    <col min="7703" max="7939" width="11.44140625" style="28"/>
    <col min="7940" max="7942" width="20.6640625" style="28" customWidth="1"/>
    <col min="7943" max="7943" width="7.33203125" style="28" customWidth="1"/>
    <col min="7944" max="7944" width="2.6640625" style="28" customWidth="1"/>
    <col min="7945" max="7945" width="7.33203125" style="28" customWidth="1"/>
    <col min="7946" max="7948" width="20.6640625" style="28" customWidth="1"/>
    <col min="7949" max="7949" width="2.5546875" style="28" customWidth="1"/>
    <col min="7950" max="7952" width="20.6640625" style="28" customWidth="1"/>
    <col min="7953" max="7953" width="7.33203125" style="28" customWidth="1"/>
    <col min="7954" max="7954" width="2.6640625" style="28" customWidth="1"/>
    <col min="7955" max="7955" width="7.33203125" style="28" customWidth="1"/>
    <col min="7956" max="7958" width="20.6640625" style="28" customWidth="1"/>
    <col min="7959" max="8195" width="11.44140625" style="28"/>
    <col min="8196" max="8198" width="20.6640625" style="28" customWidth="1"/>
    <col min="8199" max="8199" width="7.33203125" style="28" customWidth="1"/>
    <col min="8200" max="8200" width="2.6640625" style="28" customWidth="1"/>
    <col min="8201" max="8201" width="7.33203125" style="28" customWidth="1"/>
    <col min="8202" max="8204" width="20.6640625" style="28" customWidth="1"/>
    <col min="8205" max="8205" width="2.5546875" style="28" customWidth="1"/>
    <col min="8206" max="8208" width="20.6640625" style="28" customWidth="1"/>
    <col min="8209" max="8209" width="7.33203125" style="28" customWidth="1"/>
    <col min="8210" max="8210" width="2.6640625" style="28" customWidth="1"/>
    <col min="8211" max="8211" width="7.33203125" style="28" customWidth="1"/>
    <col min="8212" max="8214" width="20.6640625" style="28" customWidth="1"/>
    <col min="8215" max="8451" width="11.44140625" style="28"/>
    <col min="8452" max="8454" width="20.6640625" style="28" customWidth="1"/>
    <col min="8455" max="8455" width="7.33203125" style="28" customWidth="1"/>
    <col min="8456" max="8456" width="2.6640625" style="28" customWidth="1"/>
    <col min="8457" max="8457" width="7.33203125" style="28" customWidth="1"/>
    <col min="8458" max="8460" width="20.6640625" style="28" customWidth="1"/>
    <col min="8461" max="8461" width="2.5546875" style="28" customWidth="1"/>
    <col min="8462" max="8464" width="20.6640625" style="28" customWidth="1"/>
    <col min="8465" max="8465" width="7.33203125" style="28" customWidth="1"/>
    <col min="8466" max="8466" width="2.6640625" style="28" customWidth="1"/>
    <col min="8467" max="8467" width="7.33203125" style="28" customWidth="1"/>
    <col min="8468" max="8470" width="20.6640625" style="28" customWidth="1"/>
    <col min="8471" max="8707" width="11.44140625" style="28"/>
    <col min="8708" max="8710" width="20.6640625" style="28" customWidth="1"/>
    <col min="8711" max="8711" width="7.33203125" style="28" customWidth="1"/>
    <col min="8712" max="8712" width="2.6640625" style="28" customWidth="1"/>
    <col min="8713" max="8713" width="7.33203125" style="28" customWidth="1"/>
    <col min="8714" max="8716" width="20.6640625" style="28" customWidth="1"/>
    <col min="8717" max="8717" width="2.5546875" style="28" customWidth="1"/>
    <col min="8718" max="8720" width="20.6640625" style="28" customWidth="1"/>
    <col min="8721" max="8721" width="7.33203125" style="28" customWidth="1"/>
    <col min="8722" max="8722" width="2.6640625" style="28" customWidth="1"/>
    <col min="8723" max="8723" width="7.33203125" style="28" customWidth="1"/>
    <col min="8724" max="8726" width="20.6640625" style="28" customWidth="1"/>
    <col min="8727" max="8963" width="11.44140625" style="28"/>
    <col min="8964" max="8966" width="20.6640625" style="28" customWidth="1"/>
    <col min="8967" max="8967" width="7.33203125" style="28" customWidth="1"/>
    <col min="8968" max="8968" width="2.6640625" style="28" customWidth="1"/>
    <col min="8969" max="8969" width="7.33203125" style="28" customWidth="1"/>
    <col min="8970" max="8972" width="20.6640625" style="28" customWidth="1"/>
    <col min="8973" max="8973" width="2.5546875" style="28" customWidth="1"/>
    <col min="8974" max="8976" width="20.6640625" style="28" customWidth="1"/>
    <col min="8977" max="8977" width="7.33203125" style="28" customWidth="1"/>
    <col min="8978" max="8978" width="2.6640625" style="28" customWidth="1"/>
    <col min="8979" max="8979" width="7.33203125" style="28" customWidth="1"/>
    <col min="8980" max="8982" width="20.6640625" style="28" customWidth="1"/>
    <col min="8983" max="9219" width="11.44140625" style="28"/>
    <col min="9220" max="9222" width="20.6640625" style="28" customWidth="1"/>
    <col min="9223" max="9223" width="7.33203125" style="28" customWidth="1"/>
    <col min="9224" max="9224" width="2.6640625" style="28" customWidth="1"/>
    <col min="9225" max="9225" width="7.33203125" style="28" customWidth="1"/>
    <col min="9226" max="9228" width="20.6640625" style="28" customWidth="1"/>
    <col min="9229" max="9229" width="2.5546875" style="28" customWidth="1"/>
    <col min="9230" max="9232" width="20.6640625" style="28" customWidth="1"/>
    <col min="9233" max="9233" width="7.33203125" style="28" customWidth="1"/>
    <col min="9234" max="9234" width="2.6640625" style="28" customWidth="1"/>
    <col min="9235" max="9235" width="7.33203125" style="28" customWidth="1"/>
    <col min="9236" max="9238" width="20.6640625" style="28" customWidth="1"/>
    <col min="9239" max="9475" width="11.44140625" style="28"/>
    <col min="9476" max="9478" width="20.6640625" style="28" customWidth="1"/>
    <col min="9479" max="9479" width="7.33203125" style="28" customWidth="1"/>
    <col min="9480" max="9480" width="2.6640625" style="28" customWidth="1"/>
    <col min="9481" max="9481" width="7.33203125" style="28" customWidth="1"/>
    <col min="9482" max="9484" width="20.6640625" style="28" customWidth="1"/>
    <col min="9485" max="9485" width="2.5546875" style="28" customWidth="1"/>
    <col min="9486" max="9488" width="20.6640625" style="28" customWidth="1"/>
    <col min="9489" max="9489" width="7.33203125" style="28" customWidth="1"/>
    <col min="9490" max="9490" width="2.6640625" style="28" customWidth="1"/>
    <col min="9491" max="9491" width="7.33203125" style="28" customWidth="1"/>
    <col min="9492" max="9494" width="20.6640625" style="28" customWidth="1"/>
    <col min="9495" max="9731" width="11.44140625" style="28"/>
    <col min="9732" max="9734" width="20.6640625" style="28" customWidth="1"/>
    <col min="9735" max="9735" width="7.33203125" style="28" customWidth="1"/>
    <col min="9736" max="9736" width="2.6640625" style="28" customWidth="1"/>
    <col min="9737" max="9737" width="7.33203125" style="28" customWidth="1"/>
    <col min="9738" max="9740" width="20.6640625" style="28" customWidth="1"/>
    <col min="9741" max="9741" width="2.5546875" style="28" customWidth="1"/>
    <col min="9742" max="9744" width="20.6640625" style="28" customWidth="1"/>
    <col min="9745" max="9745" width="7.33203125" style="28" customWidth="1"/>
    <col min="9746" max="9746" width="2.6640625" style="28" customWidth="1"/>
    <col min="9747" max="9747" width="7.33203125" style="28" customWidth="1"/>
    <col min="9748" max="9750" width="20.6640625" style="28" customWidth="1"/>
    <col min="9751" max="9987" width="11.44140625" style="28"/>
    <col min="9988" max="9990" width="20.6640625" style="28" customWidth="1"/>
    <col min="9991" max="9991" width="7.33203125" style="28" customWidth="1"/>
    <col min="9992" max="9992" width="2.6640625" style="28" customWidth="1"/>
    <col min="9993" max="9993" width="7.33203125" style="28" customWidth="1"/>
    <col min="9994" max="9996" width="20.6640625" style="28" customWidth="1"/>
    <col min="9997" max="9997" width="2.5546875" style="28" customWidth="1"/>
    <col min="9998" max="10000" width="20.6640625" style="28" customWidth="1"/>
    <col min="10001" max="10001" width="7.33203125" style="28" customWidth="1"/>
    <col min="10002" max="10002" width="2.6640625" style="28" customWidth="1"/>
    <col min="10003" max="10003" width="7.33203125" style="28" customWidth="1"/>
    <col min="10004" max="10006" width="20.6640625" style="28" customWidth="1"/>
    <col min="10007" max="10243" width="11.44140625" style="28"/>
    <col min="10244" max="10246" width="20.6640625" style="28" customWidth="1"/>
    <col min="10247" max="10247" width="7.33203125" style="28" customWidth="1"/>
    <col min="10248" max="10248" width="2.6640625" style="28" customWidth="1"/>
    <col min="10249" max="10249" width="7.33203125" style="28" customWidth="1"/>
    <col min="10250" max="10252" width="20.6640625" style="28" customWidth="1"/>
    <col min="10253" max="10253" width="2.5546875" style="28" customWidth="1"/>
    <col min="10254" max="10256" width="20.6640625" style="28" customWidth="1"/>
    <col min="10257" max="10257" width="7.33203125" style="28" customWidth="1"/>
    <col min="10258" max="10258" width="2.6640625" style="28" customWidth="1"/>
    <col min="10259" max="10259" width="7.33203125" style="28" customWidth="1"/>
    <col min="10260" max="10262" width="20.6640625" style="28" customWidth="1"/>
    <col min="10263" max="10499" width="11.44140625" style="28"/>
    <col min="10500" max="10502" width="20.6640625" style="28" customWidth="1"/>
    <col min="10503" max="10503" width="7.33203125" style="28" customWidth="1"/>
    <col min="10504" max="10504" width="2.6640625" style="28" customWidth="1"/>
    <col min="10505" max="10505" width="7.33203125" style="28" customWidth="1"/>
    <col min="10506" max="10508" width="20.6640625" style="28" customWidth="1"/>
    <col min="10509" max="10509" width="2.5546875" style="28" customWidth="1"/>
    <col min="10510" max="10512" width="20.6640625" style="28" customWidth="1"/>
    <col min="10513" max="10513" width="7.33203125" style="28" customWidth="1"/>
    <col min="10514" max="10514" width="2.6640625" style="28" customWidth="1"/>
    <col min="10515" max="10515" width="7.33203125" style="28" customWidth="1"/>
    <col min="10516" max="10518" width="20.6640625" style="28" customWidth="1"/>
    <col min="10519" max="10755" width="11.44140625" style="28"/>
    <col min="10756" max="10758" width="20.6640625" style="28" customWidth="1"/>
    <col min="10759" max="10759" width="7.33203125" style="28" customWidth="1"/>
    <col min="10760" max="10760" width="2.6640625" style="28" customWidth="1"/>
    <col min="10761" max="10761" width="7.33203125" style="28" customWidth="1"/>
    <col min="10762" max="10764" width="20.6640625" style="28" customWidth="1"/>
    <col min="10765" max="10765" width="2.5546875" style="28" customWidth="1"/>
    <col min="10766" max="10768" width="20.6640625" style="28" customWidth="1"/>
    <col min="10769" max="10769" width="7.33203125" style="28" customWidth="1"/>
    <col min="10770" max="10770" width="2.6640625" style="28" customWidth="1"/>
    <col min="10771" max="10771" width="7.33203125" style="28" customWidth="1"/>
    <col min="10772" max="10774" width="20.6640625" style="28" customWidth="1"/>
    <col min="10775" max="11011" width="11.44140625" style="28"/>
    <col min="11012" max="11014" width="20.6640625" style="28" customWidth="1"/>
    <col min="11015" max="11015" width="7.33203125" style="28" customWidth="1"/>
    <col min="11016" max="11016" width="2.6640625" style="28" customWidth="1"/>
    <col min="11017" max="11017" width="7.33203125" style="28" customWidth="1"/>
    <col min="11018" max="11020" width="20.6640625" style="28" customWidth="1"/>
    <col min="11021" max="11021" width="2.5546875" style="28" customWidth="1"/>
    <col min="11022" max="11024" width="20.6640625" style="28" customWidth="1"/>
    <col min="11025" max="11025" width="7.33203125" style="28" customWidth="1"/>
    <col min="11026" max="11026" width="2.6640625" style="28" customWidth="1"/>
    <col min="11027" max="11027" width="7.33203125" style="28" customWidth="1"/>
    <col min="11028" max="11030" width="20.6640625" style="28" customWidth="1"/>
    <col min="11031" max="11267" width="11.44140625" style="28"/>
    <col min="11268" max="11270" width="20.6640625" style="28" customWidth="1"/>
    <col min="11271" max="11271" width="7.33203125" style="28" customWidth="1"/>
    <col min="11272" max="11272" width="2.6640625" style="28" customWidth="1"/>
    <col min="11273" max="11273" width="7.33203125" style="28" customWidth="1"/>
    <col min="11274" max="11276" width="20.6640625" style="28" customWidth="1"/>
    <col min="11277" max="11277" width="2.5546875" style="28" customWidth="1"/>
    <col min="11278" max="11280" width="20.6640625" style="28" customWidth="1"/>
    <col min="11281" max="11281" width="7.33203125" style="28" customWidth="1"/>
    <col min="11282" max="11282" width="2.6640625" style="28" customWidth="1"/>
    <col min="11283" max="11283" width="7.33203125" style="28" customWidth="1"/>
    <col min="11284" max="11286" width="20.6640625" style="28" customWidth="1"/>
    <col min="11287" max="11523" width="11.44140625" style="28"/>
    <col min="11524" max="11526" width="20.6640625" style="28" customWidth="1"/>
    <col min="11527" max="11527" width="7.33203125" style="28" customWidth="1"/>
    <col min="11528" max="11528" width="2.6640625" style="28" customWidth="1"/>
    <col min="11529" max="11529" width="7.33203125" style="28" customWidth="1"/>
    <col min="11530" max="11532" width="20.6640625" style="28" customWidth="1"/>
    <col min="11533" max="11533" width="2.5546875" style="28" customWidth="1"/>
    <col min="11534" max="11536" width="20.6640625" style="28" customWidth="1"/>
    <col min="11537" max="11537" width="7.33203125" style="28" customWidth="1"/>
    <col min="11538" max="11538" width="2.6640625" style="28" customWidth="1"/>
    <col min="11539" max="11539" width="7.33203125" style="28" customWidth="1"/>
    <col min="11540" max="11542" width="20.6640625" style="28" customWidth="1"/>
    <col min="11543" max="11779" width="11.44140625" style="28"/>
    <col min="11780" max="11782" width="20.6640625" style="28" customWidth="1"/>
    <col min="11783" max="11783" width="7.33203125" style="28" customWidth="1"/>
    <col min="11784" max="11784" width="2.6640625" style="28" customWidth="1"/>
    <col min="11785" max="11785" width="7.33203125" style="28" customWidth="1"/>
    <col min="11786" max="11788" width="20.6640625" style="28" customWidth="1"/>
    <col min="11789" max="11789" width="2.5546875" style="28" customWidth="1"/>
    <col min="11790" max="11792" width="20.6640625" style="28" customWidth="1"/>
    <col min="11793" max="11793" width="7.33203125" style="28" customWidth="1"/>
    <col min="11794" max="11794" width="2.6640625" style="28" customWidth="1"/>
    <col min="11795" max="11795" width="7.33203125" style="28" customWidth="1"/>
    <col min="11796" max="11798" width="20.6640625" style="28" customWidth="1"/>
    <col min="11799" max="12035" width="11.44140625" style="28"/>
    <col min="12036" max="12038" width="20.6640625" style="28" customWidth="1"/>
    <col min="12039" max="12039" width="7.33203125" style="28" customWidth="1"/>
    <col min="12040" max="12040" width="2.6640625" style="28" customWidth="1"/>
    <col min="12041" max="12041" width="7.33203125" style="28" customWidth="1"/>
    <col min="12042" max="12044" width="20.6640625" style="28" customWidth="1"/>
    <col min="12045" max="12045" width="2.5546875" style="28" customWidth="1"/>
    <col min="12046" max="12048" width="20.6640625" style="28" customWidth="1"/>
    <col min="12049" max="12049" width="7.33203125" style="28" customWidth="1"/>
    <col min="12050" max="12050" width="2.6640625" style="28" customWidth="1"/>
    <col min="12051" max="12051" width="7.33203125" style="28" customWidth="1"/>
    <col min="12052" max="12054" width="20.6640625" style="28" customWidth="1"/>
    <col min="12055" max="12291" width="11.44140625" style="28"/>
    <col min="12292" max="12294" width="20.6640625" style="28" customWidth="1"/>
    <col min="12295" max="12295" width="7.33203125" style="28" customWidth="1"/>
    <col min="12296" max="12296" width="2.6640625" style="28" customWidth="1"/>
    <col min="12297" max="12297" width="7.33203125" style="28" customWidth="1"/>
    <col min="12298" max="12300" width="20.6640625" style="28" customWidth="1"/>
    <col min="12301" max="12301" width="2.5546875" style="28" customWidth="1"/>
    <col min="12302" max="12304" width="20.6640625" style="28" customWidth="1"/>
    <col min="12305" max="12305" width="7.33203125" style="28" customWidth="1"/>
    <col min="12306" max="12306" width="2.6640625" style="28" customWidth="1"/>
    <col min="12307" max="12307" width="7.33203125" style="28" customWidth="1"/>
    <col min="12308" max="12310" width="20.6640625" style="28" customWidth="1"/>
    <col min="12311" max="12547" width="11.44140625" style="28"/>
    <col min="12548" max="12550" width="20.6640625" style="28" customWidth="1"/>
    <col min="12551" max="12551" width="7.33203125" style="28" customWidth="1"/>
    <col min="12552" max="12552" width="2.6640625" style="28" customWidth="1"/>
    <col min="12553" max="12553" width="7.33203125" style="28" customWidth="1"/>
    <col min="12554" max="12556" width="20.6640625" style="28" customWidth="1"/>
    <col min="12557" max="12557" width="2.5546875" style="28" customWidth="1"/>
    <col min="12558" max="12560" width="20.6640625" style="28" customWidth="1"/>
    <col min="12561" max="12561" width="7.33203125" style="28" customWidth="1"/>
    <col min="12562" max="12562" width="2.6640625" style="28" customWidth="1"/>
    <col min="12563" max="12563" width="7.33203125" style="28" customWidth="1"/>
    <col min="12564" max="12566" width="20.6640625" style="28" customWidth="1"/>
    <col min="12567" max="12803" width="11.44140625" style="28"/>
    <col min="12804" max="12806" width="20.6640625" style="28" customWidth="1"/>
    <col min="12807" max="12807" width="7.33203125" style="28" customWidth="1"/>
    <col min="12808" max="12808" width="2.6640625" style="28" customWidth="1"/>
    <col min="12809" max="12809" width="7.33203125" style="28" customWidth="1"/>
    <col min="12810" max="12812" width="20.6640625" style="28" customWidth="1"/>
    <col min="12813" max="12813" width="2.5546875" style="28" customWidth="1"/>
    <col min="12814" max="12816" width="20.6640625" style="28" customWidth="1"/>
    <col min="12817" max="12817" width="7.33203125" style="28" customWidth="1"/>
    <col min="12818" max="12818" width="2.6640625" style="28" customWidth="1"/>
    <col min="12819" max="12819" width="7.33203125" style="28" customWidth="1"/>
    <col min="12820" max="12822" width="20.6640625" style="28" customWidth="1"/>
    <col min="12823" max="13059" width="11.44140625" style="28"/>
    <col min="13060" max="13062" width="20.6640625" style="28" customWidth="1"/>
    <col min="13063" max="13063" width="7.33203125" style="28" customWidth="1"/>
    <col min="13064" max="13064" width="2.6640625" style="28" customWidth="1"/>
    <col min="13065" max="13065" width="7.33203125" style="28" customWidth="1"/>
    <col min="13066" max="13068" width="20.6640625" style="28" customWidth="1"/>
    <col min="13069" max="13069" width="2.5546875" style="28" customWidth="1"/>
    <col min="13070" max="13072" width="20.6640625" style="28" customWidth="1"/>
    <col min="13073" max="13073" width="7.33203125" style="28" customWidth="1"/>
    <col min="13074" max="13074" width="2.6640625" style="28" customWidth="1"/>
    <col min="13075" max="13075" width="7.33203125" style="28" customWidth="1"/>
    <col min="13076" max="13078" width="20.6640625" style="28" customWidth="1"/>
    <col min="13079" max="13315" width="11.44140625" style="28"/>
    <col min="13316" max="13318" width="20.6640625" style="28" customWidth="1"/>
    <col min="13319" max="13319" width="7.33203125" style="28" customWidth="1"/>
    <col min="13320" max="13320" width="2.6640625" style="28" customWidth="1"/>
    <col min="13321" max="13321" width="7.33203125" style="28" customWidth="1"/>
    <col min="13322" max="13324" width="20.6640625" style="28" customWidth="1"/>
    <col min="13325" max="13325" width="2.5546875" style="28" customWidth="1"/>
    <col min="13326" max="13328" width="20.6640625" style="28" customWidth="1"/>
    <col min="13329" max="13329" width="7.33203125" style="28" customWidth="1"/>
    <col min="13330" max="13330" width="2.6640625" style="28" customWidth="1"/>
    <col min="13331" max="13331" width="7.33203125" style="28" customWidth="1"/>
    <col min="13332" max="13334" width="20.6640625" style="28" customWidth="1"/>
    <col min="13335" max="13571" width="11.44140625" style="28"/>
    <col min="13572" max="13574" width="20.6640625" style="28" customWidth="1"/>
    <col min="13575" max="13575" width="7.33203125" style="28" customWidth="1"/>
    <col min="13576" max="13576" width="2.6640625" style="28" customWidth="1"/>
    <col min="13577" max="13577" width="7.33203125" style="28" customWidth="1"/>
    <col min="13578" max="13580" width="20.6640625" style="28" customWidth="1"/>
    <col min="13581" max="13581" width="2.5546875" style="28" customWidth="1"/>
    <col min="13582" max="13584" width="20.6640625" style="28" customWidth="1"/>
    <col min="13585" max="13585" width="7.33203125" style="28" customWidth="1"/>
    <col min="13586" max="13586" width="2.6640625" style="28" customWidth="1"/>
    <col min="13587" max="13587" width="7.33203125" style="28" customWidth="1"/>
    <col min="13588" max="13590" width="20.6640625" style="28" customWidth="1"/>
    <col min="13591" max="13827" width="11.44140625" style="28"/>
    <col min="13828" max="13830" width="20.6640625" style="28" customWidth="1"/>
    <col min="13831" max="13831" width="7.33203125" style="28" customWidth="1"/>
    <col min="13832" max="13832" width="2.6640625" style="28" customWidth="1"/>
    <col min="13833" max="13833" width="7.33203125" style="28" customWidth="1"/>
    <col min="13834" max="13836" width="20.6640625" style="28" customWidth="1"/>
    <col min="13837" max="13837" width="2.5546875" style="28" customWidth="1"/>
    <col min="13838" max="13840" width="20.6640625" style="28" customWidth="1"/>
    <col min="13841" max="13841" width="7.33203125" style="28" customWidth="1"/>
    <col min="13842" max="13842" width="2.6640625" style="28" customWidth="1"/>
    <col min="13843" max="13843" width="7.33203125" style="28" customWidth="1"/>
    <col min="13844" max="13846" width="20.6640625" style="28" customWidth="1"/>
    <col min="13847" max="14083" width="11.44140625" style="28"/>
    <col min="14084" max="14086" width="20.6640625" style="28" customWidth="1"/>
    <col min="14087" max="14087" width="7.33203125" style="28" customWidth="1"/>
    <col min="14088" max="14088" width="2.6640625" style="28" customWidth="1"/>
    <col min="14089" max="14089" width="7.33203125" style="28" customWidth="1"/>
    <col min="14090" max="14092" width="20.6640625" style="28" customWidth="1"/>
    <col min="14093" max="14093" width="2.5546875" style="28" customWidth="1"/>
    <col min="14094" max="14096" width="20.6640625" style="28" customWidth="1"/>
    <col min="14097" max="14097" width="7.33203125" style="28" customWidth="1"/>
    <col min="14098" max="14098" width="2.6640625" style="28" customWidth="1"/>
    <col min="14099" max="14099" width="7.33203125" style="28" customWidth="1"/>
    <col min="14100" max="14102" width="20.6640625" style="28" customWidth="1"/>
    <col min="14103" max="14339" width="11.44140625" style="28"/>
    <col min="14340" max="14342" width="20.6640625" style="28" customWidth="1"/>
    <col min="14343" max="14343" width="7.33203125" style="28" customWidth="1"/>
    <col min="14344" max="14344" width="2.6640625" style="28" customWidth="1"/>
    <col min="14345" max="14345" width="7.33203125" style="28" customWidth="1"/>
    <col min="14346" max="14348" width="20.6640625" style="28" customWidth="1"/>
    <col min="14349" max="14349" width="2.5546875" style="28" customWidth="1"/>
    <col min="14350" max="14352" width="20.6640625" style="28" customWidth="1"/>
    <col min="14353" max="14353" width="7.33203125" style="28" customWidth="1"/>
    <col min="14354" max="14354" width="2.6640625" style="28" customWidth="1"/>
    <col min="14355" max="14355" width="7.33203125" style="28" customWidth="1"/>
    <col min="14356" max="14358" width="20.6640625" style="28" customWidth="1"/>
    <col min="14359" max="14595" width="11.44140625" style="28"/>
    <col min="14596" max="14598" width="20.6640625" style="28" customWidth="1"/>
    <col min="14599" max="14599" width="7.33203125" style="28" customWidth="1"/>
    <col min="14600" max="14600" width="2.6640625" style="28" customWidth="1"/>
    <col min="14601" max="14601" width="7.33203125" style="28" customWidth="1"/>
    <col min="14602" max="14604" width="20.6640625" style="28" customWidth="1"/>
    <col min="14605" max="14605" width="2.5546875" style="28" customWidth="1"/>
    <col min="14606" max="14608" width="20.6640625" style="28" customWidth="1"/>
    <col min="14609" max="14609" width="7.33203125" style="28" customWidth="1"/>
    <col min="14610" max="14610" width="2.6640625" style="28" customWidth="1"/>
    <col min="14611" max="14611" width="7.33203125" style="28" customWidth="1"/>
    <col min="14612" max="14614" width="20.6640625" style="28" customWidth="1"/>
    <col min="14615" max="14851" width="11.44140625" style="28"/>
    <col min="14852" max="14854" width="20.6640625" style="28" customWidth="1"/>
    <col min="14855" max="14855" width="7.33203125" style="28" customWidth="1"/>
    <col min="14856" max="14856" width="2.6640625" style="28" customWidth="1"/>
    <col min="14857" max="14857" width="7.33203125" style="28" customWidth="1"/>
    <col min="14858" max="14860" width="20.6640625" style="28" customWidth="1"/>
    <col min="14861" max="14861" width="2.5546875" style="28" customWidth="1"/>
    <col min="14862" max="14864" width="20.6640625" style="28" customWidth="1"/>
    <col min="14865" max="14865" width="7.33203125" style="28" customWidth="1"/>
    <col min="14866" max="14866" width="2.6640625" style="28" customWidth="1"/>
    <col min="14867" max="14867" width="7.33203125" style="28" customWidth="1"/>
    <col min="14868" max="14870" width="20.6640625" style="28" customWidth="1"/>
    <col min="14871" max="15107" width="11.44140625" style="28"/>
    <col min="15108" max="15110" width="20.6640625" style="28" customWidth="1"/>
    <col min="15111" max="15111" width="7.33203125" style="28" customWidth="1"/>
    <col min="15112" max="15112" width="2.6640625" style="28" customWidth="1"/>
    <col min="15113" max="15113" width="7.33203125" style="28" customWidth="1"/>
    <col min="15114" max="15116" width="20.6640625" style="28" customWidth="1"/>
    <col min="15117" max="15117" width="2.5546875" style="28" customWidth="1"/>
    <col min="15118" max="15120" width="20.6640625" style="28" customWidth="1"/>
    <col min="15121" max="15121" width="7.33203125" style="28" customWidth="1"/>
    <col min="15122" max="15122" width="2.6640625" style="28" customWidth="1"/>
    <col min="15123" max="15123" width="7.33203125" style="28" customWidth="1"/>
    <col min="15124" max="15126" width="20.6640625" style="28" customWidth="1"/>
    <col min="15127" max="15363" width="11.44140625" style="28"/>
    <col min="15364" max="15366" width="20.6640625" style="28" customWidth="1"/>
    <col min="15367" max="15367" width="7.33203125" style="28" customWidth="1"/>
    <col min="15368" max="15368" width="2.6640625" style="28" customWidth="1"/>
    <col min="15369" max="15369" width="7.33203125" style="28" customWidth="1"/>
    <col min="15370" max="15372" width="20.6640625" style="28" customWidth="1"/>
    <col min="15373" max="15373" width="2.5546875" style="28" customWidth="1"/>
    <col min="15374" max="15376" width="20.6640625" style="28" customWidth="1"/>
    <col min="15377" max="15377" width="7.33203125" style="28" customWidth="1"/>
    <col min="15378" max="15378" width="2.6640625" style="28" customWidth="1"/>
    <col min="15379" max="15379" width="7.33203125" style="28" customWidth="1"/>
    <col min="15380" max="15382" width="20.6640625" style="28" customWidth="1"/>
    <col min="15383" max="15619" width="11.44140625" style="28"/>
    <col min="15620" max="15622" width="20.6640625" style="28" customWidth="1"/>
    <col min="15623" max="15623" width="7.33203125" style="28" customWidth="1"/>
    <col min="15624" max="15624" width="2.6640625" style="28" customWidth="1"/>
    <col min="15625" max="15625" width="7.33203125" style="28" customWidth="1"/>
    <col min="15626" max="15628" width="20.6640625" style="28" customWidth="1"/>
    <col min="15629" max="15629" width="2.5546875" style="28" customWidth="1"/>
    <col min="15630" max="15632" width="20.6640625" style="28" customWidth="1"/>
    <col min="15633" max="15633" width="7.33203125" style="28" customWidth="1"/>
    <col min="15634" max="15634" width="2.6640625" style="28" customWidth="1"/>
    <col min="15635" max="15635" width="7.33203125" style="28" customWidth="1"/>
    <col min="15636" max="15638" width="20.6640625" style="28" customWidth="1"/>
    <col min="15639" max="15875" width="11.44140625" style="28"/>
    <col min="15876" max="15878" width="20.6640625" style="28" customWidth="1"/>
    <col min="15879" max="15879" width="7.33203125" style="28" customWidth="1"/>
    <col min="15880" max="15880" width="2.6640625" style="28" customWidth="1"/>
    <col min="15881" max="15881" width="7.33203125" style="28" customWidth="1"/>
    <col min="15882" max="15884" width="20.6640625" style="28" customWidth="1"/>
    <col min="15885" max="15885" width="2.5546875" style="28" customWidth="1"/>
    <col min="15886" max="15888" width="20.6640625" style="28" customWidth="1"/>
    <col min="15889" max="15889" width="7.33203125" style="28" customWidth="1"/>
    <col min="15890" max="15890" width="2.6640625" style="28" customWidth="1"/>
    <col min="15891" max="15891" width="7.33203125" style="28" customWidth="1"/>
    <col min="15892" max="15894" width="20.6640625" style="28" customWidth="1"/>
    <col min="15895" max="16131" width="11.44140625" style="28"/>
    <col min="16132" max="16134" width="20.6640625" style="28" customWidth="1"/>
    <col min="16135" max="16135" width="7.33203125" style="28" customWidth="1"/>
    <col min="16136" max="16136" width="2.6640625" style="28" customWidth="1"/>
    <col min="16137" max="16137" width="7.33203125" style="28" customWidth="1"/>
    <col min="16138" max="16140" width="20.6640625" style="28" customWidth="1"/>
    <col min="16141" max="16141" width="2.5546875" style="28" customWidth="1"/>
    <col min="16142" max="16144" width="20.6640625" style="28" customWidth="1"/>
    <col min="16145" max="16145" width="7.33203125" style="28" customWidth="1"/>
    <col min="16146" max="16146" width="2.6640625" style="28" customWidth="1"/>
    <col min="16147" max="16147" width="7.33203125" style="28" customWidth="1"/>
    <col min="16148" max="16150" width="20.6640625" style="28" customWidth="1"/>
    <col min="16151" max="16384" width="11.44140625" style="28"/>
  </cols>
  <sheetData>
    <row r="1" spans="1:27" ht="24.9" customHeight="1" thickTop="1" thickBot="1">
      <c r="A1" s="191" t="s">
        <v>18</v>
      </c>
      <c r="B1" s="192"/>
      <c r="C1" s="192"/>
      <c r="D1" s="192"/>
      <c r="E1" s="192"/>
      <c r="F1" s="192"/>
      <c r="G1" s="192"/>
      <c r="H1" s="192"/>
      <c r="I1" s="192"/>
      <c r="J1" s="192"/>
      <c r="K1" s="192"/>
      <c r="L1" s="192"/>
      <c r="M1" s="192"/>
      <c r="N1" s="192"/>
      <c r="O1" s="192"/>
      <c r="P1" s="192"/>
      <c r="Q1" s="192"/>
      <c r="R1" s="192"/>
      <c r="S1" s="192"/>
      <c r="T1" s="192"/>
      <c r="U1" s="192"/>
      <c r="V1" s="192"/>
      <c r="W1" s="193"/>
      <c r="AA1" s="147">
        <v>30072022</v>
      </c>
    </row>
    <row r="2" spans="1:27" ht="30" customHeight="1" thickTop="1" thickBot="1">
      <c r="A2" s="190" t="s">
        <v>19</v>
      </c>
      <c r="B2" s="188"/>
      <c r="C2" s="188"/>
      <c r="D2" s="189"/>
      <c r="E2" s="96" t="s">
        <v>20</v>
      </c>
      <c r="F2" s="29"/>
      <c r="G2" s="97" t="s">
        <v>21</v>
      </c>
      <c r="H2" s="187" t="s">
        <v>19</v>
      </c>
      <c r="I2" s="188"/>
      <c r="J2" s="188"/>
      <c r="K2" s="189"/>
      <c r="L2" s="34"/>
      <c r="M2" s="190" t="s">
        <v>19</v>
      </c>
      <c r="N2" s="188"/>
      <c r="O2" s="188"/>
      <c r="P2" s="189"/>
      <c r="Q2" s="96" t="s">
        <v>20</v>
      </c>
      <c r="R2" s="29"/>
      <c r="S2" s="97" t="s">
        <v>21</v>
      </c>
      <c r="T2" s="187" t="s">
        <v>19</v>
      </c>
      <c r="U2" s="188"/>
      <c r="V2" s="188"/>
      <c r="W2" s="189"/>
    </row>
    <row r="3" spans="1:27" ht="30" customHeight="1" thickTop="1" thickBot="1">
      <c r="A3" s="95">
        <v>1</v>
      </c>
      <c r="B3" s="30" t="str">
        <f>VLOOKUP($A3,Liste!$O$7:$R$70,COLUMN(),0)</f>
        <v>A1</v>
      </c>
      <c r="C3" s="30" t="str">
        <f>VLOOKUP($A3,Liste!$O$7:$R$70,COLUMN(),0)</f>
        <v>B1</v>
      </c>
      <c r="D3" s="30" t="str">
        <f>VLOOKUP($A3,Liste!$O$7:$R$70,COLUMN(),0)</f>
        <v>C1</v>
      </c>
      <c r="E3" s="103"/>
      <c r="F3" s="91"/>
      <c r="G3" s="103"/>
      <c r="H3" s="30" t="str">
        <f>VLOOKUP($K3,Liste!$O$7:$R$70,COLUMN()-6,0)</f>
        <v>A2</v>
      </c>
      <c r="I3" s="30" t="str">
        <f>VLOOKUP($K3,Liste!$O$7:$R$70,COLUMN()-6,0)</f>
        <v>B2</v>
      </c>
      <c r="J3" s="30" t="str">
        <f>VLOOKUP($K3,Liste!$O$7:$R$70,COLUMN()-6,0)</f>
        <v>C2</v>
      </c>
      <c r="K3" s="95">
        <v>2</v>
      </c>
      <c r="L3" s="34"/>
      <c r="M3" s="95">
        <v>33</v>
      </c>
      <c r="N3" s="30" t="str">
        <f>VLOOKUP($M3,Liste!$O$7:$R$70,COLUMN()-12,0)</f>
        <v>A33</v>
      </c>
      <c r="O3" s="30" t="str">
        <f>VLOOKUP($M3,Liste!$O$7:$R$70,COLUMN()-12,0)</f>
        <v>B33</v>
      </c>
      <c r="P3" s="30" t="str">
        <f>VLOOKUP($M3,Liste!$O$7:$R$70,COLUMN()-12,0)</f>
        <v>C33</v>
      </c>
      <c r="Q3" s="103"/>
      <c r="R3" s="91"/>
      <c r="S3" s="103"/>
      <c r="T3" s="30" t="str">
        <f>VLOOKUP($W3,Liste!$O$7:$R$70,COLUMN()-18,0)</f>
        <v>A34</v>
      </c>
      <c r="U3" s="30" t="str">
        <f>VLOOKUP($W3,Liste!$O$7:$R$70,COLUMN()-18,0)</f>
        <v>B34</v>
      </c>
      <c r="V3" s="30" t="str">
        <f>VLOOKUP($W3,Liste!$O$7:$R$70,COLUMN()-18,0)</f>
        <v>C34</v>
      </c>
      <c r="W3" s="95">
        <v>34</v>
      </c>
    </row>
    <row r="4" spans="1:27" ht="30" customHeight="1" thickTop="1" thickBot="1">
      <c r="A4" s="95">
        <v>3</v>
      </c>
      <c r="B4" s="99" t="str">
        <f>VLOOKUP($A4,Liste!$O$7:$R$70,COLUMN(),0)</f>
        <v>A3</v>
      </c>
      <c r="C4" s="99" t="str">
        <f>VLOOKUP($A4,Liste!$O$7:$R$70,COLUMN(),0)</f>
        <v>B3</v>
      </c>
      <c r="D4" s="99" t="str">
        <f>VLOOKUP($A4,Liste!$O$7:$R$70,COLUMN(),0)</f>
        <v>C3</v>
      </c>
      <c r="E4" s="104"/>
      <c r="F4" s="91"/>
      <c r="G4" s="104"/>
      <c r="H4" s="99" t="str">
        <f>VLOOKUP($K4,Liste!$O$7:$R$70,COLUMN()-6,0)</f>
        <v>A4</v>
      </c>
      <c r="I4" s="99" t="str">
        <f>VLOOKUP($K4,Liste!$O$7:$R$70,COLUMN()-6,0)</f>
        <v>B4</v>
      </c>
      <c r="J4" s="99" t="str">
        <f>VLOOKUP($K4,Liste!$O$7:$R$70,COLUMN()-6,0)</f>
        <v>C4</v>
      </c>
      <c r="K4" s="95">
        <v>4</v>
      </c>
      <c r="L4" s="34"/>
      <c r="M4" s="95">
        <v>35</v>
      </c>
      <c r="N4" s="101" t="str">
        <f>VLOOKUP($M4,Liste!$O$7:$R$70,COLUMN()-12,0)</f>
        <v>A35</v>
      </c>
      <c r="O4" s="101" t="str">
        <f>VLOOKUP($M4,Liste!$O$7:$R$70,COLUMN()-12,0)</f>
        <v>B35</v>
      </c>
      <c r="P4" s="101" t="str">
        <f>VLOOKUP($M4,Liste!$O$7:$R$70,COLUMN()-12,0)</f>
        <v>C35</v>
      </c>
      <c r="Q4" s="106"/>
      <c r="R4" s="91"/>
      <c r="S4" s="106"/>
      <c r="T4" s="101" t="str">
        <f>VLOOKUP($W4,Liste!$O$7:$R$70,COLUMN()-18,0)</f>
        <v>A36</v>
      </c>
      <c r="U4" s="101" t="str">
        <f>VLOOKUP($W4,Liste!$O$7:$R$70,COLUMN()-18,0)</f>
        <v>B36</v>
      </c>
      <c r="V4" s="101" t="str">
        <f>VLOOKUP($W4,Liste!$O$7:$R$70,COLUMN()-18,0)</f>
        <v>C36</v>
      </c>
      <c r="W4" s="95">
        <v>36</v>
      </c>
    </row>
    <row r="5" spans="1:27" ht="30" customHeight="1" thickTop="1" thickBot="1">
      <c r="A5" s="95">
        <v>5</v>
      </c>
      <c r="B5" s="30" t="str">
        <f>VLOOKUP($A5,Liste!$O$7:$R$70,COLUMN(),0)</f>
        <v>A5</v>
      </c>
      <c r="C5" s="30" t="str">
        <f>VLOOKUP($A5,Liste!$O$7:$R$70,COLUMN(),0)</f>
        <v>B5</v>
      </c>
      <c r="D5" s="30" t="str">
        <f>VLOOKUP($A5,Liste!$O$7:$R$70,COLUMN(),0)</f>
        <v>C5</v>
      </c>
      <c r="E5" s="103"/>
      <c r="F5" s="91"/>
      <c r="G5" s="103"/>
      <c r="H5" s="30" t="str">
        <f>VLOOKUP($K5,Liste!$O$7:$R$70,COLUMN()-6,0)</f>
        <v>A6</v>
      </c>
      <c r="I5" s="30" t="str">
        <f>VLOOKUP($K5,Liste!$O$7:$R$70,COLUMN()-6,0)</f>
        <v>B6</v>
      </c>
      <c r="J5" s="30" t="str">
        <f>VLOOKUP($K5,Liste!$O$7:$R$70,COLUMN()-6,0)</f>
        <v>C6</v>
      </c>
      <c r="K5" s="95">
        <v>6</v>
      </c>
      <c r="L5" s="34"/>
      <c r="M5" s="95">
        <v>37</v>
      </c>
      <c r="N5" s="30" t="str">
        <f>VLOOKUP($M5,Liste!$O$7:$R$70,COLUMN()-12,0)</f>
        <v>A37</v>
      </c>
      <c r="O5" s="30" t="str">
        <f>VLOOKUP($M5,Liste!$O$7:$R$70,COLUMN()-12,0)</f>
        <v>B37</v>
      </c>
      <c r="P5" s="30" t="str">
        <f>VLOOKUP($M5,Liste!$O$7:$R$70,COLUMN()-12,0)</f>
        <v>C37</v>
      </c>
      <c r="Q5" s="103"/>
      <c r="R5" s="91"/>
      <c r="S5" s="103"/>
      <c r="T5" s="30" t="str">
        <f>VLOOKUP($W5,Liste!$O$7:$R$70,COLUMN()-18,0)</f>
        <v>A38</v>
      </c>
      <c r="U5" s="30" t="str">
        <f>VLOOKUP($W5,Liste!$O$7:$R$70,COLUMN()-18,0)</f>
        <v>B38</v>
      </c>
      <c r="V5" s="30" t="str">
        <f>VLOOKUP($W5,Liste!$O$7:$R$70,COLUMN()-18,0)</f>
        <v>C38</v>
      </c>
      <c r="W5" s="95">
        <v>38</v>
      </c>
    </row>
    <row r="6" spans="1:27" ht="30" customHeight="1" thickTop="1" thickBot="1">
      <c r="A6" s="95">
        <v>7</v>
      </c>
      <c r="B6" s="99" t="str">
        <f>VLOOKUP($A6,Liste!$O$7:$R$70,COLUMN(),0)</f>
        <v>A7</v>
      </c>
      <c r="C6" s="99" t="str">
        <f>VLOOKUP($A6,Liste!$O$7:$R$70,COLUMN(),0)</f>
        <v>B7</v>
      </c>
      <c r="D6" s="99" t="str">
        <f>VLOOKUP($A6,Liste!$O$7:$R$70,COLUMN(),0)</f>
        <v>C7</v>
      </c>
      <c r="E6" s="104"/>
      <c r="F6" s="91"/>
      <c r="G6" s="104"/>
      <c r="H6" s="99" t="str">
        <f>VLOOKUP($K6,Liste!$O$7:$R$70,COLUMN()-6,0)</f>
        <v>A8</v>
      </c>
      <c r="I6" s="99" t="str">
        <f>VLOOKUP($K6,Liste!$O$7:$R$70,COLUMN()-6,0)</f>
        <v>B8</v>
      </c>
      <c r="J6" s="99" t="str">
        <f>VLOOKUP($K6,Liste!$O$7:$R$70,COLUMN()-6,0)</f>
        <v>C8</v>
      </c>
      <c r="K6" s="95">
        <v>8</v>
      </c>
      <c r="L6" s="34"/>
      <c r="M6" s="95">
        <v>39</v>
      </c>
      <c r="N6" s="101" t="str">
        <f>VLOOKUP($M6,Liste!$O$7:$R$70,COLUMN()-12,0)</f>
        <v>A39</v>
      </c>
      <c r="O6" s="101" t="str">
        <f>VLOOKUP($M6,Liste!$O$7:$R$70,COLUMN()-12,0)</f>
        <v>B39</v>
      </c>
      <c r="P6" s="101" t="str">
        <f>VLOOKUP($M6,Liste!$O$7:$R$70,COLUMN()-12,0)</f>
        <v>C39</v>
      </c>
      <c r="Q6" s="106"/>
      <c r="R6" s="91"/>
      <c r="S6" s="106"/>
      <c r="T6" s="101" t="str">
        <f>VLOOKUP($W6,Liste!$O$7:$R$70,COLUMN()-18,0)</f>
        <v>A40</v>
      </c>
      <c r="U6" s="101" t="str">
        <f>VLOOKUP($W6,Liste!$O$7:$R$70,COLUMN()-18,0)</f>
        <v>B40</v>
      </c>
      <c r="V6" s="101" t="str">
        <f>VLOOKUP($W6,Liste!$O$7:$R$70,COLUMN()-18,0)</f>
        <v>C40</v>
      </c>
      <c r="W6" s="95">
        <v>40</v>
      </c>
    </row>
    <row r="7" spans="1:27" ht="30" customHeight="1" thickTop="1" thickBot="1">
      <c r="A7" s="95">
        <v>9</v>
      </c>
      <c r="B7" s="30" t="str">
        <f>VLOOKUP($A7,Liste!$O$7:$R$70,COLUMN(),0)</f>
        <v>A9</v>
      </c>
      <c r="C7" s="30" t="str">
        <f>VLOOKUP($A7,Liste!$O$7:$R$70,COLUMN(),0)</f>
        <v>B9</v>
      </c>
      <c r="D7" s="30" t="str">
        <f>VLOOKUP($A7,Liste!$O$7:$R$70,COLUMN(),0)</f>
        <v>C9</v>
      </c>
      <c r="E7" s="103"/>
      <c r="F7" s="91"/>
      <c r="G7" s="103"/>
      <c r="H7" s="30" t="str">
        <f>VLOOKUP($K7,Liste!$O$7:$R$70,COLUMN()-6,0)</f>
        <v>A10</v>
      </c>
      <c r="I7" s="30" t="str">
        <f>VLOOKUP($K7,Liste!$O$7:$R$70,COLUMN()-6,0)</f>
        <v>B10</v>
      </c>
      <c r="J7" s="30" t="str">
        <f>VLOOKUP($K7,Liste!$O$7:$R$70,COLUMN()-6,0)</f>
        <v>C10</v>
      </c>
      <c r="K7" s="95">
        <v>10</v>
      </c>
      <c r="L7" s="34"/>
      <c r="M7" s="95">
        <v>41</v>
      </c>
      <c r="N7" s="30" t="str">
        <f>VLOOKUP($M7,Liste!$O$7:$R$70,COLUMN()-12,0)</f>
        <v>A41</v>
      </c>
      <c r="O7" s="30" t="str">
        <f>VLOOKUP($M7,Liste!$O$7:$R$70,COLUMN()-12,0)</f>
        <v>B41</v>
      </c>
      <c r="P7" s="30" t="str">
        <f>VLOOKUP($M7,Liste!$O$7:$R$70,COLUMN()-12,0)</f>
        <v>C41</v>
      </c>
      <c r="Q7" s="103"/>
      <c r="R7" s="91"/>
      <c r="S7" s="103"/>
      <c r="T7" s="30" t="str">
        <f>VLOOKUP($W7,Liste!$O$7:$R$70,COLUMN()-18,0)</f>
        <v>A42</v>
      </c>
      <c r="U7" s="30" t="str">
        <f>VLOOKUP($W7,Liste!$O$7:$R$70,COLUMN()-18,0)</f>
        <v>B42</v>
      </c>
      <c r="V7" s="30" t="str">
        <f>VLOOKUP($W7,Liste!$O$7:$R$70,COLUMN()-18,0)</f>
        <v>C42</v>
      </c>
      <c r="W7" s="95">
        <v>42</v>
      </c>
    </row>
    <row r="8" spans="1:27" ht="30" customHeight="1" thickTop="1" thickBot="1">
      <c r="A8" s="95">
        <v>11</v>
      </c>
      <c r="B8" s="99" t="str">
        <f>VLOOKUP($A8,Liste!$O$7:$R$70,COLUMN(),0)</f>
        <v>A11</v>
      </c>
      <c r="C8" s="99" t="str">
        <f>VLOOKUP($A8,Liste!$O$7:$R$70,COLUMN(),0)</f>
        <v>B11</v>
      </c>
      <c r="D8" s="99" t="str">
        <f>VLOOKUP($A8,Liste!$O$7:$R$70,COLUMN(),0)</f>
        <v>C11</v>
      </c>
      <c r="E8" s="104"/>
      <c r="F8" s="91"/>
      <c r="G8" s="104"/>
      <c r="H8" s="99" t="str">
        <f>VLOOKUP($K8,Liste!$O$7:$R$70,COLUMN()-6,0)</f>
        <v>A12</v>
      </c>
      <c r="I8" s="99" t="str">
        <f>VLOOKUP($K8,Liste!$O$7:$R$70,COLUMN()-6,0)</f>
        <v>B12</v>
      </c>
      <c r="J8" s="99" t="str">
        <f>VLOOKUP($K8,Liste!$O$7:$R$70,COLUMN()-6,0)</f>
        <v>C12</v>
      </c>
      <c r="K8" s="95">
        <v>12</v>
      </c>
      <c r="L8" s="34"/>
      <c r="M8" s="95">
        <v>43</v>
      </c>
      <c r="N8" s="101" t="str">
        <f>VLOOKUP($M8,Liste!$O$7:$R$70,COLUMN()-12,0)</f>
        <v>A43</v>
      </c>
      <c r="O8" s="101" t="str">
        <f>VLOOKUP($M8,Liste!$O$7:$R$70,COLUMN()-12,0)</f>
        <v>B43</v>
      </c>
      <c r="P8" s="101" t="str">
        <f>VLOOKUP($M8,Liste!$O$7:$R$70,COLUMN()-12,0)</f>
        <v>C43</v>
      </c>
      <c r="Q8" s="106"/>
      <c r="R8" s="91"/>
      <c r="S8" s="106"/>
      <c r="T8" s="101" t="str">
        <f>VLOOKUP($W8,Liste!$O$7:$R$70,COLUMN()-18,0)</f>
        <v>A44</v>
      </c>
      <c r="U8" s="101" t="str">
        <f>VLOOKUP($W8,Liste!$O$7:$R$70,COLUMN()-18,0)</f>
        <v>B44</v>
      </c>
      <c r="V8" s="101" t="str">
        <f>VLOOKUP($W8,Liste!$O$7:$R$70,COLUMN()-18,0)</f>
        <v>C44</v>
      </c>
      <c r="W8" s="95">
        <v>44</v>
      </c>
    </row>
    <row r="9" spans="1:27" ht="30" customHeight="1" thickTop="1" thickBot="1">
      <c r="A9" s="95">
        <v>13</v>
      </c>
      <c r="B9" s="30" t="str">
        <f>VLOOKUP($A9,Liste!$O$7:$R$70,COLUMN(),0)</f>
        <v>A13</v>
      </c>
      <c r="C9" s="30" t="str">
        <f>VLOOKUP($A9,Liste!$O$7:$R$70,COLUMN(),0)</f>
        <v>B13</v>
      </c>
      <c r="D9" s="30" t="str">
        <f>VLOOKUP($A9,Liste!$O$7:$R$70,COLUMN(),0)</f>
        <v>C13</v>
      </c>
      <c r="E9" s="103"/>
      <c r="F9" s="91"/>
      <c r="G9" s="103"/>
      <c r="H9" s="30" t="str">
        <f>VLOOKUP($K9,Liste!$O$7:$R$70,COLUMN()-6,0)</f>
        <v>A14</v>
      </c>
      <c r="I9" s="30" t="str">
        <f>VLOOKUP($K9,Liste!$O$7:$R$70,COLUMN()-6,0)</f>
        <v>B14</v>
      </c>
      <c r="J9" s="30" t="str">
        <f>VLOOKUP($K9,Liste!$O$7:$R$70,COLUMN()-6,0)</f>
        <v>C14</v>
      </c>
      <c r="K9" s="95">
        <v>14</v>
      </c>
      <c r="L9" s="34"/>
      <c r="M9" s="95">
        <v>45</v>
      </c>
      <c r="N9" s="30" t="str">
        <f>VLOOKUP($M9,Liste!$O$7:$R$70,COLUMN()-12,0)</f>
        <v>A45</v>
      </c>
      <c r="O9" s="30" t="str">
        <f>VLOOKUP($M9,Liste!$O$7:$R$70,COLUMN()-12,0)</f>
        <v>B45</v>
      </c>
      <c r="P9" s="30" t="str">
        <f>VLOOKUP($M9,Liste!$O$7:$R$70,COLUMN()-12,0)</f>
        <v>C45</v>
      </c>
      <c r="Q9" s="103"/>
      <c r="R9" s="91"/>
      <c r="S9" s="103"/>
      <c r="T9" s="30" t="str">
        <f>VLOOKUP($W9,Liste!$O$7:$R$70,COLUMN()-18,0)</f>
        <v>A46</v>
      </c>
      <c r="U9" s="30" t="str">
        <f>VLOOKUP($W9,Liste!$O$7:$R$70,COLUMN()-18,0)</f>
        <v>B46</v>
      </c>
      <c r="V9" s="30" t="str">
        <f>VLOOKUP($W9,Liste!$O$7:$R$70,COLUMN()-18,0)</f>
        <v>C46</v>
      </c>
      <c r="W9" s="95">
        <v>46</v>
      </c>
    </row>
    <row r="10" spans="1:27" ht="30" customHeight="1" thickTop="1" thickBot="1">
      <c r="A10" s="95">
        <v>15</v>
      </c>
      <c r="B10" s="99" t="str">
        <f>VLOOKUP($A10,Liste!$O$7:$R$70,COLUMN(),0)</f>
        <v>A15</v>
      </c>
      <c r="C10" s="99" t="str">
        <f>VLOOKUP($A10,Liste!$O$7:$R$70,COLUMN(),0)</f>
        <v>B15</v>
      </c>
      <c r="D10" s="99" t="str">
        <f>VLOOKUP($A10,Liste!$O$7:$R$70,COLUMN(),0)</f>
        <v>C15</v>
      </c>
      <c r="E10" s="104"/>
      <c r="F10" s="31"/>
      <c r="G10" s="104"/>
      <c r="H10" s="99" t="str">
        <f>VLOOKUP($K10,Liste!$O$7:$R$70,COLUMN()-6,0)</f>
        <v>A16</v>
      </c>
      <c r="I10" s="99" t="str">
        <f>VLOOKUP($K10,Liste!$O$7:$R$70,COLUMN()-6,0)</f>
        <v>B16</v>
      </c>
      <c r="J10" s="99" t="str">
        <f>VLOOKUP($K10,Liste!$O$7:$R$70,COLUMN()-6,0)</f>
        <v>C16</v>
      </c>
      <c r="K10" s="95">
        <v>16</v>
      </c>
      <c r="L10" s="34"/>
      <c r="M10" s="95">
        <v>47</v>
      </c>
      <c r="N10" s="101" t="str">
        <f>VLOOKUP($M10,Liste!$O$7:$R$70,COLUMN()-12,0)</f>
        <v>A47</v>
      </c>
      <c r="O10" s="101" t="str">
        <f>VLOOKUP($M10,Liste!$O$7:$R$70,COLUMN()-12,0)</f>
        <v>B47</v>
      </c>
      <c r="P10" s="101" t="str">
        <f>VLOOKUP($M10,Liste!$O$7:$R$70,COLUMN()-12,0)</f>
        <v>C47</v>
      </c>
      <c r="Q10" s="106"/>
      <c r="R10" s="91"/>
      <c r="S10" s="106"/>
      <c r="T10" s="101" t="str">
        <f>VLOOKUP($W10,Liste!$O$7:$R$70,COLUMN()-18,0)</f>
        <v>A48</v>
      </c>
      <c r="U10" s="101" t="str">
        <f>VLOOKUP($W10,Liste!$O$7:$R$70,COLUMN()-18,0)</f>
        <v>B48</v>
      </c>
      <c r="V10" s="101" t="str">
        <f>VLOOKUP($W10,Liste!$O$7:$R$70,COLUMN()-18,0)</f>
        <v>C48</v>
      </c>
      <c r="W10" s="95">
        <v>48</v>
      </c>
    </row>
    <row r="11" spans="1:27" s="32" customFormat="1" ht="30" customHeight="1" thickTop="1" thickBot="1">
      <c r="A11" s="190" t="s">
        <v>19</v>
      </c>
      <c r="B11" s="188"/>
      <c r="C11" s="188"/>
      <c r="D11" s="194"/>
      <c r="E11" s="98" t="s">
        <v>20</v>
      </c>
      <c r="F11" s="31"/>
      <c r="G11" s="98" t="s">
        <v>21</v>
      </c>
      <c r="H11" s="190" t="s">
        <v>19</v>
      </c>
      <c r="I11" s="188"/>
      <c r="J11" s="188"/>
      <c r="K11" s="194"/>
      <c r="L11" s="34"/>
      <c r="M11" s="190" t="s">
        <v>19</v>
      </c>
      <c r="N11" s="188"/>
      <c r="O11" s="188"/>
      <c r="P11" s="189"/>
      <c r="Q11" s="96" t="s">
        <v>20</v>
      </c>
      <c r="R11" s="29"/>
      <c r="S11" s="97" t="s">
        <v>21</v>
      </c>
      <c r="T11" s="187" t="s">
        <v>19</v>
      </c>
      <c r="U11" s="188"/>
      <c r="V11" s="188"/>
      <c r="W11" s="189"/>
      <c r="X11" s="28"/>
    </row>
    <row r="12" spans="1:27" ht="30" customHeight="1" thickTop="1" thickBot="1">
      <c r="A12" s="95">
        <v>17</v>
      </c>
      <c r="B12" s="30" t="str">
        <f>VLOOKUP($A12,Liste!$O$7:$R$70,COLUMN(),0)</f>
        <v>A17</v>
      </c>
      <c r="C12" s="30" t="str">
        <f>VLOOKUP($A12,Liste!$O$7:$R$70,COLUMN(),0)</f>
        <v>B17</v>
      </c>
      <c r="D12" s="30" t="str">
        <f>VLOOKUP($A12,Liste!$O$7:$R$70,COLUMN(),0)</f>
        <v>C17</v>
      </c>
      <c r="E12" s="103"/>
      <c r="F12" s="91"/>
      <c r="G12" s="103"/>
      <c r="H12" s="30" t="str">
        <f>VLOOKUP($K12,Liste!$O$7:$R$70,COLUMN()-6,0)</f>
        <v>A18</v>
      </c>
      <c r="I12" s="30" t="str">
        <f>VLOOKUP($K12,Liste!$O$7:$R$70,COLUMN()-6,0)</f>
        <v>B18</v>
      </c>
      <c r="J12" s="30" t="str">
        <f>VLOOKUP($K12,Liste!$O$7:$R$70,COLUMN()-6,0)</f>
        <v>C18</v>
      </c>
      <c r="K12" s="95">
        <v>18</v>
      </c>
      <c r="L12" s="34"/>
      <c r="M12" s="95">
        <v>49</v>
      </c>
      <c r="N12" s="30" t="str">
        <f>VLOOKUP($M12,Liste!$O$7:$R$70,COLUMN()-12,0)</f>
        <v>A49</v>
      </c>
      <c r="O12" s="30" t="str">
        <f>VLOOKUP($M12,Liste!$O$7:$R$70,COLUMN()-12,0)</f>
        <v>B49</v>
      </c>
      <c r="P12" s="30" t="str">
        <f>VLOOKUP($M12,Liste!$O$7:$R$70,COLUMN()-12,0)</f>
        <v>C49</v>
      </c>
      <c r="Q12" s="103"/>
      <c r="R12" s="91"/>
      <c r="S12" s="103"/>
      <c r="T12" s="30" t="str">
        <f>VLOOKUP($W12,Liste!$O$7:$R$70,COLUMN()-18,0)</f>
        <v>A50</v>
      </c>
      <c r="U12" s="30" t="str">
        <f>VLOOKUP($W12,Liste!$O$7:$R$70,COLUMN()-18,0)</f>
        <v>B50</v>
      </c>
      <c r="V12" s="30" t="str">
        <f>VLOOKUP($W12,Liste!$O$7:$R$70,COLUMN()-18,0)</f>
        <v>C50</v>
      </c>
      <c r="W12" s="95">
        <v>50</v>
      </c>
    </row>
    <row r="13" spans="1:27" ht="30" customHeight="1" thickTop="1" thickBot="1">
      <c r="A13" s="95">
        <v>19</v>
      </c>
      <c r="B13" s="100" t="str">
        <f>VLOOKUP($A13,Liste!$O$7:$R$70,COLUMN(),0)</f>
        <v>A19</v>
      </c>
      <c r="C13" s="100" t="str">
        <f>VLOOKUP($A13,Liste!$O$7:$R$70,COLUMN(),0)</f>
        <v>B19</v>
      </c>
      <c r="D13" s="100" t="str">
        <f>VLOOKUP($A13,Liste!$O$7:$R$70,COLUMN(),0)</f>
        <v>C19</v>
      </c>
      <c r="E13" s="105"/>
      <c r="F13" s="91"/>
      <c r="G13" s="105"/>
      <c r="H13" s="100" t="str">
        <f>VLOOKUP($K13,Liste!$O$7:$R$70,COLUMN()-6,0)</f>
        <v>A20</v>
      </c>
      <c r="I13" s="100" t="str">
        <f>VLOOKUP($K13,Liste!$O$7:$R$70,COLUMN()-6,0)</f>
        <v>B20</v>
      </c>
      <c r="J13" s="100" t="str">
        <f>VLOOKUP($K13,Liste!$O$7:$R$70,COLUMN()-6,0)</f>
        <v>C20</v>
      </c>
      <c r="K13" s="95">
        <v>20</v>
      </c>
      <c r="L13" s="34"/>
      <c r="M13" s="95">
        <v>51</v>
      </c>
      <c r="N13" s="102" t="str">
        <f>VLOOKUP($M13,Liste!$O$7:$R$70,COLUMN()-12,0)</f>
        <v>A51</v>
      </c>
      <c r="O13" s="102" t="str">
        <f>VLOOKUP($M13,Liste!$O$7:$R$70,COLUMN()-12,0)</f>
        <v>B51</v>
      </c>
      <c r="P13" s="102" t="str">
        <f>VLOOKUP($M13,Liste!$O$7:$R$70,COLUMN()-12,0)</f>
        <v>C51</v>
      </c>
      <c r="Q13" s="107"/>
      <c r="R13" s="91"/>
      <c r="S13" s="107"/>
      <c r="T13" s="102" t="str">
        <f>VLOOKUP($W13,Liste!$O$7:$R$70,COLUMN()-18,0)</f>
        <v>A52</v>
      </c>
      <c r="U13" s="102" t="str">
        <f>VLOOKUP($W13,Liste!$O$7:$R$70,COLUMN()-18,0)</f>
        <v>B52</v>
      </c>
      <c r="V13" s="102" t="str">
        <f>VLOOKUP($W13,Liste!$O$7:$R$70,COLUMN()-18,0)</f>
        <v>C52</v>
      </c>
      <c r="W13" s="95">
        <v>52</v>
      </c>
    </row>
    <row r="14" spans="1:27" ht="30" customHeight="1" thickTop="1" thickBot="1">
      <c r="A14" s="95">
        <v>21</v>
      </c>
      <c r="B14" s="30" t="str">
        <f>VLOOKUP($A14,Liste!$O$7:$R$70,COLUMN(),0)</f>
        <v>A21</v>
      </c>
      <c r="C14" s="30" t="str">
        <f>VLOOKUP($A14,Liste!$O$7:$R$70,COLUMN(),0)</f>
        <v>B21</v>
      </c>
      <c r="D14" s="30" t="str">
        <f>VLOOKUP($A14,Liste!$O$7:$R$70,COLUMN(),0)</f>
        <v>C21</v>
      </c>
      <c r="E14" s="103"/>
      <c r="F14" s="91"/>
      <c r="G14" s="103"/>
      <c r="H14" s="30" t="str">
        <f>VLOOKUP($K14,Liste!$O$7:$R$70,COLUMN()-6,0)</f>
        <v>A22</v>
      </c>
      <c r="I14" s="30" t="str">
        <f>VLOOKUP($K14,Liste!$O$7:$R$70,COLUMN()-6,0)</f>
        <v>B22</v>
      </c>
      <c r="J14" s="30" t="str">
        <f>VLOOKUP($K14,Liste!$O$7:$R$70,COLUMN()-6,0)</f>
        <v>C22</v>
      </c>
      <c r="K14" s="95">
        <v>22</v>
      </c>
      <c r="L14" s="34"/>
      <c r="M14" s="95">
        <v>53</v>
      </c>
      <c r="N14" s="30" t="str">
        <f>VLOOKUP($M14,Liste!$O$7:$R$70,COLUMN()-12,0)</f>
        <v>A53</v>
      </c>
      <c r="O14" s="30" t="str">
        <f>VLOOKUP($M14,Liste!$O$7:$R$70,COLUMN()-12,0)</f>
        <v>B53</v>
      </c>
      <c r="P14" s="30" t="str">
        <f>VLOOKUP($M14,Liste!$O$7:$R$70,COLUMN()-12,0)</f>
        <v>C53</v>
      </c>
      <c r="Q14" s="103"/>
      <c r="R14" s="91"/>
      <c r="S14" s="103"/>
      <c r="T14" s="30" t="str">
        <f>VLOOKUP($W14,Liste!$O$7:$R$70,COLUMN()-18,0)</f>
        <v>A54</v>
      </c>
      <c r="U14" s="30" t="str">
        <f>VLOOKUP($W14,Liste!$O$7:$R$70,COLUMN()-18,0)</f>
        <v>B54</v>
      </c>
      <c r="V14" s="30" t="str">
        <f>VLOOKUP($W14,Liste!$O$7:$R$70,COLUMN()-18,0)</f>
        <v>C54</v>
      </c>
      <c r="W14" s="95">
        <v>54</v>
      </c>
    </row>
    <row r="15" spans="1:27" ht="30" customHeight="1" thickTop="1" thickBot="1">
      <c r="A15" s="95">
        <v>23</v>
      </c>
      <c r="B15" s="100" t="str">
        <f>VLOOKUP($A15,Liste!$O$7:$R$70,COLUMN(),0)</f>
        <v>A23</v>
      </c>
      <c r="C15" s="100" t="str">
        <f>VLOOKUP($A15,Liste!$O$7:$R$70,COLUMN(),0)</f>
        <v>B23</v>
      </c>
      <c r="D15" s="100" t="str">
        <f>VLOOKUP($A15,Liste!$O$7:$R$70,COLUMN(),0)</f>
        <v>C23</v>
      </c>
      <c r="E15" s="105"/>
      <c r="F15" s="91"/>
      <c r="G15" s="105"/>
      <c r="H15" s="100" t="str">
        <f>VLOOKUP($K15,Liste!$O$7:$R$70,COLUMN()-6,0)</f>
        <v>A24</v>
      </c>
      <c r="I15" s="100" t="str">
        <f>VLOOKUP($K15,Liste!$O$7:$R$70,COLUMN()-6,0)</f>
        <v>B24</v>
      </c>
      <c r="J15" s="100" t="str">
        <f>VLOOKUP($K15,Liste!$O$7:$R$70,COLUMN()-6,0)</f>
        <v>C24</v>
      </c>
      <c r="K15" s="95">
        <v>24</v>
      </c>
      <c r="L15" s="34"/>
      <c r="M15" s="95">
        <v>55</v>
      </c>
      <c r="N15" s="102" t="str">
        <f>VLOOKUP($M15,Liste!$O$7:$R$70,COLUMN()-12,0)</f>
        <v>A55</v>
      </c>
      <c r="O15" s="102" t="str">
        <f>VLOOKUP($M15,Liste!$O$7:$R$70,COLUMN()-12,0)</f>
        <v>B55</v>
      </c>
      <c r="P15" s="102" t="str">
        <f>VLOOKUP($M15,Liste!$O$7:$R$70,COLUMN()-12,0)</f>
        <v>C55</v>
      </c>
      <c r="Q15" s="107"/>
      <c r="R15" s="91"/>
      <c r="S15" s="107"/>
      <c r="T15" s="102" t="str">
        <f>VLOOKUP($W15,Liste!$O$7:$R$70,COLUMN()-18,0)</f>
        <v>A56</v>
      </c>
      <c r="U15" s="102" t="str">
        <f>VLOOKUP($W15,Liste!$O$7:$R$70,COLUMN()-18,0)</f>
        <v>B56</v>
      </c>
      <c r="V15" s="102" t="str">
        <f>VLOOKUP($W15,Liste!$O$7:$R$70,COLUMN()-18,0)</f>
        <v>C56</v>
      </c>
      <c r="W15" s="95">
        <v>56</v>
      </c>
    </row>
    <row r="16" spans="1:27" ht="30" customHeight="1" thickTop="1" thickBot="1">
      <c r="A16" s="95">
        <v>25</v>
      </c>
      <c r="B16" s="30" t="str">
        <f>VLOOKUP($A16,Liste!$O$7:$R$70,COLUMN(),0)</f>
        <v>A25</v>
      </c>
      <c r="C16" s="30" t="str">
        <f>VLOOKUP($A16,Liste!$O$7:$R$70,COLUMN(),0)</f>
        <v>B25</v>
      </c>
      <c r="D16" s="30" t="str">
        <f>VLOOKUP($A16,Liste!$O$7:$R$70,COLUMN(),0)</f>
        <v>C25</v>
      </c>
      <c r="E16" s="103"/>
      <c r="F16" s="91"/>
      <c r="G16" s="103"/>
      <c r="H16" s="30" t="str">
        <f>VLOOKUP($K16,Liste!$O$7:$R$70,COLUMN()-6,0)</f>
        <v>A26</v>
      </c>
      <c r="I16" s="30" t="str">
        <f>VLOOKUP($K16,Liste!$O$7:$R$70,COLUMN()-6,0)</f>
        <v>B26</v>
      </c>
      <c r="J16" s="30" t="str">
        <f>VLOOKUP($K16,Liste!$O$7:$R$70,COLUMN()-6,0)</f>
        <v>C26</v>
      </c>
      <c r="K16" s="95">
        <v>26</v>
      </c>
      <c r="L16" s="34"/>
      <c r="M16" s="95">
        <v>57</v>
      </c>
      <c r="N16" s="30" t="str">
        <f>VLOOKUP($M16,Liste!$O$7:$R$70,COLUMN()-12,0)</f>
        <v>A57</v>
      </c>
      <c r="O16" s="30" t="str">
        <f>VLOOKUP($M16,Liste!$O$7:$R$70,COLUMN()-12,0)</f>
        <v>B57</v>
      </c>
      <c r="P16" s="30" t="str">
        <f>VLOOKUP($M16,Liste!$O$7:$R$70,COLUMN()-12,0)</f>
        <v>C57</v>
      </c>
      <c r="Q16" s="103"/>
      <c r="R16" s="91"/>
      <c r="S16" s="103"/>
      <c r="T16" s="30" t="str">
        <f>VLOOKUP($W16,Liste!$O$7:$R$70,COLUMN()-18,0)</f>
        <v>A58</v>
      </c>
      <c r="U16" s="30" t="str">
        <f>VLOOKUP($W16,Liste!$O$7:$R$70,COLUMN()-18,0)</f>
        <v>B58</v>
      </c>
      <c r="V16" s="30" t="str">
        <f>VLOOKUP($W16,Liste!$O$7:$R$70,COLUMN()-18,0)</f>
        <v>C58</v>
      </c>
      <c r="W16" s="95">
        <v>58</v>
      </c>
    </row>
    <row r="17" spans="1:23" ht="30" customHeight="1" thickTop="1" thickBot="1">
      <c r="A17" s="95">
        <v>27</v>
      </c>
      <c r="B17" s="100" t="str">
        <f>VLOOKUP($A17,Liste!$O$7:$R$70,COLUMN(),0)</f>
        <v>A27</v>
      </c>
      <c r="C17" s="100" t="str">
        <f>VLOOKUP($A17,Liste!$O$7:$R$70,COLUMN(),0)</f>
        <v>B27</v>
      </c>
      <c r="D17" s="100" t="str">
        <f>VLOOKUP($A17,Liste!$O$7:$R$70,COLUMN(),0)</f>
        <v>C27</v>
      </c>
      <c r="E17" s="105"/>
      <c r="F17" s="91"/>
      <c r="G17" s="105"/>
      <c r="H17" s="100" t="str">
        <f>VLOOKUP($K17,Liste!$O$7:$R$70,COLUMN()-6,0)</f>
        <v>A28</v>
      </c>
      <c r="I17" s="100" t="str">
        <f>VLOOKUP($K17,Liste!$O$7:$R$70,COLUMN()-6,0)</f>
        <v>B28</v>
      </c>
      <c r="J17" s="100" t="str">
        <f>VLOOKUP($K17,Liste!$O$7:$R$70,COLUMN()-6,0)</f>
        <v>C28</v>
      </c>
      <c r="K17" s="95">
        <v>28</v>
      </c>
      <c r="L17" s="34"/>
      <c r="M17" s="95">
        <v>59</v>
      </c>
      <c r="N17" s="102" t="str">
        <f>VLOOKUP($M17,Liste!$O$7:$R$70,COLUMN()-12,0)</f>
        <v>A59</v>
      </c>
      <c r="O17" s="102" t="str">
        <f>VLOOKUP($M17,Liste!$O$7:$R$70,COLUMN()-12,0)</f>
        <v>B59</v>
      </c>
      <c r="P17" s="102" t="str">
        <f>VLOOKUP($M17,Liste!$O$7:$R$70,COLUMN()-12,0)</f>
        <v>C59</v>
      </c>
      <c r="Q17" s="107"/>
      <c r="R17" s="91"/>
      <c r="S17" s="107"/>
      <c r="T17" s="102" t="str">
        <f>VLOOKUP($W17,Liste!$O$7:$R$70,COLUMN()-18,0)</f>
        <v>A60</v>
      </c>
      <c r="U17" s="102" t="str">
        <f>VLOOKUP($W17,Liste!$O$7:$R$70,COLUMN()-18,0)</f>
        <v>B60</v>
      </c>
      <c r="V17" s="102" t="str">
        <f>VLOOKUP($W17,Liste!$O$7:$R$70,COLUMN()-18,0)</f>
        <v>C60</v>
      </c>
      <c r="W17" s="95">
        <v>60</v>
      </c>
    </row>
    <row r="18" spans="1:23" ht="30" customHeight="1" thickTop="1" thickBot="1">
      <c r="A18" s="95">
        <v>29</v>
      </c>
      <c r="B18" s="30" t="str">
        <f>VLOOKUP($A18,Liste!$O$7:$R$70,COLUMN(),0)</f>
        <v>A29</v>
      </c>
      <c r="C18" s="30" t="str">
        <f>VLOOKUP($A18,Liste!$O$7:$R$70,COLUMN(),0)</f>
        <v>B29</v>
      </c>
      <c r="D18" s="30" t="str">
        <f>VLOOKUP($A18,Liste!$O$7:$R$70,COLUMN(),0)</f>
        <v>C29</v>
      </c>
      <c r="E18" s="103"/>
      <c r="F18" s="91"/>
      <c r="G18" s="103"/>
      <c r="H18" s="30" t="str">
        <f>VLOOKUP($K18,Liste!$O$7:$R$70,COLUMN()-6,0)</f>
        <v>A30</v>
      </c>
      <c r="I18" s="30" t="str">
        <f>VLOOKUP($K18,Liste!$O$7:$R$70,COLUMN()-6,0)</f>
        <v>B30</v>
      </c>
      <c r="J18" s="30" t="str">
        <f>VLOOKUP($K18,Liste!$O$7:$R$70,COLUMN()-6,0)</f>
        <v>C30</v>
      </c>
      <c r="K18" s="95">
        <v>30</v>
      </c>
      <c r="L18" s="34"/>
      <c r="M18" s="95">
        <v>61</v>
      </c>
      <c r="N18" s="30" t="str">
        <f>VLOOKUP($M18,Liste!$O$7:$R$70,COLUMN()-12,0)</f>
        <v>A61</v>
      </c>
      <c r="O18" s="30" t="str">
        <f>VLOOKUP($M18,Liste!$O$7:$R$70,COLUMN()-12,0)</f>
        <v>B61</v>
      </c>
      <c r="P18" s="30" t="str">
        <f>VLOOKUP($M18,Liste!$O$7:$R$70,COLUMN()-12,0)</f>
        <v>C61</v>
      </c>
      <c r="Q18" s="103"/>
      <c r="R18" s="91"/>
      <c r="S18" s="103"/>
      <c r="T18" s="30" t="str">
        <f>VLOOKUP($W18,Liste!$O$7:$R$70,COLUMN()-18,0)</f>
        <v>A62</v>
      </c>
      <c r="U18" s="30" t="str">
        <f>VLOOKUP($W18,Liste!$O$7:$R$70,COLUMN()-18,0)</f>
        <v>B62</v>
      </c>
      <c r="V18" s="30" t="str">
        <f>VLOOKUP($W18,Liste!$O$7:$R$70,COLUMN()-18,0)</f>
        <v>C62</v>
      </c>
      <c r="W18" s="95">
        <v>62</v>
      </c>
    </row>
    <row r="19" spans="1:23" ht="30" customHeight="1" thickTop="1" thickBot="1">
      <c r="A19" s="95">
        <v>31</v>
      </c>
      <c r="B19" s="100" t="str">
        <f>VLOOKUP($A19,Liste!$O$7:$R$70,COLUMN(),0)</f>
        <v>A31</v>
      </c>
      <c r="C19" s="100" t="str">
        <f>VLOOKUP($A19,Liste!$O$7:$R$70,COLUMN(),0)</f>
        <v>B31</v>
      </c>
      <c r="D19" s="100" t="str">
        <f>VLOOKUP($A19,Liste!$O$7:$R$70,COLUMN(),0)</f>
        <v>C31</v>
      </c>
      <c r="E19" s="105"/>
      <c r="F19" s="91"/>
      <c r="G19" s="105"/>
      <c r="H19" s="100" t="str">
        <f>VLOOKUP($K19,Liste!$O$7:$R$70,COLUMN()-6,0)</f>
        <v>A32</v>
      </c>
      <c r="I19" s="100" t="str">
        <f>VLOOKUP($K19,Liste!$O$7:$R$70,COLUMN()-6,0)</f>
        <v>B32</v>
      </c>
      <c r="J19" s="100" t="str">
        <f>VLOOKUP($K19,Liste!$O$7:$R$70,COLUMN()-6,0)</f>
        <v>C32</v>
      </c>
      <c r="K19" s="95">
        <v>32</v>
      </c>
      <c r="L19" s="34"/>
      <c r="M19" s="95">
        <v>63</v>
      </c>
      <c r="N19" s="102" t="str">
        <f>VLOOKUP($M19,Liste!$O$7:$R$70,COLUMN()-12,0)</f>
        <v>A63</v>
      </c>
      <c r="O19" s="102" t="str">
        <f>VLOOKUP($M19,Liste!$O$7:$R$70,COLUMN()-12,0)</f>
        <v>B63</v>
      </c>
      <c r="P19" s="102" t="str">
        <f>VLOOKUP($M19,Liste!$O$7:$R$70,COLUMN()-12,0)</f>
        <v>C63</v>
      </c>
      <c r="Q19" s="107"/>
      <c r="R19" s="91"/>
      <c r="S19" s="107"/>
      <c r="T19" s="102" t="str">
        <f>VLOOKUP($W19,Liste!$O$7:$R$70,COLUMN()-18,0)</f>
        <v>A64</v>
      </c>
      <c r="U19" s="102" t="str">
        <f>VLOOKUP($W19,Liste!$O$7:$R$70,COLUMN()-18,0)</f>
        <v>B64</v>
      </c>
      <c r="V19" s="102" t="str">
        <f>VLOOKUP($W19,Liste!$O$7:$R$70,COLUMN()-18,0)</f>
        <v>C64</v>
      </c>
      <c r="W19" s="95">
        <v>64</v>
      </c>
    </row>
    <row r="20" spans="1:23" ht="20.100000000000001" customHeight="1" thickTop="1"/>
    <row r="21" spans="1:23" ht="20.100000000000001" customHeight="1">
      <c r="D21" s="28" t="s">
        <v>22</v>
      </c>
    </row>
    <row r="22" spans="1:23" ht="20.100000000000001" customHeight="1">
      <c r="J22" s="28" t="s">
        <v>22</v>
      </c>
    </row>
    <row r="23" spans="1:23" ht="20.100000000000001" customHeight="1"/>
    <row r="24" spans="1:23" ht="20.100000000000001" customHeight="1"/>
    <row r="25" spans="1:23" ht="20.100000000000001" customHeight="1"/>
    <row r="26" spans="1:23" ht="20.100000000000001" customHeight="1"/>
    <row r="27" spans="1:23" ht="20.100000000000001" hidden="1" customHeight="1">
      <c r="B27" s="28" t="str">
        <f>B3</f>
        <v>A1</v>
      </c>
      <c r="C27" s="28">
        <f>E3</f>
        <v>0</v>
      </c>
      <c r="D27" s="28">
        <f>G3</f>
        <v>0</v>
      </c>
    </row>
    <row r="28" spans="1:23" ht="20.100000000000001" hidden="1" customHeight="1">
      <c r="B28" s="28" t="str">
        <f t="shared" ref="B28:B34" si="0">B4</f>
        <v>A3</v>
      </c>
      <c r="C28" s="28">
        <f t="shared" ref="C28:C34" si="1">E4</f>
        <v>0</v>
      </c>
      <c r="D28" s="28">
        <f t="shared" ref="D28:D34" si="2">G4</f>
        <v>0</v>
      </c>
    </row>
    <row r="29" spans="1:23" ht="20.100000000000001" hidden="1" customHeight="1">
      <c r="B29" s="28" t="str">
        <f t="shared" si="0"/>
        <v>A5</v>
      </c>
      <c r="C29" s="28">
        <f t="shared" si="1"/>
        <v>0</v>
      </c>
      <c r="D29" s="28">
        <f t="shared" si="2"/>
        <v>0</v>
      </c>
    </row>
    <row r="30" spans="1:23" ht="20.100000000000001" hidden="1" customHeight="1">
      <c r="B30" s="28" t="str">
        <f t="shared" si="0"/>
        <v>A7</v>
      </c>
      <c r="C30" s="28">
        <f t="shared" si="1"/>
        <v>0</v>
      </c>
      <c r="D30" s="28">
        <f t="shared" si="2"/>
        <v>0</v>
      </c>
    </row>
    <row r="31" spans="1:23" ht="20.100000000000001" hidden="1" customHeight="1">
      <c r="B31" s="28" t="str">
        <f t="shared" si="0"/>
        <v>A9</v>
      </c>
      <c r="C31" s="28">
        <f t="shared" si="1"/>
        <v>0</v>
      </c>
      <c r="D31" s="28">
        <f t="shared" si="2"/>
        <v>0</v>
      </c>
    </row>
    <row r="32" spans="1:23" ht="20.100000000000001" hidden="1" customHeight="1">
      <c r="B32" s="28" t="str">
        <f t="shared" si="0"/>
        <v>A11</v>
      </c>
      <c r="C32" s="28">
        <f t="shared" si="1"/>
        <v>0</v>
      </c>
      <c r="D32" s="28">
        <f t="shared" si="2"/>
        <v>0</v>
      </c>
    </row>
    <row r="33" spans="2:4" ht="20.100000000000001" hidden="1" customHeight="1">
      <c r="B33" s="28" t="str">
        <f t="shared" si="0"/>
        <v>A13</v>
      </c>
      <c r="C33" s="28">
        <f t="shared" si="1"/>
        <v>0</v>
      </c>
      <c r="D33" s="28">
        <f t="shared" si="2"/>
        <v>0</v>
      </c>
    </row>
    <row r="34" spans="2:4" ht="20.100000000000001" hidden="1" customHeight="1">
      <c r="B34" s="28" t="str">
        <f t="shared" si="0"/>
        <v>A15</v>
      </c>
      <c r="C34" s="28">
        <f t="shared" si="1"/>
        <v>0</v>
      </c>
      <c r="D34" s="28">
        <f t="shared" si="2"/>
        <v>0</v>
      </c>
    </row>
    <row r="35" spans="2:4" ht="20.100000000000001" hidden="1" customHeight="1">
      <c r="B35" s="28" t="str">
        <f t="shared" ref="B35:B42" si="3">B12</f>
        <v>A17</v>
      </c>
      <c r="C35" s="28">
        <f t="shared" ref="C35:C42" si="4">E12</f>
        <v>0</v>
      </c>
      <c r="D35" s="28">
        <f t="shared" ref="D35:D42" si="5">G12</f>
        <v>0</v>
      </c>
    </row>
    <row r="36" spans="2:4" ht="20.100000000000001" hidden="1" customHeight="1">
      <c r="B36" s="28" t="str">
        <f t="shared" si="3"/>
        <v>A19</v>
      </c>
      <c r="C36" s="28">
        <f t="shared" si="4"/>
        <v>0</v>
      </c>
      <c r="D36" s="28">
        <f t="shared" si="5"/>
        <v>0</v>
      </c>
    </row>
    <row r="37" spans="2:4" ht="20.100000000000001" hidden="1" customHeight="1">
      <c r="B37" s="28" t="str">
        <f t="shared" si="3"/>
        <v>A21</v>
      </c>
      <c r="C37" s="28">
        <f t="shared" si="4"/>
        <v>0</v>
      </c>
      <c r="D37" s="28">
        <f t="shared" si="5"/>
        <v>0</v>
      </c>
    </row>
    <row r="38" spans="2:4" ht="20.100000000000001" hidden="1" customHeight="1">
      <c r="B38" s="28" t="str">
        <f t="shared" si="3"/>
        <v>A23</v>
      </c>
      <c r="C38" s="28">
        <f t="shared" si="4"/>
        <v>0</v>
      </c>
      <c r="D38" s="28">
        <f t="shared" si="5"/>
        <v>0</v>
      </c>
    </row>
    <row r="39" spans="2:4" ht="20.100000000000001" hidden="1" customHeight="1">
      <c r="B39" s="28" t="str">
        <f t="shared" si="3"/>
        <v>A25</v>
      </c>
      <c r="C39" s="28">
        <f t="shared" si="4"/>
        <v>0</v>
      </c>
      <c r="D39" s="28">
        <f t="shared" si="5"/>
        <v>0</v>
      </c>
    </row>
    <row r="40" spans="2:4" ht="20.100000000000001" hidden="1" customHeight="1">
      <c r="B40" s="28" t="str">
        <f t="shared" si="3"/>
        <v>A27</v>
      </c>
      <c r="C40" s="28">
        <f t="shared" si="4"/>
        <v>0</v>
      </c>
      <c r="D40" s="28">
        <f t="shared" si="5"/>
        <v>0</v>
      </c>
    </row>
    <row r="41" spans="2:4" ht="20.100000000000001" hidden="1" customHeight="1">
      <c r="B41" s="28" t="str">
        <f t="shared" si="3"/>
        <v>A29</v>
      </c>
      <c r="C41" s="28">
        <f t="shared" si="4"/>
        <v>0</v>
      </c>
      <c r="D41" s="28">
        <f t="shared" si="5"/>
        <v>0</v>
      </c>
    </row>
    <row r="42" spans="2:4" ht="20.100000000000001" hidden="1" customHeight="1">
      <c r="B42" s="28" t="str">
        <f t="shared" si="3"/>
        <v>A31</v>
      </c>
      <c r="C42" s="28">
        <f t="shared" si="4"/>
        <v>0</v>
      </c>
      <c r="D42" s="28">
        <f t="shared" si="5"/>
        <v>0</v>
      </c>
    </row>
    <row r="43" spans="2:4" ht="20.100000000000001" hidden="1" customHeight="1">
      <c r="B43" s="28" t="str">
        <f>H3</f>
        <v>A2</v>
      </c>
      <c r="C43" s="28">
        <f>G3</f>
        <v>0</v>
      </c>
      <c r="D43" s="28">
        <f>E3</f>
        <v>0</v>
      </c>
    </row>
    <row r="44" spans="2:4" ht="20.100000000000001" hidden="1" customHeight="1">
      <c r="B44" s="28" t="str">
        <f t="shared" ref="B44:B50" si="6">H4</f>
        <v>A4</v>
      </c>
      <c r="C44" s="28">
        <f t="shared" ref="C44:C50" si="7">G4</f>
        <v>0</v>
      </c>
      <c r="D44" s="28">
        <f t="shared" ref="D44:D50" si="8">E4</f>
        <v>0</v>
      </c>
    </row>
    <row r="45" spans="2:4" ht="20.100000000000001" hidden="1" customHeight="1">
      <c r="B45" s="28" t="str">
        <f t="shared" si="6"/>
        <v>A6</v>
      </c>
      <c r="C45" s="28">
        <f t="shared" si="7"/>
        <v>0</v>
      </c>
      <c r="D45" s="28">
        <f t="shared" si="8"/>
        <v>0</v>
      </c>
    </row>
    <row r="46" spans="2:4" ht="20.100000000000001" hidden="1" customHeight="1">
      <c r="B46" s="28" t="str">
        <f t="shared" si="6"/>
        <v>A8</v>
      </c>
      <c r="C46" s="28">
        <f t="shared" si="7"/>
        <v>0</v>
      </c>
      <c r="D46" s="28">
        <f t="shared" si="8"/>
        <v>0</v>
      </c>
    </row>
    <row r="47" spans="2:4" ht="20.100000000000001" hidden="1" customHeight="1">
      <c r="B47" s="28" t="str">
        <f t="shared" si="6"/>
        <v>A10</v>
      </c>
      <c r="C47" s="28">
        <f t="shared" si="7"/>
        <v>0</v>
      </c>
      <c r="D47" s="28">
        <f t="shared" si="8"/>
        <v>0</v>
      </c>
    </row>
    <row r="48" spans="2:4" ht="20.100000000000001" hidden="1" customHeight="1">
      <c r="B48" s="28" t="str">
        <f t="shared" si="6"/>
        <v>A12</v>
      </c>
      <c r="C48" s="28">
        <f t="shared" si="7"/>
        <v>0</v>
      </c>
      <c r="D48" s="28">
        <f t="shared" si="8"/>
        <v>0</v>
      </c>
    </row>
    <row r="49" spans="2:4" ht="20.100000000000001" hidden="1" customHeight="1">
      <c r="B49" s="28" t="str">
        <f t="shared" si="6"/>
        <v>A14</v>
      </c>
      <c r="C49" s="28">
        <f t="shared" si="7"/>
        <v>0</v>
      </c>
      <c r="D49" s="28">
        <f t="shared" si="8"/>
        <v>0</v>
      </c>
    </row>
    <row r="50" spans="2:4" ht="20.100000000000001" hidden="1" customHeight="1">
      <c r="B50" s="28" t="str">
        <f t="shared" si="6"/>
        <v>A16</v>
      </c>
      <c r="C50" s="28">
        <f t="shared" si="7"/>
        <v>0</v>
      </c>
      <c r="D50" s="28">
        <f t="shared" si="8"/>
        <v>0</v>
      </c>
    </row>
    <row r="51" spans="2:4" ht="20.100000000000001" hidden="1" customHeight="1">
      <c r="B51" s="28" t="str">
        <f t="shared" ref="B51:B58" si="9">H12</f>
        <v>A18</v>
      </c>
      <c r="C51" s="28">
        <f t="shared" ref="C51:C58" si="10">G12</f>
        <v>0</v>
      </c>
      <c r="D51" s="28">
        <f t="shared" ref="D51:D58" si="11">E12</f>
        <v>0</v>
      </c>
    </row>
    <row r="52" spans="2:4" ht="20.100000000000001" hidden="1" customHeight="1">
      <c r="B52" s="28" t="str">
        <f t="shared" si="9"/>
        <v>A20</v>
      </c>
      <c r="C52" s="28">
        <f t="shared" si="10"/>
        <v>0</v>
      </c>
      <c r="D52" s="28">
        <f t="shared" si="11"/>
        <v>0</v>
      </c>
    </row>
    <row r="53" spans="2:4" hidden="1">
      <c r="B53" s="28" t="str">
        <f t="shared" si="9"/>
        <v>A22</v>
      </c>
      <c r="C53" s="28">
        <f t="shared" si="10"/>
        <v>0</v>
      </c>
      <c r="D53" s="28">
        <f t="shared" si="11"/>
        <v>0</v>
      </c>
    </row>
    <row r="54" spans="2:4" hidden="1">
      <c r="B54" s="28" t="str">
        <f t="shared" si="9"/>
        <v>A24</v>
      </c>
      <c r="C54" s="28">
        <f t="shared" si="10"/>
        <v>0</v>
      </c>
      <c r="D54" s="28">
        <f t="shared" si="11"/>
        <v>0</v>
      </c>
    </row>
    <row r="55" spans="2:4" hidden="1">
      <c r="B55" s="28" t="str">
        <f t="shared" si="9"/>
        <v>A26</v>
      </c>
      <c r="C55" s="28">
        <f t="shared" si="10"/>
        <v>0</v>
      </c>
      <c r="D55" s="28">
        <f t="shared" si="11"/>
        <v>0</v>
      </c>
    </row>
    <row r="56" spans="2:4" hidden="1">
      <c r="B56" s="28" t="str">
        <f t="shared" si="9"/>
        <v>A28</v>
      </c>
      <c r="C56" s="28">
        <f t="shared" si="10"/>
        <v>0</v>
      </c>
      <c r="D56" s="28">
        <f t="shared" si="11"/>
        <v>0</v>
      </c>
    </row>
    <row r="57" spans="2:4" hidden="1">
      <c r="B57" s="28" t="str">
        <f t="shared" si="9"/>
        <v>A30</v>
      </c>
      <c r="C57" s="28">
        <f t="shared" si="10"/>
        <v>0</v>
      </c>
      <c r="D57" s="28">
        <f t="shared" si="11"/>
        <v>0</v>
      </c>
    </row>
    <row r="58" spans="2:4" hidden="1">
      <c r="B58" s="28" t="str">
        <f t="shared" si="9"/>
        <v>A32</v>
      </c>
      <c r="C58" s="28">
        <f t="shared" si="10"/>
        <v>0</v>
      </c>
      <c r="D58" s="28">
        <f t="shared" si="11"/>
        <v>0</v>
      </c>
    </row>
    <row r="59" spans="2:4" hidden="1">
      <c r="B59" s="28" t="str">
        <f>N3</f>
        <v>A33</v>
      </c>
      <c r="C59" s="28">
        <f>Q3</f>
        <v>0</v>
      </c>
      <c r="D59" s="28">
        <f>S3</f>
        <v>0</v>
      </c>
    </row>
    <row r="60" spans="2:4" hidden="1">
      <c r="B60" s="28" t="str">
        <f t="shared" ref="B60:B66" si="12">N4</f>
        <v>A35</v>
      </c>
      <c r="C60" s="28">
        <f t="shared" ref="C60:C66" si="13">Q4</f>
        <v>0</v>
      </c>
      <c r="D60" s="28">
        <f t="shared" ref="D60:D66" si="14">S4</f>
        <v>0</v>
      </c>
    </row>
    <row r="61" spans="2:4" hidden="1">
      <c r="B61" s="28" t="str">
        <f t="shared" si="12"/>
        <v>A37</v>
      </c>
      <c r="C61" s="28">
        <f t="shared" si="13"/>
        <v>0</v>
      </c>
      <c r="D61" s="28">
        <f t="shared" si="14"/>
        <v>0</v>
      </c>
    </row>
    <row r="62" spans="2:4" hidden="1">
      <c r="B62" s="28" t="str">
        <f t="shared" si="12"/>
        <v>A39</v>
      </c>
      <c r="C62" s="28">
        <f t="shared" si="13"/>
        <v>0</v>
      </c>
      <c r="D62" s="28">
        <f t="shared" si="14"/>
        <v>0</v>
      </c>
    </row>
    <row r="63" spans="2:4" hidden="1">
      <c r="B63" s="28" t="str">
        <f t="shared" si="12"/>
        <v>A41</v>
      </c>
      <c r="C63" s="28">
        <f t="shared" si="13"/>
        <v>0</v>
      </c>
      <c r="D63" s="28">
        <f t="shared" si="14"/>
        <v>0</v>
      </c>
    </row>
    <row r="64" spans="2:4" hidden="1">
      <c r="B64" s="28" t="str">
        <f t="shared" si="12"/>
        <v>A43</v>
      </c>
      <c r="C64" s="28">
        <f t="shared" si="13"/>
        <v>0</v>
      </c>
      <c r="D64" s="28">
        <f t="shared" si="14"/>
        <v>0</v>
      </c>
    </row>
    <row r="65" spans="2:4" hidden="1">
      <c r="B65" s="28" t="str">
        <f t="shared" si="12"/>
        <v>A45</v>
      </c>
      <c r="C65" s="28">
        <f t="shared" si="13"/>
        <v>0</v>
      </c>
      <c r="D65" s="28">
        <f t="shared" si="14"/>
        <v>0</v>
      </c>
    </row>
    <row r="66" spans="2:4" hidden="1">
      <c r="B66" s="28" t="str">
        <f t="shared" si="12"/>
        <v>A47</v>
      </c>
      <c r="C66" s="28">
        <f t="shared" si="13"/>
        <v>0</v>
      </c>
      <c r="D66" s="28">
        <f t="shared" si="14"/>
        <v>0</v>
      </c>
    </row>
    <row r="67" spans="2:4" hidden="1">
      <c r="B67" s="28" t="str">
        <f t="shared" ref="B67:B74" si="15">N12</f>
        <v>A49</v>
      </c>
      <c r="C67" s="28">
        <f t="shared" ref="C67:C74" si="16">Q12</f>
        <v>0</v>
      </c>
      <c r="D67" s="28">
        <f t="shared" ref="D67:D74" si="17">S12</f>
        <v>0</v>
      </c>
    </row>
    <row r="68" spans="2:4" hidden="1">
      <c r="B68" s="28" t="str">
        <f t="shared" si="15"/>
        <v>A51</v>
      </c>
      <c r="C68" s="28">
        <f t="shared" si="16"/>
        <v>0</v>
      </c>
      <c r="D68" s="28">
        <f t="shared" si="17"/>
        <v>0</v>
      </c>
    </row>
    <row r="69" spans="2:4" hidden="1">
      <c r="B69" s="28" t="str">
        <f t="shared" si="15"/>
        <v>A53</v>
      </c>
      <c r="C69" s="28">
        <f t="shared" si="16"/>
        <v>0</v>
      </c>
      <c r="D69" s="28">
        <f t="shared" si="17"/>
        <v>0</v>
      </c>
    </row>
    <row r="70" spans="2:4" hidden="1">
      <c r="B70" s="28" t="str">
        <f t="shared" si="15"/>
        <v>A55</v>
      </c>
      <c r="C70" s="28">
        <f t="shared" si="16"/>
        <v>0</v>
      </c>
      <c r="D70" s="28">
        <f t="shared" si="17"/>
        <v>0</v>
      </c>
    </row>
    <row r="71" spans="2:4" hidden="1">
      <c r="B71" s="28" t="str">
        <f t="shared" si="15"/>
        <v>A57</v>
      </c>
      <c r="C71" s="28">
        <f t="shared" si="16"/>
        <v>0</v>
      </c>
      <c r="D71" s="28">
        <f t="shared" si="17"/>
        <v>0</v>
      </c>
    </row>
    <row r="72" spans="2:4" hidden="1">
      <c r="B72" s="28" t="str">
        <f t="shared" si="15"/>
        <v>A59</v>
      </c>
      <c r="C72" s="28">
        <f t="shared" si="16"/>
        <v>0</v>
      </c>
      <c r="D72" s="28">
        <f t="shared" si="17"/>
        <v>0</v>
      </c>
    </row>
    <row r="73" spans="2:4" hidden="1">
      <c r="B73" s="28" t="str">
        <f t="shared" si="15"/>
        <v>A61</v>
      </c>
      <c r="C73" s="28">
        <f t="shared" si="16"/>
        <v>0</v>
      </c>
      <c r="D73" s="28">
        <f t="shared" si="17"/>
        <v>0</v>
      </c>
    </row>
    <row r="74" spans="2:4" hidden="1">
      <c r="B74" s="28" t="str">
        <f t="shared" si="15"/>
        <v>A63</v>
      </c>
      <c r="C74" s="28">
        <f t="shared" si="16"/>
        <v>0</v>
      </c>
      <c r="D74" s="28">
        <f t="shared" si="17"/>
        <v>0</v>
      </c>
    </row>
    <row r="75" spans="2:4" hidden="1">
      <c r="B75" s="28" t="str">
        <f>T3</f>
        <v>A34</v>
      </c>
      <c r="C75" s="28">
        <f>S3</f>
        <v>0</v>
      </c>
      <c r="D75" s="28">
        <f>Q3</f>
        <v>0</v>
      </c>
    </row>
    <row r="76" spans="2:4" hidden="1">
      <c r="B76" s="28" t="str">
        <f t="shared" ref="B76:B82" si="18">T4</f>
        <v>A36</v>
      </c>
      <c r="C76" s="28">
        <f t="shared" ref="C76:C82" si="19">S4</f>
        <v>0</v>
      </c>
      <c r="D76" s="28">
        <f t="shared" ref="D76:D82" si="20">Q4</f>
        <v>0</v>
      </c>
    </row>
    <row r="77" spans="2:4" hidden="1">
      <c r="B77" s="28" t="str">
        <f t="shared" si="18"/>
        <v>A38</v>
      </c>
      <c r="C77" s="28">
        <f t="shared" si="19"/>
        <v>0</v>
      </c>
      <c r="D77" s="28">
        <f t="shared" si="20"/>
        <v>0</v>
      </c>
    </row>
    <row r="78" spans="2:4" hidden="1">
      <c r="B78" s="28" t="str">
        <f t="shared" si="18"/>
        <v>A40</v>
      </c>
      <c r="C78" s="28">
        <f t="shared" si="19"/>
        <v>0</v>
      </c>
      <c r="D78" s="28">
        <f t="shared" si="20"/>
        <v>0</v>
      </c>
    </row>
    <row r="79" spans="2:4" hidden="1">
      <c r="B79" s="28" t="str">
        <f t="shared" si="18"/>
        <v>A42</v>
      </c>
      <c r="C79" s="28">
        <f t="shared" si="19"/>
        <v>0</v>
      </c>
      <c r="D79" s="28">
        <f t="shared" si="20"/>
        <v>0</v>
      </c>
    </row>
    <row r="80" spans="2:4" hidden="1">
      <c r="B80" s="28" t="str">
        <f t="shared" si="18"/>
        <v>A44</v>
      </c>
      <c r="C80" s="28">
        <f t="shared" si="19"/>
        <v>0</v>
      </c>
      <c r="D80" s="28">
        <f t="shared" si="20"/>
        <v>0</v>
      </c>
    </row>
    <row r="81" spans="2:4" hidden="1">
      <c r="B81" s="28" t="str">
        <f t="shared" si="18"/>
        <v>A46</v>
      </c>
      <c r="C81" s="28">
        <f t="shared" si="19"/>
        <v>0</v>
      </c>
      <c r="D81" s="28">
        <f t="shared" si="20"/>
        <v>0</v>
      </c>
    </row>
    <row r="82" spans="2:4" hidden="1">
      <c r="B82" s="28" t="str">
        <f t="shared" si="18"/>
        <v>A48</v>
      </c>
      <c r="C82" s="28">
        <f t="shared" si="19"/>
        <v>0</v>
      </c>
      <c r="D82" s="28">
        <f t="shared" si="20"/>
        <v>0</v>
      </c>
    </row>
    <row r="83" spans="2:4" hidden="1">
      <c r="B83" s="28" t="str">
        <f t="shared" ref="B83:B90" si="21">T12</f>
        <v>A50</v>
      </c>
      <c r="C83" s="28">
        <f t="shared" ref="C83:C90" si="22">S12</f>
        <v>0</v>
      </c>
      <c r="D83" s="28">
        <f t="shared" ref="D83:D90" si="23">Q12</f>
        <v>0</v>
      </c>
    </row>
    <row r="84" spans="2:4" hidden="1">
      <c r="B84" s="28" t="str">
        <f t="shared" si="21"/>
        <v>A52</v>
      </c>
      <c r="C84" s="28">
        <f t="shared" si="22"/>
        <v>0</v>
      </c>
      <c r="D84" s="28">
        <f t="shared" si="23"/>
        <v>0</v>
      </c>
    </row>
    <row r="85" spans="2:4" hidden="1">
      <c r="B85" s="28" t="str">
        <f t="shared" si="21"/>
        <v>A54</v>
      </c>
      <c r="C85" s="28">
        <f t="shared" si="22"/>
        <v>0</v>
      </c>
      <c r="D85" s="28">
        <f t="shared" si="23"/>
        <v>0</v>
      </c>
    </row>
    <row r="86" spans="2:4" hidden="1">
      <c r="B86" s="28" t="str">
        <f t="shared" si="21"/>
        <v>A56</v>
      </c>
      <c r="C86" s="28">
        <f t="shared" si="22"/>
        <v>0</v>
      </c>
      <c r="D86" s="28">
        <f t="shared" si="23"/>
        <v>0</v>
      </c>
    </row>
    <row r="87" spans="2:4" hidden="1">
      <c r="B87" s="28" t="str">
        <f t="shared" si="21"/>
        <v>A58</v>
      </c>
      <c r="C87" s="28">
        <f t="shared" si="22"/>
        <v>0</v>
      </c>
      <c r="D87" s="28">
        <f t="shared" si="23"/>
        <v>0</v>
      </c>
    </row>
    <row r="88" spans="2:4" hidden="1">
      <c r="B88" s="28" t="str">
        <f t="shared" si="21"/>
        <v>A60</v>
      </c>
      <c r="C88" s="28">
        <f t="shared" si="22"/>
        <v>0</v>
      </c>
      <c r="D88" s="28">
        <f t="shared" si="23"/>
        <v>0</v>
      </c>
    </row>
    <row r="89" spans="2:4" hidden="1">
      <c r="B89" s="28" t="str">
        <f t="shared" si="21"/>
        <v>A62</v>
      </c>
      <c r="C89" s="28">
        <f t="shared" si="22"/>
        <v>0</v>
      </c>
      <c r="D89" s="28">
        <f t="shared" si="23"/>
        <v>0</v>
      </c>
    </row>
    <row r="90" spans="2:4" hidden="1">
      <c r="B90" s="28" t="str">
        <f t="shared" si="21"/>
        <v>A64</v>
      </c>
      <c r="C90" s="28">
        <f t="shared" si="22"/>
        <v>0</v>
      </c>
      <c r="D90" s="28">
        <f t="shared" si="23"/>
        <v>0</v>
      </c>
    </row>
    <row r="91" spans="2:4" hidden="1">
      <c r="B91" s="28" t="str">
        <f>C3</f>
        <v>B1</v>
      </c>
      <c r="C91" s="28">
        <f>E3</f>
        <v>0</v>
      </c>
      <c r="D91" s="28">
        <f>G3</f>
        <v>0</v>
      </c>
    </row>
    <row r="92" spans="2:4" hidden="1">
      <c r="B92" s="28" t="str">
        <f t="shared" ref="B92:B98" si="24">C4</f>
        <v>B3</v>
      </c>
      <c r="C92" s="28">
        <f t="shared" ref="C92:C98" si="25">E4</f>
        <v>0</v>
      </c>
      <c r="D92" s="28">
        <f t="shared" ref="D92:D98" si="26">G4</f>
        <v>0</v>
      </c>
    </row>
    <row r="93" spans="2:4" hidden="1">
      <c r="B93" s="28" t="str">
        <f t="shared" si="24"/>
        <v>B5</v>
      </c>
      <c r="C93" s="28">
        <f t="shared" si="25"/>
        <v>0</v>
      </c>
      <c r="D93" s="28">
        <f t="shared" si="26"/>
        <v>0</v>
      </c>
    </row>
    <row r="94" spans="2:4" hidden="1">
      <c r="B94" s="28" t="str">
        <f t="shared" si="24"/>
        <v>B7</v>
      </c>
      <c r="C94" s="28">
        <f t="shared" si="25"/>
        <v>0</v>
      </c>
      <c r="D94" s="28">
        <f t="shared" si="26"/>
        <v>0</v>
      </c>
    </row>
    <row r="95" spans="2:4" hidden="1">
      <c r="B95" s="28" t="str">
        <f t="shared" si="24"/>
        <v>B9</v>
      </c>
      <c r="C95" s="28">
        <f t="shared" si="25"/>
        <v>0</v>
      </c>
      <c r="D95" s="28">
        <f t="shared" si="26"/>
        <v>0</v>
      </c>
    </row>
    <row r="96" spans="2:4" hidden="1">
      <c r="B96" s="28" t="str">
        <f t="shared" si="24"/>
        <v>B11</v>
      </c>
      <c r="C96" s="28">
        <f t="shared" si="25"/>
        <v>0</v>
      </c>
      <c r="D96" s="28">
        <f t="shared" si="26"/>
        <v>0</v>
      </c>
    </row>
    <row r="97" spans="2:4" hidden="1">
      <c r="B97" s="28" t="str">
        <f t="shared" si="24"/>
        <v>B13</v>
      </c>
      <c r="C97" s="28">
        <f t="shared" si="25"/>
        <v>0</v>
      </c>
      <c r="D97" s="28">
        <f t="shared" si="26"/>
        <v>0</v>
      </c>
    </row>
    <row r="98" spans="2:4" hidden="1">
      <c r="B98" s="28" t="str">
        <f t="shared" si="24"/>
        <v>B15</v>
      </c>
      <c r="C98" s="28">
        <f t="shared" si="25"/>
        <v>0</v>
      </c>
      <c r="D98" s="28">
        <f t="shared" si="26"/>
        <v>0</v>
      </c>
    </row>
    <row r="99" spans="2:4" hidden="1">
      <c r="B99" s="28" t="str">
        <f t="shared" ref="B99:B106" si="27">C12</f>
        <v>B17</v>
      </c>
      <c r="C99" s="28">
        <f t="shared" ref="C99:C106" si="28">E12</f>
        <v>0</v>
      </c>
      <c r="D99" s="28">
        <f t="shared" ref="D99:D106" si="29">G12</f>
        <v>0</v>
      </c>
    </row>
    <row r="100" spans="2:4" hidden="1">
      <c r="B100" s="28" t="str">
        <f t="shared" si="27"/>
        <v>B19</v>
      </c>
      <c r="C100" s="28">
        <f t="shared" si="28"/>
        <v>0</v>
      </c>
      <c r="D100" s="28">
        <f t="shared" si="29"/>
        <v>0</v>
      </c>
    </row>
    <row r="101" spans="2:4" hidden="1">
      <c r="B101" s="28" t="str">
        <f t="shared" si="27"/>
        <v>B21</v>
      </c>
      <c r="C101" s="28">
        <f t="shared" si="28"/>
        <v>0</v>
      </c>
      <c r="D101" s="28">
        <f t="shared" si="29"/>
        <v>0</v>
      </c>
    </row>
    <row r="102" spans="2:4" hidden="1">
      <c r="B102" s="28" t="str">
        <f t="shared" si="27"/>
        <v>B23</v>
      </c>
      <c r="C102" s="28">
        <f t="shared" si="28"/>
        <v>0</v>
      </c>
      <c r="D102" s="28">
        <f t="shared" si="29"/>
        <v>0</v>
      </c>
    </row>
    <row r="103" spans="2:4" hidden="1">
      <c r="B103" s="28" t="str">
        <f t="shared" si="27"/>
        <v>B25</v>
      </c>
      <c r="C103" s="28">
        <f t="shared" si="28"/>
        <v>0</v>
      </c>
      <c r="D103" s="28">
        <f t="shared" si="29"/>
        <v>0</v>
      </c>
    </row>
    <row r="104" spans="2:4" hidden="1">
      <c r="B104" s="28" t="str">
        <f t="shared" si="27"/>
        <v>B27</v>
      </c>
      <c r="C104" s="28">
        <f t="shared" si="28"/>
        <v>0</v>
      </c>
      <c r="D104" s="28">
        <f t="shared" si="29"/>
        <v>0</v>
      </c>
    </row>
    <row r="105" spans="2:4" hidden="1">
      <c r="B105" s="28" t="str">
        <f t="shared" si="27"/>
        <v>B29</v>
      </c>
      <c r="C105" s="28">
        <f t="shared" si="28"/>
        <v>0</v>
      </c>
      <c r="D105" s="28">
        <f t="shared" si="29"/>
        <v>0</v>
      </c>
    </row>
    <row r="106" spans="2:4" hidden="1">
      <c r="B106" s="28" t="str">
        <f t="shared" si="27"/>
        <v>B31</v>
      </c>
      <c r="C106" s="28">
        <f t="shared" si="28"/>
        <v>0</v>
      </c>
      <c r="D106" s="28">
        <f t="shared" si="29"/>
        <v>0</v>
      </c>
    </row>
    <row r="107" spans="2:4" hidden="1">
      <c r="B107" s="28" t="str">
        <f>D3</f>
        <v>C1</v>
      </c>
      <c r="C107" s="28">
        <f>E3</f>
        <v>0</v>
      </c>
      <c r="D107" s="28">
        <f>G3</f>
        <v>0</v>
      </c>
    </row>
    <row r="108" spans="2:4" hidden="1">
      <c r="B108" s="28" t="str">
        <f t="shared" ref="B108:B114" si="30">D4</f>
        <v>C3</v>
      </c>
      <c r="C108" s="28">
        <f t="shared" ref="C108:C114" si="31">E4</f>
        <v>0</v>
      </c>
      <c r="D108" s="28">
        <f t="shared" ref="D108:D114" si="32">G4</f>
        <v>0</v>
      </c>
    </row>
    <row r="109" spans="2:4" hidden="1">
      <c r="B109" s="28" t="str">
        <f t="shared" si="30"/>
        <v>C5</v>
      </c>
      <c r="C109" s="28">
        <f t="shared" si="31"/>
        <v>0</v>
      </c>
      <c r="D109" s="28">
        <f t="shared" si="32"/>
        <v>0</v>
      </c>
    </row>
    <row r="110" spans="2:4" hidden="1">
      <c r="B110" s="28" t="str">
        <f t="shared" si="30"/>
        <v>C7</v>
      </c>
      <c r="C110" s="28">
        <f t="shared" si="31"/>
        <v>0</v>
      </c>
      <c r="D110" s="28">
        <f t="shared" si="32"/>
        <v>0</v>
      </c>
    </row>
    <row r="111" spans="2:4" hidden="1">
      <c r="B111" s="28" t="str">
        <f t="shared" si="30"/>
        <v>C9</v>
      </c>
      <c r="C111" s="28">
        <f t="shared" si="31"/>
        <v>0</v>
      </c>
      <c r="D111" s="28">
        <f t="shared" si="32"/>
        <v>0</v>
      </c>
    </row>
    <row r="112" spans="2:4" hidden="1">
      <c r="B112" s="28" t="str">
        <f t="shared" si="30"/>
        <v>C11</v>
      </c>
      <c r="C112" s="28">
        <f t="shared" si="31"/>
        <v>0</v>
      </c>
      <c r="D112" s="28">
        <f t="shared" si="32"/>
        <v>0</v>
      </c>
    </row>
    <row r="113" spans="2:4" hidden="1">
      <c r="B113" s="28" t="str">
        <f t="shared" si="30"/>
        <v>C13</v>
      </c>
      <c r="C113" s="28">
        <f t="shared" si="31"/>
        <v>0</v>
      </c>
      <c r="D113" s="28">
        <f t="shared" si="32"/>
        <v>0</v>
      </c>
    </row>
    <row r="114" spans="2:4" hidden="1">
      <c r="B114" s="28" t="str">
        <f t="shared" si="30"/>
        <v>C15</v>
      </c>
      <c r="C114" s="28">
        <f t="shared" si="31"/>
        <v>0</v>
      </c>
      <c r="D114" s="28">
        <f t="shared" si="32"/>
        <v>0</v>
      </c>
    </row>
    <row r="115" spans="2:4" hidden="1">
      <c r="B115" s="28" t="str">
        <f t="shared" ref="B115:C122" si="33">D12</f>
        <v>C17</v>
      </c>
      <c r="C115" s="28">
        <f t="shared" si="33"/>
        <v>0</v>
      </c>
      <c r="D115" s="28">
        <f t="shared" ref="D115:D122" si="34">G12</f>
        <v>0</v>
      </c>
    </row>
    <row r="116" spans="2:4" hidden="1">
      <c r="B116" s="28" t="str">
        <f t="shared" si="33"/>
        <v>C19</v>
      </c>
      <c r="C116" s="28">
        <f t="shared" si="33"/>
        <v>0</v>
      </c>
      <c r="D116" s="28">
        <f t="shared" si="34"/>
        <v>0</v>
      </c>
    </row>
    <row r="117" spans="2:4" hidden="1">
      <c r="B117" s="28" t="str">
        <f t="shared" si="33"/>
        <v>C21</v>
      </c>
      <c r="C117" s="28">
        <f t="shared" si="33"/>
        <v>0</v>
      </c>
      <c r="D117" s="28">
        <f t="shared" si="34"/>
        <v>0</v>
      </c>
    </row>
    <row r="118" spans="2:4" hidden="1">
      <c r="B118" s="28" t="str">
        <f t="shared" si="33"/>
        <v>C23</v>
      </c>
      <c r="C118" s="28">
        <f t="shared" si="33"/>
        <v>0</v>
      </c>
      <c r="D118" s="28">
        <f t="shared" si="34"/>
        <v>0</v>
      </c>
    </row>
    <row r="119" spans="2:4" hidden="1">
      <c r="B119" s="28" t="str">
        <f t="shared" si="33"/>
        <v>C25</v>
      </c>
      <c r="C119" s="28">
        <f t="shared" si="33"/>
        <v>0</v>
      </c>
      <c r="D119" s="28">
        <f t="shared" si="34"/>
        <v>0</v>
      </c>
    </row>
    <row r="120" spans="2:4" hidden="1">
      <c r="B120" s="28" t="str">
        <f t="shared" si="33"/>
        <v>C27</v>
      </c>
      <c r="C120" s="28">
        <f t="shared" si="33"/>
        <v>0</v>
      </c>
      <c r="D120" s="28">
        <f t="shared" si="34"/>
        <v>0</v>
      </c>
    </row>
    <row r="121" spans="2:4" hidden="1">
      <c r="B121" s="28" t="str">
        <f t="shared" si="33"/>
        <v>C29</v>
      </c>
      <c r="C121" s="28">
        <f t="shared" si="33"/>
        <v>0</v>
      </c>
      <c r="D121" s="28">
        <f t="shared" si="34"/>
        <v>0</v>
      </c>
    </row>
    <row r="122" spans="2:4" hidden="1">
      <c r="B122" s="28" t="str">
        <f t="shared" si="33"/>
        <v>C31</v>
      </c>
      <c r="C122" s="28">
        <f t="shared" si="33"/>
        <v>0</v>
      </c>
      <c r="D122" s="28">
        <f t="shared" si="34"/>
        <v>0</v>
      </c>
    </row>
    <row r="123" spans="2:4" hidden="1">
      <c r="B123" s="28" t="str">
        <f>I3</f>
        <v>B2</v>
      </c>
      <c r="C123" s="28">
        <f>G3</f>
        <v>0</v>
      </c>
      <c r="D123" s="28">
        <f>E3</f>
        <v>0</v>
      </c>
    </row>
    <row r="124" spans="2:4" hidden="1">
      <c r="B124" s="28" t="str">
        <f t="shared" ref="B124:B130" si="35">I4</f>
        <v>B4</v>
      </c>
      <c r="C124" s="28">
        <f t="shared" ref="C124:C130" si="36">G4</f>
        <v>0</v>
      </c>
      <c r="D124" s="28">
        <f t="shared" ref="D124:D130" si="37">E4</f>
        <v>0</v>
      </c>
    </row>
    <row r="125" spans="2:4" hidden="1">
      <c r="B125" s="28" t="str">
        <f t="shared" si="35"/>
        <v>B6</v>
      </c>
      <c r="C125" s="28">
        <f t="shared" si="36"/>
        <v>0</v>
      </c>
      <c r="D125" s="28">
        <f t="shared" si="37"/>
        <v>0</v>
      </c>
    </row>
    <row r="126" spans="2:4" hidden="1">
      <c r="B126" s="28" t="str">
        <f t="shared" si="35"/>
        <v>B8</v>
      </c>
      <c r="C126" s="28">
        <f t="shared" si="36"/>
        <v>0</v>
      </c>
      <c r="D126" s="28">
        <f t="shared" si="37"/>
        <v>0</v>
      </c>
    </row>
    <row r="127" spans="2:4" hidden="1">
      <c r="B127" s="28" t="str">
        <f t="shared" si="35"/>
        <v>B10</v>
      </c>
      <c r="C127" s="28">
        <f t="shared" si="36"/>
        <v>0</v>
      </c>
      <c r="D127" s="28">
        <f t="shared" si="37"/>
        <v>0</v>
      </c>
    </row>
    <row r="128" spans="2:4" hidden="1">
      <c r="B128" s="28" t="str">
        <f t="shared" si="35"/>
        <v>B12</v>
      </c>
      <c r="C128" s="28">
        <f t="shared" si="36"/>
        <v>0</v>
      </c>
      <c r="D128" s="28">
        <f t="shared" si="37"/>
        <v>0</v>
      </c>
    </row>
    <row r="129" spans="2:4" hidden="1">
      <c r="B129" s="28" t="str">
        <f t="shared" si="35"/>
        <v>B14</v>
      </c>
      <c r="C129" s="28">
        <f t="shared" si="36"/>
        <v>0</v>
      </c>
      <c r="D129" s="28">
        <f t="shared" si="37"/>
        <v>0</v>
      </c>
    </row>
    <row r="130" spans="2:4" hidden="1">
      <c r="B130" s="28" t="str">
        <f t="shared" si="35"/>
        <v>B16</v>
      </c>
      <c r="C130" s="28">
        <f t="shared" si="36"/>
        <v>0</v>
      </c>
      <c r="D130" s="28">
        <f t="shared" si="37"/>
        <v>0</v>
      </c>
    </row>
    <row r="131" spans="2:4" hidden="1">
      <c r="B131" s="28" t="str">
        <f t="shared" ref="B131:B138" si="38">I12</f>
        <v>B18</v>
      </c>
      <c r="C131" s="28">
        <f t="shared" ref="C131:C138" si="39">G12</f>
        <v>0</v>
      </c>
      <c r="D131" s="28">
        <f t="shared" ref="D131:D138" si="40">E12</f>
        <v>0</v>
      </c>
    </row>
    <row r="132" spans="2:4" hidden="1">
      <c r="B132" s="28" t="str">
        <f t="shared" si="38"/>
        <v>B20</v>
      </c>
      <c r="C132" s="28">
        <f t="shared" si="39"/>
        <v>0</v>
      </c>
      <c r="D132" s="28">
        <f t="shared" si="40"/>
        <v>0</v>
      </c>
    </row>
    <row r="133" spans="2:4" hidden="1">
      <c r="B133" s="28" t="str">
        <f t="shared" si="38"/>
        <v>B22</v>
      </c>
      <c r="C133" s="28">
        <f t="shared" si="39"/>
        <v>0</v>
      </c>
      <c r="D133" s="28">
        <f t="shared" si="40"/>
        <v>0</v>
      </c>
    </row>
    <row r="134" spans="2:4" hidden="1">
      <c r="B134" s="28" t="str">
        <f t="shared" si="38"/>
        <v>B24</v>
      </c>
      <c r="C134" s="28">
        <f t="shared" si="39"/>
        <v>0</v>
      </c>
      <c r="D134" s="28">
        <f t="shared" si="40"/>
        <v>0</v>
      </c>
    </row>
    <row r="135" spans="2:4" hidden="1">
      <c r="B135" s="28" t="str">
        <f t="shared" si="38"/>
        <v>B26</v>
      </c>
      <c r="C135" s="28">
        <f t="shared" si="39"/>
        <v>0</v>
      </c>
      <c r="D135" s="28">
        <f t="shared" si="40"/>
        <v>0</v>
      </c>
    </row>
    <row r="136" spans="2:4" hidden="1">
      <c r="B136" s="28" t="str">
        <f t="shared" si="38"/>
        <v>B28</v>
      </c>
      <c r="C136" s="28">
        <f t="shared" si="39"/>
        <v>0</v>
      </c>
      <c r="D136" s="28">
        <f t="shared" si="40"/>
        <v>0</v>
      </c>
    </row>
    <row r="137" spans="2:4" hidden="1">
      <c r="B137" s="28" t="str">
        <f t="shared" si="38"/>
        <v>B30</v>
      </c>
      <c r="C137" s="28">
        <f t="shared" si="39"/>
        <v>0</v>
      </c>
      <c r="D137" s="28">
        <f t="shared" si="40"/>
        <v>0</v>
      </c>
    </row>
    <row r="138" spans="2:4" hidden="1">
      <c r="B138" s="28" t="str">
        <f t="shared" si="38"/>
        <v>B32</v>
      </c>
      <c r="C138" s="28">
        <f t="shared" si="39"/>
        <v>0</v>
      </c>
      <c r="D138" s="28">
        <f t="shared" si="40"/>
        <v>0</v>
      </c>
    </row>
    <row r="139" spans="2:4" hidden="1">
      <c r="B139" s="28" t="str">
        <f>J3</f>
        <v>C2</v>
      </c>
      <c r="C139" s="28">
        <f>G3</f>
        <v>0</v>
      </c>
      <c r="D139" s="28">
        <f>E3</f>
        <v>0</v>
      </c>
    </row>
    <row r="140" spans="2:4" hidden="1">
      <c r="B140" s="28" t="str">
        <f t="shared" ref="B140:B146" si="41">J4</f>
        <v>C4</v>
      </c>
      <c r="C140" s="28">
        <f t="shared" ref="C140:C146" si="42">G4</f>
        <v>0</v>
      </c>
      <c r="D140" s="28">
        <f t="shared" ref="D140:D146" si="43">E4</f>
        <v>0</v>
      </c>
    </row>
    <row r="141" spans="2:4" hidden="1">
      <c r="B141" s="28" t="str">
        <f t="shared" si="41"/>
        <v>C6</v>
      </c>
      <c r="C141" s="28">
        <f t="shared" si="42"/>
        <v>0</v>
      </c>
      <c r="D141" s="28">
        <f t="shared" si="43"/>
        <v>0</v>
      </c>
    </row>
    <row r="142" spans="2:4" hidden="1">
      <c r="B142" s="28" t="str">
        <f t="shared" si="41"/>
        <v>C8</v>
      </c>
      <c r="C142" s="28">
        <f t="shared" si="42"/>
        <v>0</v>
      </c>
      <c r="D142" s="28">
        <f t="shared" si="43"/>
        <v>0</v>
      </c>
    </row>
    <row r="143" spans="2:4" hidden="1">
      <c r="B143" s="28" t="str">
        <f t="shared" si="41"/>
        <v>C10</v>
      </c>
      <c r="C143" s="28">
        <f t="shared" si="42"/>
        <v>0</v>
      </c>
      <c r="D143" s="28">
        <f t="shared" si="43"/>
        <v>0</v>
      </c>
    </row>
    <row r="144" spans="2:4" hidden="1">
      <c r="B144" s="28" t="str">
        <f t="shared" si="41"/>
        <v>C12</v>
      </c>
      <c r="C144" s="28">
        <f t="shared" si="42"/>
        <v>0</v>
      </c>
      <c r="D144" s="28">
        <f t="shared" si="43"/>
        <v>0</v>
      </c>
    </row>
    <row r="145" spans="2:4" hidden="1">
      <c r="B145" s="28" t="str">
        <f t="shared" si="41"/>
        <v>C14</v>
      </c>
      <c r="C145" s="28">
        <f t="shared" si="42"/>
        <v>0</v>
      </c>
      <c r="D145" s="28">
        <f t="shared" si="43"/>
        <v>0</v>
      </c>
    </row>
    <row r="146" spans="2:4" hidden="1">
      <c r="B146" s="28" t="str">
        <f t="shared" si="41"/>
        <v>C16</v>
      </c>
      <c r="C146" s="28">
        <f t="shared" si="42"/>
        <v>0</v>
      </c>
      <c r="D146" s="28">
        <f t="shared" si="43"/>
        <v>0</v>
      </c>
    </row>
    <row r="147" spans="2:4" hidden="1">
      <c r="B147" s="28" t="str">
        <f t="shared" ref="B147:B154" si="44">J12</f>
        <v>C18</v>
      </c>
      <c r="C147" s="28">
        <f t="shared" ref="C147:C154" si="45">G12</f>
        <v>0</v>
      </c>
      <c r="D147" s="28">
        <f t="shared" ref="D147:D154" si="46">E12</f>
        <v>0</v>
      </c>
    </row>
    <row r="148" spans="2:4" hidden="1">
      <c r="B148" s="28" t="str">
        <f t="shared" si="44"/>
        <v>C20</v>
      </c>
      <c r="C148" s="28">
        <f t="shared" si="45"/>
        <v>0</v>
      </c>
      <c r="D148" s="28">
        <f t="shared" si="46"/>
        <v>0</v>
      </c>
    </row>
    <row r="149" spans="2:4" hidden="1">
      <c r="B149" s="28" t="str">
        <f t="shared" si="44"/>
        <v>C22</v>
      </c>
      <c r="C149" s="28">
        <f t="shared" si="45"/>
        <v>0</v>
      </c>
      <c r="D149" s="28">
        <f t="shared" si="46"/>
        <v>0</v>
      </c>
    </row>
    <row r="150" spans="2:4" hidden="1">
      <c r="B150" s="28" t="str">
        <f t="shared" si="44"/>
        <v>C24</v>
      </c>
      <c r="C150" s="28">
        <f t="shared" si="45"/>
        <v>0</v>
      </c>
      <c r="D150" s="28">
        <f t="shared" si="46"/>
        <v>0</v>
      </c>
    </row>
    <row r="151" spans="2:4" hidden="1">
      <c r="B151" s="28" t="str">
        <f t="shared" si="44"/>
        <v>C26</v>
      </c>
      <c r="C151" s="28">
        <f t="shared" si="45"/>
        <v>0</v>
      </c>
      <c r="D151" s="28">
        <f t="shared" si="46"/>
        <v>0</v>
      </c>
    </row>
    <row r="152" spans="2:4" hidden="1">
      <c r="B152" s="28" t="str">
        <f t="shared" si="44"/>
        <v>C28</v>
      </c>
      <c r="C152" s="28">
        <f t="shared" si="45"/>
        <v>0</v>
      </c>
      <c r="D152" s="28">
        <f t="shared" si="46"/>
        <v>0</v>
      </c>
    </row>
    <row r="153" spans="2:4" hidden="1">
      <c r="B153" s="28" t="str">
        <f t="shared" si="44"/>
        <v>C30</v>
      </c>
      <c r="C153" s="28">
        <f t="shared" si="45"/>
        <v>0</v>
      </c>
      <c r="D153" s="28">
        <f t="shared" si="46"/>
        <v>0</v>
      </c>
    </row>
    <row r="154" spans="2:4" hidden="1">
      <c r="B154" s="28" t="str">
        <f t="shared" si="44"/>
        <v>C32</v>
      </c>
      <c r="C154" s="28">
        <f t="shared" si="45"/>
        <v>0</v>
      </c>
      <c r="D154" s="28">
        <f t="shared" si="46"/>
        <v>0</v>
      </c>
    </row>
    <row r="155" spans="2:4" hidden="1">
      <c r="B155" s="28" t="str">
        <f>O3</f>
        <v>B33</v>
      </c>
      <c r="C155" s="28">
        <f>Q3</f>
        <v>0</v>
      </c>
      <c r="D155" s="28">
        <f>S3</f>
        <v>0</v>
      </c>
    </row>
    <row r="156" spans="2:4" hidden="1">
      <c r="B156" s="28" t="str">
        <f t="shared" ref="B156:B162" si="47">O4</f>
        <v>B35</v>
      </c>
      <c r="C156" s="28">
        <f t="shared" ref="C156:C162" si="48">Q4</f>
        <v>0</v>
      </c>
      <c r="D156" s="28">
        <f t="shared" ref="D156:D162" si="49">S4</f>
        <v>0</v>
      </c>
    </row>
    <row r="157" spans="2:4" hidden="1">
      <c r="B157" s="28" t="str">
        <f t="shared" si="47"/>
        <v>B37</v>
      </c>
      <c r="C157" s="28">
        <f t="shared" si="48"/>
        <v>0</v>
      </c>
      <c r="D157" s="28">
        <f t="shared" si="49"/>
        <v>0</v>
      </c>
    </row>
    <row r="158" spans="2:4" hidden="1">
      <c r="B158" s="28" t="str">
        <f t="shared" si="47"/>
        <v>B39</v>
      </c>
      <c r="C158" s="28">
        <f t="shared" si="48"/>
        <v>0</v>
      </c>
      <c r="D158" s="28">
        <f t="shared" si="49"/>
        <v>0</v>
      </c>
    </row>
    <row r="159" spans="2:4" hidden="1">
      <c r="B159" s="28" t="str">
        <f t="shared" si="47"/>
        <v>B41</v>
      </c>
      <c r="C159" s="28">
        <f t="shared" si="48"/>
        <v>0</v>
      </c>
      <c r="D159" s="28">
        <f t="shared" si="49"/>
        <v>0</v>
      </c>
    </row>
    <row r="160" spans="2:4" hidden="1">
      <c r="B160" s="28" t="str">
        <f t="shared" si="47"/>
        <v>B43</v>
      </c>
      <c r="C160" s="28">
        <f t="shared" si="48"/>
        <v>0</v>
      </c>
      <c r="D160" s="28">
        <f t="shared" si="49"/>
        <v>0</v>
      </c>
    </row>
    <row r="161" spans="2:4" hidden="1">
      <c r="B161" s="28" t="str">
        <f t="shared" si="47"/>
        <v>B45</v>
      </c>
      <c r="C161" s="28">
        <f t="shared" si="48"/>
        <v>0</v>
      </c>
      <c r="D161" s="28">
        <f t="shared" si="49"/>
        <v>0</v>
      </c>
    </row>
    <row r="162" spans="2:4" hidden="1">
      <c r="B162" s="28" t="str">
        <f t="shared" si="47"/>
        <v>B47</v>
      </c>
      <c r="C162" s="28">
        <f t="shared" si="48"/>
        <v>0</v>
      </c>
      <c r="D162" s="28">
        <f t="shared" si="49"/>
        <v>0</v>
      </c>
    </row>
    <row r="163" spans="2:4" hidden="1">
      <c r="B163" s="28" t="str">
        <f t="shared" ref="B163:B170" si="50">O12</f>
        <v>B49</v>
      </c>
      <c r="C163" s="28">
        <f t="shared" ref="C163:C170" si="51">Q12</f>
        <v>0</v>
      </c>
      <c r="D163" s="28">
        <f t="shared" ref="D163:D170" si="52">S12</f>
        <v>0</v>
      </c>
    </row>
    <row r="164" spans="2:4" hidden="1">
      <c r="B164" s="28" t="str">
        <f t="shared" si="50"/>
        <v>B51</v>
      </c>
      <c r="C164" s="28">
        <f t="shared" si="51"/>
        <v>0</v>
      </c>
      <c r="D164" s="28">
        <f t="shared" si="52"/>
        <v>0</v>
      </c>
    </row>
    <row r="165" spans="2:4" hidden="1">
      <c r="B165" s="28" t="str">
        <f t="shared" si="50"/>
        <v>B53</v>
      </c>
      <c r="C165" s="28">
        <f t="shared" si="51"/>
        <v>0</v>
      </c>
      <c r="D165" s="28">
        <f t="shared" si="52"/>
        <v>0</v>
      </c>
    </row>
    <row r="166" spans="2:4" hidden="1">
      <c r="B166" s="28" t="str">
        <f t="shared" si="50"/>
        <v>B55</v>
      </c>
      <c r="C166" s="28">
        <f t="shared" si="51"/>
        <v>0</v>
      </c>
      <c r="D166" s="28">
        <f t="shared" si="52"/>
        <v>0</v>
      </c>
    </row>
    <row r="167" spans="2:4" hidden="1">
      <c r="B167" s="28" t="str">
        <f t="shared" si="50"/>
        <v>B57</v>
      </c>
      <c r="C167" s="28">
        <f t="shared" si="51"/>
        <v>0</v>
      </c>
      <c r="D167" s="28">
        <f t="shared" si="52"/>
        <v>0</v>
      </c>
    </row>
    <row r="168" spans="2:4" hidden="1">
      <c r="B168" s="28" t="str">
        <f t="shared" si="50"/>
        <v>B59</v>
      </c>
      <c r="C168" s="28">
        <f t="shared" si="51"/>
        <v>0</v>
      </c>
      <c r="D168" s="28">
        <f t="shared" si="52"/>
        <v>0</v>
      </c>
    </row>
    <row r="169" spans="2:4" hidden="1">
      <c r="B169" s="28" t="str">
        <f t="shared" si="50"/>
        <v>B61</v>
      </c>
      <c r="C169" s="28">
        <f t="shared" si="51"/>
        <v>0</v>
      </c>
      <c r="D169" s="28">
        <f t="shared" si="52"/>
        <v>0</v>
      </c>
    </row>
    <row r="170" spans="2:4" hidden="1">
      <c r="B170" s="28" t="str">
        <f t="shared" si="50"/>
        <v>B63</v>
      </c>
      <c r="C170" s="28">
        <f t="shared" si="51"/>
        <v>0</v>
      </c>
      <c r="D170" s="28">
        <f t="shared" si="52"/>
        <v>0</v>
      </c>
    </row>
    <row r="171" spans="2:4" hidden="1">
      <c r="B171" s="28" t="str">
        <f>P3</f>
        <v>C33</v>
      </c>
      <c r="C171" s="28">
        <f>Q3</f>
        <v>0</v>
      </c>
      <c r="D171" s="28">
        <f>S3</f>
        <v>0</v>
      </c>
    </row>
    <row r="172" spans="2:4" hidden="1">
      <c r="B172" s="28" t="str">
        <f t="shared" ref="B172:B178" si="53">P4</f>
        <v>C35</v>
      </c>
      <c r="C172" s="28">
        <f t="shared" ref="C172:C178" si="54">Q4</f>
        <v>0</v>
      </c>
      <c r="D172" s="28">
        <f t="shared" ref="D172:D178" si="55">S4</f>
        <v>0</v>
      </c>
    </row>
    <row r="173" spans="2:4" hidden="1">
      <c r="B173" s="28" t="str">
        <f t="shared" si="53"/>
        <v>C37</v>
      </c>
      <c r="C173" s="28">
        <f t="shared" si="54"/>
        <v>0</v>
      </c>
      <c r="D173" s="28">
        <f t="shared" si="55"/>
        <v>0</v>
      </c>
    </row>
    <row r="174" spans="2:4" hidden="1">
      <c r="B174" s="28" t="str">
        <f t="shared" si="53"/>
        <v>C39</v>
      </c>
      <c r="C174" s="28">
        <f t="shared" si="54"/>
        <v>0</v>
      </c>
      <c r="D174" s="28">
        <f t="shared" si="55"/>
        <v>0</v>
      </c>
    </row>
    <row r="175" spans="2:4" hidden="1">
      <c r="B175" s="28" t="str">
        <f t="shared" si="53"/>
        <v>C41</v>
      </c>
      <c r="C175" s="28">
        <f t="shared" si="54"/>
        <v>0</v>
      </c>
      <c r="D175" s="28">
        <f t="shared" si="55"/>
        <v>0</v>
      </c>
    </row>
    <row r="176" spans="2:4" hidden="1">
      <c r="B176" s="28" t="str">
        <f t="shared" si="53"/>
        <v>C43</v>
      </c>
      <c r="C176" s="28">
        <f t="shared" si="54"/>
        <v>0</v>
      </c>
      <c r="D176" s="28">
        <f t="shared" si="55"/>
        <v>0</v>
      </c>
    </row>
    <row r="177" spans="2:4" hidden="1">
      <c r="B177" s="28" t="str">
        <f t="shared" si="53"/>
        <v>C45</v>
      </c>
      <c r="C177" s="28">
        <f t="shared" si="54"/>
        <v>0</v>
      </c>
      <c r="D177" s="28">
        <f t="shared" si="55"/>
        <v>0</v>
      </c>
    </row>
    <row r="178" spans="2:4" hidden="1">
      <c r="B178" s="28" t="str">
        <f t="shared" si="53"/>
        <v>C47</v>
      </c>
      <c r="C178" s="28">
        <f t="shared" si="54"/>
        <v>0</v>
      </c>
      <c r="D178" s="28">
        <f t="shared" si="55"/>
        <v>0</v>
      </c>
    </row>
    <row r="179" spans="2:4" hidden="1">
      <c r="B179" s="28" t="str">
        <f t="shared" ref="B179:C186" si="56">P12</f>
        <v>C49</v>
      </c>
      <c r="C179" s="28">
        <f t="shared" si="56"/>
        <v>0</v>
      </c>
      <c r="D179" s="28">
        <f t="shared" ref="D179:D186" si="57">S12</f>
        <v>0</v>
      </c>
    </row>
    <row r="180" spans="2:4" hidden="1">
      <c r="B180" s="28" t="str">
        <f t="shared" si="56"/>
        <v>C51</v>
      </c>
      <c r="C180" s="28">
        <f t="shared" si="56"/>
        <v>0</v>
      </c>
      <c r="D180" s="28">
        <f t="shared" si="57"/>
        <v>0</v>
      </c>
    </row>
    <row r="181" spans="2:4" hidden="1">
      <c r="B181" s="28" t="str">
        <f t="shared" si="56"/>
        <v>C53</v>
      </c>
      <c r="C181" s="28">
        <f t="shared" si="56"/>
        <v>0</v>
      </c>
      <c r="D181" s="28">
        <f t="shared" si="57"/>
        <v>0</v>
      </c>
    </row>
    <row r="182" spans="2:4" hidden="1">
      <c r="B182" s="28" t="str">
        <f t="shared" si="56"/>
        <v>C55</v>
      </c>
      <c r="C182" s="28">
        <f t="shared" si="56"/>
        <v>0</v>
      </c>
      <c r="D182" s="28">
        <f t="shared" si="57"/>
        <v>0</v>
      </c>
    </row>
    <row r="183" spans="2:4" hidden="1">
      <c r="B183" s="28" t="str">
        <f t="shared" si="56"/>
        <v>C57</v>
      </c>
      <c r="C183" s="28">
        <f t="shared" si="56"/>
        <v>0</v>
      </c>
      <c r="D183" s="28">
        <f t="shared" si="57"/>
        <v>0</v>
      </c>
    </row>
    <row r="184" spans="2:4" hidden="1">
      <c r="B184" s="28" t="str">
        <f t="shared" si="56"/>
        <v>C59</v>
      </c>
      <c r="C184" s="28">
        <f t="shared" si="56"/>
        <v>0</v>
      </c>
      <c r="D184" s="28">
        <f t="shared" si="57"/>
        <v>0</v>
      </c>
    </row>
    <row r="185" spans="2:4" hidden="1">
      <c r="B185" s="28" t="str">
        <f t="shared" si="56"/>
        <v>C61</v>
      </c>
      <c r="C185" s="28">
        <f t="shared" si="56"/>
        <v>0</v>
      </c>
      <c r="D185" s="28">
        <f t="shared" si="57"/>
        <v>0</v>
      </c>
    </row>
    <row r="186" spans="2:4" hidden="1">
      <c r="B186" s="28" t="str">
        <f t="shared" si="56"/>
        <v>C63</v>
      </c>
      <c r="C186" s="28">
        <f t="shared" si="56"/>
        <v>0</v>
      </c>
      <c r="D186" s="28">
        <f t="shared" si="57"/>
        <v>0</v>
      </c>
    </row>
    <row r="187" spans="2:4" hidden="1">
      <c r="B187" s="28" t="str">
        <f>U3</f>
        <v>B34</v>
      </c>
      <c r="C187" s="28">
        <f>S3</f>
        <v>0</v>
      </c>
      <c r="D187" s="28">
        <f>Q3</f>
        <v>0</v>
      </c>
    </row>
    <row r="188" spans="2:4" hidden="1">
      <c r="B188" s="28" t="str">
        <f t="shared" ref="B188:B194" si="58">U4</f>
        <v>B36</v>
      </c>
      <c r="C188" s="28">
        <f t="shared" ref="C188:C194" si="59">S4</f>
        <v>0</v>
      </c>
      <c r="D188" s="28">
        <f t="shared" ref="D188:D194" si="60">Q4</f>
        <v>0</v>
      </c>
    </row>
    <row r="189" spans="2:4" hidden="1">
      <c r="B189" s="28" t="str">
        <f t="shared" si="58"/>
        <v>B38</v>
      </c>
      <c r="C189" s="28">
        <f t="shared" si="59"/>
        <v>0</v>
      </c>
      <c r="D189" s="28">
        <f t="shared" si="60"/>
        <v>0</v>
      </c>
    </row>
    <row r="190" spans="2:4" hidden="1">
      <c r="B190" s="28" t="str">
        <f t="shared" si="58"/>
        <v>B40</v>
      </c>
      <c r="C190" s="28">
        <f t="shared" si="59"/>
        <v>0</v>
      </c>
      <c r="D190" s="28">
        <f t="shared" si="60"/>
        <v>0</v>
      </c>
    </row>
    <row r="191" spans="2:4" hidden="1">
      <c r="B191" s="28" t="str">
        <f t="shared" si="58"/>
        <v>B42</v>
      </c>
      <c r="C191" s="28">
        <f t="shared" si="59"/>
        <v>0</v>
      </c>
      <c r="D191" s="28">
        <f t="shared" si="60"/>
        <v>0</v>
      </c>
    </row>
    <row r="192" spans="2:4" hidden="1">
      <c r="B192" s="28" t="str">
        <f t="shared" si="58"/>
        <v>B44</v>
      </c>
      <c r="C192" s="28">
        <f t="shared" si="59"/>
        <v>0</v>
      </c>
      <c r="D192" s="28">
        <f t="shared" si="60"/>
        <v>0</v>
      </c>
    </row>
    <row r="193" spans="2:4" hidden="1">
      <c r="B193" s="28" t="str">
        <f t="shared" si="58"/>
        <v>B46</v>
      </c>
      <c r="C193" s="28">
        <f t="shared" si="59"/>
        <v>0</v>
      </c>
      <c r="D193" s="28">
        <f t="shared" si="60"/>
        <v>0</v>
      </c>
    </row>
    <row r="194" spans="2:4" hidden="1">
      <c r="B194" s="28" t="str">
        <f t="shared" si="58"/>
        <v>B48</v>
      </c>
      <c r="C194" s="28">
        <f t="shared" si="59"/>
        <v>0</v>
      </c>
      <c r="D194" s="28">
        <f t="shared" si="60"/>
        <v>0</v>
      </c>
    </row>
    <row r="195" spans="2:4" hidden="1">
      <c r="B195" s="28" t="str">
        <f t="shared" ref="B195:B202" si="61">U12</f>
        <v>B50</v>
      </c>
      <c r="C195" s="28">
        <f t="shared" ref="C195:C202" si="62">S12</f>
        <v>0</v>
      </c>
      <c r="D195" s="28">
        <f t="shared" ref="D195:D202" si="63">Q12</f>
        <v>0</v>
      </c>
    </row>
    <row r="196" spans="2:4" hidden="1">
      <c r="B196" s="28" t="str">
        <f t="shared" si="61"/>
        <v>B52</v>
      </c>
      <c r="C196" s="28">
        <f t="shared" si="62"/>
        <v>0</v>
      </c>
      <c r="D196" s="28">
        <f t="shared" si="63"/>
        <v>0</v>
      </c>
    </row>
    <row r="197" spans="2:4" hidden="1">
      <c r="B197" s="28" t="str">
        <f t="shared" si="61"/>
        <v>B54</v>
      </c>
      <c r="C197" s="28">
        <f t="shared" si="62"/>
        <v>0</v>
      </c>
      <c r="D197" s="28">
        <f t="shared" si="63"/>
        <v>0</v>
      </c>
    </row>
    <row r="198" spans="2:4" hidden="1">
      <c r="B198" s="28" t="str">
        <f t="shared" si="61"/>
        <v>B56</v>
      </c>
      <c r="C198" s="28">
        <f t="shared" si="62"/>
        <v>0</v>
      </c>
      <c r="D198" s="28">
        <f t="shared" si="63"/>
        <v>0</v>
      </c>
    </row>
    <row r="199" spans="2:4" hidden="1">
      <c r="B199" s="28" t="str">
        <f t="shared" si="61"/>
        <v>B58</v>
      </c>
      <c r="C199" s="28">
        <f t="shared" si="62"/>
        <v>0</v>
      </c>
      <c r="D199" s="28">
        <f t="shared" si="63"/>
        <v>0</v>
      </c>
    </row>
    <row r="200" spans="2:4" hidden="1">
      <c r="B200" s="28" t="str">
        <f t="shared" si="61"/>
        <v>B60</v>
      </c>
      <c r="C200" s="28">
        <f t="shared" si="62"/>
        <v>0</v>
      </c>
      <c r="D200" s="28">
        <f t="shared" si="63"/>
        <v>0</v>
      </c>
    </row>
    <row r="201" spans="2:4" hidden="1">
      <c r="B201" s="28" t="str">
        <f t="shared" si="61"/>
        <v>B62</v>
      </c>
      <c r="C201" s="28">
        <f t="shared" si="62"/>
        <v>0</v>
      </c>
      <c r="D201" s="28">
        <f t="shared" si="63"/>
        <v>0</v>
      </c>
    </row>
    <row r="202" spans="2:4" hidden="1">
      <c r="B202" s="28" t="str">
        <f t="shared" si="61"/>
        <v>B64</v>
      </c>
      <c r="C202" s="28">
        <f t="shared" si="62"/>
        <v>0</v>
      </c>
      <c r="D202" s="28">
        <f t="shared" si="63"/>
        <v>0</v>
      </c>
    </row>
    <row r="203" spans="2:4" hidden="1">
      <c r="B203" s="28" t="str">
        <f>V3</f>
        <v>C34</v>
      </c>
      <c r="C203" s="28">
        <f>S3</f>
        <v>0</v>
      </c>
      <c r="D203" s="28">
        <f>Q3</f>
        <v>0</v>
      </c>
    </row>
    <row r="204" spans="2:4" hidden="1">
      <c r="B204" s="28" t="str">
        <f t="shared" ref="B204:B210" si="64">V4</f>
        <v>C36</v>
      </c>
      <c r="C204" s="28">
        <f t="shared" ref="C204:C210" si="65">S4</f>
        <v>0</v>
      </c>
      <c r="D204" s="28">
        <f t="shared" ref="D204:D210" si="66">Q4</f>
        <v>0</v>
      </c>
    </row>
    <row r="205" spans="2:4" hidden="1">
      <c r="B205" s="28" t="str">
        <f t="shared" si="64"/>
        <v>C38</v>
      </c>
      <c r="C205" s="28">
        <f t="shared" si="65"/>
        <v>0</v>
      </c>
      <c r="D205" s="28">
        <f t="shared" si="66"/>
        <v>0</v>
      </c>
    </row>
    <row r="206" spans="2:4" hidden="1">
      <c r="B206" s="28" t="str">
        <f t="shared" si="64"/>
        <v>C40</v>
      </c>
      <c r="C206" s="28">
        <f t="shared" si="65"/>
        <v>0</v>
      </c>
      <c r="D206" s="28">
        <f t="shared" si="66"/>
        <v>0</v>
      </c>
    </row>
    <row r="207" spans="2:4" hidden="1">
      <c r="B207" s="28" t="str">
        <f t="shared" si="64"/>
        <v>C42</v>
      </c>
      <c r="C207" s="28">
        <f t="shared" si="65"/>
        <v>0</v>
      </c>
      <c r="D207" s="28">
        <f t="shared" si="66"/>
        <v>0</v>
      </c>
    </row>
    <row r="208" spans="2:4" hidden="1">
      <c r="B208" s="28" t="str">
        <f t="shared" si="64"/>
        <v>C44</v>
      </c>
      <c r="C208" s="28">
        <f t="shared" si="65"/>
        <v>0</v>
      </c>
      <c r="D208" s="28">
        <f t="shared" si="66"/>
        <v>0</v>
      </c>
    </row>
    <row r="209" spans="2:4" hidden="1">
      <c r="B209" s="28" t="str">
        <f t="shared" si="64"/>
        <v>C46</v>
      </c>
      <c r="C209" s="28">
        <f t="shared" si="65"/>
        <v>0</v>
      </c>
      <c r="D209" s="28">
        <f t="shared" si="66"/>
        <v>0</v>
      </c>
    </row>
    <row r="210" spans="2:4" hidden="1">
      <c r="B210" s="28" t="str">
        <f t="shared" si="64"/>
        <v>C48</v>
      </c>
      <c r="C210" s="28">
        <f t="shared" si="65"/>
        <v>0</v>
      </c>
      <c r="D210" s="28">
        <f t="shared" si="66"/>
        <v>0</v>
      </c>
    </row>
    <row r="211" spans="2:4" hidden="1">
      <c r="B211" s="28" t="str">
        <f t="shared" ref="B211:B218" si="67">V12</f>
        <v>C50</v>
      </c>
      <c r="C211" s="28">
        <f t="shared" ref="C211:C218" si="68">S12</f>
        <v>0</v>
      </c>
      <c r="D211" s="28">
        <f t="shared" ref="D211:D218" si="69">Q12</f>
        <v>0</v>
      </c>
    </row>
    <row r="212" spans="2:4" hidden="1">
      <c r="B212" s="28" t="str">
        <f t="shared" si="67"/>
        <v>C52</v>
      </c>
      <c r="C212" s="28">
        <f t="shared" si="68"/>
        <v>0</v>
      </c>
      <c r="D212" s="28">
        <f t="shared" si="69"/>
        <v>0</v>
      </c>
    </row>
    <row r="213" spans="2:4" hidden="1">
      <c r="B213" s="28" t="str">
        <f t="shared" si="67"/>
        <v>C54</v>
      </c>
      <c r="C213" s="28">
        <f t="shared" si="68"/>
        <v>0</v>
      </c>
      <c r="D213" s="28">
        <f t="shared" si="69"/>
        <v>0</v>
      </c>
    </row>
    <row r="214" spans="2:4" hidden="1">
      <c r="B214" s="28" t="str">
        <f t="shared" si="67"/>
        <v>C56</v>
      </c>
      <c r="C214" s="28">
        <f t="shared" si="68"/>
        <v>0</v>
      </c>
      <c r="D214" s="28">
        <f t="shared" si="69"/>
        <v>0</v>
      </c>
    </row>
    <row r="215" spans="2:4" hidden="1">
      <c r="B215" s="28" t="str">
        <f t="shared" si="67"/>
        <v>C58</v>
      </c>
      <c r="C215" s="28">
        <f t="shared" si="68"/>
        <v>0</v>
      </c>
      <c r="D215" s="28">
        <f t="shared" si="69"/>
        <v>0</v>
      </c>
    </row>
    <row r="216" spans="2:4" hidden="1">
      <c r="B216" s="28" t="str">
        <f t="shared" si="67"/>
        <v>C60</v>
      </c>
      <c r="C216" s="28">
        <f t="shared" si="68"/>
        <v>0</v>
      </c>
      <c r="D216" s="28">
        <f t="shared" si="69"/>
        <v>0</v>
      </c>
    </row>
    <row r="217" spans="2:4" hidden="1">
      <c r="B217" s="28" t="str">
        <f t="shared" si="67"/>
        <v>C62</v>
      </c>
      <c r="C217" s="28">
        <f t="shared" si="68"/>
        <v>0</v>
      </c>
      <c r="D217" s="28">
        <f t="shared" si="69"/>
        <v>0</v>
      </c>
    </row>
    <row r="218" spans="2:4" hidden="1">
      <c r="B218" s="28" t="str">
        <f t="shared" si="67"/>
        <v>C64</v>
      </c>
      <c r="C218" s="28">
        <f t="shared" si="68"/>
        <v>0</v>
      </c>
      <c r="D218" s="28">
        <f t="shared" si="69"/>
        <v>0</v>
      </c>
    </row>
  </sheetData>
  <sheetProtection sheet="1" selectLockedCells="1"/>
  <mergeCells count="9">
    <mergeCell ref="T2:W2"/>
    <mergeCell ref="M11:P11"/>
    <mergeCell ref="T11:W11"/>
    <mergeCell ref="A1:W1"/>
    <mergeCell ref="A2:D2"/>
    <mergeCell ref="A11:D11"/>
    <mergeCell ref="H2:K2"/>
    <mergeCell ref="H11:K11"/>
    <mergeCell ref="M2:P2"/>
  </mergeCells>
  <conditionalFormatting sqref="S3:V10 S12:V19 B12:E19 G12:J19 N12:Q19 N3:Q10 B3:E10 G3:J10">
    <cfRule type="expression" dxfId="89" priority="37" stopIfTrue="1">
      <formula>B3=#REF!</formula>
    </cfRule>
  </conditionalFormatting>
  <conditionalFormatting sqref="A1:XFD1048576">
    <cfRule type="expression" dxfId="88" priority="1">
      <formula>TODAY()&gt;$AA$1</formula>
    </cfRule>
  </conditionalFormatting>
  <printOptions horizontalCentered="1" verticalCentered="1" gridLines="1"/>
  <pageMargins left="0.78749999999999998" right="0.78749999999999998" top="0.98402777777777795" bottom="0.98402777777777795" header="0.51180555555555562" footer="0.51180555555555562"/>
  <pageSetup paperSize="9" scale="105" firstPageNumber="0" orientation="landscape" horizontalDpi="300" verticalDpi="300" r:id="rId1"/>
  <headerFooter alignWithMargins="0">
    <oddHeader>&amp;C&amp;A</oddHeader>
    <oddFooter>&amp;CClub de pétanque " Les cygales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RAZpartie">
                <anchor moveWithCells="1" sizeWithCells="1">
                  <from>
                    <xdr:col>7</xdr:col>
                    <xdr:colOff>327660</xdr:colOff>
                    <xdr:row>21</xdr:row>
                    <xdr:rowOff>38100</xdr:rowOff>
                  </from>
                  <to>
                    <xdr:col>8</xdr:col>
                    <xdr:colOff>1249680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dimension ref="A1:AA218"/>
  <sheetViews>
    <sheetView zoomScale="85" zoomScaleNormal="85" workbookViewId="0">
      <selection activeCell="Q14" sqref="Q14"/>
    </sheetView>
  </sheetViews>
  <sheetFormatPr baseColWidth="10" defaultRowHeight="20.399999999999999"/>
  <cols>
    <col min="1" max="1" width="6" style="28" customWidth="1"/>
    <col min="2" max="4" width="20.6640625" style="28" customWidth="1"/>
    <col min="5" max="5" width="7.33203125" style="28" customWidth="1"/>
    <col min="6" max="6" width="2.6640625" style="33" customWidth="1"/>
    <col min="7" max="7" width="7.33203125" style="28" customWidth="1"/>
    <col min="8" max="10" width="20.6640625" style="28" customWidth="1"/>
    <col min="11" max="11" width="6" style="28" customWidth="1"/>
    <col min="12" max="12" width="2.5546875" style="28" customWidth="1"/>
    <col min="13" max="13" width="6" style="28" customWidth="1"/>
    <col min="14" max="16" width="20.6640625" style="28" customWidth="1"/>
    <col min="17" max="17" width="7.33203125" style="28" customWidth="1"/>
    <col min="18" max="18" width="2.6640625" style="28" customWidth="1"/>
    <col min="19" max="19" width="7.33203125" style="28" customWidth="1"/>
    <col min="20" max="22" width="20.6640625" style="28" customWidth="1"/>
    <col min="23" max="23" width="6" style="28" customWidth="1"/>
    <col min="24" max="26" width="11.44140625" style="28"/>
    <col min="27" max="27" width="16.88671875" style="28" bestFit="1" customWidth="1"/>
    <col min="28" max="259" width="11.44140625" style="28"/>
    <col min="260" max="262" width="20.6640625" style="28" customWidth="1"/>
    <col min="263" max="263" width="7.33203125" style="28" customWidth="1"/>
    <col min="264" max="264" width="2.6640625" style="28" customWidth="1"/>
    <col min="265" max="265" width="7.33203125" style="28" customWidth="1"/>
    <col min="266" max="268" width="20.6640625" style="28" customWidth="1"/>
    <col min="269" max="269" width="2.5546875" style="28" customWidth="1"/>
    <col min="270" max="272" width="20.6640625" style="28" customWidth="1"/>
    <col min="273" max="273" width="7.33203125" style="28" customWidth="1"/>
    <col min="274" max="274" width="2.6640625" style="28" customWidth="1"/>
    <col min="275" max="275" width="7.33203125" style="28" customWidth="1"/>
    <col min="276" max="278" width="20.6640625" style="28" customWidth="1"/>
    <col min="279" max="515" width="11.44140625" style="28"/>
    <col min="516" max="518" width="20.6640625" style="28" customWidth="1"/>
    <col min="519" max="519" width="7.33203125" style="28" customWidth="1"/>
    <col min="520" max="520" width="2.6640625" style="28" customWidth="1"/>
    <col min="521" max="521" width="7.33203125" style="28" customWidth="1"/>
    <col min="522" max="524" width="20.6640625" style="28" customWidth="1"/>
    <col min="525" max="525" width="2.5546875" style="28" customWidth="1"/>
    <col min="526" max="528" width="20.6640625" style="28" customWidth="1"/>
    <col min="529" max="529" width="7.33203125" style="28" customWidth="1"/>
    <col min="530" max="530" width="2.6640625" style="28" customWidth="1"/>
    <col min="531" max="531" width="7.33203125" style="28" customWidth="1"/>
    <col min="532" max="534" width="20.6640625" style="28" customWidth="1"/>
    <col min="535" max="771" width="11.44140625" style="28"/>
    <col min="772" max="774" width="20.6640625" style="28" customWidth="1"/>
    <col min="775" max="775" width="7.33203125" style="28" customWidth="1"/>
    <col min="776" max="776" width="2.6640625" style="28" customWidth="1"/>
    <col min="777" max="777" width="7.33203125" style="28" customWidth="1"/>
    <col min="778" max="780" width="20.6640625" style="28" customWidth="1"/>
    <col min="781" max="781" width="2.5546875" style="28" customWidth="1"/>
    <col min="782" max="784" width="20.6640625" style="28" customWidth="1"/>
    <col min="785" max="785" width="7.33203125" style="28" customWidth="1"/>
    <col min="786" max="786" width="2.6640625" style="28" customWidth="1"/>
    <col min="787" max="787" width="7.33203125" style="28" customWidth="1"/>
    <col min="788" max="790" width="20.6640625" style="28" customWidth="1"/>
    <col min="791" max="1027" width="11.44140625" style="28"/>
    <col min="1028" max="1030" width="20.6640625" style="28" customWidth="1"/>
    <col min="1031" max="1031" width="7.33203125" style="28" customWidth="1"/>
    <col min="1032" max="1032" width="2.6640625" style="28" customWidth="1"/>
    <col min="1033" max="1033" width="7.33203125" style="28" customWidth="1"/>
    <col min="1034" max="1036" width="20.6640625" style="28" customWidth="1"/>
    <col min="1037" max="1037" width="2.5546875" style="28" customWidth="1"/>
    <col min="1038" max="1040" width="20.6640625" style="28" customWidth="1"/>
    <col min="1041" max="1041" width="7.33203125" style="28" customWidth="1"/>
    <col min="1042" max="1042" width="2.6640625" style="28" customWidth="1"/>
    <col min="1043" max="1043" width="7.33203125" style="28" customWidth="1"/>
    <col min="1044" max="1046" width="20.6640625" style="28" customWidth="1"/>
    <col min="1047" max="1283" width="11.44140625" style="28"/>
    <col min="1284" max="1286" width="20.6640625" style="28" customWidth="1"/>
    <col min="1287" max="1287" width="7.33203125" style="28" customWidth="1"/>
    <col min="1288" max="1288" width="2.6640625" style="28" customWidth="1"/>
    <col min="1289" max="1289" width="7.33203125" style="28" customWidth="1"/>
    <col min="1290" max="1292" width="20.6640625" style="28" customWidth="1"/>
    <col min="1293" max="1293" width="2.5546875" style="28" customWidth="1"/>
    <col min="1294" max="1296" width="20.6640625" style="28" customWidth="1"/>
    <col min="1297" max="1297" width="7.33203125" style="28" customWidth="1"/>
    <col min="1298" max="1298" width="2.6640625" style="28" customWidth="1"/>
    <col min="1299" max="1299" width="7.33203125" style="28" customWidth="1"/>
    <col min="1300" max="1302" width="20.6640625" style="28" customWidth="1"/>
    <col min="1303" max="1539" width="11.44140625" style="28"/>
    <col min="1540" max="1542" width="20.6640625" style="28" customWidth="1"/>
    <col min="1543" max="1543" width="7.33203125" style="28" customWidth="1"/>
    <col min="1544" max="1544" width="2.6640625" style="28" customWidth="1"/>
    <col min="1545" max="1545" width="7.33203125" style="28" customWidth="1"/>
    <col min="1546" max="1548" width="20.6640625" style="28" customWidth="1"/>
    <col min="1549" max="1549" width="2.5546875" style="28" customWidth="1"/>
    <col min="1550" max="1552" width="20.6640625" style="28" customWidth="1"/>
    <col min="1553" max="1553" width="7.33203125" style="28" customWidth="1"/>
    <col min="1554" max="1554" width="2.6640625" style="28" customWidth="1"/>
    <col min="1555" max="1555" width="7.33203125" style="28" customWidth="1"/>
    <col min="1556" max="1558" width="20.6640625" style="28" customWidth="1"/>
    <col min="1559" max="1795" width="11.44140625" style="28"/>
    <col min="1796" max="1798" width="20.6640625" style="28" customWidth="1"/>
    <col min="1799" max="1799" width="7.33203125" style="28" customWidth="1"/>
    <col min="1800" max="1800" width="2.6640625" style="28" customWidth="1"/>
    <col min="1801" max="1801" width="7.33203125" style="28" customWidth="1"/>
    <col min="1802" max="1804" width="20.6640625" style="28" customWidth="1"/>
    <col min="1805" max="1805" width="2.5546875" style="28" customWidth="1"/>
    <col min="1806" max="1808" width="20.6640625" style="28" customWidth="1"/>
    <col min="1809" max="1809" width="7.33203125" style="28" customWidth="1"/>
    <col min="1810" max="1810" width="2.6640625" style="28" customWidth="1"/>
    <col min="1811" max="1811" width="7.33203125" style="28" customWidth="1"/>
    <col min="1812" max="1814" width="20.6640625" style="28" customWidth="1"/>
    <col min="1815" max="2051" width="11.44140625" style="28"/>
    <col min="2052" max="2054" width="20.6640625" style="28" customWidth="1"/>
    <col min="2055" max="2055" width="7.33203125" style="28" customWidth="1"/>
    <col min="2056" max="2056" width="2.6640625" style="28" customWidth="1"/>
    <col min="2057" max="2057" width="7.33203125" style="28" customWidth="1"/>
    <col min="2058" max="2060" width="20.6640625" style="28" customWidth="1"/>
    <col min="2061" max="2061" width="2.5546875" style="28" customWidth="1"/>
    <col min="2062" max="2064" width="20.6640625" style="28" customWidth="1"/>
    <col min="2065" max="2065" width="7.33203125" style="28" customWidth="1"/>
    <col min="2066" max="2066" width="2.6640625" style="28" customWidth="1"/>
    <col min="2067" max="2067" width="7.33203125" style="28" customWidth="1"/>
    <col min="2068" max="2070" width="20.6640625" style="28" customWidth="1"/>
    <col min="2071" max="2307" width="11.44140625" style="28"/>
    <col min="2308" max="2310" width="20.6640625" style="28" customWidth="1"/>
    <col min="2311" max="2311" width="7.33203125" style="28" customWidth="1"/>
    <col min="2312" max="2312" width="2.6640625" style="28" customWidth="1"/>
    <col min="2313" max="2313" width="7.33203125" style="28" customWidth="1"/>
    <col min="2314" max="2316" width="20.6640625" style="28" customWidth="1"/>
    <col min="2317" max="2317" width="2.5546875" style="28" customWidth="1"/>
    <col min="2318" max="2320" width="20.6640625" style="28" customWidth="1"/>
    <col min="2321" max="2321" width="7.33203125" style="28" customWidth="1"/>
    <col min="2322" max="2322" width="2.6640625" style="28" customWidth="1"/>
    <col min="2323" max="2323" width="7.33203125" style="28" customWidth="1"/>
    <col min="2324" max="2326" width="20.6640625" style="28" customWidth="1"/>
    <col min="2327" max="2563" width="11.44140625" style="28"/>
    <col min="2564" max="2566" width="20.6640625" style="28" customWidth="1"/>
    <col min="2567" max="2567" width="7.33203125" style="28" customWidth="1"/>
    <col min="2568" max="2568" width="2.6640625" style="28" customWidth="1"/>
    <col min="2569" max="2569" width="7.33203125" style="28" customWidth="1"/>
    <col min="2570" max="2572" width="20.6640625" style="28" customWidth="1"/>
    <col min="2573" max="2573" width="2.5546875" style="28" customWidth="1"/>
    <col min="2574" max="2576" width="20.6640625" style="28" customWidth="1"/>
    <col min="2577" max="2577" width="7.33203125" style="28" customWidth="1"/>
    <col min="2578" max="2578" width="2.6640625" style="28" customWidth="1"/>
    <col min="2579" max="2579" width="7.33203125" style="28" customWidth="1"/>
    <col min="2580" max="2582" width="20.6640625" style="28" customWidth="1"/>
    <col min="2583" max="2819" width="11.44140625" style="28"/>
    <col min="2820" max="2822" width="20.6640625" style="28" customWidth="1"/>
    <col min="2823" max="2823" width="7.33203125" style="28" customWidth="1"/>
    <col min="2824" max="2824" width="2.6640625" style="28" customWidth="1"/>
    <col min="2825" max="2825" width="7.33203125" style="28" customWidth="1"/>
    <col min="2826" max="2828" width="20.6640625" style="28" customWidth="1"/>
    <col min="2829" max="2829" width="2.5546875" style="28" customWidth="1"/>
    <col min="2830" max="2832" width="20.6640625" style="28" customWidth="1"/>
    <col min="2833" max="2833" width="7.33203125" style="28" customWidth="1"/>
    <col min="2834" max="2834" width="2.6640625" style="28" customWidth="1"/>
    <col min="2835" max="2835" width="7.33203125" style="28" customWidth="1"/>
    <col min="2836" max="2838" width="20.6640625" style="28" customWidth="1"/>
    <col min="2839" max="3075" width="11.44140625" style="28"/>
    <col min="3076" max="3078" width="20.6640625" style="28" customWidth="1"/>
    <col min="3079" max="3079" width="7.33203125" style="28" customWidth="1"/>
    <col min="3080" max="3080" width="2.6640625" style="28" customWidth="1"/>
    <col min="3081" max="3081" width="7.33203125" style="28" customWidth="1"/>
    <col min="3082" max="3084" width="20.6640625" style="28" customWidth="1"/>
    <col min="3085" max="3085" width="2.5546875" style="28" customWidth="1"/>
    <col min="3086" max="3088" width="20.6640625" style="28" customWidth="1"/>
    <col min="3089" max="3089" width="7.33203125" style="28" customWidth="1"/>
    <col min="3090" max="3090" width="2.6640625" style="28" customWidth="1"/>
    <col min="3091" max="3091" width="7.33203125" style="28" customWidth="1"/>
    <col min="3092" max="3094" width="20.6640625" style="28" customWidth="1"/>
    <col min="3095" max="3331" width="11.44140625" style="28"/>
    <col min="3332" max="3334" width="20.6640625" style="28" customWidth="1"/>
    <col min="3335" max="3335" width="7.33203125" style="28" customWidth="1"/>
    <col min="3336" max="3336" width="2.6640625" style="28" customWidth="1"/>
    <col min="3337" max="3337" width="7.33203125" style="28" customWidth="1"/>
    <col min="3338" max="3340" width="20.6640625" style="28" customWidth="1"/>
    <col min="3341" max="3341" width="2.5546875" style="28" customWidth="1"/>
    <col min="3342" max="3344" width="20.6640625" style="28" customWidth="1"/>
    <col min="3345" max="3345" width="7.33203125" style="28" customWidth="1"/>
    <col min="3346" max="3346" width="2.6640625" style="28" customWidth="1"/>
    <col min="3347" max="3347" width="7.33203125" style="28" customWidth="1"/>
    <col min="3348" max="3350" width="20.6640625" style="28" customWidth="1"/>
    <col min="3351" max="3587" width="11.44140625" style="28"/>
    <col min="3588" max="3590" width="20.6640625" style="28" customWidth="1"/>
    <col min="3591" max="3591" width="7.33203125" style="28" customWidth="1"/>
    <col min="3592" max="3592" width="2.6640625" style="28" customWidth="1"/>
    <col min="3593" max="3593" width="7.33203125" style="28" customWidth="1"/>
    <col min="3594" max="3596" width="20.6640625" style="28" customWidth="1"/>
    <col min="3597" max="3597" width="2.5546875" style="28" customWidth="1"/>
    <col min="3598" max="3600" width="20.6640625" style="28" customWidth="1"/>
    <col min="3601" max="3601" width="7.33203125" style="28" customWidth="1"/>
    <col min="3602" max="3602" width="2.6640625" style="28" customWidth="1"/>
    <col min="3603" max="3603" width="7.33203125" style="28" customWidth="1"/>
    <col min="3604" max="3606" width="20.6640625" style="28" customWidth="1"/>
    <col min="3607" max="3843" width="11.44140625" style="28"/>
    <col min="3844" max="3846" width="20.6640625" style="28" customWidth="1"/>
    <col min="3847" max="3847" width="7.33203125" style="28" customWidth="1"/>
    <col min="3848" max="3848" width="2.6640625" style="28" customWidth="1"/>
    <col min="3849" max="3849" width="7.33203125" style="28" customWidth="1"/>
    <col min="3850" max="3852" width="20.6640625" style="28" customWidth="1"/>
    <col min="3853" max="3853" width="2.5546875" style="28" customWidth="1"/>
    <col min="3854" max="3856" width="20.6640625" style="28" customWidth="1"/>
    <col min="3857" max="3857" width="7.33203125" style="28" customWidth="1"/>
    <col min="3858" max="3858" width="2.6640625" style="28" customWidth="1"/>
    <col min="3859" max="3859" width="7.33203125" style="28" customWidth="1"/>
    <col min="3860" max="3862" width="20.6640625" style="28" customWidth="1"/>
    <col min="3863" max="4099" width="11.44140625" style="28"/>
    <col min="4100" max="4102" width="20.6640625" style="28" customWidth="1"/>
    <col min="4103" max="4103" width="7.33203125" style="28" customWidth="1"/>
    <col min="4104" max="4104" width="2.6640625" style="28" customWidth="1"/>
    <col min="4105" max="4105" width="7.33203125" style="28" customWidth="1"/>
    <col min="4106" max="4108" width="20.6640625" style="28" customWidth="1"/>
    <col min="4109" max="4109" width="2.5546875" style="28" customWidth="1"/>
    <col min="4110" max="4112" width="20.6640625" style="28" customWidth="1"/>
    <col min="4113" max="4113" width="7.33203125" style="28" customWidth="1"/>
    <col min="4114" max="4114" width="2.6640625" style="28" customWidth="1"/>
    <col min="4115" max="4115" width="7.33203125" style="28" customWidth="1"/>
    <col min="4116" max="4118" width="20.6640625" style="28" customWidth="1"/>
    <col min="4119" max="4355" width="11.44140625" style="28"/>
    <col min="4356" max="4358" width="20.6640625" style="28" customWidth="1"/>
    <col min="4359" max="4359" width="7.33203125" style="28" customWidth="1"/>
    <col min="4360" max="4360" width="2.6640625" style="28" customWidth="1"/>
    <col min="4361" max="4361" width="7.33203125" style="28" customWidth="1"/>
    <col min="4362" max="4364" width="20.6640625" style="28" customWidth="1"/>
    <col min="4365" max="4365" width="2.5546875" style="28" customWidth="1"/>
    <col min="4366" max="4368" width="20.6640625" style="28" customWidth="1"/>
    <col min="4369" max="4369" width="7.33203125" style="28" customWidth="1"/>
    <col min="4370" max="4370" width="2.6640625" style="28" customWidth="1"/>
    <col min="4371" max="4371" width="7.33203125" style="28" customWidth="1"/>
    <col min="4372" max="4374" width="20.6640625" style="28" customWidth="1"/>
    <col min="4375" max="4611" width="11.44140625" style="28"/>
    <col min="4612" max="4614" width="20.6640625" style="28" customWidth="1"/>
    <col min="4615" max="4615" width="7.33203125" style="28" customWidth="1"/>
    <col min="4616" max="4616" width="2.6640625" style="28" customWidth="1"/>
    <col min="4617" max="4617" width="7.33203125" style="28" customWidth="1"/>
    <col min="4618" max="4620" width="20.6640625" style="28" customWidth="1"/>
    <col min="4621" max="4621" width="2.5546875" style="28" customWidth="1"/>
    <col min="4622" max="4624" width="20.6640625" style="28" customWidth="1"/>
    <col min="4625" max="4625" width="7.33203125" style="28" customWidth="1"/>
    <col min="4626" max="4626" width="2.6640625" style="28" customWidth="1"/>
    <col min="4627" max="4627" width="7.33203125" style="28" customWidth="1"/>
    <col min="4628" max="4630" width="20.6640625" style="28" customWidth="1"/>
    <col min="4631" max="4867" width="11.44140625" style="28"/>
    <col min="4868" max="4870" width="20.6640625" style="28" customWidth="1"/>
    <col min="4871" max="4871" width="7.33203125" style="28" customWidth="1"/>
    <col min="4872" max="4872" width="2.6640625" style="28" customWidth="1"/>
    <col min="4873" max="4873" width="7.33203125" style="28" customWidth="1"/>
    <col min="4874" max="4876" width="20.6640625" style="28" customWidth="1"/>
    <col min="4877" max="4877" width="2.5546875" style="28" customWidth="1"/>
    <col min="4878" max="4880" width="20.6640625" style="28" customWidth="1"/>
    <col min="4881" max="4881" width="7.33203125" style="28" customWidth="1"/>
    <col min="4882" max="4882" width="2.6640625" style="28" customWidth="1"/>
    <col min="4883" max="4883" width="7.33203125" style="28" customWidth="1"/>
    <col min="4884" max="4886" width="20.6640625" style="28" customWidth="1"/>
    <col min="4887" max="5123" width="11.44140625" style="28"/>
    <col min="5124" max="5126" width="20.6640625" style="28" customWidth="1"/>
    <col min="5127" max="5127" width="7.33203125" style="28" customWidth="1"/>
    <col min="5128" max="5128" width="2.6640625" style="28" customWidth="1"/>
    <col min="5129" max="5129" width="7.33203125" style="28" customWidth="1"/>
    <col min="5130" max="5132" width="20.6640625" style="28" customWidth="1"/>
    <col min="5133" max="5133" width="2.5546875" style="28" customWidth="1"/>
    <col min="5134" max="5136" width="20.6640625" style="28" customWidth="1"/>
    <col min="5137" max="5137" width="7.33203125" style="28" customWidth="1"/>
    <col min="5138" max="5138" width="2.6640625" style="28" customWidth="1"/>
    <col min="5139" max="5139" width="7.33203125" style="28" customWidth="1"/>
    <col min="5140" max="5142" width="20.6640625" style="28" customWidth="1"/>
    <col min="5143" max="5379" width="11.44140625" style="28"/>
    <col min="5380" max="5382" width="20.6640625" style="28" customWidth="1"/>
    <col min="5383" max="5383" width="7.33203125" style="28" customWidth="1"/>
    <col min="5384" max="5384" width="2.6640625" style="28" customWidth="1"/>
    <col min="5385" max="5385" width="7.33203125" style="28" customWidth="1"/>
    <col min="5386" max="5388" width="20.6640625" style="28" customWidth="1"/>
    <col min="5389" max="5389" width="2.5546875" style="28" customWidth="1"/>
    <col min="5390" max="5392" width="20.6640625" style="28" customWidth="1"/>
    <col min="5393" max="5393" width="7.33203125" style="28" customWidth="1"/>
    <col min="5394" max="5394" width="2.6640625" style="28" customWidth="1"/>
    <col min="5395" max="5395" width="7.33203125" style="28" customWidth="1"/>
    <col min="5396" max="5398" width="20.6640625" style="28" customWidth="1"/>
    <col min="5399" max="5635" width="11.44140625" style="28"/>
    <col min="5636" max="5638" width="20.6640625" style="28" customWidth="1"/>
    <col min="5639" max="5639" width="7.33203125" style="28" customWidth="1"/>
    <col min="5640" max="5640" width="2.6640625" style="28" customWidth="1"/>
    <col min="5641" max="5641" width="7.33203125" style="28" customWidth="1"/>
    <col min="5642" max="5644" width="20.6640625" style="28" customWidth="1"/>
    <col min="5645" max="5645" width="2.5546875" style="28" customWidth="1"/>
    <col min="5646" max="5648" width="20.6640625" style="28" customWidth="1"/>
    <col min="5649" max="5649" width="7.33203125" style="28" customWidth="1"/>
    <col min="5650" max="5650" width="2.6640625" style="28" customWidth="1"/>
    <col min="5651" max="5651" width="7.33203125" style="28" customWidth="1"/>
    <col min="5652" max="5654" width="20.6640625" style="28" customWidth="1"/>
    <col min="5655" max="5891" width="11.44140625" style="28"/>
    <col min="5892" max="5894" width="20.6640625" style="28" customWidth="1"/>
    <col min="5895" max="5895" width="7.33203125" style="28" customWidth="1"/>
    <col min="5896" max="5896" width="2.6640625" style="28" customWidth="1"/>
    <col min="5897" max="5897" width="7.33203125" style="28" customWidth="1"/>
    <col min="5898" max="5900" width="20.6640625" style="28" customWidth="1"/>
    <col min="5901" max="5901" width="2.5546875" style="28" customWidth="1"/>
    <col min="5902" max="5904" width="20.6640625" style="28" customWidth="1"/>
    <col min="5905" max="5905" width="7.33203125" style="28" customWidth="1"/>
    <col min="5906" max="5906" width="2.6640625" style="28" customWidth="1"/>
    <col min="5907" max="5907" width="7.33203125" style="28" customWidth="1"/>
    <col min="5908" max="5910" width="20.6640625" style="28" customWidth="1"/>
    <col min="5911" max="6147" width="11.44140625" style="28"/>
    <col min="6148" max="6150" width="20.6640625" style="28" customWidth="1"/>
    <col min="6151" max="6151" width="7.33203125" style="28" customWidth="1"/>
    <col min="6152" max="6152" width="2.6640625" style="28" customWidth="1"/>
    <col min="6153" max="6153" width="7.33203125" style="28" customWidth="1"/>
    <col min="6154" max="6156" width="20.6640625" style="28" customWidth="1"/>
    <col min="6157" max="6157" width="2.5546875" style="28" customWidth="1"/>
    <col min="6158" max="6160" width="20.6640625" style="28" customWidth="1"/>
    <col min="6161" max="6161" width="7.33203125" style="28" customWidth="1"/>
    <col min="6162" max="6162" width="2.6640625" style="28" customWidth="1"/>
    <col min="6163" max="6163" width="7.33203125" style="28" customWidth="1"/>
    <col min="6164" max="6166" width="20.6640625" style="28" customWidth="1"/>
    <col min="6167" max="6403" width="11.44140625" style="28"/>
    <col min="6404" max="6406" width="20.6640625" style="28" customWidth="1"/>
    <col min="6407" max="6407" width="7.33203125" style="28" customWidth="1"/>
    <col min="6408" max="6408" width="2.6640625" style="28" customWidth="1"/>
    <col min="6409" max="6409" width="7.33203125" style="28" customWidth="1"/>
    <col min="6410" max="6412" width="20.6640625" style="28" customWidth="1"/>
    <col min="6413" max="6413" width="2.5546875" style="28" customWidth="1"/>
    <col min="6414" max="6416" width="20.6640625" style="28" customWidth="1"/>
    <col min="6417" max="6417" width="7.33203125" style="28" customWidth="1"/>
    <col min="6418" max="6418" width="2.6640625" style="28" customWidth="1"/>
    <col min="6419" max="6419" width="7.33203125" style="28" customWidth="1"/>
    <col min="6420" max="6422" width="20.6640625" style="28" customWidth="1"/>
    <col min="6423" max="6659" width="11.44140625" style="28"/>
    <col min="6660" max="6662" width="20.6640625" style="28" customWidth="1"/>
    <col min="6663" max="6663" width="7.33203125" style="28" customWidth="1"/>
    <col min="6664" max="6664" width="2.6640625" style="28" customWidth="1"/>
    <col min="6665" max="6665" width="7.33203125" style="28" customWidth="1"/>
    <col min="6666" max="6668" width="20.6640625" style="28" customWidth="1"/>
    <col min="6669" max="6669" width="2.5546875" style="28" customWidth="1"/>
    <col min="6670" max="6672" width="20.6640625" style="28" customWidth="1"/>
    <col min="6673" max="6673" width="7.33203125" style="28" customWidth="1"/>
    <col min="6674" max="6674" width="2.6640625" style="28" customWidth="1"/>
    <col min="6675" max="6675" width="7.33203125" style="28" customWidth="1"/>
    <col min="6676" max="6678" width="20.6640625" style="28" customWidth="1"/>
    <col min="6679" max="6915" width="11.44140625" style="28"/>
    <col min="6916" max="6918" width="20.6640625" style="28" customWidth="1"/>
    <col min="6919" max="6919" width="7.33203125" style="28" customWidth="1"/>
    <col min="6920" max="6920" width="2.6640625" style="28" customWidth="1"/>
    <col min="6921" max="6921" width="7.33203125" style="28" customWidth="1"/>
    <col min="6922" max="6924" width="20.6640625" style="28" customWidth="1"/>
    <col min="6925" max="6925" width="2.5546875" style="28" customWidth="1"/>
    <col min="6926" max="6928" width="20.6640625" style="28" customWidth="1"/>
    <col min="6929" max="6929" width="7.33203125" style="28" customWidth="1"/>
    <col min="6930" max="6930" width="2.6640625" style="28" customWidth="1"/>
    <col min="6931" max="6931" width="7.33203125" style="28" customWidth="1"/>
    <col min="6932" max="6934" width="20.6640625" style="28" customWidth="1"/>
    <col min="6935" max="7171" width="11.44140625" style="28"/>
    <col min="7172" max="7174" width="20.6640625" style="28" customWidth="1"/>
    <col min="7175" max="7175" width="7.33203125" style="28" customWidth="1"/>
    <col min="7176" max="7176" width="2.6640625" style="28" customWidth="1"/>
    <col min="7177" max="7177" width="7.33203125" style="28" customWidth="1"/>
    <col min="7178" max="7180" width="20.6640625" style="28" customWidth="1"/>
    <col min="7181" max="7181" width="2.5546875" style="28" customWidth="1"/>
    <col min="7182" max="7184" width="20.6640625" style="28" customWidth="1"/>
    <col min="7185" max="7185" width="7.33203125" style="28" customWidth="1"/>
    <col min="7186" max="7186" width="2.6640625" style="28" customWidth="1"/>
    <col min="7187" max="7187" width="7.33203125" style="28" customWidth="1"/>
    <col min="7188" max="7190" width="20.6640625" style="28" customWidth="1"/>
    <col min="7191" max="7427" width="11.44140625" style="28"/>
    <col min="7428" max="7430" width="20.6640625" style="28" customWidth="1"/>
    <col min="7431" max="7431" width="7.33203125" style="28" customWidth="1"/>
    <col min="7432" max="7432" width="2.6640625" style="28" customWidth="1"/>
    <col min="7433" max="7433" width="7.33203125" style="28" customWidth="1"/>
    <col min="7434" max="7436" width="20.6640625" style="28" customWidth="1"/>
    <col min="7437" max="7437" width="2.5546875" style="28" customWidth="1"/>
    <col min="7438" max="7440" width="20.6640625" style="28" customWidth="1"/>
    <col min="7441" max="7441" width="7.33203125" style="28" customWidth="1"/>
    <col min="7442" max="7442" width="2.6640625" style="28" customWidth="1"/>
    <col min="7443" max="7443" width="7.33203125" style="28" customWidth="1"/>
    <col min="7444" max="7446" width="20.6640625" style="28" customWidth="1"/>
    <col min="7447" max="7683" width="11.44140625" style="28"/>
    <col min="7684" max="7686" width="20.6640625" style="28" customWidth="1"/>
    <col min="7687" max="7687" width="7.33203125" style="28" customWidth="1"/>
    <col min="7688" max="7688" width="2.6640625" style="28" customWidth="1"/>
    <col min="7689" max="7689" width="7.33203125" style="28" customWidth="1"/>
    <col min="7690" max="7692" width="20.6640625" style="28" customWidth="1"/>
    <col min="7693" max="7693" width="2.5546875" style="28" customWidth="1"/>
    <col min="7694" max="7696" width="20.6640625" style="28" customWidth="1"/>
    <col min="7697" max="7697" width="7.33203125" style="28" customWidth="1"/>
    <col min="7698" max="7698" width="2.6640625" style="28" customWidth="1"/>
    <col min="7699" max="7699" width="7.33203125" style="28" customWidth="1"/>
    <col min="7700" max="7702" width="20.6640625" style="28" customWidth="1"/>
    <col min="7703" max="7939" width="11.44140625" style="28"/>
    <col min="7940" max="7942" width="20.6640625" style="28" customWidth="1"/>
    <col min="7943" max="7943" width="7.33203125" style="28" customWidth="1"/>
    <col min="7944" max="7944" width="2.6640625" style="28" customWidth="1"/>
    <col min="7945" max="7945" width="7.33203125" style="28" customWidth="1"/>
    <col min="7946" max="7948" width="20.6640625" style="28" customWidth="1"/>
    <col min="7949" max="7949" width="2.5546875" style="28" customWidth="1"/>
    <col min="7950" max="7952" width="20.6640625" style="28" customWidth="1"/>
    <col min="7953" max="7953" width="7.33203125" style="28" customWidth="1"/>
    <col min="7954" max="7954" width="2.6640625" style="28" customWidth="1"/>
    <col min="7955" max="7955" width="7.33203125" style="28" customWidth="1"/>
    <col min="7956" max="7958" width="20.6640625" style="28" customWidth="1"/>
    <col min="7959" max="8195" width="11.44140625" style="28"/>
    <col min="8196" max="8198" width="20.6640625" style="28" customWidth="1"/>
    <col min="8199" max="8199" width="7.33203125" style="28" customWidth="1"/>
    <col min="8200" max="8200" width="2.6640625" style="28" customWidth="1"/>
    <col min="8201" max="8201" width="7.33203125" style="28" customWidth="1"/>
    <col min="8202" max="8204" width="20.6640625" style="28" customWidth="1"/>
    <col min="8205" max="8205" width="2.5546875" style="28" customWidth="1"/>
    <col min="8206" max="8208" width="20.6640625" style="28" customWidth="1"/>
    <col min="8209" max="8209" width="7.33203125" style="28" customWidth="1"/>
    <col min="8210" max="8210" width="2.6640625" style="28" customWidth="1"/>
    <col min="8211" max="8211" width="7.33203125" style="28" customWidth="1"/>
    <col min="8212" max="8214" width="20.6640625" style="28" customWidth="1"/>
    <col min="8215" max="8451" width="11.44140625" style="28"/>
    <col min="8452" max="8454" width="20.6640625" style="28" customWidth="1"/>
    <col min="8455" max="8455" width="7.33203125" style="28" customWidth="1"/>
    <col min="8456" max="8456" width="2.6640625" style="28" customWidth="1"/>
    <col min="8457" max="8457" width="7.33203125" style="28" customWidth="1"/>
    <col min="8458" max="8460" width="20.6640625" style="28" customWidth="1"/>
    <col min="8461" max="8461" width="2.5546875" style="28" customWidth="1"/>
    <col min="8462" max="8464" width="20.6640625" style="28" customWidth="1"/>
    <col min="8465" max="8465" width="7.33203125" style="28" customWidth="1"/>
    <col min="8466" max="8466" width="2.6640625" style="28" customWidth="1"/>
    <col min="8467" max="8467" width="7.33203125" style="28" customWidth="1"/>
    <col min="8468" max="8470" width="20.6640625" style="28" customWidth="1"/>
    <col min="8471" max="8707" width="11.44140625" style="28"/>
    <col min="8708" max="8710" width="20.6640625" style="28" customWidth="1"/>
    <col min="8711" max="8711" width="7.33203125" style="28" customWidth="1"/>
    <col min="8712" max="8712" width="2.6640625" style="28" customWidth="1"/>
    <col min="8713" max="8713" width="7.33203125" style="28" customWidth="1"/>
    <col min="8714" max="8716" width="20.6640625" style="28" customWidth="1"/>
    <col min="8717" max="8717" width="2.5546875" style="28" customWidth="1"/>
    <col min="8718" max="8720" width="20.6640625" style="28" customWidth="1"/>
    <col min="8721" max="8721" width="7.33203125" style="28" customWidth="1"/>
    <col min="8722" max="8722" width="2.6640625" style="28" customWidth="1"/>
    <col min="8723" max="8723" width="7.33203125" style="28" customWidth="1"/>
    <col min="8724" max="8726" width="20.6640625" style="28" customWidth="1"/>
    <col min="8727" max="8963" width="11.44140625" style="28"/>
    <col min="8964" max="8966" width="20.6640625" style="28" customWidth="1"/>
    <col min="8967" max="8967" width="7.33203125" style="28" customWidth="1"/>
    <col min="8968" max="8968" width="2.6640625" style="28" customWidth="1"/>
    <col min="8969" max="8969" width="7.33203125" style="28" customWidth="1"/>
    <col min="8970" max="8972" width="20.6640625" style="28" customWidth="1"/>
    <col min="8973" max="8973" width="2.5546875" style="28" customWidth="1"/>
    <col min="8974" max="8976" width="20.6640625" style="28" customWidth="1"/>
    <col min="8977" max="8977" width="7.33203125" style="28" customWidth="1"/>
    <col min="8978" max="8978" width="2.6640625" style="28" customWidth="1"/>
    <col min="8979" max="8979" width="7.33203125" style="28" customWidth="1"/>
    <col min="8980" max="8982" width="20.6640625" style="28" customWidth="1"/>
    <col min="8983" max="9219" width="11.44140625" style="28"/>
    <col min="9220" max="9222" width="20.6640625" style="28" customWidth="1"/>
    <col min="9223" max="9223" width="7.33203125" style="28" customWidth="1"/>
    <col min="9224" max="9224" width="2.6640625" style="28" customWidth="1"/>
    <col min="9225" max="9225" width="7.33203125" style="28" customWidth="1"/>
    <col min="9226" max="9228" width="20.6640625" style="28" customWidth="1"/>
    <col min="9229" max="9229" width="2.5546875" style="28" customWidth="1"/>
    <col min="9230" max="9232" width="20.6640625" style="28" customWidth="1"/>
    <col min="9233" max="9233" width="7.33203125" style="28" customWidth="1"/>
    <col min="9234" max="9234" width="2.6640625" style="28" customWidth="1"/>
    <col min="9235" max="9235" width="7.33203125" style="28" customWidth="1"/>
    <col min="9236" max="9238" width="20.6640625" style="28" customWidth="1"/>
    <col min="9239" max="9475" width="11.44140625" style="28"/>
    <col min="9476" max="9478" width="20.6640625" style="28" customWidth="1"/>
    <col min="9479" max="9479" width="7.33203125" style="28" customWidth="1"/>
    <col min="9480" max="9480" width="2.6640625" style="28" customWidth="1"/>
    <col min="9481" max="9481" width="7.33203125" style="28" customWidth="1"/>
    <col min="9482" max="9484" width="20.6640625" style="28" customWidth="1"/>
    <col min="9485" max="9485" width="2.5546875" style="28" customWidth="1"/>
    <col min="9486" max="9488" width="20.6640625" style="28" customWidth="1"/>
    <col min="9489" max="9489" width="7.33203125" style="28" customWidth="1"/>
    <col min="9490" max="9490" width="2.6640625" style="28" customWidth="1"/>
    <col min="9491" max="9491" width="7.33203125" style="28" customWidth="1"/>
    <col min="9492" max="9494" width="20.6640625" style="28" customWidth="1"/>
    <col min="9495" max="9731" width="11.44140625" style="28"/>
    <col min="9732" max="9734" width="20.6640625" style="28" customWidth="1"/>
    <col min="9735" max="9735" width="7.33203125" style="28" customWidth="1"/>
    <col min="9736" max="9736" width="2.6640625" style="28" customWidth="1"/>
    <col min="9737" max="9737" width="7.33203125" style="28" customWidth="1"/>
    <col min="9738" max="9740" width="20.6640625" style="28" customWidth="1"/>
    <col min="9741" max="9741" width="2.5546875" style="28" customWidth="1"/>
    <col min="9742" max="9744" width="20.6640625" style="28" customWidth="1"/>
    <col min="9745" max="9745" width="7.33203125" style="28" customWidth="1"/>
    <col min="9746" max="9746" width="2.6640625" style="28" customWidth="1"/>
    <col min="9747" max="9747" width="7.33203125" style="28" customWidth="1"/>
    <col min="9748" max="9750" width="20.6640625" style="28" customWidth="1"/>
    <col min="9751" max="9987" width="11.44140625" style="28"/>
    <col min="9988" max="9990" width="20.6640625" style="28" customWidth="1"/>
    <col min="9991" max="9991" width="7.33203125" style="28" customWidth="1"/>
    <col min="9992" max="9992" width="2.6640625" style="28" customWidth="1"/>
    <col min="9993" max="9993" width="7.33203125" style="28" customWidth="1"/>
    <col min="9994" max="9996" width="20.6640625" style="28" customWidth="1"/>
    <col min="9997" max="9997" width="2.5546875" style="28" customWidth="1"/>
    <col min="9998" max="10000" width="20.6640625" style="28" customWidth="1"/>
    <col min="10001" max="10001" width="7.33203125" style="28" customWidth="1"/>
    <col min="10002" max="10002" width="2.6640625" style="28" customWidth="1"/>
    <col min="10003" max="10003" width="7.33203125" style="28" customWidth="1"/>
    <col min="10004" max="10006" width="20.6640625" style="28" customWidth="1"/>
    <col min="10007" max="10243" width="11.44140625" style="28"/>
    <col min="10244" max="10246" width="20.6640625" style="28" customWidth="1"/>
    <col min="10247" max="10247" width="7.33203125" style="28" customWidth="1"/>
    <col min="10248" max="10248" width="2.6640625" style="28" customWidth="1"/>
    <col min="10249" max="10249" width="7.33203125" style="28" customWidth="1"/>
    <col min="10250" max="10252" width="20.6640625" style="28" customWidth="1"/>
    <col min="10253" max="10253" width="2.5546875" style="28" customWidth="1"/>
    <col min="10254" max="10256" width="20.6640625" style="28" customWidth="1"/>
    <col min="10257" max="10257" width="7.33203125" style="28" customWidth="1"/>
    <col min="10258" max="10258" width="2.6640625" style="28" customWidth="1"/>
    <col min="10259" max="10259" width="7.33203125" style="28" customWidth="1"/>
    <col min="10260" max="10262" width="20.6640625" style="28" customWidth="1"/>
    <col min="10263" max="10499" width="11.44140625" style="28"/>
    <col min="10500" max="10502" width="20.6640625" style="28" customWidth="1"/>
    <col min="10503" max="10503" width="7.33203125" style="28" customWidth="1"/>
    <col min="10504" max="10504" width="2.6640625" style="28" customWidth="1"/>
    <col min="10505" max="10505" width="7.33203125" style="28" customWidth="1"/>
    <col min="10506" max="10508" width="20.6640625" style="28" customWidth="1"/>
    <col min="10509" max="10509" width="2.5546875" style="28" customWidth="1"/>
    <col min="10510" max="10512" width="20.6640625" style="28" customWidth="1"/>
    <col min="10513" max="10513" width="7.33203125" style="28" customWidth="1"/>
    <col min="10514" max="10514" width="2.6640625" style="28" customWidth="1"/>
    <col min="10515" max="10515" width="7.33203125" style="28" customWidth="1"/>
    <col min="10516" max="10518" width="20.6640625" style="28" customWidth="1"/>
    <col min="10519" max="10755" width="11.44140625" style="28"/>
    <col min="10756" max="10758" width="20.6640625" style="28" customWidth="1"/>
    <col min="10759" max="10759" width="7.33203125" style="28" customWidth="1"/>
    <col min="10760" max="10760" width="2.6640625" style="28" customWidth="1"/>
    <col min="10761" max="10761" width="7.33203125" style="28" customWidth="1"/>
    <col min="10762" max="10764" width="20.6640625" style="28" customWidth="1"/>
    <col min="10765" max="10765" width="2.5546875" style="28" customWidth="1"/>
    <col min="10766" max="10768" width="20.6640625" style="28" customWidth="1"/>
    <col min="10769" max="10769" width="7.33203125" style="28" customWidth="1"/>
    <col min="10770" max="10770" width="2.6640625" style="28" customWidth="1"/>
    <col min="10771" max="10771" width="7.33203125" style="28" customWidth="1"/>
    <col min="10772" max="10774" width="20.6640625" style="28" customWidth="1"/>
    <col min="10775" max="11011" width="11.44140625" style="28"/>
    <col min="11012" max="11014" width="20.6640625" style="28" customWidth="1"/>
    <col min="11015" max="11015" width="7.33203125" style="28" customWidth="1"/>
    <col min="11016" max="11016" width="2.6640625" style="28" customWidth="1"/>
    <col min="11017" max="11017" width="7.33203125" style="28" customWidth="1"/>
    <col min="11018" max="11020" width="20.6640625" style="28" customWidth="1"/>
    <col min="11021" max="11021" width="2.5546875" style="28" customWidth="1"/>
    <col min="11022" max="11024" width="20.6640625" style="28" customWidth="1"/>
    <col min="11025" max="11025" width="7.33203125" style="28" customWidth="1"/>
    <col min="11026" max="11026" width="2.6640625" style="28" customWidth="1"/>
    <col min="11027" max="11027" width="7.33203125" style="28" customWidth="1"/>
    <col min="11028" max="11030" width="20.6640625" style="28" customWidth="1"/>
    <col min="11031" max="11267" width="11.44140625" style="28"/>
    <col min="11268" max="11270" width="20.6640625" style="28" customWidth="1"/>
    <col min="11271" max="11271" width="7.33203125" style="28" customWidth="1"/>
    <col min="11272" max="11272" width="2.6640625" style="28" customWidth="1"/>
    <col min="11273" max="11273" width="7.33203125" style="28" customWidth="1"/>
    <col min="11274" max="11276" width="20.6640625" style="28" customWidth="1"/>
    <col min="11277" max="11277" width="2.5546875" style="28" customWidth="1"/>
    <col min="11278" max="11280" width="20.6640625" style="28" customWidth="1"/>
    <col min="11281" max="11281" width="7.33203125" style="28" customWidth="1"/>
    <col min="11282" max="11282" width="2.6640625" style="28" customWidth="1"/>
    <col min="11283" max="11283" width="7.33203125" style="28" customWidth="1"/>
    <col min="11284" max="11286" width="20.6640625" style="28" customWidth="1"/>
    <col min="11287" max="11523" width="11.44140625" style="28"/>
    <col min="11524" max="11526" width="20.6640625" style="28" customWidth="1"/>
    <col min="11527" max="11527" width="7.33203125" style="28" customWidth="1"/>
    <col min="11528" max="11528" width="2.6640625" style="28" customWidth="1"/>
    <col min="11529" max="11529" width="7.33203125" style="28" customWidth="1"/>
    <col min="11530" max="11532" width="20.6640625" style="28" customWidth="1"/>
    <col min="11533" max="11533" width="2.5546875" style="28" customWidth="1"/>
    <col min="11534" max="11536" width="20.6640625" style="28" customWidth="1"/>
    <col min="11537" max="11537" width="7.33203125" style="28" customWidth="1"/>
    <col min="11538" max="11538" width="2.6640625" style="28" customWidth="1"/>
    <col min="11539" max="11539" width="7.33203125" style="28" customWidth="1"/>
    <col min="11540" max="11542" width="20.6640625" style="28" customWidth="1"/>
    <col min="11543" max="11779" width="11.44140625" style="28"/>
    <col min="11780" max="11782" width="20.6640625" style="28" customWidth="1"/>
    <col min="11783" max="11783" width="7.33203125" style="28" customWidth="1"/>
    <col min="11784" max="11784" width="2.6640625" style="28" customWidth="1"/>
    <col min="11785" max="11785" width="7.33203125" style="28" customWidth="1"/>
    <col min="11786" max="11788" width="20.6640625" style="28" customWidth="1"/>
    <col min="11789" max="11789" width="2.5546875" style="28" customWidth="1"/>
    <col min="11790" max="11792" width="20.6640625" style="28" customWidth="1"/>
    <col min="11793" max="11793" width="7.33203125" style="28" customWidth="1"/>
    <col min="11794" max="11794" width="2.6640625" style="28" customWidth="1"/>
    <col min="11795" max="11795" width="7.33203125" style="28" customWidth="1"/>
    <col min="11796" max="11798" width="20.6640625" style="28" customWidth="1"/>
    <col min="11799" max="12035" width="11.44140625" style="28"/>
    <col min="12036" max="12038" width="20.6640625" style="28" customWidth="1"/>
    <col min="12039" max="12039" width="7.33203125" style="28" customWidth="1"/>
    <col min="12040" max="12040" width="2.6640625" style="28" customWidth="1"/>
    <col min="12041" max="12041" width="7.33203125" style="28" customWidth="1"/>
    <col min="12042" max="12044" width="20.6640625" style="28" customWidth="1"/>
    <col min="12045" max="12045" width="2.5546875" style="28" customWidth="1"/>
    <col min="12046" max="12048" width="20.6640625" style="28" customWidth="1"/>
    <col min="12049" max="12049" width="7.33203125" style="28" customWidth="1"/>
    <col min="12050" max="12050" width="2.6640625" style="28" customWidth="1"/>
    <col min="12051" max="12051" width="7.33203125" style="28" customWidth="1"/>
    <col min="12052" max="12054" width="20.6640625" style="28" customWidth="1"/>
    <col min="12055" max="12291" width="11.44140625" style="28"/>
    <col min="12292" max="12294" width="20.6640625" style="28" customWidth="1"/>
    <col min="12295" max="12295" width="7.33203125" style="28" customWidth="1"/>
    <col min="12296" max="12296" width="2.6640625" style="28" customWidth="1"/>
    <col min="12297" max="12297" width="7.33203125" style="28" customWidth="1"/>
    <col min="12298" max="12300" width="20.6640625" style="28" customWidth="1"/>
    <col min="12301" max="12301" width="2.5546875" style="28" customWidth="1"/>
    <col min="12302" max="12304" width="20.6640625" style="28" customWidth="1"/>
    <col min="12305" max="12305" width="7.33203125" style="28" customWidth="1"/>
    <col min="12306" max="12306" width="2.6640625" style="28" customWidth="1"/>
    <col min="12307" max="12307" width="7.33203125" style="28" customWidth="1"/>
    <col min="12308" max="12310" width="20.6640625" style="28" customWidth="1"/>
    <col min="12311" max="12547" width="11.44140625" style="28"/>
    <col min="12548" max="12550" width="20.6640625" style="28" customWidth="1"/>
    <col min="12551" max="12551" width="7.33203125" style="28" customWidth="1"/>
    <col min="12552" max="12552" width="2.6640625" style="28" customWidth="1"/>
    <col min="12553" max="12553" width="7.33203125" style="28" customWidth="1"/>
    <col min="12554" max="12556" width="20.6640625" style="28" customWidth="1"/>
    <col min="12557" max="12557" width="2.5546875" style="28" customWidth="1"/>
    <col min="12558" max="12560" width="20.6640625" style="28" customWidth="1"/>
    <col min="12561" max="12561" width="7.33203125" style="28" customWidth="1"/>
    <col min="12562" max="12562" width="2.6640625" style="28" customWidth="1"/>
    <col min="12563" max="12563" width="7.33203125" style="28" customWidth="1"/>
    <col min="12564" max="12566" width="20.6640625" style="28" customWidth="1"/>
    <col min="12567" max="12803" width="11.44140625" style="28"/>
    <col min="12804" max="12806" width="20.6640625" style="28" customWidth="1"/>
    <col min="12807" max="12807" width="7.33203125" style="28" customWidth="1"/>
    <col min="12808" max="12808" width="2.6640625" style="28" customWidth="1"/>
    <col min="12809" max="12809" width="7.33203125" style="28" customWidth="1"/>
    <col min="12810" max="12812" width="20.6640625" style="28" customWidth="1"/>
    <col min="12813" max="12813" width="2.5546875" style="28" customWidth="1"/>
    <col min="12814" max="12816" width="20.6640625" style="28" customWidth="1"/>
    <col min="12817" max="12817" width="7.33203125" style="28" customWidth="1"/>
    <col min="12818" max="12818" width="2.6640625" style="28" customWidth="1"/>
    <col min="12819" max="12819" width="7.33203125" style="28" customWidth="1"/>
    <col min="12820" max="12822" width="20.6640625" style="28" customWidth="1"/>
    <col min="12823" max="13059" width="11.44140625" style="28"/>
    <col min="13060" max="13062" width="20.6640625" style="28" customWidth="1"/>
    <col min="13063" max="13063" width="7.33203125" style="28" customWidth="1"/>
    <col min="13064" max="13064" width="2.6640625" style="28" customWidth="1"/>
    <col min="13065" max="13065" width="7.33203125" style="28" customWidth="1"/>
    <col min="13066" max="13068" width="20.6640625" style="28" customWidth="1"/>
    <col min="13069" max="13069" width="2.5546875" style="28" customWidth="1"/>
    <col min="13070" max="13072" width="20.6640625" style="28" customWidth="1"/>
    <col min="13073" max="13073" width="7.33203125" style="28" customWidth="1"/>
    <col min="13074" max="13074" width="2.6640625" style="28" customWidth="1"/>
    <col min="13075" max="13075" width="7.33203125" style="28" customWidth="1"/>
    <col min="13076" max="13078" width="20.6640625" style="28" customWidth="1"/>
    <col min="13079" max="13315" width="11.44140625" style="28"/>
    <col min="13316" max="13318" width="20.6640625" style="28" customWidth="1"/>
    <col min="13319" max="13319" width="7.33203125" style="28" customWidth="1"/>
    <col min="13320" max="13320" width="2.6640625" style="28" customWidth="1"/>
    <col min="13321" max="13321" width="7.33203125" style="28" customWidth="1"/>
    <col min="13322" max="13324" width="20.6640625" style="28" customWidth="1"/>
    <col min="13325" max="13325" width="2.5546875" style="28" customWidth="1"/>
    <col min="13326" max="13328" width="20.6640625" style="28" customWidth="1"/>
    <col min="13329" max="13329" width="7.33203125" style="28" customWidth="1"/>
    <col min="13330" max="13330" width="2.6640625" style="28" customWidth="1"/>
    <col min="13331" max="13331" width="7.33203125" style="28" customWidth="1"/>
    <col min="13332" max="13334" width="20.6640625" style="28" customWidth="1"/>
    <col min="13335" max="13571" width="11.44140625" style="28"/>
    <col min="13572" max="13574" width="20.6640625" style="28" customWidth="1"/>
    <col min="13575" max="13575" width="7.33203125" style="28" customWidth="1"/>
    <col min="13576" max="13576" width="2.6640625" style="28" customWidth="1"/>
    <col min="13577" max="13577" width="7.33203125" style="28" customWidth="1"/>
    <col min="13578" max="13580" width="20.6640625" style="28" customWidth="1"/>
    <col min="13581" max="13581" width="2.5546875" style="28" customWidth="1"/>
    <col min="13582" max="13584" width="20.6640625" style="28" customWidth="1"/>
    <col min="13585" max="13585" width="7.33203125" style="28" customWidth="1"/>
    <col min="13586" max="13586" width="2.6640625" style="28" customWidth="1"/>
    <col min="13587" max="13587" width="7.33203125" style="28" customWidth="1"/>
    <col min="13588" max="13590" width="20.6640625" style="28" customWidth="1"/>
    <col min="13591" max="13827" width="11.44140625" style="28"/>
    <col min="13828" max="13830" width="20.6640625" style="28" customWidth="1"/>
    <col min="13831" max="13831" width="7.33203125" style="28" customWidth="1"/>
    <col min="13832" max="13832" width="2.6640625" style="28" customWidth="1"/>
    <col min="13833" max="13833" width="7.33203125" style="28" customWidth="1"/>
    <col min="13834" max="13836" width="20.6640625" style="28" customWidth="1"/>
    <col min="13837" max="13837" width="2.5546875" style="28" customWidth="1"/>
    <col min="13838" max="13840" width="20.6640625" style="28" customWidth="1"/>
    <col min="13841" max="13841" width="7.33203125" style="28" customWidth="1"/>
    <col min="13842" max="13842" width="2.6640625" style="28" customWidth="1"/>
    <col min="13843" max="13843" width="7.33203125" style="28" customWidth="1"/>
    <col min="13844" max="13846" width="20.6640625" style="28" customWidth="1"/>
    <col min="13847" max="14083" width="11.44140625" style="28"/>
    <col min="14084" max="14086" width="20.6640625" style="28" customWidth="1"/>
    <col min="14087" max="14087" width="7.33203125" style="28" customWidth="1"/>
    <col min="14088" max="14088" width="2.6640625" style="28" customWidth="1"/>
    <col min="14089" max="14089" width="7.33203125" style="28" customWidth="1"/>
    <col min="14090" max="14092" width="20.6640625" style="28" customWidth="1"/>
    <col min="14093" max="14093" width="2.5546875" style="28" customWidth="1"/>
    <col min="14094" max="14096" width="20.6640625" style="28" customWidth="1"/>
    <col min="14097" max="14097" width="7.33203125" style="28" customWidth="1"/>
    <col min="14098" max="14098" width="2.6640625" style="28" customWidth="1"/>
    <col min="14099" max="14099" width="7.33203125" style="28" customWidth="1"/>
    <col min="14100" max="14102" width="20.6640625" style="28" customWidth="1"/>
    <col min="14103" max="14339" width="11.44140625" style="28"/>
    <col min="14340" max="14342" width="20.6640625" style="28" customWidth="1"/>
    <col min="14343" max="14343" width="7.33203125" style="28" customWidth="1"/>
    <col min="14344" max="14344" width="2.6640625" style="28" customWidth="1"/>
    <col min="14345" max="14345" width="7.33203125" style="28" customWidth="1"/>
    <col min="14346" max="14348" width="20.6640625" style="28" customWidth="1"/>
    <col min="14349" max="14349" width="2.5546875" style="28" customWidth="1"/>
    <col min="14350" max="14352" width="20.6640625" style="28" customWidth="1"/>
    <col min="14353" max="14353" width="7.33203125" style="28" customWidth="1"/>
    <col min="14354" max="14354" width="2.6640625" style="28" customWidth="1"/>
    <col min="14355" max="14355" width="7.33203125" style="28" customWidth="1"/>
    <col min="14356" max="14358" width="20.6640625" style="28" customWidth="1"/>
    <col min="14359" max="14595" width="11.44140625" style="28"/>
    <col min="14596" max="14598" width="20.6640625" style="28" customWidth="1"/>
    <col min="14599" max="14599" width="7.33203125" style="28" customWidth="1"/>
    <col min="14600" max="14600" width="2.6640625" style="28" customWidth="1"/>
    <col min="14601" max="14601" width="7.33203125" style="28" customWidth="1"/>
    <col min="14602" max="14604" width="20.6640625" style="28" customWidth="1"/>
    <col min="14605" max="14605" width="2.5546875" style="28" customWidth="1"/>
    <col min="14606" max="14608" width="20.6640625" style="28" customWidth="1"/>
    <col min="14609" max="14609" width="7.33203125" style="28" customWidth="1"/>
    <col min="14610" max="14610" width="2.6640625" style="28" customWidth="1"/>
    <col min="14611" max="14611" width="7.33203125" style="28" customWidth="1"/>
    <col min="14612" max="14614" width="20.6640625" style="28" customWidth="1"/>
    <col min="14615" max="14851" width="11.44140625" style="28"/>
    <col min="14852" max="14854" width="20.6640625" style="28" customWidth="1"/>
    <col min="14855" max="14855" width="7.33203125" style="28" customWidth="1"/>
    <col min="14856" max="14856" width="2.6640625" style="28" customWidth="1"/>
    <col min="14857" max="14857" width="7.33203125" style="28" customWidth="1"/>
    <col min="14858" max="14860" width="20.6640625" style="28" customWidth="1"/>
    <col min="14861" max="14861" width="2.5546875" style="28" customWidth="1"/>
    <col min="14862" max="14864" width="20.6640625" style="28" customWidth="1"/>
    <col min="14865" max="14865" width="7.33203125" style="28" customWidth="1"/>
    <col min="14866" max="14866" width="2.6640625" style="28" customWidth="1"/>
    <col min="14867" max="14867" width="7.33203125" style="28" customWidth="1"/>
    <col min="14868" max="14870" width="20.6640625" style="28" customWidth="1"/>
    <col min="14871" max="15107" width="11.44140625" style="28"/>
    <col min="15108" max="15110" width="20.6640625" style="28" customWidth="1"/>
    <col min="15111" max="15111" width="7.33203125" style="28" customWidth="1"/>
    <col min="15112" max="15112" width="2.6640625" style="28" customWidth="1"/>
    <col min="15113" max="15113" width="7.33203125" style="28" customWidth="1"/>
    <col min="15114" max="15116" width="20.6640625" style="28" customWidth="1"/>
    <col min="15117" max="15117" width="2.5546875" style="28" customWidth="1"/>
    <col min="15118" max="15120" width="20.6640625" style="28" customWidth="1"/>
    <col min="15121" max="15121" width="7.33203125" style="28" customWidth="1"/>
    <col min="15122" max="15122" width="2.6640625" style="28" customWidth="1"/>
    <col min="15123" max="15123" width="7.33203125" style="28" customWidth="1"/>
    <col min="15124" max="15126" width="20.6640625" style="28" customWidth="1"/>
    <col min="15127" max="15363" width="11.44140625" style="28"/>
    <col min="15364" max="15366" width="20.6640625" style="28" customWidth="1"/>
    <col min="15367" max="15367" width="7.33203125" style="28" customWidth="1"/>
    <col min="15368" max="15368" width="2.6640625" style="28" customWidth="1"/>
    <col min="15369" max="15369" width="7.33203125" style="28" customWidth="1"/>
    <col min="15370" max="15372" width="20.6640625" style="28" customWidth="1"/>
    <col min="15373" max="15373" width="2.5546875" style="28" customWidth="1"/>
    <col min="15374" max="15376" width="20.6640625" style="28" customWidth="1"/>
    <col min="15377" max="15377" width="7.33203125" style="28" customWidth="1"/>
    <col min="15378" max="15378" width="2.6640625" style="28" customWidth="1"/>
    <col min="15379" max="15379" width="7.33203125" style="28" customWidth="1"/>
    <col min="15380" max="15382" width="20.6640625" style="28" customWidth="1"/>
    <col min="15383" max="15619" width="11.44140625" style="28"/>
    <col min="15620" max="15622" width="20.6640625" style="28" customWidth="1"/>
    <col min="15623" max="15623" width="7.33203125" style="28" customWidth="1"/>
    <col min="15624" max="15624" width="2.6640625" style="28" customWidth="1"/>
    <col min="15625" max="15625" width="7.33203125" style="28" customWidth="1"/>
    <col min="15626" max="15628" width="20.6640625" style="28" customWidth="1"/>
    <col min="15629" max="15629" width="2.5546875" style="28" customWidth="1"/>
    <col min="15630" max="15632" width="20.6640625" style="28" customWidth="1"/>
    <col min="15633" max="15633" width="7.33203125" style="28" customWidth="1"/>
    <col min="15634" max="15634" width="2.6640625" style="28" customWidth="1"/>
    <col min="15635" max="15635" width="7.33203125" style="28" customWidth="1"/>
    <col min="15636" max="15638" width="20.6640625" style="28" customWidth="1"/>
    <col min="15639" max="15875" width="11.44140625" style="28"/>
    <col min="15876" max="15878" width="20.6640625" style="28" customWidth="1"/>
    <col min="15879" max="15879" width="7.33203125" style="28" customWidth="1"/>
    <col min="15880" max="15880" width="2.6640625" style="28" customWidth="1"/>
    <col min="15881" max="15881" width="7.33203125" style="28" customWidth="1"/>
    <col min="15882" max="15884" width="20.6640625" style="28" customWidth="1"/>
    <col min="15885" max="15885" width="2.5546875" style="28" customWidth="1"/>
    <col min="15886" max="15888" width="20.6640625" style="28" customWidth="1"/>
    <col min="15889" max="15889" width="7.33203125" style="28" customWidth="1"/>
    <col min="15890" max="15890" width="2.6640625" style="28" customWidth="1"/>
    <col min="15891" max="15891" width="7.33203125" style="28" customWidth="1"/>
    <col min="15892" max="15894" width="20.6640625" style="28" customWidth="1"/>
    <col min="15895" max="16131" width="11.44140625" style="28"/>
    <col min="16132" max="16134" width="20.6640625" style="28" customWidth="1"/>
    <col min="16135" max="16135" width="7.33203125" style="28" customWidth="1"/>
    <col min="16136" max="16136" width="2.6640625" style="28" customWidth="1"/>
    <col min="16137" max="16137" width="7.33203125" style="28" customWidth="1"/>
    <col min="16138" max="16140" width="20.6640625" style="28" customWidth="1"/>
    <col min="16141" max="16141" width="2.5546875" style="28" customWidth="1"/>
    <col min="16142" max="16144" width="20.6640625" style="28" customWidth="1"/>
    <col min="16145" max="16145" width="7.33203125" style="28" customWidth="1"/>
    <col min="16146" max="16146" width="2.6640625" style="28" customWidth="1"/>
    <col min="16147" max="16147" width="7.33203125" style="28" customWidth="1"/>
    <col min="16148" max="16150" width="20.6640625" style="28" customWidth="1"/>
    <col min="16151" max="16384" width="11.44140625" style="28"/>
  </cols>
  <sheetData>
    <row r="1" spans="1:27" ht="24.9" customHeight="1" thickTop="1" thickBot="1">
      <c r="A1" s="191" t="s">
        <v>18</v>
      </c>
      <c r="B1" s="192"/>
      <c r="C1" s="192"/>
      <c r="D1" s="192"/>
      <c r="E1" s="192"/>
      <c r="F1" s="192"/>
      <c r="G1" s="192"/>
      <c r="H1" s="192"/>
      <c r="I1" s="192"/>
      <c r="J1" s="192"/>
      <c r="K1" s="192"/>
      <c r="L1" s="192"/>
      <c r="M1" s="192"/>
      <c r="N1" s="192"/>
      <c r="O1" s="192"/>
      <c r="P1" s="192"/>
      <c r="Q1" s="192"/>
      <c r="R1" s="192"/>
      <c r="S1" s="192"/>
      <c r="T1" s="192"/>
      <c r="U1" s="192"/>
      <c r="V1" s="192"/>
      <c r="W1" s="193"/>
      <c r="AA1" s="147">
        <v>3072022</v>
      </c>
    </row>
    <row r="2" spans="1:27" ht="30" customHeight="1" thickTop="1" thickBot="1">
      <c r="A2" s="190" t="s">
        <v>19</v>
      </c>
      <c r="B2" s="188"/>
      <c r="C2" s="188"/>
      <c r="D2" s="189"/>
      <c r="E2" s="96" t="s">
        <v>20</v>
      </c>
      <c r="F2" s="29"/>
      <c r="G2" s="97" t="s">
        <v>21</v>
      </c>
      <c r="H2" s="187" t="s">
        <v>19</v>
      </c>
      <c r="I2" s="188"/>
      <c r="J2" s="188"/>
      <c r="K2" s="189"/>
      <c r="L2" s="34"/>
      <c r="M2" s="190" t="s">
        <v>19</v>
      </c>
      <c r="N2" s="188"/>
      <c r="O2" s="188"/>
      <c r="P2" s="189"/>
      <c r="Q2" s="96" t="s">
        <v>20</v>
      </c>
      <c r="R2" s="29"/>
      <c r="S2" s="97" t="s">
        <v>21</v>
      </c>
      <c r="T2" s="187" t="s">
        <v>19</v>
      </c>
      <c r="U2" s="188"/>
      <c r="V2" s="188"/>
      <c r="W2" s="189"/>
    </row>
    <row r="3" spans="1:27" ht="30" customHeight="1" thickTop="1" thickBot="1">
      <c r="A3" s="95" t="str">
        <f>Liste!AM7</f>
        <v/>
      </c>
      <c r="B3" s="30" t="str">
        <f>IFERROR(VLOOKUP($A3,Liste!$S$7:$V$70,COLUMN(),0),"")</f>
        <v/>
      </c>
      <c r="C3" s="30" t="str">
        <f>IFERROR(VLOOKUP($A3,Liste!$S$7:$V$70,COLUMN(),0),"")</f>
        <v/>
      </c>
      <c r="D3" s="30" t="str">
        <f>IFERROR(VLOOKUP($A3,Liste!$S$7:$V$70,COLUMN(),0),"")</f>
        <v/>
      </c>
      <c r="E3" s="103"/>
      <c r="F3" s="91"/>
      <c r="G3" s="103"/>
      <c r="H3" s="30" t="str">
        <f>IFERROR(VLOOKUP($K3,Liste!$S$7:$V$70,COLUMN()-6,0),"")</f>
        <v/>
      </c>
      <c r="I3" s="30" t="str">
        <f>IFERROR(VLOOKUP($K3,Liste!$S$7:$V$70,COLUMN()-6,0),"")</f>
        <v/>
      </c>
      <c r="J3" s="30" t="str">
        <f>IFERROR(VLOOKUP($K3,Liste!$S$7:$V$70,COLUMN()-6,0),"")</f>
        <v/>
      </c>
      <c r="K3" s="95" t="str">
        <f>Liste!AO7</f>
        <v/>
      </c>
      <c r="L3" s="34"/>
      <c r="M3" s="95" t="str">
        <f>Liste!AM23</f>
        <v/>
      </c>
      <c r="N3" s="30" t="str">
        <f>IFERROR(VLOOKUP($M3,Liste!$S$7:$V$70,COLUMN()-12,0),"")</f>
        <v/>
      </c>
      <c r="O3" s="30" t="str">
        <f>IFERROR(VLOOKUP($M3,Liste!$S$7:$V$70,COLUMN()-12,0),"")</f>
        <v/>
      </c>
      <c r="P3" s="30" t="str">
        <f>IFERROR(VLOOKUP($M3,Liste!$S$7:$V$70,COLUMN()-12,0),"")</f>
        <v/>
      </c>
      <c r="Q3" s="103"/>
      <c r="R3" s="91"/>
      <c r="S3" s="103"/>
      <c r="T3" s="30" t="str">
        <f>IFERROR(VLOOKUP($W3,Liste!$S$7:$V$70,COLUMN()-18,0),"")</f>
        <v/>
      </c>
      <c r="U3" s="30" t="str">
        <f>IFERROR(VLOOKUP($W3,Liste!$S$7:$V$70,COLUMN()-18,0),"")</f>
        <v/>
      </c>
      <c r="V3" s="30" t="str">
        <f>IFERROR(VLOOKUP($W3,Liste!$S$7:$V$70,COLUMN()-18,0),"")</f>
        <v/>
      </c>
      <c r="W3" s="95" t="str">
        <f>Liste!AO23</f>
        <v/>
      </c>
    </row>
    <row r="4" spans="1:27" ht="30" customHeight="1" thickTop="1" thickBot="1">
      <c r="A4" s="95" t="str">
        <f>Liste!AM8</f>
        <v/>
      </c>
      <c r="B4" s="99" t="str">
        <f>IFERROR(VLOOKUP($A4,Liste!$S$7:$V$70,COLUMN(),0),"")</f>
        <v/>
      </c>
      <c r="C4" s="99" t="str">
        <f>IFERROR(VLOOKUP($A4,Liste!$S$7:$V$70,COLUMN(),0),"")</f>
        <v/>
      </c>
      <c r="D4" s="99" t="str">
        <f>IFERROR(VLOOKUP($A4,Liste!$S$7:$V$70,COLUMN(),0),"")</f>
        <v/>
      </c>
      <c r="E4" s="104"/>
      <c r="F4" s="91"/>
      <c r="G4" s="104"/>
      <c r="H4" s="99" t="str">
        <f>IFERROR(VLOOKUP($K4,Liste!$S$7:$V$70,COLUMN()-6,0),"")</f>
        <v/>
      </c>
      <c r="I4" s="99" t="str">
        <f>IFERROR(VLOOKUP($K4,Liste!$S$7:$V$70,COLUMN()-6,0),"")</f>
        <v/>
      </c>
      <c r="J4" s="99" t="str">
        <f>IFERROR(VLOOKUP($K4,Liste!$S$7:$V$70,COLUMN()-6,0),"")</f>
        <v/>
      </c>
      <c r="K4" s="95" t="str">
        <f>Liste!AO8</f>
        <v/>
      </c>
      <c r="L4" s="34"/>
      <c r="M4" s="95" t="str">
        <f>Liste!AM24</f>
        <v/>
      </c>
      <c r="N4" s="101" t="str">
        <f>IFERROR(VLOOKUP($M4,Liste!$S$7:$V$70,COLUMN()-12,0),"")</f>
        <v/>
      </c>
      <c r="O4" s="101" t="str">
        <f>IFERROR(VLOOKUP($M4,Liste!$S$7:$V$70,COLUMN()-12,0),"")</f>
        <v/>
      </c>
      <c r="P4" s="101" t="str">
        <f>IFERROR(VLOOKUP($M4,Liste!$S$7:$V$70,COLUMN()-12,0),"")</f>
        <v/>
      </c>
      <c r="Q4" s="106"/>
      <c r="R4" s="91"/>
      <c r="S4" s="106"/>
      <c r="T4" s="101" t="str">
        <f>IFERROR(VLOOKUP($W4,Liste!$S$7:$V$70,COLUMN()-18,0),"")</f>
        <v/>
      </c>
      <c r="U4" s="101" t="str">
        <f>IFERROR(VLOOKUP($W4,Liste!$S$7:$V$70,COLUMN()-18,0),"")</f>
        <v/>
      </c>
      <c r="V4" s="101" t="str">
        <f>IFERROR(VLOOKUP($W4,Liste!$S$7:$V$70,COLUMN()-18,0),"")</f>
        <v/>
      </c>
      <c r="W4" s="95" t="str">
        <f>Liste!AO24</f>
        <v/>
      </c>
    </row>
    <row r="5" spans="1:27" ht="30" customHeight="1" thickTop="1" thickBot="1">
      <c r="A5" s="95" t="str">
        <f>Liste!AM9</f>
        <v/>
      </c>
      <c r="B5" s="30" t="str">
        <f>IFERROR(VLOOKUP($A5,Liste!$S$7:$V$70,COLUMN(),0),"")</f>
        <v/>
      </c>
      <c r="C5" s="30" t="str">
        <f>IFERROR(VLOOKUP($A5,Liste!$S$7:$V$70,COLUMN(),0),"")</f>
        <v/>
      </c>
      <c r="D5" s="30" t="str">
        <f>IFERROR(VLOOKUP($A5,Liste!$S$7:$V$70,COLUMN(),0),"")</f>
        <v/>
      </c>
      <c r="E5" s="103"/>
      <c r="F5" s="91"/>
      <c r="G5" s="103"/>
      <c r="H5" s="30" t="str">
        <f>IFERROR(VLOOKUP($K5,Liste!$S$7:$V$70,COLUMN()-6,0),"")</f>
        <v/>
      </c>
      <c r="I5" s="30" t="str">
        <f>IFERROR(VLOOKUP($K5,Liste!$S$7:$V$70,COLUMN()-6,0),"")</f>
        <v/>
      </c>
      <c r="J5" s="30" t="str">
        <f>IFERROR(VLOOKUP($K5,Liste!$S$7:$V$70,COLUMN()-6,0),"")</f>
        <v/>
      </c>
      <c r="K5" s="95" t="str">
        <f>Liste!AO9</f>
        <v/>
      </c>
      <c r="L5" s="34"/>
      <c r="M5" s="95" t="str">
        <f>Liste!AM25</f>
        <v/>
      </c>
      <c r="N5" s="30" t="str">
        <f>IFERROR(VLOOKUP($M5,Liste!$S$7:$V$70,COLUMN()-12,0),"")</f>
        <v/>
      </c>
      <c r="O5" s="30" t="str">
        <f>IFERROR(VLOOKUP($M5,Liste!$S$7:$V$70,COLUMN()-12,0),"")</f>
        <v/>
      </c>
      <c r="P5" s="30" t="str">
        <f>IFERROR(VLOOKUP($M5,Liste!$S$7:$V$70,COLUMN()-12,0),"")</f>
        <v/>
      </c>
      <c r="Q5" s="103"/>
      <c r="R5" s="91"/>
      <c r="S5" s="103"/>
      <c r="T5" s="30" t="str">
        <f>IFERROR(VLOOKUP($W5,Liste!$S$7:$V$70,COLUMN()-18,0),"")</f>
        <v/>
      </c>
      <c r="U5" s="30" t="str">
        <f>IFERROR(VLOOKUP($W5,Liste!$S$7:$V$70,COLUMN()-18,0),"")</f>
        <v/>
      </c>
      <c r="V5" s="30" t="str">
        <f>IFERROR(VLOOKUP($W5,Liste!$S$7:$V$70,COLUMN()-18,0),"")</f>
        <v/>
      </c>
      <c r="W5" s="95" t="str">
        <f>Liste!AO25</f>
        <v/>
      </c>
    </row>
    <row r="6" spans="1:27" ht="30" customHeight="1" thickTop="1" thickBot="1">
      <c r="A6" s="95" t="str">
        <f>Liste!AM10</f>
        <v/>
      </c>
      <c r="B6" s="99" t="str">
        <f>IFERROR(VLOOKUP($A6,Liste!$S$7:$V$70,COLUMN(),0),"")</f>
        <v/>
      </c>
      <c r="C6" s="99" t="str">
        <f>IFERROR(VLOOKUP($A6,Liste!$S$7:$V$70,COLUMN(),0),"")</f>
        <v/>
      </c>
      <c r="D6" s="99" t="str">
        <f>IFERROR(VLOOKUP($A6,Liste!$S$7:$V$70,COLUMN(),0),"")</f>
        <v/>
      </c>
      <c r="E6" s="104"/>
      <c r="F6" s="91"/>
      <c r="G6" s="104"/>
      <c r="H6" s="99" t="str">
        <f>IFERROR(VLOOKUP($K6,Liste!$S$7:$V$70,COLUMN()-6,0),"")</f>
        <v/>
      </c>
      <c r="I6" s="99" t="str">
        <f>IFERROR(VLOOKUP($K6,Liste!$S$7:$V$70,COLUMN()-6,0),"")</f>
        <v/>
      </c>
      <c r="J6" s="99" t="str">
        <f>IFERROR(VLOOKUP($K6,Liste!$S$7:$V$70,COLUMN()-6,0),"")</f>
        <v/>
      </c>
      <c r="K6" s="95" t="str">
        <f>Liste!AO10</f>
        <v/>
      </c>
      <c r="L6" s="34"/>
      <c r="M6" s="95" t="str">
        <f>Liste!AM26</f>
        <v/>
      </c>
      <c r="N6" s="101" t="str">
        <f>IFERROR(VLOOKUP($M6,Liste!$S$7:$V$70,COLUMN()-12,0),"")</f>
        <v/>
      </c>
      <c r="O6" s="101" t="str">
        <f>IFERROR(VLOOKUP($M6,Liste!$S$7:$V$70,COLUMN()-12,0),"")</f>
        <v/>
      </c>
      <c r="P6" s="101" t="str">
        <f>IFERROR(VLOOKUP($M6,Liste!$S$7:$V$70,COLUMN()-12,0),"")</f>
        <v/>
      </c>
      <c r="Q6" s="106"/>
      <c r="R6" s="91"/>
      <c r="S6" s="106"/>
      <c r="T6" s="101" t="str">
        <f>IFERROR(VLOOKUP($W6,Liste!$S$7:$V$70,COLUMN()-18,0),"")</f>
        <v/>
      </c>
      <c r="U6" s="101" t="str">
        <f>IFERROR(VLOOKUP($W6,Liste!$S$7:$V$70,COLUMN()-18,0),"")</f>
        <v/>
      </c>
      <c r="V6" s="101" t="str">
        <f>IFERROR(VLOOKUP($W6,Liste!$S$7:$V$70,COLUMN()-18,0),"")</f>
        <v/>
      </c>
      <c r="W6" s="95" t="str">
        <f>Liste!AO26</f>
        <v/>
      </c>
    </row>
    <row r="7" spans="1:27" ht="30" customHeight="1" thickTop="1" thickBot="1">
      <c r="A7" s="95" t="str">
        <f>Liste!AM11</f>
        <v/>
      </c>
      <c r="B7" s="30" t="str">
        <f>IFERROR(VLOOKUP($A7,Liste!$S$7:$V$70,COLUMN(),0),"")</f>
        <v/>
      </c>
      <c r="C7" s="30" t="str">
        <f>IFERROR(VLOOKUP($A7,Liste!$S$7:$V$70,COLUMN(),0),"")</f>
        <v/>
      </c>
      <c r="D7" s="30" t="str">
        <f>IFERROR(VLOOKUP($A7,Liste!$S$7:$V$70,COLUMN(),0),"")</f>
        <v/>
      </c>
      <c r="E7" s="103"/>
      <c r="F7" s="91"/>
      <c r="G7" s="103"/>
      <c r="H7" s="30" t="str">
        <f>IFERROR(VLOOKUP($K7,Liste!$S$7:$V$70,COLUMN()-6,0),"")</f>
        <v/>
      </c>
      <c r="I7" s="30" t="str">
        <f>IFERROR(VLOOKUP($K7,Liste!$S$7:$V$70,COLUMN()-6,0),"")</f>
        <v/>
      </c>
      <c r="J7" s="30" t="str">
        <f>IFERROR(VLOOKUP($K7,Liste!$S$7:$V$70,COLUMN()-6,0),"")</f>
        <v/>
      </c>
      <c r="K7" s="95" t="str">
        <f>Liste!AO11</f>
        <v/>
      </c>
      <c r="L7" s="34"/>
      <c r="M7" s="95" t="str">
        <f>Liste!AM27</f>
        <v/>
      </c>
      <c r="N7" s="30" t="str">
        <f>IFERROR(VLOOKUP($M7,Liste!$S$7:$V$70,COLUMN()-12,0),"")</f>
        <v/>
      </c>
      <c r="O7" s="30" t="str">
        <f>IFERROR(VLOOKUP($M7,Liste!$S$7:$V$70,COLUMN()-12,0),"")</f>
        <v/>
      </c>
      <c r="P7" s="30" t="str">
        <f>IFERROR(VLOOKUP($M7,Liste!$S$7:$V$70,COLUMN()-12,0),"")</f>
        <v/>
      </c>
      <c r="Q7" s="103"/>
      <c r="R7" s="91"/>
      <c r="S7" s="103"/>
      <c r="T7" s="30" t="str">
        <f>IFERROR(VLOOKUP($W7,Liste!$S$7:$V$70,COLUMN()-18,0),"")</f>
        <v/>
      </c>
      <c r="U7" s="30" t="str">
        <f>IFERROR(VLOOKUP($W7,Liste!$S$7:$V$70,COLUMN()-18,0),"")</f>
        <v/>
      </c>
      <c r="V7" s="30" t="str">
        <f>IFERROR(VLOOKUP($W7,Liste!$S$7:$V$70,COLUMN()-18,0),"")</f>
        <v/>
      </c>
      <c r="W7" s="95" t="str">
        <f>Liste!AO27</f>
        <v/>
      </c>
    </row>
    <row r="8" spans="1:27" ht="30" customHeight="1" thickTop="1" thickBot="1">
      <c r="A8" s="95" t="str">
        <f>Liste!AM12</f>
        <v/>
      </c>
      <c r="B8" s="99" t="str">
        <f>IFERROR(VLOOKUP($A8,Liste!$S$7:$V$70,COLUMN(),0),"")</f>
        <v/>
      </c>
      <c r="C8" s="99" t="str">
        <f>IFERROR(VLOOKUP($A8,Liste!$S$7:$V$70,COLUMN(),0),"")</f>
        <v/>
      </c>
      <c r="D8" s="99" t="str">
        <f>IFERROR(VLOOKUP($A8,Liste!$S$7:$V$70,COLUMN(),0),"")</f>
        <v/>
      </c>
      <c r="E8" s="104"/>
      <c r="F8" s="91"/>
      <c r="G8" s="104"/>
      <c r="H8" s="99" t="str">
        <f>IFERROR(VLOOKUP($K8,Liste!$S$7:$V$70,COLUMN()-6,0),"")</f>
        <v/>
      </c>
      <c r="I8" s="99" t="str">
        <f>IFERROR(VLOOKUP($K8,Liste!$S$7:$V$70,COLUMN()-6,0),"")</f>
        <v/>
      </c>
      <c r="J8" s="99" t="str">
        <f>IFERROR(VLOOKUP($K8,Liste!$S$7:$V$70,COLUMN()-6,0),"")</f>
        <v/>
      </c>
      <c r="K8" s="95" t="str">
        <f>Liste!AO12</f>
        <v/>
      </c>
      <c r="L8" s="34"/>
      <c r="M8" s="95" t="str">
        <f>Liste!AM28</f>
        <v/>
      </c>
      <c r="N8" s="101" t="str">
        <f>IFERROR(VLOOKUP($M8,Liste!$S$7:$V$70,COLUMN()-12,0),"")</f>
        <v/>
      </c>
      <c r="O8" s="101" t="str">
        <f>IFERROR(VLOOKUP($M8,Liste!$S$7:$V$70,COLUMN()-12,0),"")</f>
        <v/>
      </c>
      <c r="P8" s="101" t="str">
        <f>IFERROR(VLOOKUP($M8,Liste!$S$7:$V$70,COLUMN()-12,0),"")</f>
        <v/>
      </c>
      <c r="Q8" s="106"/>
      <c r="R8" s="91"/>
      <c r="S8" s="106"/>
      <c r="T8" s="101" t="str">
        <f>IFERROR(VLOOKUP($W8,Liste!$S$7:$V$70,COLUMN()-18,0),"")</f>
        <v/>
      </c>
      <c r="U8" s="101" t="str">
        <f>IFERROR(VLOOKUP($W8,Liste!$S$7:$V$70,COLUMN()-18,0),"")</f>
        <v/>
      </c>
      <c r="V8" s="101" t="str">
        <f>IFERROR(VLOOKUP($W8,Liste!$S$7:$V$70,COLUMN()-18,0),"")</f>
        <v/>
      </c>
      <c r="W8" s="95" t="str">
        <f>Liste!AO28</f>
        <v/>
      </c>
    </row>
    <row r="9" spans="1:27" ht="30" customHeight="1" thickTop="1" thickBot="1">
      <c r="A9" s="95" t="str">
        <f>Liste!AM13</f>
        <v/>
      </c>
      <c r="B9" s="30" t="str">
        <f>IFERROR(VLOOKUP($A9,Liste!$S$7:$V$70,COLUMN(),0),"")</f>
        <v/>
      </c>
      <c r="C9" s="30" t="str">
        <f>IFERROR(VLOOKUP($A9,Liste!$S$7:$V$70,COLUMN(),0),"")</f>
        <v/>
      </c>
      <c r="D9" s="30" t="str">
        <f>IFERROR(VLOOKUP($A9,Liste!$S$7:$V$70,COLUMN(),0),"")</f>
        <v/>
      </c>
      <c r="E9" s="103"/>
      <c r="F9" s="91"/>
      <c r="G9" s="103"/>
      <c r="H9" s="30" t="str">
        <f>IFERROR(VLOOKUP($K9,Liste!$S$7:$V$70,COLUMN()-6,0),"")</f>
        <v/>
      </c>
      <c r="I9" s="30" t="str">
        <f>IFERROR(VLOOKUP($K9,Liste!$S$7:$V$70,COLUMN()-6,0),"")</f>
        <v/>
      </c>
      <c r="J9" s="30" t="str">
        <f>IFERROR(VLOOKUP($K9,Liste!$S$7:$V$70,COLUMN()-6,0),"")</f>
        <v/>
      </c>
      <c r="K9" s="95" t="str">
        <f>Liste!AO13</f>
        <v/>
      </c>
      <c r="L9" s="34"/>
      <c r="M9" s="95" t="str">
        <f>Liste!AM29</f>
        <v/>
      </c>
      <c r="N9" s="30" t="str">
        <f>IFERROR(VLOOKUP($M9,Liste!$S$7:$V$70,COLUMN()-12,0),"")</f>
        <v/>
      </c>
      <c r="O9" s="30" t="str">
        <f>IFERROR(VLOOKUP($M9,Liste!$S$7:$V$70,COLUMN()-12,0),"")</f>
        <v/>
      </c>
      <c r="P9" s="30" t="str">
        <f>IFERROR(VLOOKUP($M9,Liste!$S$7:$V$70,COLUMN()-12,0),"")</f>
        <v/>
      </c>
      <c r="Q9" s="103"/>
      <c r="R9" s="91"/>
      <c r="S9" s="103"/>
      <c r="T9" s="30" t="str">
        <f>IFERROR(VLOOKUP($W9,Liste!$S$7:$V$70,COLUMN()-18,0),"")</f>
        <v/>
      </c>
      <c r="U9" s="30" t="str">
        <f>IFERROR(VLOOKUP($W9,Liste!$S$7:$V$70,COLUMN()-18,0),"")</f>
        <v/>
      </c>
      <c r="V9" s="30" t="str">
        <f>IFERROR(VLOOKUP($W9,Liste!$S$7:$V$70,COLUMN()-18,0),"")</f>
        <v/>
      </c>
      <c r="W9" s="95" t="str">
        <f>Liste!AO29</f>
        <v/>
      </c>
    </row>
    <row r="10" spans="1:27" ht="30" customHeight="1" thickTop="1" thickBot="1">
      <c r="A10" s="95" t="str">
        <f>Liste!AM14</f>
        <v/>
      </c>
      <c r="B10" s="99" t="str">
        <f>IFERROR(VLOOKUP($A10,Liste!$S$7:$V$70,COLUMN(),0),"")</f>
        <v/>
      </c>
      <c r="C10" s="99" t="str">
        <f>IFERROR(VLOOKUP($A10,Liste!$S$7:$V$70,COLUMN(),0),"")</f>
        <v/>
      </c>
      <c r="D10" s="99" t="str">
        <f>IFERROR(VLOOKUP($A10,Liste!$S$7:$V$70,COLUMN(),0),"")</f>
        <v/>
      </c>
      <c r="E10" s="104"/>
      <c r="F10" s="31"/>
      <c r="G10" s="104"/>
      <c r="H10" s="99" t="str">
        <f>IFERROR(VLOOKUP($K10,Liste!$S$7:$V$70,COLUMN()-6,0),"")</f>
        <v/>
      </c>
      <c r="I10" s="99" t="str">
        <f>IFERROR(VLOOKUP($K10,Liste!$S$7:$V$70,COLUMN()-6,0),"")</f>
        <v/>
      </c>
      <c r="J10" s="99" t="str">
        <f>IFERROR(VLOOKUP($K10,Liste!$S$7:$V$70,COLUMN()-6,0),"")</f>
        <v/>
      </c>
      <c r="K10" s="95" t="str">
        <f>Liste!AO14</f>
        <v/>
      </c>
      <c r="L10" s="34"/>
      <c r="M10" s="95" t="str">
        <f>Liste!AM30</f>
        <v/>
      </c>
      <c r="N10" s="101" t="str">
        <f>IFERROR(VLOOKUP($M10,Liste!$S$7:$V$70,COLUMN()-12,0),"")</f>
        <v/>
      </c>
      <c r="O10" s="101" t="str">
        <f>IFERROR(VLOOKUP($M10,Liste!$S$7:$V$70,COLUMN()-12,0),"")</f>
        <v/>
      </c>
      <c r="P10" s="101" t="str">
        <f>IFERROR(VLOOKUP($M10,Liste!$S$7:$V$70,COLUMN()-12,0),"")</f>
        <v/>
      </c>
      <c r="Q10" s="106"/>
      <c r="R10" s="91"/>
      <c r="S10" s="106"/>
      <c r="T10" s="101" t="str">
        <f>IFERROR(VLOOKUP($W10,Liste!$S$7:$V$70,COLUMN()-18,0),"")</f>
        <v/>
      </c>
      <c r="U10" s="101" t="str">
        <f>IFERROR(VLOOKUP($W10,Liste!$S$7:$V$70,COLUMN()-18,0),"")</f>
        <v/>
      </c>
      <c r="V10" s="101" t="str">
        <f>IFERROR(VLOOKUP($W10,Liste!$S$7:$V$70,COLUMN()-18,0),"")</f>
        <v/>
      </c>
      <c r="W10" s="95" t="str">
        <f>Liste!AO30</f>
        <v/>
      </c>
    </row>
    <row r="11" spans="1:27" s="32" customFormat="1" ht="30" customHeight="1" thickTop="1" thickBot="1">
      <c r="A11" s="190" t="s">
        <v>19</v>
      </c>
      <c r="B11" s="188"/>
      <c r="C11" s="188"/>
      <c r="D11" s="194"/>
      <c r="E11" s="98" t="s">
        <v>20</v>
      </c>
      <c r="F11" s="31"/>
      <c r="G11" s="98" t="s">
        <v>21</v>
      </c>
      <c r="H11" s="190" t="s">
        <v>19</v>
      </c>
      <c r="I11" s="188"/>
      <c r="J11" s="188"/>
      <c r="K11" s="194"/>
      <c r="L11" s="34"/>
      <c r="M11" s="190" t="s">
        <v>19</v>
      </c>
      <c r="N11" s="188"/>
      <c r="O11" s="188"/>
      <c r="P11" s="189"/>
      <c r="Q11" s="96" t="s">
        <v>20</v>
      </c>
      <c r="R11" s="29"/>
      <c r="S11" s="97" t="s">
        <v>21</v>
      </c>
      <c r="T11" s="187" t="s">
        <v>19</v>
      </c>
      <c r="U11" s="188"/>
      <c r="V11" s="188"/>
      <c r="W11" s="189"/>
      <c r="X11" s="28"/>
    </row>
    <row r="12" spans="1:27" ht="30" customHeight="1" thickTop="1" thickBot="1">
      <c r="A12" s="95" t="str">
        <f>Liste!AM15</f>
        <v/>
      </c>
      <c r="B12" s="30" t="str">
        <f>IFERROR(VLOOKUP($A12,Liste!$S$7:$V$70,COLUMN(),0),"")</f>
        <v/>
      </c>
      <c r="C12" s="30" t="str">
        <f>IFERROR(VLOOKUP($A12,Liste!$S$7:$V$70,COLUMN(),0),"")</f>
        <v/>
      </c>
      <c r="D12" s="30" t="str">
        <f>IFERROR(VLOOKUP($A12,Liste!$S$7:$V$70,COLUMN(),0),"")</f>
        <v/>
      </c>
      <c r="E12" s="103"/>
      <c r="F12" s="91"/>
      <c r="G12" s="103"/>
      <c r="H12" s="30" t="str">
        <f>IFERROR(VLOOKUP($K12,Liste!$S$7:$V$70,COLUMN()-6,0),"")</f>
        <v/>
      </c>
      <c r="I12" s="30" t="str">
        <f>IFERROR(VLOOKUP($K12,Liste!$S$7:$V$70,COLUMN()-6,0),"")</f>
        <v/>
      </c>
      <c r="J12" s="30" t="str">
        <f>IFERROR(VLOOKUP($K12,Liste!$S$7:$V$70,COLUMN()-6,0),"")</f>
        <v/>
      </c>
      <c r="K12" s="95" t="str">
        <f>Liste!AO15</f>
        <v/>
      </c>
      <c r="L12" s="34"/>
      <c r="M12" s="95" t="str">
        <f>Liste!AM31</f>
        <v/>
      </c>
      <c r="N12" s="30" t="str">
        <f>IFERROR(VLOOKUP($M12,Liste!$S$7:$V$70,COLUMN()-12,0),"")</f>
        <v/>
      </c>
      <c r="O12" s="30" t="str">
        <f>IFERROR(VLOOKUP($M12,Liste!$S$7:$V$70,COLUMN()-12,0),"")</f>
        <v/>
      </c>
      <c r="P12" s="30" t="str">
        <f>IFERROR(VLOOKUP($M12,Liste!$S$7:$V$70,COLUMN()-12,0),"")</f>
        <v/>
      </c>
      <c r="Q12" s="103"/>
      <c r="R12" s="91"/>
      <c r="S12" s="103"/>
      <c r="T12" s="30" t="str">
        <f>IFERROR(VLOOKUP($W12,Liste!$S$7:$V$70,COLUMN()-18,0),"")</f>
        <v/>
      </c>
      <c r="U12" s="30" t="str">
        <f>IFERROR(VLOOKUP($W12,Liste!$S$7:$V$70,COLUMN()-18,0),"")</f>
        <v/>
      </c>
      <c r="V12" s="30" t="str">
        <f>IFERROR(VLOOKUP($W12,Liste!$S$7:$V$70,COLUMN()-18,0),"")</f>
        <v/>
      </c>
      <c r="W12" s="95" t="str">
        <f>Liste!AO31</f>
        <v/>
      </c>
    </row>
    <row r="13" spans="1:27" ht="30" customHeight="1" thickTop="1" thickBot="1">
      <c r="A13" s="95" t="str">
        <f>Liste!AM16</f>
        <v/>
      </c>
      <c r="B13" s="100" t="str">
        <f>IFERROR(VLOOKUP($A13,Liste!$S$7:$V$70,COLUMN(),0),"")</f>
        <v/>
      </c>
      <c r="C13" s="100" t="str">
        <f>IFERROR(VLOOKUP($A13,Liste!$S$7:$V$70,COLUMN(),0),"")</f>
        <v/>
      </c>
      <c r="D13" s="100" t="str">
        <f>IFERROR(VLOOKUP($A13,Liste!$S$7:$V$70,COLUMN(),0),"")</f>
        <v/>
      </c>
      <c r="E13" s="105"/>
      <c r="F13" s="91"/>
      <c r="G13" s="105"/>
      <c r="H13" s="100" t="str">
        <f>IFERROR(VLOOKUP($K13,Liste!$S$7:$V$70,COLUMN()-6,0),"")</f>
        <v/>
      </c>
      <c r="I13" s="100" t="str">
        <f>IFERROR(VLOOKUP($K13,Liste!$S$7:$V$70,COLUMN()-6,0),"")</f>
        <v/>
      </c>
      <c r="J13" s="100" t="str">
        <f>IFERROR(VLOOKUP($K13,Liste!$S$7:$V$70,COLUMN()-6,0),"")</f>
        <v/>
      </c>
      <c r="K13" s="95" t="str">
        <f>Liste!AO16</f>
        <v/>
      </c>
      <c r="L13" s="34"/>
      <c r="M13" s="95" t="str">
        <f>Liste!AM32</f>
        <v/>
      </c>
      <c r="N13" s="102" t="str">
        <f>IFERROR(VLOOKUP($M13,Liste!$S$7:$V$70,COLUMN()-12,0),"")</f>
        <v/>
      </c>
      <c r="O13" s="102" t="str">
        <f>IFERROR(VLOOKUP($M13,Liste!$S$7:$V$70,COLUMN()-12,0),"")</f>
        <v/>
      </c>
      <c r="P13" s="102" t="str">
        <f>IFERROR(VLOOKUP($M13,Liste!$S$7:$V$70,COLUMN()-12,0),"")</f>
        <v/>
      </c>
      <c r="Q13" s="107"/>
      <c r="R13" s="91"/>
      <c r="S13" s="107"/>
      <c r="T13" s="102" t="str">
        <f>IFERROR(VLOOKUP($W13,Liste!$S$7:$V$70,COLUMN()-18,0),"")</f>
        <v/>
      </c>
      <c r="U13" s="102" t="str">
        <f>IFERROR(VLOOKUP($W13,Liste!$S$7:$V$70,COLUMN()-18,0),"")</f>
        <v/>
      </c>
      <c r="V13" s="102" t="str">
        <f>IFERROR(VLOOKUP($W13,Liste!$S$7:$V$70,COLUMN()-18,0),"")</f>
        <v/>
      </c>
      <c r="W13" s="95" t="str">
        <f>Liste!AO32</f>
        <v/>
      </c>
    </row>
    <row r="14" spans="1:27" ht="30" customHeight="1" thickTop="1" thickBot="1">
      <c r="A14" s="95" t="str">
        <f>Liste!AM17</f>
        <v/>
      </c>
      <c r="B14" s="30" t="str">
        <f>IFERROR(VLOOKUP($A14,Liste!$S$7:$V$70,COLUMN(),0),"")</f>
        <v/>
      </c>
      <c r="C14" s="30" t="str">
        <f>IFERROR(VLOOKUP($A14,Liste!$S$7:$V$70,COLUMN(),0),"")</f>
        <v/>
      </c>
      <c r="D14" s="30" t="str">
        <f>IFERROR(VLOOKUP($A14,Liste!$S$7:$V$70,COLUMN(),0),"")</f>
        <v/>
      </c>
      <c r="E14" s="103"/>
      <c r="F14" s="91"/>
      <c r="G14" s="103"/>
      <c r="H14" s="30" t="str">
        <f>IFERROR(VLOOKUP($K14,Liste!$S$7:$V$70,COLUMN()-6,0),"")</f>
        <v/>
      </c>
      <c r="I14" s="30" t="str">
        <f>IFERROR(VLOOKUP($K14,Liste!$S$7:$V$70,COLUMN()-6,0),"")</f>
        <v/>
      </c>
      <c r="J14" s="30" t="str">
        <f>IFERROR(VLOOKUP($K14,Liste!$S$7:$V$70,COLUMN()-6,0),"")</f>
        <v/>
      </c>
      <c r="K14" s="95" t="str">
        <f>Liste!AO17</f>
        <v/>
      </c>
      <c r="L14" s="34"/>
      <c r="M14" s="95" t="str">
        <f>Liste!AM33</f>
        <v/>
      </c>
      <c r="N14" s="30" t="str">
        <f>IFERROR(VLOOKUP($M14,Liste!$S$7:$V$70,COLUMN()-12,0),"")</f>
        <v/>
      </c>
      <c r="O14" s="30" t="str">
        <f>IFERROR(VLOOKUP($M14,Liste!$S$7:$V$70,COLUMN()-12,0),"")</f>
        <v/>
      </c>
      <c r="P14" s="30" t="str">
        <f>IFERROR(VLOOKUP($M14,Liste!$S$7:$V$70,COLUMN()-12,0),"")</f>
        <v/>
      </c>
      <c r="Q14" s="103"/>
      <c r="R14" s="91"/>
      <c r="S14" s="103"/>
      <c r="T14" s="30" t="str">
        <f>IFERROR(VLOOKUP($W14,Liste!$S$7:$V$70,COLUMN()-18,0),"")</f>
        <v/>
      </c>
      <c r="U14" s="30" t="str">
        <f>IFERROR(VLOOKUP($W14,Liste!$S$7:$V$70,COLUMN()-18,0),"")</f>
        <v/>
      </c>
      <c r="V14" s="30" t="str">
        <f>IFERROR(VLOOKUP($W14,Liste!$S$7:$V$70,COLUMN()-18,0),"")</f>
        <v/>
      </c>
      <c r="W14" s="95" t="str">
        <f>Liste!AO33</f>
        <v/>
      </c>
    </row>
    <row r="15" spans="1:27" ht="30" customHeight="1" thickTop="1" thickBot="1">
      <c r="A15" s="95" t="str">
        <f>Liste!AM18</f>
        <v/>
      </c>
      <c r="B15" s="100" t="str">
        <f>IFERROR(VLOOKUP($A15,Liste!$S$7:$V$70,COLUMN(),0),"")</f>
        <v/>
      </c>
      <c r="C15" s="100" t="str">
        <f>IFERROR(VLOOKUP($A15,Liste!$S$7:$V$70,COLUMN(),0),"")</f>
        <v/>
      </c>
      <c r="D15" s="100" t="str">
        <f>IFERROR(VLOOKUP($A15,Liste!$S$7:$V$70,COLUMN(),0),"")</f>
        <v/>
      </c>
      <c r="E15" s="105"/>
      <c r="F15" s="91"/>
      <c r="G15" s="105"/>
      <c r="H15" s="100" t="str">
        <f>IFERROR(VLOOKUP($K15,Liste!$S$7:$V$70,COLUMN()-6,0),"")</f>
        <v/>
      </c>
      <c r="I15" s="100" t="str">
        <f>IFERROR(VLOOKUP($K15,Liste!$S$7:$V$70,COLUMN()-6,0),"")</f>
        <v/>
      </c>
      <c r="J15" s="100" t="str">
        <f>IFERROR(VLOOKUP($K15,Liste!$S$7:$V$70,COLUMN()-6,0),"")</f>
        <v/>
      </c>
      <c r="K15" s="95" t="str">
        <f>Liste!AO18</f>
        <v/>
      </c>
      <c r="L15" s="34"/>
      <c r="M15" s="95" t="str">
        <f>Liste!AM34</f>
        <v/>
      </c>
      <c r="N15" s="102" t="str">
        <f>IFERROR(VLOOKUP($M15,Liste!$S$7:$V$70,COLUMN()-12,0),"")</f>
        <v/>
      </c>
      <c r="O15" s="102" t="str">
        <f>IFERROR(VLOOKUP($M15,Liste!$S$7:$V$70,COLUMN()-12,0),"")</f>
        <v/>
      </c>
      <c r="P15" s="102" t="str">
        <f>IFERROR(VLOOKUP($M15,Liste!$S$7:$V$70,COLUMN()-12,0),"")</f>
        <v/>
      </c>
      <c r="Q15" s="107"/>
      <c r="R15" s="91"/>
      <c r="S15" s="107"/>
      <c r="T15" s="102" t="str">
        <f>IFERROR(VLOOKUP($W15,Liste!$S$7:$V$70,COLUMN()-18,0),"")</f>
        <v/>
      </c>
      <c r="U15" s="102" t="str">
        <f>IFERROR(VLOOKUP($W15,Liste!$S$7:$V$70,COLUMN()-18,0),"")</f>
        <v/>
      </c>
      <c r="V15" s="102" t="str">
        <f>IFERROR(VLOOKUP($W15,Liste!$S$7:$V$70,COLUMN()-18,0),"")</f>
        <v/>
      </c>
      <c r="W15" s="95" t="str">
        <f>Liste!AO34</f>
        <v/>
      </c>
    </row>
    <row r="16" spans="1:27" ht="30" customHeight="1" thickTop="1" thickBot="1">
      <c r="A16" s="95" t="str">
        <f>Liste!AM19</f>
        <v/>
      </c>
      <c r="B16" s="30" t="str">
        <f>IFERROR(VLOOKUP($A16,Liste!$S$7:$V$70,COLUMN(),0),"")</f>
        <v/>
      </c>
      <c r="C16" s="30" t="str">
        <f>IFERROR(VLOOKUP($A16,Liste!$S$7:$V$70,COLUMN(),0),"")</f>
        <v/>
      </c>
      <c r="D16" s="30" t="str">
        <f>IFERROR(VLOOKUP($A16,Liste!$S$7:$V$70,COLUMN(),0),"")</f>
        <v/>
      </c>
      <c r="E16" s="103"/>
      <c r="F16" s="91"/>
      <c r="G16" s="103"/>
      <c r="H16" s="30" t="str">
        <f>IFERROR(VLOOKUP($K16,Liste!$S$7:$V$70,COLUMN()-6,0),"")</f>
        <v/>
      </c>
      <c r="I16" s="30" t="str">
        <f>IFERROR(VLOOKUP($K16,Liste!$S$7:$V$70,COLUMN()-6,0),"")</f>
        <v/>
      </c>
      <c r="J16" s="30" t="str">
        <f>IFERROR(VLOOKUP($K16,Liste!$S$7:$V$70,COLUMN()-6,0),"")</f>
        <v/>
      </c>
      <c r="K16" s="95" t="str">
        <f>Liste!AO19</f>
        <v/>
      </c>
      <c r="L16" s="34"/>
      <c r="M16" s="95" t="str">
        <f>Liste!AM35</f>
        <v/>
      </c>
      <c r="N16" s="30" t="str">
        <f>IFERROR(VLOOKUP($M16,Liste!$S$7:$V$70,COLUMN()-12,0),"")</f>
        <v/>
      </c>
      <c r="O16" s="30" t="str">
        <f>IFERROR(VLOOKUP($M16,Liste!$S$7:$V$70,COLUMN()-12,0),"")</f>
        <v/>
      </c>
      <c r="P16" s="30" t="str">
        <f>IFERROR(VLOOKUP($M16,Liste!$S$7:$V$70,COLUMN()-12,0),"")</f>
        <v/>
      </c>
      <c r="Q16" s="103"/>
      <c r="R16" s="91"/>
      <c r="S16" s="103"/>
      <c r="T16" s="30" t="str">
        <f>IFERROR(VLOOKUP($W16,Liste!$S$7:$V$70,COLUMN()-18,0),"")</f>
        <v/>
      </c>
      <c r="U16" s="30" t="str">
        <f>IFERROR(VLOOKUP($W16,Liste!$S$7:$V$70,COLUMN()-18,0),"")</f>
        <v/>
      </c>
      <c r="V16" s="30" t="str">
        <f>IFERROR(VLOOKUP($W16,Liste!$S$7:$V$70,COLUMN()-18,0),"")</f>
        <v/>
      </c>
      <c r="W16" s="95" t="str">
        <f>Liste!AO35</f>
        <v/>
      </c>
    </row>
    <row r="17" spans="1:23" ht="30" customHeight="1" thickTop="1" thickBot="1">
      <c r="A17" s="95" t="str">
        <f>Liste!AM20</f>
        <v/>
      </c>
      <c r="B17" s="100" t="str">
        <f>IFERROR(VLOOKUP($A17,Liste!$S$7:$V$70,COLUMN(),0),"")</f>
        <v/>
      </c>
      <c r="C17" s="100" t="str">
        <f>IFERROR(VLOOKUP($A17,Liste!$S$7:$V$70,COLUMN(),0),"")</f>
        <v/>
      </c>
      <c r="D17" s="100" t="str">
        <f>IFERROR(VLOOKUP($A17,Liste!$S$7:$V$70,COLUMN(),0),"")</f>
        <v/>
      </c>
      <c r="E17" s="105"/>
      <c r="F17" s="91"/>
      <c r="G17" s="105"/>
      <c r="H17" s="100" t="str">
        <f>IFERROR(VLOOKUP($K17,Liste!$S$7:$V$70,COLUMN()-6,0),"")</f>
        <v/>
      </c>
      <c r="I17" s="100" t="str">
        <f>IFERROR(VLOOKUP($K17,Liste!$S$7:$V$70,COLUMN()-6,0),"")</f>
        <v/>
      </c>
      <c r="J17" s="100" t="str">
        <f>IFERROR(VLOOKUP($K17,Liste!$S$7:$V$70,COLUMN()-6,0),"")</f>
        <v/>
      </c>
      <c r="K17" s="95" t="str">
        <f>Liste!AO20</f>
        <v/>
      </c>
      <c r="L17" s="34"/>
      <c r="M17" s="95" t="str">
        <f>Liste!AM36</f>
        <v/>
      </c>
      <c r="N17" s="102" t="str">
        <f>IFERROR(VLOOKUP($M17,Liste!$S$7:$V$70,COLUMN()-12,0),"")</f>
        <v/>
      </c>
      <c r="O17" s="102" t="str">
        <f>IFERROR(VLOOKUP($M17,Liste!$S$7:$V$70,COLUMN()-12,0),"")</f>
        <v/>
      </c>
      <c r="P17" s="102" t="str">
        <f>IFERROR(VLOOKUP($M17,Liste!$S$7:$V$70,COLUMN()-12,0),"")</f>
        <v/>
      </c>
      <c r="Q17" s="107"/>
      <c r="R17" s="91"/>
      <c r="S17" s="107"/>
      <c r="T17" s="102" t="str">
        <f>IFERROR(VLOOKUP($W17,Liste!$S$7:$V$70,COLUMN()-18,0),"")</f>
        <v/>
      </c>
      <c r="U17" s="102" t="str">
        <f>IFERROR(VLOOKUP($W17,Liste!$S$7:$V$70,COLUMN()-18,0),"")</f>
        <v/>
      </c>
      <c r="V17" s="102" t="str">
        <f>IFERROR(VLOOKUP($W17,Liste!$S$7:$V$70,COLUMN()-18,0),"")</f>
        <v/>
      </c>
      <c r="W17" s="95" t="str">
        <f>Liste!AO36</f>
        <v/>
      </c>
    </row>
    <row r="18" spans="1:23" ht="30" customHeight="1" thickTop="1" thickBot="1">
      <c r="A18" s="95" t="str">
        <f>Liste!AM21</f>
        <v/>
      </c>
      <c r="B18" s="30" t="str">
        <f>IFERROR(VLOOKUP($A18,Liste!$S$7:$V$70,COLUMN(),0),"")</f>
        <v/>
      </c>
      <c r="C18" s="30" t="str">
        <f>IFERROR(VLOOKUP($A18,Liste!$S$7:$V$70,COLUMN(),0),"")</f>
        <v/>
      </c>
      <c r="D18" s="30" t="str">
        <f>IFERROR(VLOOKUP($A18,Liste!$S$7:$V$70,COLUMN(),0),"")</f>
        <v/>
      </c>
      <c r="E18" s="103"/>
      <c r="F18" s="91"/>
      <c r="G18" s="103"/>
      <c r="H18" s="30" t="str">
        <f>IFERROR(VLOOKUP($K18,Liste!$S$7:$V$70,COLUMN()-6,0),"")</f>
        <v/>
      </c>
      <c r="I18" s="30" t="str">
        <f>IFERROR(VLOOKUP($K18,Liste!$S$7:$V$70,COLUMN()-6,0),"")</f>
        <v/>
      </c>
      <c r="J18" s="30" t="str">
        <f>IFERROR(VLOOKUP($K18,Liste!$S$7:$V$70,COLUMN()-6,0),"")</f>
        <v/>
      </c>
      <c r="K18" s="95" t="str">
        <f>Liste!AO21</f>
        <v/>
      </c>
      <c r="L18" s="34"/>
      <c r="M18" s="95" t="str">
        <f>Liste!AM37</f>
        <v/>
      </c>
      <c r="N18" s="30" t="str">
        <f>IFERROR(VLOOKUP($M18,Liste!$S$7:$V$70,COLUMN()-12,0),"")</f>
        <v/>
      </c>
      <c r="O18" s="30" t="str">
        <f>IFERROR(VLOOKUP($M18,Liste!$S$7:$V$70,COLUMN()-12,0),"")</f>
        <v/>
      </c>
      <c r="P18" s="30" t="str">
        <f>IFERROR(VLOOKUP($M18,Liste!$S$7:$V$70,COLUMN()-12,0),"")</f>
        <v/>
      </c>
      <c r="Q18" s="103"/>
      <c r="R18" s="91"/>
      <c r="S18" s="103"/>
      <c r="T18" s="30" t="str">
        <f>IFERROR(VLOOKUP($W18,Liste!$S$7:$V$70,COLUMN()-18,0),"")</f>
        <v/>
      </c>
      <c r="U18" s="30" t="str">
        <f>IFERROR(VLOOKUP($W18,Liste!$S$7:$V$70,COLUMN()-18,0),"")</f>
        <v/>
      </c>
      <c r="V18" s="30" t="str">
        <f>IFERROR(VLOOKUP($W18,Liste!$S$7:$V$70,COLUMN()-18,0),"")</f>
        <v/>
      </c>
      <c r="W18" s="95" t="str">
        <f>Liste!AO37</f>
        <v/>
      </c>
    </row>
    <row r="19" spans="1:23" ht="30" customHeight="1" thickTop="1" thickBot="1">
      <c r="A19" s="95" t="str">
        <f>Liste!AM22</f>
        <v/>
      </c>
      <c r="B19" s="100" t="str">
        <f>IFERROR(VLOOKUP($A19,Liste!$S$7:$V$70,COLUMN(),0),"")</f>
        <v/>
      </c>
      <c r="C19" s="100" t="str">
        <f>IFERROR(VLOOKUP($A19,Liste!$S$7:$V$70,COLUMN(),0),"")</f>
        <v/>
      </c>
      <c r="D19" s="100" t="str">
        <f>IFERROR(VLOOKUP($A19,Liste!$S$7:$V$70,COLUMN(),0),"")</f>
        <v/>
      </c>
      <c r="E19" s="105"/>
      <c r="F19" s="91"/>
      <c r="G19" s="105"/>
      <c r="H19" s="100" t="str">
        <f>IFERROR(VLOOKUP($K19,Liste!$S$7:$V$70,COLUMN()-6,0),"")</f>
        <v/>
      </c>
      <c r="I19" s="100" t="str">
        <f>IFERROR(VLOOKUP($K19,Liste!$S$7:$V$70,COLUMN()-6,0),"")</f>
        <v/>
      </c>
      <c r="J19" s="100" t="str">
        <f>IFERROR(VLOOKUP($K19,Liste!$S$7:$V$70,COLUMN()-6,0),"")</f>
        <v/>
      </c>
      <c r="K19" s="95" t="str">
        <f>Liste!AO22</f>
        <v/>
      </c>
      <c r="L19" s="34"/>
      <c r="M19" s="95" t="str">
        <f>Liste!AM38</f>
        <v/>
      </c>
      <c r="N19" s="102" t="str">
        <f>IFERROR(VLOOKUP($M19,Liste!$S$7:$V$70,COLUMN()-12,0),"")</f>
        <v/>
      </c>
      <c r="O19" s="102" t="str">
        <f>IFERROR(VLOOKUP($M19,Liste!$S$7:$V$70,COLUMN()-12,0),"")</f>
        <v/>
      </c>
      <c r="P19" s="102" t="str">
        <f>IFERROR(VLOOKUP($M19,Liste!$S$7:$V$70,COLUMN()-12,0),"")</f>
        <v/>
      </c>
      <c r="Q19" s="107"/>
      <c r="R19" s="91"/>
      <c r="S19" s="107"/>
      <c r="T19" s="102" t="str">
        <f>IFERROR(VLOOKUP($W19,Liste!$S$7:$V$70,COLUMN()-18,0),"")</f>
        <v/>
      </c>
      <c r="U19" s="102" t="str">
        <f>IFERROR(VLOOKUP($W19,Liste!$S$7:$V$70,COLUMN()-18,0),"")</f>
        <v/>
      </c>
      <c r="V19" s="102" t="str">
        <f>IFERROR(VLOOKUP($W19,Liste!$S$7:$V$70,COLUMN()-18,0),"")</f>
        <v/>
      </c>
      <c r="W19" s="95" t="str">
        <f>Liste!AO38</f>
        <v/>
      </c>
    </row>
    <row r="20" spans="1:23" ht="20.100000000000001" customHeight="1" thickTop="1"/>
    <row r="21" spans="1:23" ht="20.100000000000001" customHeight="1">
      <c r="D21" s="28" t="s">
        <v>22</v>
      </c>
    </row>
    <row r="22" spans="1:23" ht="20.100000000000001" customHeight="1">
      <c r="J22" s="28" t="s">
        <v>22</v>
      </c>
    </row>
    <row r="23" spans="1:23" ht="20.100000000000001" customHeight="1"/>
    <row r="24" spans="1:23" ht="20.100000000000001" customHeight="1"/>
    <row r="25" spans="1:23" ht="20.100000000000001" customHeight="1"/>
    <row r="26" spans="1:23" ht="20.100000000000001" customHeight="1"/>
    <row r="27" spans="1:23" ht="20.100000000000001" hidden="1" customHeight="1">
      <c r="B27" s="28" t="str">
        <f>B3</f>
        <v/>
      </c>
      <c r="C27" s="28">
        <f>E3</f>
        <v>0</v>
      </c>
      <c r="D27" s="28">
        <f>G3</f>
        <v>0</v>
      </c>
    </row>
    <row r="28" spans="1:23" ht="20.100000000000001" hidden="1" customHeight="1">
      <c r="B28" s="28" t="str">
        <f t="shared" ref="B28:B34" si="0">B4</f>
        <v/>
      </c>
      <c r="C28" s="28">
        <f t="shared" ref="C28:C34" si="1">E4</f>
        <v>0</v>
      </c>
      <c r="D28" s="28">
        <f t="shared" ref="D28:D34" si="2">G4</f>
        <v>0</v>
      </c>
    </row>
    <row r="29" spans="1:23" ht="20.100000000000001" hidden="1" customHeight="1">
      <c r="B29" s="28" t="str">
        <f t="shared" si="0"/>
        <v/>
      </c>
      <c r="C29" s="28">
        <f t="shared" si="1"/>
        <v>0</v>
      </c>
      <c r="D29" s="28">
        <f t="shared" si="2"/>
        <v>0</v>
      </c>
    </row>
    <row r="30" spans="1:23" ht="20.100000000000001" hidden="1" customHeight="1">
      <c r="B30" s="28" t="str">
        <f t="shared" si="0"/>
        <v/>
      </c>
      <c r="C30" s="28">
        <f t="shared" si="1"/>
        <v>0</v>
      </c>
      <c r="D30" s="28">
        <f t="shared" si="2"/>
        <v>0</v>
      </c>
    </row>
    <row r="31" spans="1:23" ht="20.100000000000001" hidden="1" customHeight="1">
      <c r="B31" s="28" t="str">
        <f t="shared" si="0"/>
        <v/>
      </c>
      <c r="C31" s="28">
        <f t="shared" si="1"/>
        <v>0</v>
      </c>
      <c r="D31" s="28">
        <f t="shared" si="2"/>
        <v>0</v>
      </c>
    </row>
    <row r="32" spans="1:23" ht="20.100000000000001" hidden="1" customHeight="1">
      <c r="B32" s="28" t="str">
        <f t="shared" si="0"/>
        <v/>
      </c>
      <c r="C32" s="28">
        <f t="shared" si="1"/>
        <v>0</v>
      </c>
      <c r="D32" s="28">
        <f t="shared" si="2"/>
        <v>0</v>
      </c>
    </row>
    <row r="33" spans="2:4" ht="20.100000000000001" hidden="1" customHeight="1">
      <c r="B33" s="28" t="str">
        <f t="shared" si="0"/>
        <v/>
      </c>
      <c r="C33" s="28">
        <f t="shared" si="1"/>
        <v>0</v>
      </c>
      <c r="D33" s="28">
        <f t="shared" si="2"/>
        <v>0</v>
      </c>
    </row>
    <row r="34" spans="2:4" ht="20.100000000000001" hidden="1" customHeight="1">
      <c r="B34" s="28" t="str">
        <f t="shared" si="0"/>
        <v/>
      </c>
      <c r="C34" s="28">
        <f t="shared" si="1"/>
        <v>0</v>
      </c>
      <c r="D34" s="28">
        <f t="shared" si="2"/>
        <v>0</v>
      </c>
    </row>
    <row r="35" spans="2:4" ht="20.100000000000001" hidden="1" customHeight="1">
      <c r="B35" s="28" t="str">
        <f t="shared" ref="B35:B42" si="3">B12</f>
        <v/>
      </c>
      <c r="C35" s="28">
        <f t="shared" ref="C35:C42" si="4">E12</f>
        <v>0</v>
      </c>
      <c r="D35" s="28">
        <f t="shared" ref="D35:D42" si="5">G12</f>
        <v>0</v>
      </c>
    </row>
    <row r="36" spans="2:4" ht="20.100000000000001" hidden="1" customHeight="1">
      <c r="B36" s="28" t="str">
        <f t="shared" si="3"/>
        <v/>
      </c>
      <c r="C36" s="28">
        <f t="shared" si="4"/>
        <v>0</v>
      </c>
      <c r="D36" s="28">
        <f t="shared" si="5"/>
        <v>0</v>
      </c>
    </row>
    <row r="37" spans="2:4" ht="20.100000000000001" hidden="1" customHeight="1">
      <c r="B37" s="28" t="str">
        <f t="shared" si="3"/>
        <v/>
      </c>
      <c r="C37" s="28">
        <f t="shared" si="4"/>
        <v>0</v>
      </c>
      <c r="D37" s="28">
        <f t="shared" si="5"/>
        <v>0</v>
      </c>
    </row>
    <row r="38" spans="2:4" ht="20.100000000000001" hidden="1" customHeight="1">
      <c r="B38" s="28" t="str">
        <f t="shared" si="3"/>
        <v/>
      </c>
      <c r="C38" s="28">
        <f t="shared" si="4"/>
        <v>0</v>
      </c>
      <c r="D38" s="28">
        <f t="shared" si="5"/>
        <v>0</v>
      </c>
    </row>
    <row r="39" spans="2:4" ht="20.100000000000001" hidden="1" customHeight="1">
      <c r="B39" s="28" t="str">
        <f t="shared" si="3"/>
        <v/>
      </c>
      <c r="C39" s="28">
        <f t="shared" si="4"/>
        <v>0</v>
      </c>
      <c r="D39" s="28">
        <f t="shared" si="5"/>
        <v>0</v>
      </c>
    </row>
    <row r="40" spans="2:4" ht="20.100000000000001" hidden="1" customHeight="1">
      <c r="B40" s="28" t="str">
        <f t="shared" si="3"/>
        <v/>
      </c>
      <c r="C40" s="28">
        <f t="shared" si="4"/>
        <v>0</v>
      </c>
      <c r="D40" s="28">
        <f t="shared" si="5"/>
        <v>0</v>
      </c>
    </row>
    <row r="41" spans="2:4" ht="20.100000000000001" hidden="1" customHeight="1">
      <c r="B41" s="28" t="str">
        <f t="shared" si="3"/>
        <v/>
      </c>
      <c r="C41" s="28">
        <f t="shared" si="4"/>
        <v>0</v>
      </c>
      <c r="D41" s="28">
        <f t="shared" si="5"/>
        <v>0</v>
      </c>
    </row>
    <row r="42" spans="2:4" ht="20.100000000000001" hidden="1" customHeight="1">
      <c r="B42" s="28" t="str">
        <f t="shared" si="3"/>
        <v/>
      </c>
      <c r="C42" s="28">
        <f t="shared" si="4"/>
        <v>0</v>
      </c>
      <c r="D42" s="28">
        <f t="shared" si="5"/>
        <v>0</v>
      </c>
    </row>
    <row r="43" spans="2:4" ht="20.100000000000001" hidden="1" customHeight="1">
      <c r="B43" s="28" t="str">
        <f>H3</f>
        <v/>
      </c>
      <c r="C43" s="28">
        <f>G3</f>
        <v>0</v>
      </c>
      <c r="D43" s="28">
        <f>E3</f>
        <v>0</v>
      </c>
    </row>
    <row r="44" spans="2:4" ht="20.100000000000001" hidden="1" customHeight="1">
      <c r="B44" s="28" t="str">
        <f t="shared" ref="B44:B50" si="6">H4</f>
        <v/>
      </c>
      <c r="C44" s="28">
        <f t="shared" ref="C44:C50" si="7">G4</f>
        <v>0</v>
      </c>
      <c r="D44" s="28">
        <f t="shared" ref="D44:D50" si="8">E4</f>
        <v>0</v>
      </c>
    </row>
    <row r="45" spans="2:4" ht="20.100000000000001" hidden="1" customHeight="1">
      <c r="B45" s="28" t="str">
        <f t="shared" si="6"/>
        <v/>
      </c>
      <c r="C45" s="28">
        <f t="shared" si="7"/>
        <v>0</v>
      </c>
      <c r="D45" s="28">
        <f t="shared" si="8"/>
        <v>0</v>
      </c>
    </row>
    <row r="46" spans="2:4" ht="20.100000000000001" hidden="1" customHeight="1">
      <c r="B46" s="28" t="str">
        <f t="shared" si="6"/>
        <v/>
      </c>
      <c r="C46" s="28">
        <f t="shared" si="7"/>
        <v>0</v>
      </c>
      <c r="D46" s="28">
        <f t="shared" si="8"/>
        <v>0</v>
      </c>
    </row>
    <row r="47" spans="2:4" ht="20.100000000000001" hidden="1" customHeight="1">
      <c r="B47" s="28" t="str">
        <f t="shared" si="6"/>
        <v/>
      </c>
      <c r="C47" s="28">
        <f t="shared" si="7"/>
        <v>0</v>
      </c>
      <c r="D47" s="28">
        <f t="shared" si="8"/>
        <v>0</v>
      </c>
    </row>
    <row r="48" spans="2:4" ht="20.100000000000001" hidden="1" customHeight="1">
      <c r="B48" s="28" t="str">
        <f t="shared" si="6"/>
        <v/>
      </c>
      <c r="C48" s="28">
        <f t="shared" si="7"/>
        <v>0</v>
      </c>
      <c r="D48" s="28">
        <f t="shared" si="8"/>
        <v>0</v>
      </c>
    </row>
    <row r="49" spans="2:4" ht="20.100000000000001" hidden="1" customHeight="1">
      <c r="B49" s="28" t="str">
        <f t="shared" si="6"/>
        <v/>
      </c>
      <c r="C49" s="28">
        <f t="shared" si="7"/>
        <v>0</v>
      </c>
      <c r="D49" s="28">
        <f t="shared" si="8"/>
        <v>0</v>
      </c>
    </row>
    <row r="50" spans="2:4" ht="20.100000000000001" hidden="1" customHeight="1">
      <c r="B50" s="28" t="str">
        <f t="shared" si="6"/>
        <v/>
      </c>
      <c r="C50" s="28">
        <f t="shared" si="7"/>
        <v>0</v>
      </c>
      <c r="D50" s="28">
        <f t="shared" si="8"/>
        <v>0</v>
      </c>
    </row>
    <row r="51" spans="2:4" ht="20.100000000000001" hidden="1" customHeight="1">
      <c r="B51" s="28" t="str">
        <f t="shared" ref="B51:B58" si="9">H12</f>
        <v/>
      </c>
      <c r="C51" s="28">
        <f t="shared" ref="C51:C58" si="10">G12</f>
        <v>0</v>
      </c>
      <c r="D51" s="28">
        <f t="shared" ref="D51:D58" si="11">E12</f>
        <v>0</v>
      </c>
    </row>
    <row r="52" spans="2:4" ht="20.100000000000001" hidden="1" customHeight="1">
      <c r="B52" s="28" t="str">
        <f t="shared" si="9"/>
        <v/>
      </c>
      <c r="C52" s="28">
        <f t="shared" si="10"/>
        <v>0</v>
      </c>
      <c r="D52" s="28">
        <f t="shared" si="11"/>
        <v>0</v>
      </c>
    </row>
    <row r="53" spans="2:4" ht="20.100000000000001" hidden="1" customHeight="1">
      <c r="B53" s="28" t="str">
        <f t="shared" si="9"/>
        <v/>
      </c>
      <c r="C53" s="28">
        <f t="shared" si="10"/>
        <v>0</v>
      </c>
      <c r="D53" s="28">
        <f t="shared" si="11"/>
        <v>0</v>
      </c>
    </row>
    <row r="54" spans="2:4" ht="20.100000000000001" hidden="1" customHeight="1">
      <c r="B54" s="28" t="str">
        <f t="shared" si="9"/>
        <v/>
      </c>
      <c r="C54" s="28">
        <f t="shared" si="10"/>
        <v>0</v>
      </c>
      <c r="D54" s="28">
        <f t="shared" si="11"/>
        <v>0</v>
      </c>
    </row>
    <row r="55" spans="2:4" hidden="1">
      <c r="B55" s="28" t="str">
        <f t="shared" si="9"/>
        <v/>
      </c>
      <c r="C55" s="28">
        <f t="shared" si="10"/>
        <v>0</v>
      </c>
      <c r="D55" s="28">
        <f t="shared" si="11"/>
        <v>0</v>
      </c>
    </row>
    <row r="56" spans="2:4" hidden="1">
      <c r="B56" s="28" t="str">
        <f t="shared" si="9"/>
        <v/>
      </c>
      <c r="C56" s="28">
        <f t="shared" si="10"/>
        <v>0</v>
      </c>
      <c r="D56" s="28">
        <f t="shared" si="11"/>
        <v>0</v>
      </c>
    </row>
    <row r="57" spans="2:4" hidden="1">
      <c r="B57" s="28" t="str">
        <f t="shared" si="9"/>
        <v/>
      </c>
      <c r="C57" s="28">
        <f t="shared" si="10"/>
        <v>0</v>
      </c>
      <c r="D57" s="28">
        <f t="shared" si="11"/>
        <v>0</v>
      </c>
    </row>
    <row r="58" spans="2:4" hidden="1">
      <c r="B58" s="28" t="str">
        <f t="shared" si="9"/>
        <v/>
      </c>
      <c r="C58" s="28">
        <f t="shared" si="10"/>
        <v>0</v>
      </c>
      <c r="D58" s="28">
        <f t="shared" si="11"/>
        <v>0</v>
      </c>
    </row>
    <row r="59" spans="2:4" hidden="1">
      <c r="B59" s="28" t="str">
        <f>N3</f>
        <v/>
      </c>
      <c r="C59" s="28">
        <f>Q3</f>
        <v>0</v>
      </c>
      <c r="D59" s="28">
        <f>S3</f>
        <v>0</v>
      </c>
    </row>
    <row r="60" spans="2:4" hidden="1">
      <c r="B60" s="28" t="str">
        <f t="shared" ref="B60:B66" si="12">N4</f>
        <v/>
      </c>
      <c r="C60" s="28">
        <f t="shared" ref="C60:C66" si="13">Q4</f>
        <v>0</v>
      </c>
      <c r="D60" s="28">
        <f t="shared" ref="D60:D66" si="14">S4</f>
        <v>0</v>
      </c>
    </row>
    <row r="61" spans="2:4" hidden="1">
      <c r="B61" s="28" t="str">
        <f t="shared" si="12"/>
        <v/>
      </c>
      <c r="C61" s="28">
        <f t="shared" si="13"/>
        <v>0</v>
      </c>
      <c r="D61" s="28">
        <f t="shared" si="14"/>
        <v>0</v>
      </c>
    </row>
    <row r="62" spans="2:4" hidden="1">
      <c r="B62" s="28" t="str">
        <f t="shared" si="12"/>
        <v/>
      </c>
      <c r="C62" s="28">
        <f t="shared" si="13"/>
        <v>0</v>
      </c>
      <c r="D62" s="28">
        <f t="shared" si="14"/>
        <v>0</v>
      </c>
    </row>
    <row r="63" spans="2:4" hidden="1">
      <c r="B63" s="28" t="str">
        <f t="shared" si="12"/>
        <v/>
      </c>
      <c r="C63" s="28">
        <f t="shared" si="13"/>
        <v>0</v>
      </c>
      <c r="D63" s="28">
        <f t="shared" si="14"/>
        <v>0</v>
      </c>
    </row>
    <row r="64" spans="2:4" hidden="1">
      <c r="B64" s="28" t="str">
        <f t="shared" si="12"/>
        <v/>
      </c>
      <c r="C64" s="28">
        <f t="shared" si="13"/>
        <v>0</v>
      </c>
      <c r="D64" s="28">
        <f t="shared" si="14"/>
        <v>0</v>
      </c>
    </row>
    <row r="65" spans="2:4" hidden="1">
      <c r="B65" s="28" t="str">
        <f t="shared" si="12"/>
        <v/>
      </c>
      <c r="C65" s="28">
        <f t="shared" si="13"/>
        <v>0</v>
      </c>
      <c r="D65" s="28">
        <f t="shared" si="14"/>
        <v>0</v>
      </c>
    </row>
    <row r="66" spans="2:4" hidden="1">
      <c r="B66" s="28" t="str">
        <f t="shared" si="12"/>
        <v/>
      </c>
      <c r="C66" s="28">
        <f t="shared" si="13"/>
        <v>0</v>
      </c>
      <c r="D66" s="28">
        <f t="shared" si="14"/>
        <v>0</v>
      </c>
    </row>
    <row r="67" spans="2:4" hidden="1">
      <c r="B67" s="28" t="str">
        <f t="shared" ref="B67:B74" si="15">N12</f>
        <v/>
      </c>
      <c r="C67" s="28">
        <f t="shared" ref="C67:C74" si="16">Q12</f>
        <v>0</v>
      </c>
      <c r="D67" s="28">
        <f t="shared" ref="D67:D74" si="17">S12</f>
        <v>0</v>
      </c>
    </row>
    <row r="68" spans="2:4" hidden="1">
      <c r="B68" s="28" t="str">
        <f t="shared" si="15"/>
        <v/>
      </c>
      <c r="C68" s="28">
        <f t="shared" si="16"/>
        <v>0</v>
      </c>
      <c r="D68" s="28">
        <f t="shared" si="17"/>
        <v>0</v>
      </c>
    </row>
    <row r="69" spans="2:4" hidden="1">
      <c r="B69" s="28" t="str">
        <f t="shared" si="15"/>
        <v/>
      </c>
      <c r="C69" s="28">
        <f t="shared" si="16"/>
        <v>0</v>
      </c>
      <c r="D69" s="28">
        <f t="shared" si="17"/>
        <v>0</v>
      </c>
    </row>
    <row r="70" spans="2:4" hidden="1">
      <c r="B70" s="28" t="str">
        <f t="shared" si="15"/>
        <v/>
      </c>
      <c r="C70" s="28">
        <f t="shared" si="16"/>
        <v>0</v>
      </c>
      <c r="D70" s="28">
        <f t="shared" si="17"/>
        <v>0</v>
      </c>
    </row>
    <row r="71" spans="2:4" hidden="1">
      <c r="B71" s="28" t="str">
        <f t="shared" si="15"/>
        <v/>
      </c>
      <c r="C71" s="28">
        <f t="shared" si="16"/>
        <v>0</v>
      </c>
      <c r="D71" s="28">
        <f t="shared" si="17"/>
        <v>0</v>
      </c>
    </row>
    <row r="72" spans="2:4" hidden="1">
      <c r="B72" s="28" t="str">
        <f t="shared" si="15"/>
        <v/>
      </c>
      <c r="C72" s="28">
        <f t="shared" si="16"/>
        <v>0</v>
      </c>
      <c r="D72" s="28">
        <f t="shared" si="17"/>
        <v>0</v>
      </c>
    </row>
    <row r="73" spans="2:4" hidden="1">
      <c r="B73" s="28" t="str">
        <f t="shared" si="15"/>
        <v/>
      </c>
      <c r="C73" s="28">
        <f t="shared" si="16"/>
        <v>0</v>
      </c>
      <c r="D73" s="28">
        <f t="shared" si="17"/>
        <v>0</v>
      </c>
    </row>
    <row r="74" spans="2:4" hidden="1">
      <c r="B74" s="28" t="str">
        <f t="shared" si="15"/>
        <v/>
      </c>
      <c r="C74" s="28">
        <f t="shared" si="16"/>
        <v>0</v>
      </c>
      <c r="D74" s="28">
        <f t="shared" si="17"/>
        <v>0</v>
      </c>
    </row>
    <row r="75" spans="2:4" hidden="1">
      <c r="B75" s="28" t="str">
        <f>T3</f>
        <v/>
      </c>
      <c r="C75" s="28">
        <f>S3</f>
        <v>0</v>
      </c>
      <c r="D75" s="28">
        <f>Q3</f>
        <v>0</v>
      </c>
    </row>
    <row r="76" spans="2:4" hidden="1">
      <c r="B76" s="28" t="str">
        <f t="shared" ref="B76:B82" si="18">T4</f>
        <v/>
      </c>
      <c r="C76" s="28">
        <f t="shared" ref="C76:C82" si="19">S4</f>
        <v>0</v>
      </c>
      <c r="D76" s="28">
        <f t="shared" ref="D76:D82" si="20">Q4</f>
        <v>0</v>
      </c>
    </row>
    <row r="77" spans="2:4" hidden="1">
      <c r="B77" s="28" t="str">
        <f t="shared" si="18"/>
        <v/>
      </c>
      <c r="C77" s="28">
        <f t="shared" si="19"/>
        <v>0</v>
      </c>
      <c r="D77" s="28">
        <f t="shared" si="20"/>
        <v>0</v>
      </c>
    </row>
    <row r="78" spans="2:4" hidden="1">
      <c r="B78" s="28" t="str">
        <f t="shared" si="18"/>
        <v/>
      </c>
      <c r="C78" s="28">
        <f t="shared" si="19"/>
        <v>0</v>
      </c>
      <c r="D78" s="28">
        <f t="shared" si="20"/>
        <v>0</v>
      </c>
    </row>
    <row r="79" spans="2:4" hidden="1">
      <c r="B79" s="28" t="str">
        <f t="shared" si="18"/>
        <v/>
      </c>
      <c r="C79" s="28">
        <f t="shared" si="19"/>
        <v>0</v>
      </c>
      <c r="D79" s="28">
        <f t="shared" si="20"/>
        <v>0</v>
      </c>
    </row>
    <row r="80" spans="2:4" hidden="1">
      <c r="B80" s="28" t="str">
        <f t="shared" si="18"/>
        <v/>
      </c>
      <c r="C80" s="28">
        <f t="shared" si="19"/>
        <v>0</v>
      </c>
      <c r="D80" s="28">
        <f t="shared" si="20"/>
        <v>0</v>
      </c>
    </row>
    <row r="81" spans="2:4" hidden="1">
      <c r="B81" s="28" t="str">
        <f t="shared" si="18"/>
        <v/>
      </c>
      <c r="C81" s="28">
        <f t="shared" si="19"/>
        <v>0</v>
      </c>
      <c r="D81" s="28">
        <f t="shared" si="20"/>
        <v>0</v>
      </c>
    </row>
    <row r="82" spans="2:4" hidden="1">
      <c r="B82" s="28" t="str">
        <f t="shared" si="18"/>
        <v/>
      </c>
      <c r="C82" s="28">
        <f t="shared" si="19"/>
        <v>0</v>
      </c>
      <c r="D82" s="28">
        <f t="shared" si="20"/>
        <v>0</v>
      </c>
    </row>
    <row r="83" spans="2:4" hidden="1">
      <c r="B83" s="28" t="str">
        <f t="shared" ref="B83:B90" si="21">T12</f>
        <v/>
      </c>
      <c r="C83" s="28">
        <f t="shared" ref="C83:C90" si="22">S12</f>
        <v>0</v>
      </c>
      <c r="D83" s="28">
        <f t="shared" ref="D83:D90" si="23">Q12</f>
        <v>0</v>
      </c>
    </row>
    <row r="84" spans="2:4" hidden="1">
      <c r="B84" s="28" t="str">
        <f t="shared" si="21"/>
        <v/>
      </c>
      <c r="C84" s="28">
        <f t="shared" si="22"/>
        <v>0</v>
      </c>
      <c r="D84" s="28">
        <f t="shared" si="23"/>
        <v>0</v>
      </c>
    </row>
    <row r="85" spans="2:4" hidden="1">
      <c r="B85" s="28" t="str">
        <f t="shared" si="21"/>
        <v/>
      </c>
      <c r="C85" s="28">
        <f t="shared" si="22"/>
        <v>0</v>
      </c>
      <c r="D85" s="28">
        <f t="shared" si="23"/>
        <v>0</v>
      </c>
    </row>
    <row r="86" spans="2:4" hidden="1">
      <c r="B86" s="28" t="str">
        <f t="shared" si="21"/>
        <v/>
      </c>
      <c r="C86" s="28">
        <f t="shared" si="22"/>
        <v>0</v>
      </c>
      <c r="D86" s="28">
        <f t="shared" si="23"/>
        <v>0</v>
      </c>
    </row>
    <row r="87" spans="2:4" hidden="1">
      <c r="B87" s="28" t="str">
        <f t="shared" si="21"/>
        <v/>
      </c>
      <c r="C87" s="28">
        <f t="shared" si="22"/>
        <v>0</v>
      </c>
      <c r="D87" s="28">
        <f t="shared" si="23"/>
        <v>0</v>
      </c>
    </row>
    <row r="88" spans="2:4" hidden="1">
      <c r="B88" s="28" t="str">
        <f t="shared" si="21"/>
        <v/>
      </c>
      <c r="C88" s="28">
        <f t="shared" si="22"/>
        <v>0</v>
      </c>
      <c r="D88" s="28">
        <f t="shared" si="23"/>
        <v>0</v>
      </c>
    </row>
    <row r="89" spans="2:4" hidden="1">
      <c r="B89" s="28" t="str">
        <f t="shared" si="21"/>
        <v/>
      </c>
      <c r="C89" s="28">
        <f t="shared" si="22"/>
        <v>0</v>
      </c>
      <c r="D89" s="28">
        <f t="shared" si="23"/>
        <v>0</v>
      </c>
    </row>
    <row r="90" spans="2:4" hidden="1">
      <c r="B90" s="28" t="str">
        <f t="shared" si="21"/>
        <v/>
      </c>
      <c r="C90" s="28">
        <f t="shared" si="22"/>
        <v>0</v>
      </c>
      <c r="D90" s="28">
        <f t="shared" si="23"/>
        <v>0</v>
      </c>
    </row>
    <row r="91" spans="2:4" hidden="1">
      <c r="B91" s="28" t="str">
        <f>C3</f>
        <v/>
      </c>
      <c r="C91" s="28">
        <f>E3</f>
        <v>0</v>
      </c>
      <c r="D91" s="28">
        <f>G3</f>
        <v>0</v>
      </c>
    </row>
    <row r="92" spans="2:4" hidden="1">
      <c r="B92" s="28" t="str">
        <f t="shared" ref="B92:B98" si="24">C4</f>
        <v/>
      </c>
      <c r="C92" s="28">
        <f t="shared" ref="C92:C98" si="25">E4</f>
        <v>0</v>
      </c>
      <c r="D92" s="28">
        <f t="shared" ref="D92:D98" si="26">G4</f>
        <v>0</v>
      </c>
    </row>
    <row r="93" spans="2:4" hidden="1">
      <c r="B93" s="28" t="str">
        <f t="shared" si="24"/>
        <v/>
      </c>
      <c r="C93" s="28">
        <f t="shared" si="25"/>
        <v>0</v>
      </c>
      <c r="D93" s="28">
        <f t="shared" si="26"/>
        <v>0</v>
      </c>
    </row>
    <row r="94" spans="2:4" hidden="1">
      <c r="B94" s="28" t="str">
        <f t="shared" si="24"/>
        <v/>
      </c>
      <c r="C94" s="28">
        <f t="shared" si="25"/>
        <v>0</v>
      </c>
      <c r="D94" s="28">
        <f t="shared" si="26"/>
        <v>0</v>
      </c>
    </row>
    <row r="95" spans="2:4" hidden="1">
      <c r="B95" s="28" t="str">
        <f t="shared" si="24"/>
        <v/>
      </c>
      <c r="C95" s="28">
        <f t="shared" si="25"/>
        <v>0</v>
      </c>
      <c r="D95" s="28">
        <f t="shared" si="26"/>
        <v>0</v>
      </c>
    </row>
    <row r="96" spans="2:4" hidden="1">
      <c r="B96" s="28" t="str">
        <f t="shared" si="24"/>
        <v/>
      </c>
      <c r="C96" s="28">
        <f t="shared" si="25"/>
        <v>0</v>
      </c>
      <c r="D96" s="28">
        <f t="shared" si="26"/>
        <v>0</v>
      </c>
    </row>
    <row r="97" spans="2:4" hidden="1">
      <c r="B97" s="28" t="str">
        <f t="shared" si="24"/>
        <v/>
      </c>
      <c r="C97" s="28">
        <f t="shared" si="25"/>
        <v>0</v>
      </c>
      <c r="D97" s="28">
        <f t="shared" si="26"/>
        <v>0</v>
      </c>
    </row>
    <row r="98" spans="2:4" hidden="1">
      <c r="B98" s="28" t="str">
        <f t="shared" si="24"/>
        <v/>
      </c>
      <c r="C98" s="28">
        <f t="shared" si="25"/>
        <v>0</v>
      </c>
      <c r="D98" s="28">
        <f t="shared" si="26"/>
        <v>0</v>
      </c>
    </row>
    <row r="99" spans="2:4" hidden="1">
      <c r="B99" s="28" t="str">
        <f t="shared" ref="B99:B106" si="27">C12</f>
        <v/>
      </c>
      <c r="C99" s="28">
        <f t="shared" ref="C99:C106" si="28">E12</f>
        <v>0</v>
      </c>
      <c r="D99" s="28">
        <f t="shared" ref="D99:D106" si="29">G12</f>
        <v>0</v>
      </c>
    </row>
    <row r="100" spans="2:4" hidden="1">
      <c r="B100" s="28" t="str">
        <f t="shared" si="27"/>
        <v/>
      </c>
      <c r="C100" s="28">
        <f t="shared" si="28"/>
        <v>0</v>
      </c>
      <c r="D100" s="28">
        <f t="shared" si="29"/>
        <v>0</v>
      </c>
    </row>
    <row r="101" spans="2:4" hidden="1">
      <c r="B101" s="28" t="str">
        <f t="shared" si="27"/>
        <v/>
      </c>
      <c r="C101" s="28">
        <f t="shared" si="28"/>
        <v>0</v>
      </c>
      <c r="D101" s="28">
        <f t="shared" si="29"/>
        <v>0</v>
      </c>
    </row>
    <row r="102" spans="2:4" hidden="1">
      <c r="B102" s="28" t="str">
        <f t="shared" si="27"/>
        <v/>
      </c>
      <c r="C102" s="28">
        <f t="shared" si="28"/>
        <v>0</v>
      </c>
      <c r="D102" s="28">
        <f t="shared" si="29"/>
        <v>0</v>
      </c>
    </row>
    <row r="103" spans="2:4" hidden="1">
      <c r="B103" s="28" t="str">
        <f t="shared" si="27"/>
        <v/>
      </c>
      <c r="C103" s="28">
        <f t="shared" si="28"/>
        <v>0</v>
      </c>
      <c r="D103" s="28">
        <f t="shared" si="29"/>
        <v>0</v>
      </c>
    </row>
    <row r="104" spans="2:4" hidden="1">
      <c r="B104" s="28" t="str">
        <f t="shared" si="27"/>
        <v/>
      </c>
      <c r="C104" s="28">
        <f t="shared" si="28"/>
        <v>0</v>
      </c>
      <c r="D104" s="28">
        <f t="shared" si="29"/>
        <v>0</v>
      </c>
    </row>
    <row r="105" spans="2:4" hidden="1">
      <c r="B105" s="28" t="str">
        <f t="shared" si="27"/>
        <v/>
      </c>
      <c r="C105" s="28">
        <f t="shared" si="28"/>
        <v>0</v>
      </c>
      <c r="D105" s="28">
        <f t="shared" si="29"/>
        <v>0</v>
      </c>
    </row>
    <row r="106" spans="2:4" hidden="1">
      <c r="B106" s="28" t="str">
        <f t="shared" si="27"/>
        <v/>
      </c>
      <c r="C106" s="28">
        <f t="shared" si="28"/>
        <v>0</v>
      </c>
      <c r="D106" s="28">
        <f t="shared" si="29"/>
        <v>0</v>
      </c>
    </row>
    <row r="107" spans="2:4" hidden="1">
      <c r="B107" s="28" t="str">
        <f>D3</f>
        <v/>
      </c>
      <c r="C107" s="28">
        <f>E3</f>
        <v>0</v>
      </c>
      <c r="D107" s="28">
        <f>G3</f>
        <v>0</v>
      </c>
    </row>
    <row r="108" spans="2:4" hidden="1">
      <c r="B108" s="28" t="str">
        <f t="shared" ref="B108:B114" si="30">D4</f>
        <v/>
      </c>
      <c r="C108" s="28">
        <f t="shared" ref="C108:C114" si="31">E4</f>
        <v>0</v>
      </c>
      <c r="D108" s="28">
        <f t="shared" ref="D108:D114" si="32">G4</f>
        <v>0</v>
      </c>
    </row>
    <row r="109" spans="2:4" hidden="1">
      <c r="B109" s="28" t="str">
        <f t="shared" si="30"/>
        <v/>
      </c>
      <c r="C109" s="28">
        <f t="shared" si="31"/>
        <v>0</v>
      </c>
      <c r="D109" s="28">
        <f t="shared" si="32"/>
        <v>0</v>
      </c>
    </row>
    <row r="110" spans="2:4" hidden="1">
      <c r="B110" s="28" t="str">
        <f t="shared" si="30"/>
        <v/>
      </c>
      <c r="C110" s="28">
        <f t="shared" si="31"/>
        <v>0</v>
      </c>
      <c r="D110" s="28">
        <f t="shared" si="32"/>
        <v>0</v>
      </c>
    </row>
    <row r="111" spans="2:4" hidden="1">
      <c r="B111" s="28" t="str">
        <f t="shared" si="30"/>
        <v/>
      </c>
      <c r="C111" s="28">
        <f t="shared" si="31"/>
        <v>0</v>
      </c>
      <c r="D111" s="28">
        <f t="shared" si="32"/>
        <v>0</v>
      </c>
    </row>
    <row r="112" spans="2:4" hidden="1">
      <c r="B112" s="28" t="str">
        <f t="shared" si="30"/>
        <v/>
      </c>
      <c r="C112" s="28">
        <f t="shared" si="31"/>
        <v>0</v>
      </c>
      <c r="D112" s="28">
        <f t="shared" si="32"/>
        <v>0</v>
      </c>
    </row>
    <row r="113" spans="2:4" hidden="1">
      <c r="B113" s="28" t="str">
        <f t="shared" si="30"/>
        <v/>
      </c>
      <c r="C113" s="28">
        <f t="shared" si="31"/>
        <v>0</v>
      </c>
      <c r="D113" s="28">
        <f t="shared" si="32"/>
        <v>0</v>
      </c>
    </row>
    <row r="114" spans="2:4" hidden="1">
      <c r="B114" s="28" t="str">
        <f t="shared" si="30"/>
        <v/>
      </c>
      <c r="C114" s="28">
        <f t="shared" si="31"/>
        <v>0</v>
      </c>
      <c r="D114" s="28">
        <f t="shared" si="32"/>
        <v>0</v>
      </c>
    </row>
    <row r="115" spans="2:4" hidden="1">
      <c r="B115" s="28" t="str">
        <f t="shared" ref="B115:C122" si="33">D12</f>
        <v/>
      </c>
      <c r="C115" s="28">
        <f t="shared" si="33"/>
        <v>0</v>
      </c>
      <c r="D115" s="28">
        <f t="shared" ref="D115:D122" si="34">G12</f>
        <v>0</v>
      </c>
    </row>
    <row r="116" spans="2:4" hidden="1">
      <c r="B116" s="28" t="str">
        <f t="shared" si="33"/>
        <v/>
      </c>
      <c r="C116" s="28">
        <f t="shared" si="33"/>
        <v>0</v>
      </c>
      <c r="D116" s="28">
        <f t="shared" si="34"/>
        <v>0</v>
      </c>
    </row>
    <row r="117" spans="2:4" hidden="1">
      <c r="B117" s="28" t="str">
        <f t="shared" si="33"/>
        <v/>
      </c>
      <c r="C117" s="28">
        <f t="shared" si="33"/>
        <v>0</v>
      </c>
      <c r="D117" s="28">
        <f t="shared" si="34"/>
        <v>0</v>
      </c>
    </row>
    <row r="118" spans="2:4" hidden="1">
      <c r="B118" s="28" t="str">
        <f t="shared" si="33"/>
        <v/>
      </c>
      <c r="C118" s="28">
        <f t="shared" si="33"/>
        <v>0</v>
      </c>
      <c r="D118" s="28">
        <f t="shared" si="34"/>
        <v>0</v>
      </c>
    </row>
    <row r="119" spans="2:4" hidden="1">
      <c r="B119" s="28" t="str">
        <f t="shared" si="33"/>
        <v/>
      </c>
      <c r="C119" s="28">
        <f t="shared" si="33"/>
        <v>0</v>
      </c>
      <c r="D119" s="28">
        <f t="shared" si="34"/>
        <v>0</v>
      </c>
    </row>
    <row r="120" spans="2:4" hidden="1">
      <c r="B120" s="28" t="str">
        <f t="shared" si="33"/>
        <v/>
      </c>
      <c r="C120" s="28">
        <f t="shared" si="33"/>
        <v>0</v>
      </c>
      <c r="D120" s="28">
        <f t="shared" si="34"/>
        <v>0</v>
      </c>
    </row>
    <row r="121" spans="2:4" hidden="1">
      <c r="B121" s="28" t="str">
        <f t="shared" si="33"/>
        <v/>
      </c>
      <c r="C121" s="28">
        <f t="shared" si="33"/>
        <v>0</v>
      </c>
      <c r="D121" s="28">
        <f t="shared" si="34"/>
        <v>0</v>
      </c>
    </row>
    <row r="122" spans="2:4" hidden="1">
      <c r="B122" s="28" t="str">
        <f t="shared" si="33"/>
        <v/>
      </c>
      <c r="C122" s="28">
        <f t="shared" si="33"/>
        <v>0</v>
      </c>
      <c r="D122" s="28">
        <f t="shared" si="34"/>
        <v>0</v>
      </c>
    </row>
    <row r="123" spans="2:4" hidden="1">
      <c r="B123" s="28" t="str">
        <f>I3</f>
        <v/>
      </c>
      <c r="C123" s="28">
        <f>G3</f>
        <v>0</v>
      </c>
      <c r="D123" s="28">
        <f>E3</f>
        <v>0</v>
      </c>
    </row>
    <row r="124" spans="2:4" hidden="1">
      <c r="B124" s="28" t="str">
        <f t="shared" ref="B124:B130" si="35">I4</f>
        <v/>
      </c>
      <c r="C124" s="28">
        <f t="shared" ref="C124:C130" si="36">G4</f>
        <v>0</v>
      </c>
      <c r="D124" s="28">
        <f t="shared" ref="D124:D130" si="37">E4</f>
        <v>0</v>
      </c>
    </row>
    <row r="125" spans="2:4" hidden="1">
      <c r="B125" s="28" t="str">
        <f t="shared" si="35"/>
        <v/>
      </c>
      <c r="C125" s="28">
        <f t="shared" si="36"/>
        <v>0</v>
      </c>
      <c r="D125" s="28">
        <f t="shared" si="37"/>
        <v>0</v>
      </c>
    </row>
    <row r="126" spans="2:4" hidden="1">
      <c r="B126" s="28" t="str">
        <f t="shared" si="35"/>
        <v/>
      </c>
      <c r="C126" s="28">
        <f t="shared" si="36"/>
        <v>0</v>
      </c>
      <c r="D126" s="28">
        <f t="shared" si="37"/>
        <v>0</v>
      </c>
    </row>
    <row r="127" spans="2:4" hidden="1">
      <c r="B127" s="28" t="str">
        <f t="shared" si="35"/>
        <v/>
      </c>
      <c r="C127" s="28">
        <f t="shared" si="36"/>
        <v>0</v>
      </c>
      <c r="D127" s="28">
        <f t="shared" si="37"/>
        <v>0</v>
      </c>
    </row>
    <row r="128" spans="2:4" hidden="1">
      <c r="B128" s="28" t="str">
        <f t="shared" si="35"/>
        <v/>
      </c>
      <c r="C128" s="28">
        <f t="shared" si="36"/>
        <v>0</v>
      </c>
      <c r="D128" s="28">
        <f t="shared" si="37"/>
        <v>0</v>
      </c>
    </row>
    <row r="129" spans="2:4" hidden="1">
      <c r="B129" s="28" t="str">
        <f t="shared" si="35"/>
        <v/>
      </c>
      <c r="C129" s="28">
        <f t="shared" si="36"/>
        <v>0</v>
      </c>
      <c r="D129" s="28">
        <f t="shared" si="37"/>
        <v>0</v>
      </c>
    </row>
    <row r="130" spans="2:4" hidden="1">
      <c r="B130" s="28" t="str">
        <f t="shared" si="35"/>
        <v/>
      </c>
      <c r="C130" s="28">
        <f t="shared" si="36"/>
        <v>0</v>
      </c>
      <c r="D130" s="28">
        <f t="shared" si="37"/>
        <v>0</v>
      </c>
    </row>
    <row r="131" spans="2:4" hidden="1">
      <c r="B131" s="28" t="str">
        <f t="shared" ref="B131:B138" si="38">I12</f>
        <v/>
      </c>
      <c r="C131" s="28">
        <f t="shared" ref="C131:C138" si="39">G12</f>
        <v>0</v>
      </c>
      <c r="D131" s="28">
        <f t="shared" ref="D131:D138" si="40">E12</f>
        <v>0</v>
      </c>
    </row>
    <row r="132" spans="2:4" hidden="1">
      <c r="B132" s="28" t="str">
        <f t="shared" si="38"/>
        <v/>
      </c>
      <c r="C132" s="28">
        <f t="shared" si="39"/>
        <v>0</v>
      </c>
      <c r="D132" s="28">
        <f t="shared" si="40"/>
        <v>0</v>
      </c>
    </row>
    <row r="133" spans="2:4" hidden="1">
      <c r="B133" s="28" t="str">
        <f t="shared" si="38"/>
        <v/>
      </c>
      <c r="C133" s="28">
        <f t="shared" si="39"/>
        <v>0</v>
      </c>
      <c r="D133" s="28">
        <f t="shared" si="40"/>
        <v>0</v>
      </c>
    </row>
    <row r="134" spans="2:4" hidden="1">
      <c r="B134" s="28" t="str">
        <f t="shared" si="38"/>
        <v/>
      </c>
      <c r="C134" s="28">
        <f t="shared" si="39"/>
        <v>0</v>
      </c>
      <c r="D134" s="28">
        <f t="shared" si="40"/>
        <v>0</v>
      </c>
    </row>
    <row r="135" spans="2:4" hidden="1">
      <c r="B135" s="28" t="str">
        <f t="shared" si="38"/>
        <v/>
      </c>
      <c r="C135" s="28">
        <f t="shared" si="39"/>
        <v>0</v>
      </c>
      <c r="D135" s="28">
        <f t="shared" si="40"/>
        <v>0</v>
      </c>
    </row>
    <row r="136" spans="2:4" hidden="1">
      <c r="B136" s="28" t="str">
        <f t="shared" si="38"/>
        <v/>
      </c>
      <c r="C136" s="28">
        <f t="shared" si="39"/>
        <v>0</v>
      </c>
      <c r="D136" s="28">
        <f t="shared" si="40"/>
        <v>0</v>
      </c>
    </row>
    <row r="137" spans="2:4" hidden="1">
      <c r="B137" s="28" t="str">
        <f t="shared" si="38"/>
        <v/>
      </c>
      <c r="C137" s="28">
        <f t="shared" si="39"/>
        <v>0</v>
      </c>
      <c r="D137" s="28">
        <f t="shared" si="40"/>
        <v>0</v>
      </c>
    </row>
    <row r="138" spans="2:4" hidden="1">
      <c r="B138" s="28" t="str">
        <f t="shared" si="38"/>
        <v/>
      </c>
      <c r="C138" s="28">
        <f t="shared" si="39"/>
        <v>0</v>
      </c>
      <c r="D138" s="28">
        <f t="shared" si="40"/>
        <v>0</v>
      </c>
    </row>
    <row r="139" spans="2:4" hidden="1">
      <c r="B139" s="28" t="str">
        <f>J3</f>
        <v/>
      </c>
      <c r="C139" s="28">
        <f>G3</f>
        <v>0</v>
      </c>
      <c r="D139" s="28">
        <f>E3</f>
        <v>0</v>
      </c>
    </row>
    <row r="140" spans="2:4" hidden="1">
      <c r="B140" s="28" t="str">
        <f t="shared" ref="B140:B146" si="41">J4</f>
        <v/>
      </c>
      <c r="C140" s="28">
        <f t="shared" ref="C140:C146" si="42">G4</f>
        <v>0</v>
      </c>
      <c r="D140" s="28">
        <f t="shared" ref="D140:D146" si="43">E4</f>
        <v>0</v>
      </c>
    </row>
    <row r="141" spans="2:4" hidden="1">
      <c r="B141" s="28" t="str">
        <f t="shared" si="41"/>
        <v/>
      </c>
      <c r="C141" s="28">
        <f t="shared" si="42"/>
        <v>0</v>
      </c>
      <c r="D141" s="28">
        <f t="shared" si="43"/>
        <v>0</v>
      </c>
    </row>
    <row r="142" spans="2:4" hidden="1">
      <c r="B142" s="28" t="str">
        <f t="shared" si="41"/>
        <v/>
      </c>
      <c r="C142" s="28">
        <f t="shared" si="42"/>
        <v>0</v>
      </c>
      <c r="D142" s="28">
        <f t="shared" si="43"/>
        <v>0</v>
      </c>
    </row>
    <row r="143" spans="2:4" hidden="1">
      <c r="B143" s="28" t="str">
        <f t="shared" si="41"/>
        <v/>
      </c>
      <c r="C143" s="28">
        <f t="shared" si="42"/>
        <v>0</v>
      </c>
      <c r="D143" s="28">
        <f t="shared" si="43"/>
        <v>0</v>
      </c>
    </row>
    <row r="144" spans="2:4" hidden="1">
      <c r="B144" s="28" t="str">
        <f t="shared" si="41"/>
        <v/>
      </c>
      <c r="C144" s="28">
        <f t="shared" si="42"/>
        <v>0</v>
      </c>
      <c r="D144" s="28">
        <f t="shared" si="43"/>
        <v>0</v>
      </c>
    </row>
    <row r="145" spans="2:4" hidden="1">
      <c r="B145" s="28" t="str">
        <f t="shared" si="41"/>
        <v/>
      </c>
      <c r="C145" s="28">
        <f t="shared" si="42"/>
        <v>0</v>
      </c>
      <c r="D145" s="28">
        <f t="shared" si="43"/>
        <v>0</v>
      </c>
    </row>
    <row r="146" spans="2:4" hidden="1">
      <c r="B146" s="28" t="str">
        <f t="shared" si="41"/>
        <v/>
      </c>
      <c r="C146" s="28">
        <f t="shared" si="42"/>
        <v>0</v>
      </c>
      <c r="D146" s="28">
        <f t="shared" si="43"/>
        <v>0</v>
      </c>
    </row>
    <row r="147" spans="2:4" hidden="1">
      <c r="B147" s="28" t="str">
        <f t="shared" ref="B147:B154" si="44">J12</f>
        <v/>
      </c>
      <c r="C147" s="28">
        <f t="shared" ref="C147:C154" si="45">G12</f>
        <v>0</v>
      </c>
      <c r="D147" s="28">
        <f t="shared" ref="D147:D154" si="46">E12</f>
        <v>0</v>
      </c>
    </row>
    <row r="148" spans="2:4" hidden="1">
      <c r="B148" s="28" t="str">
        <f t="shared" si="44"/>
        <v/>
      </c>
      <c r="C148" s="28">
        <f t="shared" si="45"/>
        <v>0</v>
      </c>
      <c r="D148" s="28">
        <f t="shared" si="46"/>
        <v>0</v>
      </c>
    </row>
    <row r="149" spans="2:4" hidden="1">
      <c r="B149" s="28" t="str">
        <f t="shared" si="44"/>
        <v/>
      </c>
      <c r="C149" s="28">
        <f t="shared" si="45"/>
        <v>0</v>
      </c>
      <c r="D149" s="28">
        <f t="shared" si="46"/>
        <v>0</v>
      </c>
    </row>
    <row r="150" spans="2:4" hidden="1">
      <c r="B150" s="28" t="str">
        <f t="shared" si="44"/>
        <v/>
      </c>
      <c r="C150" s="28">
        <f t="shared" si="45"/>
        <v>0</v>
      </c>
      <c r="D150" s="28">
        <f t="shared" si="46"/>
        <v>0</v>
      </c>
    </row>
    <row r="151" spans="2:4" hidden="1">
      <c r="B151" s="28" t="str">
        <f t="shared" si="44"/>
        <v/>
      </c>
      <c r="C151" s="28">
        <f t="shared" si="45"/>
        <v>0</v>
      </c>
      <c r="D151" s="28">
        <f t="shared" si="46"/>
        <v>0</v>
      </c>
    </row>
    <row r="152" spans="2:4" hidden="1">
      <c r="B152" s="28" t="str">
        <f t="shared" si="44"/>
        <v/>
      </c>
      <c r="C152" s="28">
        <f t="shared" si="45"/>
        <v>0</v>
      </c>
      <c r="D152" s="28">
        <f t="shared" si="46"/>
        <v>0</v>
      </c>
    </row>
    <row r="153" spans="2:4" hidden="1">
      <c r="B153" s="28" t="str">
        <f t="shared" si="44"/>
        <v/>
      </c>
      <c r="C153" s="28">
        <f t="shared" si="45"/>
        <v>0</v>
      </c>
      <c r="D153" s="28">
        <f t="shared" si="46"/>
        <v>0</v>
      </c>
    </row>
    <row r="154" spans="2:4" hidden="1">
      <c r="B154" s="28" t="str">
        <f t="shared" si="44"/>
        <v/>
      </c>
      <c r="C154" s="28">
        <f t="shared" si="45"/>
        <v>0</v>
      </c>
      <c r="D154" s="28">
        <f t="shared" si="46"/>
        <v>0</v>
      </c>
    </row>
    <row r="155" spans="2:4" hidden="1">
      <c r="B155" s="28" t="str">
        <f>O3</f>
        <v/>
      </c>
      <c r="C155" s="28">
        <f>Q3</f>
        <v>0</v>
      </c>
      <c r="D155" s="28">
        <f>S3</f>
        <v>0</v>
      </c>
    </row>
    <row r="156" spans="2:4" hidden="1">
      <c r="B156" s="28" t="str">
        <f t="shared" ref="B156:B162" si="47">O4</f>
        <v/>
      </c>
      <c r="C156" s="28">
        <f t="shared" ref="C156:C162" si="48">Q4</f>
        <v>0</v>
      </c>
      <c r="D156" s="28">
        <f t="shared" ref="D156:D162" si="49">S4</f>
        <v>0</v>
      </c>
    </row>
    <row r="157" spans="2:4" hidden="1">
      <c r="B157" s="28" t="str">
        <f t="shared" si="47"/>
        <v/>
      </c>
      <c r="C157" s="28">
        <f t="shared" si="48"/>
        <v>0</v>
      </c>
      <c r="D157" s="28">
        <f t="shared" si="49"/>
        <v>0</v>
      </c>
    </row>
    <row r="158" spans="2:4" hidden="1">
      <c r="B158" s="28" t="str">
        <f t="shared" si="47"/>
        <v/>
      </c>
      <c r="C158" s="28">
        <f t="shared" si="48"/>
        <v>0</v>
      </c>
      <c r="D158" s="28">
        <f t="shared" si="49"/>
        <v>0</v>
      </c>
    </row>
    <row r="159" spans="2:4" hidden="1">
      <c r="B159" s="28" t="str">
        <f t="shared" si="47"/>
        <v/>
      </c>
      <c r="C159" s="28">
        <f t="shared" si="48"/>
        <v>0</v>
      </c>
      <c r="D159" s="28">
        <f t="shared" si="49"/>
        <v>0</v>
      </c>
    </row>
    <row r="160" spans="2:4" hidden="1">
      <c r="B160" s="28" t="str">
        <f t="shared" si="47"/>
        <v/>
      </c>
      <c r="C160" s="28">
        <f t="shared" si="48"/>
        <v>0</v>
      </c>
      <c r="D160" s="28">
        <f t="shared" si="49"/>
        <v>0</v>
      </c>
    </row>
    <row r="161" spans="2:4" hidden="1">
      <c r="B161" s="28" t="str">
        <f t="shared" si="47"/>
        <v/>
      </c>
      <c r="C161" s="28">
        <f t="shared" si="48"/>
        <v>0</v>
      </c>
      <c r="D161" s="28">
        <f t="shared" si="49"/>
        <v>0</v>
      </c>
    </row>
    <row r="162" spans="2:4" hidden="1">
      <c r="B162" s="28" t="str">
        <f t="shared" si="47"/>
        <v/>
      </c>
      <c r="C162" s="28">
        <f t="shared" si="48"/>
        <v>0</v>
      </c>
      <c r="D162" s="28">
        <f t="shared" si="49"/>
        <v>0</v>
      </c>
    </row>
    <row r="163" spans="2:4" hidden="1">
      <c r="B163" s="28" t="str">
        <f t="shared" ref="B163:B170" si="50">O12</f>
        <v/>
      </c>
      <c r="C163" s="28">
        <f t="shared" ref="C163:C170" si="51">Q12</f>
        <v>0</v>
      </c>
      <c r="D163" s="28">
        <f t="shared" ref="D163:D170" si="52">S12</f>
        <v>0</v>
      </c>
    </row>
    <row r="164" spans="2:4" hidden="1">
      <c r="B164" s="28" t="str">
        <f t="shared" si="50"/>
        <v/>
      </c>
      <c r="C164" s="28">
        <f t="shared" si="51"/>
        <v>0</v>
      </c>
      <c r="D164" s="28">
        <f t="shared" si="52"/>
        <v>0</v>
      </c>
    </row>
    <row r="165" spans="2:4" hidden="1">
      <c r="B165" s="28" t="str">
        <f t="shared" si="50"/>
        <v/>
      </c>
      <c r="C165" s="28">
        <f t="shared" si="51"/>
        <v>0</v>
      </c>
      <c r="D165" s="28">
        <f t="shared" si="52"/>
        <v>0</v>
      </c>
    </row>
    <row r="166" spans="2:4" hidden="1">
      <c r="B166" s="28" t="str">
        <f t="shared" si="50"/>
        <v/>
      </c>
      <c r="C166" s="28">
        <f t="shared" si="51"/>
        <v>0</v>
      </c>
      <c r="D166" s="28">
        <f t="shared" si="52"/>
        <v>0</v>
      </c>
    </row>
    <row r="167" spans="2:4" hidden="1">
      <c r="B167" s="28" t="str">
        <f t="shared" si="50"/>
        <v/>
      </c>
      <c r="C167" s="28">
        <f t="shared" si="51"/>
        <v>0</v>
      </c>
      <c r="D167" s="28">
        <f t="shared" si="52"/>
        <v>0</v>
      </c>
    </row>
    <row r="168" spans="2:4" hidden="1">
      <c r="B168" s="28" t="str">
        <f t="shared" si="50"/>
        <v/>
      </c>
      <c r="C168" s="28">
        <f t="shared" si="51"/>
        <v>0</v>
      </c>
      <c r="D168" s="28">
        <f t="shared" si="52"/>
        <v>0</v>
      </c>
    </row>
    <row r="169" spans="2:4" hidden="1">
      <c r="B169" s="28" t="str">
        <f t="shared" si="50"/>
        <v/>
      </c>
      <c r="C169" s="28">
        <f t="shared" si="51"/>
        <v>0</v>
      </c>
      <c r="D169" s="28">
        <f t="shared" si="52"/>
        <v>0</v>
      </c>
    </row>
    <row r="170" spans="2:4" hidden="1">
      <c r="B170" s="28" t="str">
        <f t="shared" si="50"/>
        <v/>
      </c>
      <c r="C170" s="28">
        <f t="shared" si="51"/>
        <v>0</v>
      </c>
      <c r="D170" s="28">
        <f t="shared" si="52"/>
        <v>0</v>
      </c>
    </row>
    <row r="171" spans="2:4" hidden="1">
      <c r="B171" s="28" t="str">
        <f>P3</f>
        <v/>
      </c>
      <c r="C171" s="28">
        <f>Q3</f>
        <v>0</v>
      </c>
      <c r="D171" s="28">
        <f>S3</f>
        <v>0</v>
      </c>
    </row>
    <row r="172" spans="2:4" hidden="1">
      <c r="B172" s="28" t="str">
        <f t="shared" ref="B172:C178" si="53">P4</f>
        <v/>
      </c>
      <c r="C172" s="28">
        <f t="shared" si="53"/>
        <v>0</v>
      </c>
      <c r="D172" s="28">
        <f t="shared" ref="D172:D178" si="54">S4</f>
        <v>0</v>
      </c>
    </row>
    <row r="173" spans="2:4" hidden="1">
      <c r="B173" s="28" t="str">
        <f t="shared" si="53"/>
        <v/>
      </c>
      <c r="C173" s="28">
        <f t="shared" si="53"/>
        <v>0</v>
      </c>
      <c r="D173" s="28">
        <f t="shared" si="54"/>
        <v>0</v>
      </c>
    </row>
    <row r="174" spans="2:4" hidden="1">
      <c r="B174" s="28" t="str">
        <f t="shared" si="53"/>
        <v/>
      </c>
      <c r="C174" s="28">
        <f t="shared" si="53"/>
        <v>0</v>
      </c>
      <c r="D174" s="28">
        <f t="shared" si="54"/>
        <v>0</v>
      </c>
    </row>
    <row r="175" spans="2:4" hidden="1">
      <c r="B175" s="28" t="str">
        <f t="shared" si="53"/>
        <v/>
      </c>
      <c r="C175" s="28">
        <f t="shared" si="53"/>
        <v>0</v>
      </c>
      <c r="D175" s="28">
        <f t="shared" si="54"/>
        <v>0</v>
      </c>
    </row>
    <row r="176" spans="2:4" hidden="1">
      <c r="B176" s="28" t="str">
        <f t="shared" si="53"/>
        <v/>
      </c>
      <c r="C176" s="28">
        <f t="shared" si="53"/>
        <v>0</v>
      </c>
      <c r="D176" s="28">
        <f t="shared" si="54"/>
        <v>0</v>
      </c>
    </row>
    <row r="177" spans="2:4" hidden="1">
      <c r="B177" s="28" t="str">
        <f t="shared" si="53"/>
        <v/>
      </c>
      <c r="C177" s="28">
        <f t="shared" si="53"/>
        <v>0</v>
      </c>
      <c r="D177" s="28">
        <f t="shared" si="54"/>
        <v>0</v>
      </c>
    </row>
    <row r="178" spans="2:4" hidden="1">
      <c r="B178" s="28" t="str">
        <f t="shared" si="53"/>
        <v/>
      </c>
      <c r="C178" s="28">
        <f t="shared" si="53"/>
        <v>0</v>
      </c>
      <c r="D178" s="28">
        <f t="shared" si="54"/>
        <v>0</v>
      </c>
    </row>
    <row r="179" spans="2:4" hidden="1">
      <c r="B179" s="28" t="str">
        <f t="shared" ref="B179:C186" si="55">P12</f>
        <v/>
      </c>
      <c r="C179" s="28">
        <f t="shared" si="55"/>
        <v>0</v>
      </c>
      <c r="D179" s="28">
        <f t="shared" ref="D179:D186" si="56">S12</f>
        <v>0</v>
      </c>
    </row>
    <row r="180" spans="2:4" hidden="1">
      <c r="B180" s="28" t="str">
        <f t="shared" si="55"/>
        <v/>
      </c>
      <c r="C180" s="28">
        <f t="shared" si="55"/>
        <v>0</v>
      </c>
      <c r="D180" s="28">
        <f t="shared" si="56"/>
        <v>0</v>
      </c>
    </row>
    <row r="181" spans="2:4" hidden="1">
      <c r="B181" s="28" t="str">
        <f t="shared" si="55"/>
        <v/>
      </c>
      <c r="C181" s="28">
        <f t="shared" si="55"/>
        <v>0</v>
      </c>
      <c r="D181" s="28">
        <f t="shared" si="56"/>
        <v>0</v>
      </c>
    </row>
    <row r="182" spans="2:4" hidden="1">
      <c r="B182" s="28" t="str">
        <f t="shared" si="55"/>
        <v/>
      </c>
      <c r="C182" s="28">
        <f t="shared" si="55"/>
        <v>0</v>
      </c>
      <c r="D182" s="28">
        <f t="shared" si="56"/>
        <v>0</v>
      </c>
    </row>
    <row r="183" spans="2:4" hidden="1">
      <c r="B183" s="28" t="str">
        <f t="shared" si="55"/>
        <v/>
      </c>
      <c r="C183" s="28">
        <f t="shared" si="55"/>
        <v>0</v>
      </c>
      <c r="D183" s="28">
        <f t="shared" si="56"/>
        <v>0</v>
      </c>
    </row>
    <row r="184" spans="2:4" hidden="1">
      <c r="B184" s="28" t="str">
        <f t="shared" si="55"/>
        <v/>
      </c>
      <c r="C184" s="28">
        <f t="shared" si="55"/>
        <v>0</v>
      </c>
      <c r="D184" s="28">
        <f t="shared" si="56"/>
        <v>0</v>
      </c>
    </row>
    <row r="185" spans="2:4" hidden="1">
      <c r="B185" s="28" t="str">
        <f t="shared" si="55"/>
        <v/>
      </c>
      <c r="C185" s="28">
        <f t="shared" si="55"/>
        <v>0</v>
      </c>
      <c r="D185" s="28">
        <f t="shared" si="56"/>
        <v>0</v>
      </c>
    </row>
    <row r="186" spans="2:4" hidden="1">
      <c r="B186" s="28" t="str">
        <f t="shared" si="55"/>
        <v/>
      </c>
      <c r="C186" s="28">
        <f t="shared" si="55"/>
        <v>0</v>
      </c>
      <c r="D186" s="28">
        <f t="shared" si="56"/>
        <v>0</v>
      </c>
    </row>
    <row r="187" spans="2:4" hidden="1">
      <c r="B187" s="28" t="str">
        <f>U3</f>
        <v/>
      </c>
      <c r="C187" s="28">
        <f>S3</f>
        <v>0</v>
      </c>
      <c r="D187" s="28">
        <f>Q3</f>
        <v>0</v>
      </c>
    </row>
    <row r="188" spans="2:4" hidden="1">
      <c r="B188" s="28" t="str">
        <f t="shared" ref="B188:B194" si="57">U4</f>
        <v/>
      </c>
      <c r="C188" s="28">
        <f t="shared" ref="C188:C194" si="58">S4</f>
        <v>0</v>
      </c>
      <c r="D188" s="28">
        <f t="shared" ref="D188:D194" si="59">Q4</f>
        <v>0</v>
      </c>
    </row>
    <row r="189" spans="2:4" hidden="1">
      <c r="B189" s="28" t="str">
        <f t="shared" si="57"/>
        <v/>
      </c>
      <c r="C189" s="28">
        <f t="shared" si="58"/>
        <v>0</v>
      </c>
      <c r="D189" s="28">
        <f t="shared" si="59"/>
        <v>0</v>
      </c>
    </row>
    <row r="190" spans="2:4" hidden="1">
      <c r="B190" s="28" t="str">
        <f t="shared" si="57"/>
        <v/>
      </c>
      <c r="C190" s="28">
        <f t="shared" si="58"/>
        <v>0</v>
      </c>
      <c r="D190" s="28">
        <f t="shared" si="59"/>
        <v>0</v>
      </c>
    </row>
    <row r="191" spans="2:4" hidden="1">
      <c r="B191" s="28" t="str">
        <f t="shared" si="57"/>
        <v/>
      </c>
      <c r="C191" s="28">
        <f t="shared" si="58"/>
        <v>0</v>
      </c>
      <c r="D191" s="28">
        <f t="shared" si="59"/>
        <v>0</v>
      </c>
    </row>
    <row r="192" spans="2:4" hidden="1">
      <c r="B192" s="28" t="str">
        <f t="shared" si="57"/>
        <v/>
      </c>
      <c r="C192" s="28">
        <f t="shared" si="58"/>
        <v>0</v>
      </c>
      <c r="D192" s="28">
        <f t="shared" si="59"/>
        <v>0</v>
      </c>
    </row>
    <row r="193" spans="2:4" hidden="1">
      <c r="B193" s="28" t="str">
        <f t="shared" si="57"/>
        <v/>
      </c>
      <c r="C193" s="28">
        <f t="shared" si="58"/>
        <v>0</v>
      </c>
      <c r="D193" s="28">
        <f t="shared" si="59"/>
        <v>0</v>
      </c>
    </row>
    <row r="194" spans="2:4" hidden="1">
      <c r="B194" s="28" t="str">
        <f t="shared" si="57"/>
        <v/>
      </c>
      <c r="C194" s="28">
        <f t="shared" si="58"/>
        <v>0</v>
      </c>
      <c r="D194" s="28">
        <f t="shared" si="59"/>
        <v>0</v>
      </c>
    </row>
    <row r="195" spans="2:4" hidden="1">
      <c r="B195" s="28" t="str">
        <f t="shared" ref="B195:B202" si="60">U12</f>
        <v/>
      </c>
      <c r="C195" s="28">
        <f t="shared" ref="C195:C202" si="61">S12</f>
        <v>0</v>
      </c>
      <c r="D195" s="28">
        <f t="shared" ref="D195:D202" si="62">Q12</f>
        <v>0</v>
      </c>
    </row>
    <row r="196" spans="2:4" hidden="1">
      <c r="B196" s="28" t="str">
        <f t="shared" si="60"/>
        <v/>
      </c>
      <c r="C196" s="28">
        <f t="shared" si="61"/>
        <v>0</v>
      </c>
      <c r="D196" s="28">
        <f t="shared" si="62"/>
        <v>0</v>
      </c>
    </row>
    <row r="197" spans="2:4" hidden="1">
      <c r="B197" s="28" t="str">
        <f t="shared" si="60"/>
        <v/>
      </c>
      <c r="C197" s="28">
        <f t="shared" si="61"/>
        <v>0</v>
      </c>
      <c r="D197" s="28">
        <f t="shared" si="62"/>
        <v>0</v>
      </c>
    </row>
    <row r="198" spans="2:4" hidden="1">
      <c r="B198" s="28" t="str">
        <f t="shared" si="60"/>
        <v/>
      </c>
      <c r="C198" s="28">
        <f t="shared" si="61"/>
        <v>0</v>
      </c>
      <c r="D198" s="28">
        <f t="shared" si="62"/>
        <v>0</v>
      </c>
    </row>
    <row r="199" spans="2:4" hidden="1">
      <c r="B199" s="28" t="str">
        <f t="shared" si="60"/>
        <v/>
      </c>
      <c r="C199" s="28">
        <f t="shared" si="61"/>
        <v>0</v>
      </c>
      <c r="D199" s="28">
        <f t="shared" si="62"/>
        <v>0</v>
      </c>
    </row>
    <row r="200" spans="2:4" hidden="1">
      <c r="B200" s="28" t="str">
        <f t="shared" si="60"/>
        <v/>
      </c>
      <c r="C200" s="28">
        <f t="shared" si="61"/>
        <v>0</v>
      </c>
      <c r="D200" s="28">
        <f t="shared" si="62"/>
        <v>0</v>
      </c>
    </row>
    <row r="201" spans="2:4" hidden="1">
      <c r="B201" s="28" t="str">
        <f t="shared" si="60"/>
        <v/>
      </c>
      <c r="C201" s="28">
        <f t="shared" si="61"/>
        <v>0</v>
      </c>
      <c r="D201" s="28">
        <f t="shared" si="62"/>
        <v>0</v>
      </c>
    </row>
    <row r="202" spans="2:4" hidden="1">
      <c r="B202" s="28" t="str">
        <f t="shared" si="60"/>
        <v/>
      </c>
      <c r="C202" s="28">
        <f t="shared" si="61"/>
        <v>0</v>
      </c>
      <c r="D202" s="28">
        <f t="shared" si="62"/>
        <v>0</v>
      </c>
    </row>
    <row r="203" spans="2:4" hidden="1">
      <c r="B203" s="28" t="str">
        <f>V3</f>
        <v/>
      </c>
      <c r="C203" s="28">
        <f>S3</f>
        <v>0</v>
      </c>
      <c r="D203" s="28">
        <f>Q3</f>
        <v>0</v>
      </c>
    </row>
    <row r="204" spans="2:4" hidden="1">
      <c r="B204" s="28" t="str">
        <f t="shared" ref="B204:B210" si="63">V4</f>
        <v/>
      </c>
      <c r="C204" s="28">
        <f t="shared" ref="C204:C210" si="64">S4</f>
        <v>0</v>
      </c>
      <c r="D204" s="28">
        <f t="shared" ref="D204:D210" si="65">Q4</f>
        <v>0</v>
      </c>
    </row>
    <row r="205" spans="2:4" hidden="1">
      <c r="B205" s="28" t="str">
        <f t="shared" si="63"/>
        <v/>
      </c>
      <c r="C205" s="28">
        <f t="shared" si="64"/>
        <v>0</v>
      </c>
      <c r="D205" s="28">
        <f t="shared" si="65"/>
        <v>0</v>
      </c>
    </row>
    <row r="206" spans="2:4" hidden="1">
      <c r="B206" s="28" t="str">
        <f t="shared" si="63"/>
        <v/>
      </c>
      <c r="C206" s="28">
        <f t="shared" si="64"/>
        <v>0</v>
      </c>
      <c r="D206" s="28">
        <f t="shared" si="65"/>
        <v>0</v>
      </c>
    </row>
    <row r="207" spans="2:4" hidden="1">
      <c r="B207" s="28" t="str">
        <f t="shared" si="63"/>
        <v/>
      </c>
      <c r="C207" s="28">
        <f t="shared" si="64"/>
        <v>0</v>
      </c>
      <c r="D207" s="28">
        <f t="shared" si="65"/>
        <v>0</v>
      </c>
    </row>
    <row r="208" spans="2:4" hidden="1">
      <c r="B208" s="28" t="str">
        <f t="shared" si="63"/>
        <v/>
      </c>
      <c r="C208" s="28">
        <f t="shared" si="64"/>
        <v>0</v>
      </c>
      <c r="D208" s="28">
        <f t="shared" si="65"/>
        <v>0</v>
      </c>
    </row>
    <row r="209" spans="2:4" hidden="1">
      <c r="B209" s="28" t="str">
        <f t="shared" si="63"/>
        <v/>
      </c>
      <c r="C209" s="28">
        <f t="shared" si="64"/>
        <v>0</v>
      </c>
      <c r="D209" s="28">
        <f t="shared" si="65"/>
        <v>0</v>
      </c>
    </row>
    <row r="210" spans="2:4" hidden="1">
      <c r="B210" s="28" t="str">
        <f t="shared" si="63"/>
        <v/>
      </c>
      <c r="C210" s="28">
        <f t="shared" si="64"/>
        <v>0</v>
      </c>
      <c r="D210" s="28">
        <f t="shared" si="65"/>
        <v>0</v>
      </c>
    </row>
    <row r="211" spans="2:4" hidden="1">
      <c r="B211" s="28" t="str">
        <f t="shared" ref="B211:B218" si="66">V12</f>
        <v/>
      </c>
      <c r="C211" s="28">
        <f t="shared" ref="C211:C218" si="67">S12</f>
        <v>0</v>
      </c>
      <c r="D211" s="28">
        <f t="shared" ref="D211:D218" si="68">Q12</f>
        <v>0</v>
      </c>
    </row>
    <row r="212" spans="2:4" hidden="1">
      <c r="B212" s="28" t="str">
        <f t="shared" si="66"/>
        <v/>
      </c>
      <c r="C212" s="28">
        <f t="shared" si="67"/>
        <v>0</v>
      </c>
      <c r="D212" s="28">
        <f t="shared" si="68"/>
        <v>0</v>
      </c>
    </row>
    <row r="213" spans="2:4" hidden="1">
      <c r="B213" s="28" t="str">
        <f t="shared" si="66"/>
        <v/>
      </c>
      <c r="C213" s="28">
        <f t="shared" si="67"/>
        <v>0</v>
      </c>
      <c r="D213" s="28">
        <f t="shared" si="68"/>
        <v>0</v>
      </c>
    </row>
    <row r="214" spans="2:4" hidden="1">
      <c r="B214" s="28" t="str">
        <f t="shared" si="66"/>
        <v/>
      </c>
      <c r="C214" s="28">
        <f t="shared" si="67"/>
        <v>0</v>
      </c>
      <c r="D214" s="28">
        <f t="shared" si="68"/>
        <v>0</v>
      </c>
    </row>
    <row r="215" spans="2:4" hidden="1">
      <c r="B215" s="28" t="str">
        <f t="shared" si="66"/>
        <v/>
      </c>
      <c r="C215" s="28">
        <f t="shared" si="67"/>
        <v>0</v>
      </c>
      <c r="D215" s="28">
        <f t="shared" si="68"/>
        <v>0</v>
      </c>
    </row>
    <row r="216" spans="2:4" hidden="1">
      <c r="B216" s="28" t="str">
        <f t="shared" si="66"/>
        <v/>
      </c>
      <c r="C216" s="28">
        <f t="shared" si="67"/>
        <v>0</v>
      </c>
      <c r="D216" s="28">
        <f t="shared" si="68"/>
        <v>0</v>
      </c>
    </row>
    <row r="217" spans="2:4" hidden="1">
      <c r="B217" s="28" t="str">
        <f t="shared" si="66"/>
        <v/>
      </c>
      <c r="C217" s="28">
        <f t="shared" si="67"/>
        <v>0</v>
      </c>
      <c r="D217" s="28">
        <f t="shared" si="68"/>
        <v>0</v>
      </c>
    </row>
    <row r="218" spans="2:4" hidden="1">
      <c r="B218" s="28" t="str">
        <f t="shared" si="66"/>
        <v/>
      </c>
      <c r="C218" s="28">
        <f t="shared" si="67"/>
        <v>0</v>
      </c>
      <c r="D218" s="28">
        <f t="shared" si="68"/>
        <v>0</v>
      </c>
    </row>
  </sheetData>
  <sheetProtection sheet="1" selectLockedCells="1"/>
  <mergeCells count="9">
    <mergeCell ref="A1:W1"/>
    <mergeCell ref="A11:D11"/>
    <mergeCell ref="H11:K11"/>
    <mergeCell ref="M11:P11"/>
    <mergeCell ref="T11:W11"/>
    <mergeCell ref="A2:D2"/>
    <mergeCell ref="H2:K2"/>
    <mergeCell ref="M2:P2"/>
    <mergeCell ref="T2:W2"/>
  </mergeCells>
  <conditionalFormatting sqref="T3:V10 H3:J10 T12:V19 B12:D19 H12:J19 N12:P19 N3:P10 B3:D10">
    <cfRule type="expression" dxfId="87" priority="24" stopIfTrue="1">
      <formula>B3=#REF!</formula>
    </cfRule>
  </conditionalFormatting>
  <conditionalFormatting sqref="A1:XFD2 A11:XFD11 A3:D10 H3:P10 F3:F10 A20:XFD1048576 A12:D19 H12:P19 F12:F19 T3:XFD10 R3:R10 T12:XFD19 R12:R19">
    <cfRule type="expression" dxfId="86" priority="21">
      <formula>TODAY()&gt;$AA$1</formula>
    </cfRule>
  </conditionalFormatting>
  <conditionalFormatting sqref="G3:G10">
    <cfRule type="expression" dxfId="85" priority="16" stopIfTrue="1">
      <formula>G3=#REF!</formula>
    </cfRule>
  </conditionalFormatting>
  <conditionalFormatting sqref="G3:G10">
    <cfRule type="expression" dxfId="84" priority="15">
      <formula>TODAY()&gt;$AA$1</formula>
    </cfRule>
  </conditionalFormatting>
  <conditionalFormatting sqref="E3:E10">
    <cfRule type="expression" dxfId="83" priority="14" stopIfTrue="1">
      <formula>E3=#REF!</formula>
    </cfRule>
  </conditionalFormatting>
  <conditionalFormatting sqref="E3:E10">
    <cfRule type="expression" dxfId="82" priority="13">
      <formula>TODAY()&gt;$AA$1</formula>
    </cfRule>
  </conditionalFormatting>
  <conditionalFormatting sqref="G12:G19">
    <cfRule type="expression" dxfId="81" priority="12" stopIfTrue="1">
      <formula>G12=#REF!</formula>
    </cfRule>
  </conditionalFormatting>
  <conditionalFormatting sqref="G12:G19">
    <cfRule type="expression" dxfId="80" priority="11">
      <formula>TODAY()&gt;$AA$1</formula>
    </cfRule>
  </conditionalFormatting>
  <conditionalFormatting sqref="E12:E19">
    <cfRule type="expression" dxfId="79" priority="10" stopIfTrue="1">
      <formula>E12=#REF!</formula>
    </cfRule>
  </conditionalFormatting>
  <conditionalFormatting sqref="E12:E19">
    <cfRule type="expression" dxfId="78" priority="9">
      <formula>TODAY()&gt;$AA$1</formula>
    </cfRule>
  </conditionalFormatting>
  <conditionalFormatting sqref="S3:S10">
    <cfRule type="expression" dxfId="77" priority="8" stopIfTrue="1">
      <formula>S3=#REF!</formula>
    </cfRule>
  </conditionalFormatting>
  <conditionalFormatting sqref="S3:S10">
    <cfRule type="expression" dxfId="76" priority="7">
      <formula>TODAY()&gt;$AA$1</formula>
    </cfRule>
  </conditionalFormatting>
  <conditionalFormatting sqref="Q3:Q10">
    <cfRule type="expression" dxfId="75" priority="6" stopIfTrue="1">
      <formula>Q3=#REF!</formula>
    </cfRule>
  </conditionalFormatting>
  <conditionalFormatting sqref="Q3:Q10">
    <cfRule type="expression" dxfId="74" priority="5">
      <formula>TODAY()&gt;$AA$1</formula>
    </cfRule>
  </conditionalFormatting>
  <conditionalFormatting sqref="S12:S19">
    <cfRule type="expression" dxfId="73" priority="4" stopIfTrue="1">
      <formula>S12=#REF!</formula>
    </cfRule>
  </conditionalFormatting>
  <conditionalFormatting sqref="S12:S19">
    <cfRule type="expression" dxfId="72" priority="3">
      <formula>TODAY()&gt;$AA$1</formula>
    </cfRule>
  </conditionalFormatting>
  <conditionalFormatting sqref="Q12:Q19">
    <cfRule type="expression" dxfId="71" priority="2" stopIfTrue="1">
      <formula>Q12=#REF!</formula>
    </cfRule>
  </conditionalFormatting>
  <conditionalFormatting sqref="Q12:Q19">
    <cfRule type="expression" dxfId="70" priority="1">
      <formula>TODAY()&gt;$AA$1</formula>
    </cfRule>
  </conditionalFormatting>
  <printOptions horizontalCentered="1" verticalCentered="1" gridLines="1"/>
  <pageMargins left="0.78749999999999998" right="0.78749999999999998" top="0.98402777777777795" bottom="0.98402777777777795" header="0.51180555555555562" footer="0.51180555555555562"/>
  <pageSetup paperSize="9" scale="105" firstPageNumber="0" orientation="landscape" horizontalDpi="300" verticalDpi="300" r:id="rId1"/>
  <headerFooter alignWithMargins="0">
    <oddHeader>&amp;C&amp;A</oddHeader>
    <oddFooter>&amp;CClub de pétanque " Les cygales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RAZpartie">
                <anchor moveWithCells="1" sizeWithCells="1">
                  <from>
                    <xdr:col>7</xdr:col>
                    <xdr:colOff>327660</xdr:colOff>
                    <xdr:row>21</xdr:row>
                    <xdr:rowOff>38100</xdr:rowOff>
                  </from>
                  <to>
                    <xdr:col>8</xdr:col>
                    <xdr:colOff>1249680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dimension ref="A1:AA218"/>
  <sheetViews>
    <sheetView topLeftCell="E1" zoomScale="85" zoomScaleNormal="85" workbookViewId="0">
      <selection activeCell="E3" sqref="E3"/>
    </sheetView>
  </sheetViews>
  <sheetFormatPr baseColWidth="10" defaultRowHeight="20.399999999999999"/>
  <cols>
    <col min="1" max="1" width="6" style="28" customWidth="1"/>
    <col min="2" max="4" width="20.6640625" style="28" customWidth="1"/>
    <col min="5" max="5" width="7.33203125" style="28" customWidth="1"/>
    <col min="6" max="6" width="2.6640625" style="33" customWidth="1"/>
    <col min="7" max="7" width="7.33203125" style="28" customWidth="1"/>
    <col min="8" max="10" width="20.6640625" style="28" customWidth="1"/>
    <col min="11" max="11" width="6" style="28" customWidth="1"/>
    <col min="12" max="12" width="2.5546875" style="28" customWidth="1"/>
    <col min="13" max="13" width="6" style="28" customWidth="1"/>
    <col min="14" max="16" width="20.6640625" style="28" customWidth="1"/>
    <col min="17" max="17" width="7.33203125" style="28" customWidth="1"/>
    <col min="18" max="18" width="2.6640625" style="28" customWidth="1"/>
    <col min="19" max="19" width="7.33203125" style="28" customWidth="1"/>
    <col min="20" max="22" width="20.6640625" style="28" customWidth="1"/>
    <col min="23" max="23" width="6" style="28" customWidth="1"/>
    <col min="24" max="26" width="11.44140625" style="28"/>
    <col min="27" max="27" width="16.88671875" style="28" bestFit="1" customWidth="1"/>
    <col min="28" max="259" width="11.44140625" style="28"/>
    <col min="260" max="262" width="20.6640625" style="28" customWidth="1"/>
    <col min="263" max="263" width="7.33203125" style="28" customWidth="1"/>
    <col min="264" max="264" width="2.6640625" style="28" customWidth="1"/>
    <col min="265" max="265" width="7.33203125" style="28" customWidth="1"/>
    <col min="266" max="268" width="20.6640625" style="28" customWidth="1"/>
    <col min="269" max="269" width="2.5546875" style="28" customWidth="1"/>
    <col min="270" max="272" width="20.6640625" style="28" customWidth="1"/>
    <col min="273" max="273" width="7.33203125" style="28" customWidth="1"/>
    <col min="274" max="274" width="2.6640625" style="28" customWidth="1"/>
    <col min="275" max="275" width="7.33203125" style="28" customWidth="1"/>
    <col min="276" max="278" width="20.6640625" style="28" customWidth="1"/>
    <col min="279" max="515" width="11.44140625" style="28"/>
    <col min="516" max="518" width="20.6640625" style="28" customWidth="1"/>
    <col min="519" max="519" width="7.33203125" style="28" customWidth="1"/>
    <col min="520" max="520" width="2.6640625" style="28" customWidth="1"/>
    <col min="521" max="521" width="7.33203125" style="28" customWidth="1"/>
    <col min="522" max="524" width="20.6640625" style="28" customWidth="1"/>
    <col min="525" max="525" width="2.5546875" style="28" customWidth="1"/>
    <col min="526" max="528" width="20.6640625" style="28" customWidth="1"/>
    <col min="529" max="529" width="7.33203125" style="28" customWidth="1"/>
    <col min="530" max="530" width="2.6640625" style="28" customWidth="1"/>
    <col min="531" max="531" width="7.33203125" style="28" customWidth="1"/>
    <col min="532" max="534" width="20.6640625" style="28" customWidth="1"/>
    <col min="535" max="771" width="11.44140625" style="28"/>
    <col min="772" max="774" width="20.6640625" style="28" customWidth="1"/>
    <col min="775" max="775" width="7.33203125" style="28" customWidth="1"/>
    <col min="776" max="776" width="2.6640625" style="28" customWidth="1"/>
    <col min="777" max="777" width="7.33203125" style="28" customWidth="1"/>
    <col min="778" max="780" width="20.6640625" style="28" customWidth="1"/>
    <col min="781" max="781" width="2.5546875" style="28" customWidth="1"/>
    <col min="782" max="784" width="20.6640625" style="28" customWidth="1"/>
    <col min="785" max="785" width="7.33203125" style="28" customWidth="1"/>
    <col min="786" max="786" width="2.6640625" style="28" customWidth="1"/>
    <col min="787" max="787" width="7.33203125" style="28" customWidth="1"/>
    <col min="788" max="790" width="20.6640625" style="28" customWidth="1"/>
    <col min="791" max="1027" width="11.44140625" style="28"/>
    <col min="1028" max="1030" width="20.6640625" style="28" customWidth="1"/>
    <col min="1031" max="1031" width="7.33203125" style="28" customWidth="1"/>
    <col min="1032" max="1032" width="2.6640625" style="28" customWidth="1"/>
    <col min="1033" max="1033" width="7.33203125" style="28" customWidth="1"/>
    <col min="1034" max="1036" width="20.6640625" style="28" customWidth="1"/>
    <col min="1037" max="1037" width="2.5546875" style="28" customWidth="1"/>
    <col min="1038" max="1040" width="20.6640625" style="28" customWidth="1"/>
    <col min="1041" max="1041" width="7.33203125" style="28" customWidth="1"/>
    <col min="1042" max="1042" width="2.6640625" style="28" customWidth="1"/>
    <col min="1043" max="1043" width="7.33203125" style="28" customWidth="1"/>
    <col min="1044" max="1046" width="20.6640625" style="28" customWidth="1"/>
    <col min="1047" max="1283" width="11.44140625" style="28"/>
    <col min="1284" max="1286" width="20.6640625" style="28" customWidth="1"/>
    <col min="1287" max="1287" width="7.33203125" style="28" customWidth="1"/>
    <col min="1288" max="1288" width="2.6640625" style="28" customWidth="1"/>
    <col min="1289" max="1289" width="7.33203125" style="28" customWidth="1"/>
    <col min="1290" max="1292" width="20.6640625" style="28" customWidth="1"/>
    <col min="1293" max="1293" width="2.5546875" style="28" customWidth="1"/>
    <col min="1294" max="1296" width="20.6640625" style="28" customWidth="1"/>
    <col min="1297" max="1297" width="7.33203125" style="28" customWidth="1"/>
    <col min="1298" max="1298" width="2.6640625" style="28" customWidth="1"/>
    <col min="1299" max="1299" width="7.33203125" style="28" customWidth="1"/>
    <col min="1300" max="1302" width="20.6640625" style="28" customWidth="1"/>
    <col min="1303" max="1539" width="11.44140625" style="28"/>
    <col min="1540" max="1542" width="20.6640625" style="28" customWidth="1"/>
    <col min="1543" max="1543" width="7.33203125" style="28" customWidth="1"/>
    <col min="1544" max="1544" width="2.6640625" style="28" customWidth="1"/>
    <col min="1545" max="1545" width="7.33203125" style="28" customWidth="1"/>
    <col min="1546" max="1548" width="20.6640625" style="28" customWidth="1"/>
    <col min="1549" max="1549" width="2.5546875" style="28" customWidth="1"/>
    <col min="1550" max="1552" width="20.6640625" style="28" customWidth="1"/>
    <col min="1553" max="1553" width="7.33203125" style="28" customWidth="1"/>
    <col min="1554" max="1554" width="2.6640625" style="28" customWidth="1"/>
    <col min="1555" max="1555" width="7.33203125" style="28" customWidth="1"/>
    <col min="1556" max="1558" width="20.6640625" style="28" customWidth="1"/>
    <col min="1559" max="1795" width="11.44140625" style="28"/>
    <col min="1796" max="1798" width="20.6640625" style="28" customWidth="1"/>
    <col min="1799" max="1799" width="7.33203125" style="28" customWidth="1"/>
    <col min="1800" max="1800" width="2.6640625" style="28" customWidth="1"/>
    <col min="1801" max="1801" width="7.33203125" style="28" customWidth="1"/>
    <col min="1802" max="1804" width="20.6640625" style="28" customWidth="1"/>
    <col min="1805" max="1805" width="2.5546875" style="28" customWidth="1"/>
    <col min="1806" max="1808" width="20.6640625" style="28" customWidth="1"/>
    <col min="1809" max="1809" width="7.33203125" style="28" customWidth="1"/>
    <col min="1810" max="1810" width="2.6640625" style="28" customWidth="1"/>
    <col min="1811" max="1811" width="7.33203125" style="28" customWidth="1"/>
    <col min="1812" max="1814" width="20.6640625" style="28" customWidth="1"/>
    <col min="1815" max="2051" width="11.44140625" style="28"/>
    <col min="2052" max="2054" width="20.6640625" style="28" customWidth="1"/>
    <col min="2055" max="2055" width="7.33203125" style="28" customWidth="1"/>
    <col min="2056" max="2056" width="2.6640625" style="28" customWidth="1"/>
    <col min="2057" max="2057" width="7.33203125" style="28" customWidth="1"/>
    <col min="2058" max="2060" width="20.6640625" style="28" customWidth="1"/>
    <col min="2061" max="2061" width="2.5546875" style="28" customWidth="1"/>
    <col min="2062" max="2064" width="20.6640625" style="28" customWidth="1"/>
    <col min="2065" max="2065" width="7.33203125" style="28" customWidth="1"/>
    <col min="2066" max="2066" width="2.6640625" style="28" customWidth="1"/>
    <col min="2067" max="2067" width="7.33203125" style="28" customWidth="1"/>
    <col min="2068" max="2070" width="20.6640625" style="28" customWidth="1"/>
    <col min="2071" max="2307" width="11.44140625" style="28"/>
    <col min="2308" max="2310" width="20.6640625" style="28" customWidth="1"/>
    <col min="2311" max="2311" width="7.33203125" style="28" customWidth="1"/>
    <col min="2312" max="2312" width="2.6640625" style="28" customWidth="1"/>
    <col min="2313" max="2313" width="7.33203125" style="28" customWidth="1"/>
    <col min="2314" max="2316" width="20.6640625" style="28" customWidth="1"/>
    <col min="2317" max="2317" width="2.5546875" style="28" customWidth="1"/>
    <col min="2318" max="2320" width="20.6640625" style="28" customWidth="1"/>
    <col min="2321" max="2321" width="7.33203125" style="28" customWidth="1"/>
    <col min="2322" max="2322" width="2.6640625" style="28" customWidth="1"/>
    <col min="2323" max="2323" width="7.33203125" style="28" customWidth="1"/>
    <col min="2324" max="2326" width="20.6640625" style="28" customWidth="1"/>
    <col min="2327" max="2563" width="11.44140625" style="28"/>
    <col min="2564" max="2566" width="20.6640625" style="28" customWidth="1"/>
    <col min="2567" max="2567" width="7.33203125" style="28" customWidth="1"/>
    <col min="2568" max="2568" width="2.6640625" style="28" customWidth="1"/>
    <col min="2569" max="2569" width="7.33203125" style="28" customWidth="1"/>
    <col min="2570" max="2572" width="20.6640625" style="28" customWidth="1"/>
    <col min="2573" max="2573" width="2.5546875" style="28" customWidth="1"/>
    <col min="2574" max="2576" width="20.6640625" style="28" customWidth="1"/>
    <col min="2577" max="2577" width="7.33203125" style="28" customWidth="1"/>
    <col min="2578" max="2578" width="2.6640625" style="28" customWidth="1"/>
    <col min="2579" max="2579" width="7.33203125" style="28" customWidth="1"/>
    <col min="2580" max="2582" width="20.6640625" style="28" customWidth="1"/>
    <col min="2583" max="2819" width="11.44140625" style="28"/>
    <col min="2820" max="2822" width="20.6640625" style="28" customWidth="1"/>
    <col min="2823" max="2823" width="7.33203125" style="28" customWidth="1"/>
    <col min="2824" max="2824" width="2.6640625" style="28" customWidth="1"/>
    <col min="2825" max="2825" width="7.33203125" style="28" customWidth="1"/>
    <col min="2826" max="2828" width="20.6640625" style="28" customWidth="1"/>
    <col min="2829" max="2829" width="2.5546875" style="28" customWidth="1"/>
    <col min="2830" max="2832" width="20.6640625" style="28" customWidth="1"/>
    <col min="2833" max="2833" width="7.33203125" style="28" customWidth="1"/>
    <col min="2834" max="2834" width="2.6640625" style="28" customWidth="1"/>
    <col min="2835" max="2835" width="7.33203125" style="28" customWidth="1"/>
    <col min="2836" max="2838" width="20.6640625" style="28" customWidth="1"/>
    <col min="2839" max="3075" width="11.44140625" style="28"/>
    <col min="3076" max="3078" width="20.6640625" style="28" customWidth="1"/>
    <col min="3079" max="3079" width="7.33203125" style="28" customWidth="1"/>
    <col min="3080" max="3080" width="2.6640625" style="28" customWidth="1"/>
    <col min="3081" max="3081" width="7.33203125" style="28" customWidth="1"/>
    <col min="3082" max="3084" width="20.6640625" style="28" customWidth="1"/>
    <col min="3085" max="3085" width="2.5546875" style="28" customWidth="1"/>
    <col min="3086" max="3088" width="20.6640625" style="28" customWidth="1"/>
    <col min="3089" max="3089" width="7.33203125" style="28" customWidth="1"/>
    <col min="3090" max="3090" width="2.6640625" style="28" customWidth="1"/>
    <col min="3091" max="3091" width="7.33203125" style="28" customWidth="1"/>
    <col min="3092" max="3094" width="20.6640625" style="28" customWidth="1"/>
    <col min="3095" max="3331" width="11.44140625" style="28"/>
    <col min="3332" max="3334" width="20.6640625" style="28" customWidth="1"/>
    <col min="3335" max="3335" width="7.33203125" style="28" customWidth="1"/>
    <col min="3336" max="3336" width="2.6640625" style="28" customWidth="1"/>
    <col min="3337" max="3337" width="7.33203125" style="28" customWidth="1"/>
    <col min="3338" max="3340" width="20.6640625" style="28" customWidth="1"/>
    <col min="3341" max="3341" width="2.5546875" style="28" customWidth="1"/>
    <col min="3342" max="3344" width="20.6640625" style="28" customWidth="1"/>
    <col min="3345" max="3345" width="7.33203125" style="28" customWidth="1"/>
    <col min="3346" max="3346" width="2.6640625" style="28" customWidth="1"/>
    <col min="3347" max="3347" width="7.33203125" style="28" customWidth="1"/>
    <col min="3348" max="3350" width="20.6640625" style="28" customWidth="1"/>
    <col min="3351" max="3587" width="11.44140625" style="28"/>
    <col min="3588" max="3590" width="20.6640625" style="28" customWidth="1"/>
    <col min="3591" max="3591" width="7.33203125" style="28" customWidth="1"/>
    <col min="3592" max="3592" width="2.6640625" style="28" customWidth="1"/>
    <col min="3593" max="3593" width="7.33203125" style="28" customWidth="1"/>
    <col min="3594" max="3596" width="20.6640625" style="28" customWidth="1"/>
    <col min="3597" max="3597" width="2.5546875" style="28" customWidth="1"/>
    <col min="3598" max="3600" width="20.6640625" style="28" customWidth="1"/>
    <col min="3601" max="3601" width="7.33203125" style="28" customWidth="1"/>
    <col min="3602" max="3602" width="2.6640625" style="28" customWidth="1"/>
    <col min="3603" max="3603" width="7.33203125" style="28" customWidth="1"/>
    <col min="3604" max="3606" width="20.6640625" style="28" customWidth="1"/>
    <col min="3607" max="3843" width="11.44140625" style="28"/>
    <col min="3844" max="3846" width="20.6640625" style="28" customWidth="1"/>
    <col min="3847" max="3847" width="7.33203125" style="28" customWidth="1"/>
    <col min="3848" max="3848" width="2.6640625" style="28" customWidth="1"/>
    <col min="3849" max="3849" width="7.33203125" style="28" customWidth="1"/>
    <col min="3850" max="3852" width="20.6640625" style="28" customWidth="1"/>
    <col min="3853" max="3853" width="2.5546875" style="28" customWidth="1"/>
    <col min="3854" max="3856" width="20.6640625" style="28" customWidth="1"/>
    <col min="3857" max="3857" width="7.33203125" style="28" customWidth="1"/>
    <col min="3858" max="3858" width="2.6640625" style="28" customWidth="1"/>
    <col min="3859" max="3859" width="7.33203125" style="28" customWidth="1"/>
    <col min="3860" max="3862" width="20.6640625" style="28" customWidth="1"/>
    <col min="3863" max="4099" width="11.44140625" style="28"/>
    <col min="4100" max="4102" width="20.6640625" style="28" customWidth="1"/>
    <col min="4103" max="4103" width="7.33203125" style="28" customWidth="1"/>
    <col min="4104" max="4104" width="2.6640625" style="28" customWidth="1"/>
    <col min="4105" max="4105" width="7.33203125" style="28" customWidth="1"/>
    <col min="4106" max="4108" width="20.6640625" style="28" customWidth="1"/>
    <col min="4109" max="4109" width="2.5546875" style="28" customWidth="1"/>
    <col min="4110" max="4112" width="20.6640625" style="28" customWidth="1"/>
    <col min="4113" max="4113" width="7.33203125" style="28" customWidth="1"/>
    <col min="4114" max="4114" width="2.6640625" style="28" customWidth="1"/>
    <col min="4115" max="4115" width="7.33203125" style="28" customWidth="1"/>
    <col min="4116" max="4118" width="20.6640625" style="28" customWidth="1"/>
    <col min="4119" max="4355" width="11.44140625" style="28"/>
    <col min="4356" max="4358" width="20.6640625" style="28" customWidth="1"/>
    <col min="4359" max="4359" width="7.33203125" style="28" customWidth="1"/>
    <col min="4360" max="4360" width="2.6640625" style="28" customWidth="1"/>
    <col min="4361" max="4361" width="7.33203125" style="28" customWidth="1"/>
    <col min="4362" max="4364" width="20.6640625" style="28" customWidth="1"/>
    <col min="4365" max="4365" width="2.5546875" style="28" customWidth="1"/>
    <col min="4366" max="4368" width="20.6640625" style="28" customWidth="1"/>
    <col min="4369" max="4369" width="7.33203125" style="28" customWidth="1"/>
    <col min="4370" max="4370" width="2.6640625" style="28" customWidth="1"/>
    <col min="4371" max="4371" width="7.33203125" style="28" customWidth="1"/>
    <col min="4372" max="4374" width="20.6640625" style="28" customWidth="1"/>
    <col min="4375" max="4611" width="11.44140625" style="28"/>
    <col min="4612" max="4614" width="20.6640625" style="28" customWidth="1"/>
    <col min="4615" max="4615" width="7.33203125" style="28" customWidth="1"/>
    <col min="4616" max="4616" width="2.6640625" style="28" customWidth="1"/>
    <col min="4617" max="4617" width="7.33203125" style="28" customWidth="1"/>
    <col min="4618" max="4620" width="20.6640625" style="28" customWidth="1"/>
    <col min="4621" max="4621" width="2.5546875" style="28" customWidth="1"/>
    <col min="4622" max="4624" width="20.6640625" style="28" customWidth="1"/>
    <col min="4625" max="4625" width="7.33203125" style="28" customWidth="1"/>
    <col min="4626" max="4626" width="2.6640625" style="28" customWidth="1"/>
    <col min="4627" max="4627" width="7.33203125" style="28" customWidth="1"/>
    <col min="4628" max="4630" width="20.6640625" style="28" customWidth="1"/>
    <col min="4631" max="4867" width="11.44140625" style="28"/>
    <col min="4868" max="4870" width="20.6640625" style="28" customWidth="1"/>
    <col min="4871" max="4871" width="7.33203125" style="28" customWidth="1"/>
    <col min="4872" max="4872" width="2.6640625" style="28" customWidth="1"/>
    <col min="4873" max="4873" width="7.33203125" style="28" customWidth="1"/>
    <col min="4874" max="4876" width="20.6640625" style="28" customWidth="1"/>
    <col min="4877" max="4877" width="2.5546875" style="28" customWidth="1"/>
    <col min="4878" max="4880" width="20.6640625" style="28" customWidth="1"/>
    <col min="4881" max="4881" width="7.33203125" style="28" customWidth="1"/>
    <col min="4882" max="4882" width="2.6640625" style="28" customWidth="1"/>
    <col min="4883" max="4883" width="7.33203125" style="28" customWidth="1"/>
    <col min="4884" max="4886" width="20.6640625" style="28" customWidth="1"/>
    <col min="4887" max="5123" width="11.44140625" style="28"/>
    <col min="5124" max="5126" width="20.6640625" style="28" customWidth="1"/>
    <col min="5127" max="5127" width="7.33203125" style="28" customWidth="1"/>
    <col min="5128" max="5128" width="2.6640625" style="28" customWidth="1"/>
    <col min="5129" max="5129" width="7.33203125" style="28" customWidth="1"/>
    <col min="5130" max="5132" width="20.6640625" style="28" customWidth="1"/>
    <col min="5133" max="5133" width="2.5546875" style="28" customWidth="1"/>
    <col min="5134" max="5136" width="20.6640625" style="28" customWidth="1"/>
    <col min="5137" max="5137" width="7.33203125" style="28" customWidth="1"/>
    <col min="5138" max="5138" width="2.6640625" style="28" customWidth="1"/>
    <col min="5139" max="5139" width="7.33203125" style="28" customWidth="1"/>
    <col min="5140" max="5142" width="20.6640625" style="28" customWidth="1"/>
    <col min="5143" max="5379" width="11.44140625" style="28"/>
    <col min="5380" max="5382" width="20.6640625" style="28" customWidth="1"/>
    <col min="5383" max="5383" width="7.33203125" style="28" customWidth="1"/>
    <col min="5384" max="5384" width="2.6640625" style="28" customWidth="1"/>
    <col min="5385" max="5385" width="7.33203125" style="28" customWidth="1"/>
    <col min="5386" max="5388" width="20.6640625" style="28" customWidth="1"/>
    <col min="5389" max="5389" width="2.5546875" style="28" customWidth="1"/>
    <col min="5390" max="5392" width="20.6640625" style="28" customWidth="1"/>
    <col min="5393" max="5393" width="7.33203125" style="28" customWidth="1"/>
    <col min="5394" max="5394" width="2.6640625" style="28" customWidth="1"/>
    <col min="5395" max="5395" width="7.33203125" style="28" customWidth="1"/>
    <col min="5396" max="5398" width="20.6640625" style="28" customWidth="1"/>
    <col min="5399" max="5635" width="11.44140625" style="28"/>
    <col min="5636" max="5638" width="20.6640625" style="28" customWidth="1"/>
    <col min="5639" max="5639" width="7.33203125" style="28" customWidth="1"/>
    <col min="5640" max="5640" width="2.6640625" style="28" customWidth="1"/>
    <col min="5641" max="5641" width="7.33203125" style="28" customWidth="1"/>
    <col min="5642" max="5644" width="20.6640625" style="28" customWidth="1"/>
    <col min="5645" max="5645" width="2.5546875" style="28" customWidth="1"/>
    <col min="5646" max="5648" width="20.6640625" style="28" customWidth="1"/>
    <col min="5649" max="5649" width="7.33203125" style="28" customWidth="1"/>
    <col min="5650" max="5650" width="2.6640625" style="28" customWidth="1"/>
    <col min="5651" max="5651" width="7.33203125" style="28" customWidth="1"/>
    <col min="5652" max="5654" width="20.6640625" style="28" customWidth="1"/>
    <col min="5655" max="5891" width="11.44140625" style="28"/>
    <col min="5892" max="5894" width="20.6640625" style="28" customWidth="1"/>
    <col min="5895" max="5895" width="7.33203125" style="28" customWidth="1"/>
    <col min="5896" max="5896" width="2.6640625" style="28" customWidth="1"/>
    <col min="5897" max="5897" width="7.33203125" style="28" customWidth="1"/>
    <col min="5898" max="5900" width="20.6640625" style="28" customWidth="1"/>
    <col min="5901" max="5901" width="2.5546875" style="28" customWidth="1"/>
    <col min="5902" max="5904" width="20.6640625" style="28" customWidth="1"/>
    <col min="5905" max="5905" width="7.33203125" style="28" customWidth="1"/>
    <col min="5906" max="5906" width="2.6640625" style="28" customWidth="1"/>
    <col min="5907" max="5907" width="7.33203125" style="28" customWidth="1"/>
    <col min="5908" max="5910" width="20.6640625" style="28" customWidth="1"/>
    <col min="5911" max="6147" width="11.44140625" style="28"/>
    <col min="6148" max="6150" width="20.6640625" style="28" customWidth="1"/>
    <col min="6151" max="6151" width="7.33203125" style="28" customWidth="1"/>
    <col min="6152" max="6152" width="2.6640625" style="28" customWidth="1"/>
    <col min="6153" max="6153" width="7.33203125" style="28" customWidth="1"/>
    <col min="6154" max="6156" width="20.6640625" style="28" customWidth="1"/>
    <col min="6157" max="6157" width="2.5546875" style="28" customWidth="1"/>
    <col min="6158" max="6160" width="20.6640625" style="28" customWidth="1"/>
    <col min="6161" max="6161" width="7.33203125" style="28" customWidth="1"/>
    <col min="6162" max="6162" width="2.6640625" style="28" customWidth="1"/>
    <col min="6163" max="6163" width="7.33203125" style="28" customWidth="1"/>
    <col min="6164" max="6166" width="20.6640625" style="28" customWidth="1"/>
    <col min="6167" max="6403" width="11.44140625" style="28"/>
    <col min="6404" max="6406" width="20.6640625" style="28" customWidth="1"/>
    <col min="6407" max="6407" width="7.33203125" style="28" customWidth="1"/>
    <col min="6408" max="6408" width="2.6640625" style="28" customWidth="1"/>
    <col min="6409" max="6409" width="7.33203125" style="28" customWidth="1"/>
    <col min="6410" max="6412" width="20.6640625" style="28" customWidth="1"/>
    <col min="6413" max="6413" width="2.5546875" style="28" customWidth="1"/>
    <col min="6414" max="6416" width="20.6640625" style="28" customWidth="1"/>
    <col min="6417" max="6417" width="7.33203125" style="28" customWidth="1"/>
    <col min="6418" max="6418" width="2.6640625" style="28" customWidth="1"/>
    <col min="6419" max="6419" width="7.33203125" style="28" customWidth="1"/>
    <col min="6420" max="6422" width="20.6640625" style="28" customWidth="1"/>
    <col min="6423" max="6659" width="11.44140625" style="28"/>
    <col min="6660" max="6662" width="20.6640625" style="28" customWidth="1"/>
    <col min="6663" max="6663" width="7.33203125" style="28" customWidth="1"/>
    <col min="6664" max="6664" width="2.6640625" style="28" customWidth="1"/>
    <col min="6665" max="6665" width="7.33203125" style="28" customWidth="1"/>
    <col min="6666" max="6668" width="20.6640625" style="28" customWidth="1"/>
    <col min="6669" max="6669" width="2.5546875" style="28" customWidth="1"/>
    <col min="6670" max="6672" width="20.6640625" style="28" customWidth="1"/>
    <col min="6673" max="6673" width="7.33203125" style="28" customWidth="1"/>
    <col min="6674" max="6674" width="2.6640625" style="28" customWidth="1"/>
    <col min="6675" max="6675" width="7.33203125" style="28" customWidth="1"/>
    <col min="6676" max="6678" width="20.6640625" style="28" customWidth="1"/>
    <col min="6679" max="6915" width="11.44140625" style="28"/>
    <col min="6916" max="6918" width="20.6640625" style="28" customWidth="1"/>
    <col min="6919" max="6919" width="7.33203125" style="28" customWidth="1"/>
    <col min="6920" max="6920" width="2.6640625" style="28" customWidth="1"/>
    <col min="6921" max="6921" width="7.33203125" style="28" customWidth="1"/>
    <col min="6922" max="6924" width="20.6640625" style="28" customWidth="1"/>
    <col min="6925" max="6925" width="2.5546875" style="28" customWidth="1"/>
    <col min="6926" max="6928" width="20.6640625" style="28" customWidth="1"/>
    <col min="6929" max="6929" width="7.33203125" style="28" customWidth="1"/>
    <col min="6930" max="6930" width="2.6640625" style="28" customWidth="1"/>
    <col min="6931" max="6931" width="7.33203125" style="28" customWidth="1"/>
    <col min="6932" max="6934" width="20.6640625" style="28" customWidth="1"/>
    <col min="6935" max="7171" width="11.44140625" style="28"/>
    <col min="7172" max="7174" width="20.6640625" style="28" customWidth="1"/>
    <col min="7175" max="7175" width="7.33203125" style="28" customWidth="1"/>
    <col min="7176" max="7176" width="2.6640625" style="28" customWidth="1"/>
    <col min="7177" max="7177" width="7.33203125" style="28" customWidth="1"/>
    <col min="7178" max="7180" width="20.6640625" style="28" customWidth="1"/>
    <col min="7181" max="7181" width="2.5546875" style="28" customWidth="1"/>
    <col min="7182" max="7184" width="20.6640625" style="28" customWidth="1"/>
    <col min="7185" max="7185" width="7.33203125" style="28" customWidth="1"/>
    <col min="7186" max="7186" width="2.6640625" style="28" customWidth="1"/>
    <col min="7187" max="7187" width="7.33203125" style="28" customWidth="1"/>
    <col min="7188" max="7190" width="20.6640625" style="28" customWidth="1"/>
    <col min="7191" max="7427" width="11.44140625" style="28"/>
    <col min="7428" max="7430" width="20.6640625" style="28" customWidth="1"/>
    <col min="7431" max="7431" width="7.33203125" style="28" customWidth="1"/>
    <col min="7432" max="7432" width="2.6640625" style="28" customWidth="1"/>
    <col min="7433" max="7433" width="7.33203125" style="28" customWidth="1"/>
    <col min="7434" max="7436" width="20.6640625" style="28" customWidth="1"/>
    <col min="7437" max="7437" width="2.5546875" style="28" customWidth="1"/>
    <col min="7438" max="7440" width="20.6640625" style="28" customWidth="1"/>
    <col min="7441" max="7441" width="7.33203125" style="28" customWidth="1"/>
    <col min="7442" max="7442" width="2.6640625" style="28" customWidth="1"/>
    <col min="7443" max="7443" width="7.33203125" style="28" customWidth="1"/>
    <col min="7444" max="7446" width="20.6640625" style="28" customWidth="1"/>
    <col min="7447" max="7683" width="11.44140625" style="28"/>
    <col min="7684" max="7686" width="20.6640625" style="28" customWidth="1"/>
    <col min="7687" max="7687" width="7.33203125" style="28" customWidth="1"/>
    <col min="7688" max="7688" width="2.6640625" style="28" customWidth="1"/>
    <col min="7689" max="7689" width="7.33203125" style="28" customWidth="1"/>
    <col min="7690" max="7692" width="20.6640625" style="28" customWidth="1"/>
    <col min="7693" max="7693" width="2.5546875" style="28" customWidth="1"/>
    <col min="7694" max="7696" width="20.6640625" style="28" customWidth="1"/>
    <col min="7697" max="7697" width="7.33203125" style="28" customWidth="1"/>
    <col min="7698" max="7698" width="2.6640625" style="28" customWidth="1"/>
    <col min="7699" max="7699" width="7.33203125" style="28" customWidth="1"/>
    <col min="7700" max="7702" width="20.6640625" style="28" customWidth="1"/>
    <col min="7703" max="7939" width="11.44140625" style="28"/>
    <col min="7940" max="7942" width="20.6640625" style="28" customWidth="1"/>
    <col min="7943" max="7943" width="7.33203125" style="28" customWidth="1"/>
    <col min="7944" max="7944" width="2.6640625" style="28" customWidth="1"/>
    <col min="7945" max="7945" width="7.33203125" style="28" customWidth="1"/>
    <col min="7946" max="7948" width="20.6640625" style="28" customWidth="1"/>
    <col min="7949" max="7949" width="2.5546875" style="28" customWidth="1"/>
    <col min="7950" max="7952" width="20.6640625" style="28" customWidth="1"/>
    <col min="7953" max="7953" width="7.33203125" style="28" customWidth="1"/>
    <col min="7954" max="7954" width="2.6640625" style="28" customWidth="1"/>
    <col min="7955" max="7955" width="7.33203125" style="28" customWidth="1"/>
    <col min="7956" max="7958" width="20.6640625" style="28" customWidth="1"/>
    <col min="7959" max="8195" width="11.44140625" style="28"/>
    <col min="8196" max="8198" width="20.6640625" style="28" customWidth="1"/>
    <col min="8199" max="8199" width="7.33203125" style="28" customWidth="1"/>
    <col min="8200" max="8200" width="2.6640625" style="28" customWidth="1"/>
    <col min="8201" max="8201" width="7.33203125" style="28" customWidth="1"/>
    <col min="8202" max="8204" width="20.6640625" style="28" customWidth="1"/>
    <col min="8205" max="8205" width="2.5546875" style="28" customWidth="1"/>
    <col min="8206" max="8208" width="20.6640625" style="28" customWidth="1"/>
    <col min="8209" max="8209" width="7.33203125" style="28" customWidth="1"/>
    <col min="8210" max="8210" width="2.6640625" style="28" customWidth="1"/>
    <col min="8211" max="8211" width="7.33203125" style="28" customWidth="1"/>
    <col min="8212" max="8214" width="20.6640625" style="28" customWidth="1"/>
    <col min="8215" max="8451" width="11.44140625" style="28"/>
    <col min="8452" max="8454" width="20.6640625" style="28" customWidth="1"/>
    <col min="8455" max="8455" width="7.33203125" style="28" customWidth="1"/>
    <col min="8456" max="8456" width="2.6640625" style="28" customWidth="1"/>
    <col min="8457" max="8457" width="7.33203125" style="28" customWidth="1"/>
    <col min="8458" max="8460" width="20.6640625" style="28" customWidth="1"/>
    <col min="8461" max="8461" width="2.5546875" style="28" customWidth="1"/>
    <col min="8462" max="8464" width="20.6640625" style="28" customWidth="1"/>
    <col min="8465" max="8465" width="7.33203125" style="28" customWidth="1"/>
    <col min="8466" max="8466" width="2.6640625" style="28" customWidth="1"/>
    <col min="8467" max="8467" width="7.33203125" style="28" customWidth="1"/>
    <col min="8468" max="8470" width="20.6640625" style="28" customWidth="1"/>
    <col min="8471" max="8707" width="11.44140625" style="28"/>
    <col min="8708" max="8710" width="20.6640625" style="28" customWidth="1"/>
    <col min="8711" max="8711" width="7.33203125" style="28" customWidth="1"/>
    <col min="8712" max="8712" width="2.6640625" style="28" customWidth="1"/>
    <col min="8713" max="8713" width="7.33203125" style="28" customWidth="1"/>
    <col min="8714" max="8716" width="20.6640625" style="28" customWidth="1"/>
    <col min="8717" max="8717" width="2.5546875" style="28" customWidth="1"/>
    <col min="8718" max="8720" width="20.6640625" style="28" customWidth="1"/>
    <col min="8721" max="8721" width="7.33203125" style="28" customWidth="1"/>
    <col min="8722" max="8722" width="2.6640625" style="28" customWidth="1"/>
    <col min="8723" max="8723" width="7.33203125" style="28" customWidth="1"/>
    <col min="8724" max="8726" width="20.6640625" style="28" customWidth="1"/>
    <col min="8727" max="8963" width="11.44140625" style="28"/>
    <col min="8964" max="8966" width="20.6640625" style="28" customWidth="1"/>
    <col min="8967" max="8967" width="7.33203125" style="28" customWidth="1"/>
    <col min="8968" max="8968" width="2.6640625" style="28" customWidth="1"/>
    <col min="8969" max="8969" width="7.33203125" style="28" customWidth="1"/>
    <col min="8970" max="8972" width="20.6640625" style="28" customWidth="1"/>
    <col min="8973" max="8973" width="2.5546875" style="28" customWidth="1"/>
    <col min="8974" max="8976" width="20.6640625" style="28" customWidth="1"/>
    <col min="8977" max="8977" width="7.33203125" style="28" customWidth="1"/>
    <col min="8978" max="8978" width="2.6640625" style="28" customWidth="1"/>
    <col min="8979" max="8979" width="7.33203125" style="28" customWidth="1"/>
    <col min="8980" max="8982" width="20.6640625" style="28" customWidth="1"/>
    <col min="8983" max="9219" width="11.44140625" style="28"/>
    <col min="9220" max="9222" width="20.6640625" style="28" customWidth="1"/>
    <col min="9223" max="9223" width="7.33203125" style="28" customWidth="1"/>
    <col min="9224" max="9224" width="2.6640625" style="28" customWidth="1"/>
    <col min="9225" max="9225" width="7.33203125" style="28" customWidth="1"/>
    <col min="9226" max="9228" width="20.6640625" style="28" customWidth="1"/>
    <col min="9229" max="9229" width="2.5546875" style="28" customWidth="1"/>
    <col min="9230" max="9232" width="20.6640625" style="28" customWidth="1"/>
    <col min="9233" max="9233" width="7.33203125" style="28" customWidth="1"/>
    <col min="9234" max="9234" width="2.6640625" style="28" customWidth="1"/>
    <col min="9235" max="9235" width="7.33203125" style="28" customWidth="1"/>
    <col min="9236" max="9238" width="20.6640625" style="28" customWidth="1"/>
    <col min="9239" max="9475" width="11.44140625" style="28"/>
    <col min="9476" max="9478" width="20.6640625" style="28" customWidth="1"/>
    <col min="9479" max="9479" width="7.33203125" style="28" customWidth="1"/>
    <col min="9480" max="9480" width="2.6640625" style="28" customWidth="1"/>
    <col min="9481" max="9481" width="7.33203125" style="28" customWidth="1"/>
    <col min="9482" max="9484" width="20.6640625" style="28" customWidth="1"/>
    <col min="9485" max="9485" width="2.5546875" style="28" customWidth="1"/>
    <col min="9486" max="9488" width="20.6640625" style="28" customWidth="1"/>
    <col min="9489" max="9489" width="7.33203125" style="28" customWidth="1"/>
    <col min="9490" max="9490" width="2.6640625" style="28" customWidth="1"/>
    <col min="9491" max="9491" width="7.33203125" style="28" customWidth="1"/>
    <col min="9492" max="9494" width="20.6640625" style="28" customWidth="1"/>
    <col min="9495" max="9731" width="11.44140625" style="28"/>
    <col min="9732" max="9734" width="20.6640625" style="28" customWidth="1"/>
    <col min="9735" max="9735" width="7.33203125" style="28" customWidth="1"/>
    <col min="9736" max="9736" width="2.6640625" style="28" customWidth="1"/>
    <col min="9737" max="9737" width="7.33203125" style="28" customWidth="1"/>
    <col min="9738" max="9740" width="20.6640625" style="28" customWidth="1"/>
    <col min="9741" max="9741" width="2.5546875" style="28" customWidth="1"/>
    <col min="9742" max="9744" width="20.6640625" style="28" customWidth="1"/>
    <col min="9745" max="9745" width="7.33203125" style="28" customWidth="1"/>
    <col min="9746" max="9746" width="2.6640625" style="28" customWidth="1"/>
    <col min="9747" max="9747" width="7.33203125" style="28" customWidth="1"/>
    <col min="9748" max="9750" width="20.6640625" style="28" customWidth="1"/>
    <col min="9751" max="9987" width="11.44140625" style="28"/>
    <col min="9988" max="9990" width="20.6640625" style="28" customWidth="1"/>
    <col min="9991" max="9991" width="7.33203125" style="28" customWidth="1"/>
    <col min="9992" max="9992" width="2.6640625" style="28" customWidth="1"/>
    <col min="9993" max="9993" width="7.33203125" style="28" customWidth="1"/>
    <col min="9994" max="9996" width="20.6640625" style="28" customWidth="1"/>
    <col min="9997" max="9997" width="2.5546875" style="28" customWidth="1"/>
    <col min="9998" max="10000" width="20.6640625" style="28" customWidth="1"/>
    <col min="10001" max="10001" width="7.33203125" style="28" customWidth="1"/>
    <col min="10002" max="10002" width="2.6640625" style="28" customWidth="1"/>
    <col min="10003" max="10003" width="7.33203125" style="28" customWidth="1"/>
    <col min="10004" max="10006" width="20.6640625" style="28" customWidth="1"/>
    <col min="10007" max="10243" width="11.44140625" style="28"/>
    <col min="10244" max="10246" width="20.6640625" style="28" customWidth="1"/>
    <col min="10247" max="10247" width="7.33203125" style="28" customWidth="1"/>
    <col min="10248" max="10248" width="2.6640625" style="28" customWidth="1"/>
    <col min="10249" max="10249" width="7.33203125" style="28" customWidth="1"/>
    <col min="10250" max="10252" width="20.6640625" style="28" customWidth="1"/>
    <col min="10253" max="10253" width="2.5546875" style="28" customWidth="1"/>
    <col min="10254" max="10256" width="20.6640625" style="28" customWidth="1"/>
    <col min="10257" max="10257" width="7.33203125" style="28" customWidth="1"/>
    <col min="10258" max="10258" width="2.6640625" style="28" customWidth="1"/>
    <col min="10259" max="10259" width="7.33203125" style="28" customWidth="1"/>
    <col min="10260" max="10262" width="20.6640625" style="28" customWidth="1"/>
    <col min="10263" max="10499" width="11.44140625" style="28"/>
    <col min="10500" max="10502" width="20.6640625" style="28" customWidth="1"/>
    <col min="10503" max="10503" width="7.33203125" style="28" customWidth="1"/>
    <col min="10504" max="10504" width="2.6640625" style="28" customWidth="1"/>
    <col min="10505" max="10505" width="7.33203125" style="28" customWidth="1"/>
    <col min="10506" max="10508" width="20.6640625" style="28" customWidth="1"/>
    <col min="10509" max="10509" width="2.5546875" style="28" customWidth="1"/>
    <col min="10510" max="10512" width="20.6640625" style="28" customWidth="1"/>
    <col min="10513" max="10513" width="7.33203125" style="28" customWidth="1"/>
    <col min="10514" max="10514" width="2.6640625" style="28" customWidth="1"/>
    <col min="10515" max="10515" width="7.33203125" style="28" customWidth="1"/>
    <col min="10516" max="10518" width="20.6640625" style="28" customWidth="1"/>
    <col min="10519" max="10755" width="11.44140625" style="28"/>
    <col min="10756" max="10758" width="20.6640625" style="28" customWidth="1"/>
    <col min="10759" max="10759" width="7.33203125" style="28" customWidth="1"/>
    <col min="10760" max="10760" width="2.6640625" style="28" customWidth="1"/>
    <col min="10761" max="10761" width="7.33203125" style="28" customWidth="1"/>
    <col min="10762" max="10764" width="20.6640625" style="28" customWidth="1"/>
    <col min="10765" max="10765" width="2.5546875" style="28" customWidth="1"/>
    <col min="10766" max="10768" width="20.6640625" style="28" customWidth="1"/>
    <col min="10769" max="10769" width="7.33203125" style="28" customWidth="1"/>
    <col min="10770" max="10770" width="2.6640625" style="28" customWidth="1"/>
    <col min="10771" max="10771" width="7.33203125" style="28" customWidth="1"/>
    <col min="10772" max="10774" width="20.6640625" style="28" customWidth="1"/>
    <col min="10775" max="11011" width="11.44140625" style="28"/>
    <col min="11012" max="11014" width="20.6640625" style="28" customWidth="1"/>
    <col min="11015" max="11015" width="7.33203125" style="28" customWidth="1"/>
    <col min="11016" max="11016" width="2.6640625" style="28" customWidth="1"/>
    <col min="11017" max="11017" width="7.33203125" style="28" customWidth="1"/>
    <col min="11018" max="11020" width="20.6640625" style="28" customWidth="1"/>
    <col min="11021" max="11021" width="2.5546875" style="28" customWidth="1"/>
    <col min="11022" max="11024" width="20.6640625" style="28" customWidth="1"/>
    <col min="11025" max="11025" width="7.33203125" style="28" customWidth="1"/>
    <col min="11026" max="11026" width="2.6640625" style="28" customWidth="1"/>
    <col min="11027" max="11027" width="7.33203125" style="28" customWidth="1"/>
    <col min="11028" max="11030" width="20.6640625" style="28" customWidth="1"/>
    <col min="11031" max="11267" width="11.44140625" style="28"/>
    <col min="11268" max="11270" width="20.6640625" style="28" customWidth="1"/>
    <col min="11271" max="11271" width="7.33203125" style="28" customWidth="1"/>
    <col min="11272" max="11272" width="2.6640625" style="28" customWidth="1"/>
    <col min="11273" max="11273" width="7.33203125" style="28" customWidth="1"/>
    <col min="11274" max="11276" width="20.6640625" style="28" customWidth="1"/>
    <col min="11277" max="11277" width="2.5546875" style="28" customWidth="1"/>
    <col min="11278" max="11280" width="20.6640625" style="28" customWidth="1"/>
    <col min="11281" max="11281" width="7.33203125" style="28" customWidth="1"/>
    <col min="11282" max="11282" width="2.6640625" style="28" customWidth="1"/>
    <col min="11283" max="11283" width="7.33203125" style="28" customWidth="1"/>
    <col min="11284" max="11286" width="20.6640625" style="28" customWidth="1"/>
    <col min="11287" max="11523" width="11.44140625" style="28"/>
    <col min="11524" max="11526" width="20.6640625" style="28" customWidth="1"/>
    <col min="11527" max="11527" width="7.33203125" style="28" customWidth="1"/>
    <col min="11528" max="11528" width="2.6640625" style="28" customWidth="1"/>
    <col min="11529" max="11529" width="7.33203125" style="28" customWidth="1"/>
    <col min="11530" max="11532" width="20.6640625" style="28" customWidth="1"/>
    <col min="11533" max="11533" width="2.5546875" style="28" customWidth="1"/>
    <col min="11534" max="11536" width="20.6640625" style="28" customWidth="1"/>
    <col min="11537" max="11537" width="7.33203125" style="28" customWidth="1"/>
    <col min="11538" max="11538" width="2.6640625" style="28" customWidth="1"/>
    <col min="11539" max="11539" width="7.33203125" style="28" customWidth="1"/>
    <col min="11540" max="11542" width="20.6640625" style="28" customWidth="1"/>
    <col min="11543" max="11779" width="11.44140625" style="28"/>
    <col min="11780" max="11782" width="20.6640625" style="28" customWidth="1"/>
    <col min="11783" max="11783" width="7.33203125" style="28" customWidth="1"/>
    <col min="11784" max="11784" width="2.6640625" style="28" customWidth="1"/>
    <col min="11785" max="11785" width="7.33203125" style="28" customWidth="1"/>
    <col min="11786" max="11788" width="20.6640625" style="28" customWidth="1"/>
    <col min="11789" max="11789" width="2.5546875" style="28" customWidth="1"/>
    <col min="11790" max="11792" width="20.6640625" style="28" customWidth="1"/>
    <col min="11793" max="11793" width="7.33203125" style="28" customWidth="1"/>
    <col min="11794" max="11794" width="2.6640625" style="28" customWidth="1"/>
    <col min="11795" max="11795" width="7.33203125" style="28" customWidth="1"/>
    <col min="11796" max="11798" width="20.6640625" style="28" customWidth="1"/>
    <col min="11799" max="12035" width="11.44140625" style="28"/>
    <col min="12036" max="12038" width="20.6640625" style="28" customWidth="1"/>
    <col min="12039" max="12039" width="7.33203125" style="28" customWidth="1"/>
    <col min="12040" max="12040" width="2.6640625" style="28" customWidth="1"/>
    <col min="12041" max="12041" width="7.33203125" style="28" customWidth="1"/>
    <col min="12042" max="12044" width="20.6640625" style="28" customWidth="1"/>
    <col min="12045" max="12045" width="2.5546875" style="28" customWidth="1"/>
    <col min="12046" max="12048" width="20.6640625" style="28" customWidth="1"/>
    <col min="12049" max="12049" width="7.33203125" style="28" customWidth="1"/>
    <col min="12050" max="12050" width="2.6640625" style="28" customWidth="1"/>
    <col min="12051" max="12051" width="7.33203125" style="28" customWidth="1"/>
    <col min="12052" max="12054" width="20.6640625" style="28" customWidth="1"/>
    <col min="12055" max="12291" width="11.44140625" style="28"/>
    <col min="12292" max="12294" width="20.6640625" style="28" customWidth="1"/>
    <col min="12295" max="12295" width="7.33203125" style="28" customWidth="1"/>
    <col min="12296" max="12296" width="2.6640625" style="28" customWidth="1"/>
    <col min="12297" max="12297" width="7.33203125" style="28" customWidth="1"/>
    <col min="12298" max="12300" width="20.6640625" style="28" customWidth="1"/>
    <col min="12301" max="12301" width="2.5546875" style="28" customWidth="1"/>
    <col min="12302" max="12304" width="20.6640625" style="28" customWidth="1"/>
    <col min="12305" max="12305" width="7.33203125" style="28" customWidth="1"/>
    <col min="12306" max="12306" width="2.6640625" style="28" customWidth="1"/>
    <col min="12307" max="12307" width="7.33203125" style="28" customWidth="1"/>
    <col min="12308" max="12310" width="20.6640625" style="28" customWidth="1"/>
    <col min="12311" max="12547" width="11.44140625" style="28"/>
    <col min="12548" max="12550" width="20.6640625" style="28" customWidth="1"/>
    <col min="12551" max="12551" width="7.33203125" style="28" customWidth="1"/>
    <col min="12552" max="12552" width="2.6640625" style="28" customWidth="1"/>
    <col min="12553" max="12553" width="7.33203125" style="28" customWidth="1"/>
    <col min="12554" max="12556" width="20.6640625" style="28" customWidth="1"/>
    <col min="12557" max="12557" width="2.5546875" style="28" customWidth="1"/>
    <col min="12558" max="12560" width="20.6640625" style="28" customWidth="1"/>
    <col min="12561" max="12561" width="7.33203125" style="28" customWidth="1"/>
    <col min="12562" max="12562" width="2.6640625" style="28" customWidth="1"/>
    <col min="12563" max="12563" width="7.33203125" style="28" customWidth="1"/>
    <col min="12564" max="12566" width="20.6640625" style="28" customWidth="1"/>
    <col min="12567" max="12803" width="11.44140625" style="28"/>
    <col min="12804" max="12806" width="20.6640625" style="28" customWidth="1"/>
    <col min="12807" max="12807" width="7.33203125" style="28" customWidth="1"/>
    <col min="12808" max="12808" width="2.6640625" style="28" customWidth="1"/>
    <col min="12809" max="12809" width="7.33203125" style="28" customWidth="1"/>
    <col min="12810" max="12812" width="20.6640625" style="28" customWidth="1"/>
    <col min="12813" max="12813" width="2.5546875" style="28" customWidth="1"/>
    <col min="12814" max="12816" width="20.6640625" style="28" customWidth="1"/>
    <col min="12817" max="12817" width="7.33203125" style="28" customWidth="1"/>
    <col min="12818" max="12818" width="2.6640625" style="28" customWidth="1"/>
    <col min="12819" max="12819" width="7.33203125" style="28" customWidth="1"/>
    <col min="12820" max="12822" width="20.6640625" style="28" customWidth="1"/>
    <col min="12823" max="13059" width="11.44140625" style="28"/>
    <col min="13060" max="13062" width="20.6640625" style="28" customWidth="1"/>
    <col min="13063" max="13063" width="7.33203125" style="28" customWidth="1"/>
    <col min="13064" max="13064" width="2.6640625" style="28" customWidth="1"/>
    <col min="13065" max="13065" width="7.33203125" style="28" customWidth="1"/>
    <col min="13066" max="13068" width="20.6640625" style="28" customWidth="1"/>
    <col min="13069" max="13069" width="2.5546875" style="28" customWidth="1"/>
    <col min="13070" max="13072" width="20.6640625" style="28" customWidth="1"/>
    <col min="13073" max="13073" width="7.33203125" style="28" customWidth="1"/>
    <col min="13074" max="13074" width="2.6640625" style="28" customWidth="1"/>
    <col min="13075" max="13075" width="7.33203125" style="28" customWidth="1"/>
    <col min="13076" max="13078" width="20.6640625" style="28" customWidth="1"/>
    <col min="13079" max="13315" width="11.44140625" style="28"/>
    <col min="13316" max="13318" width="20.6640625" style="28" customWidth="1"/>
    <col min="13319" max="13319" width="7.33203125" style="28" customWidth="1"/>
    <col min="13320" max="13320" width="2.6640625" style="28" customWidth="1"/>
    <col min="13321" max="13321" width="7.33203125" style="28" customWidth="1"/>
    <col min="13322" max="13324" width="20.6640625" style="28" customWidth="1"/>
    <col min="13325" max="13325" width="2.5546875" style="28" customWidth="1"/>
    <col min="13326" max="13328" width="20.6640625" style="28" customWidth="1"/>
    <col min="13329" max="13329" width="7.33203125" style="28" customWidth="1"/>
    <col min="13330" max="13330" width="2.6640625" style="28" customWidth="1"/>
    <col min="13331" max="13331" width="7.33203125" style="28" customWidth="1"/>
    <col min="13332" max="13334" width="20.6640625" style="28" customWidth="1"/>
    <col min="13335" max="13571" width="11.44140625" style="28"/>
    <col min="13572" max="13574" width="20.6640625" style="28" customWidth="1"/>
    <col min="13575" max="13575" width="7.33203125" style="28" customWidth="1"/>
    <col min="13576" max="13576" width="2.6640625" style="28" customWidth="1"/>
    <col min="13577" max="13577" width="7.33203125" style="28" customWidth="1"/>
    <col min="13578" max="13580" width="20.6640625" style="28" customWidth="1"/>
    <col min="13581" max="13581" width="2.5546875" style="28" customWidth="1"/>
    <col min="13582" max="13584" width="20.6640625" style="28" customWidth="1"/>
    <col min="13585" max="13585" width="7.33203125" style="28" customWidth="1"/>
    <col min="13586" max="13586" width="2.6640625" style="28" customWidth="1"/>
    <col min="13587" max="13587" width="7.33203125" style="28" customWidth="1"/>
    <col min="13588" max="13590" width="20.6640625" style="28" customWidth="1"/>
    <col min="13591" max="13827" width="11.44140625" style="28"/>
    <col min="13828" max="13830" width="20.6640625" style="28" customWidth="1"/>
    <col min="13831" max="13831" width="7.33203125" style="28" customWidth="1"/>
    <col min="13832" max="13832" width="2.6640625" style="28" customWidth="1"/>
    <col min="13833" max="13833" width="7.33203125" style="28" customWidth="1"/>
    <col min="13834" max="13836" width="20.6640625" style="28" customWidth="1"/>
    <col min="13837" max="13837" width="2.5546875" style="28" customWidth="1"/>
    <col min="13838" max="13840" width="20.6640625" style="28" customWidth="1"/>
    <col min="13841" max="13841" width="7.33203125" style="28" customWidth="1"/>
    <col min="13842" max="13842" width="2.6640625" style="28" customWidth="1"/>
    <col min="13843" max="13843" width="7.33203125" style="28" customWidth="1"/>
    <col min="13844" max="13846" width="20.6640625" style="28" customWidth="1"/>
    <col min="13847" max="14083" width="11.44140625" style="28"/>
    <col min="14084" max="14086" width="20.6640625" style="28" customWidth="1"/>
    <col min="14087" max="14087" width="7.33203125" style="28" customWidth="1"/>
    <col min="14088" max="14088" width="2.6640625" style="28" customWidth="1"/>
    <col min="14089" max="14089" width="7.33203125" style="28" customWidth="1"/>
    <col min="14090" max="14092" width="20.6640625" style="28" customWidth="1"/>
    <col min="14093" max="14093" width="2.5546875" style="28" customWidth="1"/>
    <col min="14094" max="14096" width="20.6640625" style="28" customWidth="1"/>
    <col min="14097" max="14097" width="7.33203125" style="28" customWidth="1"/>
    <col min="14098" max="14098" width="2.6640625" style="28" customWidth="1"/>
    <col min="14099" max="14099" width="7.33203125" style="28" customWidth="1"/>
    <col min="14100" max="14102" width="20.6640625" style="28" customWidth="1"/>
    <col min="14103" max="14339" width="11.44140625" style="28"/>
    <col min="14340" max="14342" width="20.6640625" style="28" customWidth="1"/>
    <col min="14343" max="14343" width="7.33203125" style="28" customWidth="1"/>
    <col min="14344" max="14344" width="2.6640625" style="28" customWidth="1"/>
    <col min="14345" max="14345" width="7.33203125" style="28" customWidth="1"/>
    <col min="14346" max="14348" width="20.6640625" style="28" customWidth="1"/>
    <col min="14349" max="14349" width="2.5546875" style="28" customWidth="1"/>
    <col min="14350" max="14352" width="20.6640625" style="28" customWidth="1"/>
    <col min="14353" max="14353" width="7.33203125" style="28" customWidth="1"/>
    <col min="14354" max="14354" width="2.6640625" style="28" customWidth="1"/>
    <col min="14355" max="14355" width="7.33203125" style="28" customWidth="1"/>
    <col min="14356" max="14358" width="20.6640625" style="28" customWidth="1"/>
    <col min="14359" max="14595" width="11.44140625" style="28"/>
    <col min="14596" max="14598" width="20.6640625" style="28" customWidth="1"/>
    <col min="14599" max="14599" width="7.33203125" style="28" customWidth="1"/>
    <col min="14600" max="14600" width="2.6640625" style="28" customWidth="1"/>
    <col min="14601" max="14601" width="7.33203125" style="28" customWidth="1"/>
    <col min="14602" max="14604" width="20.6640625" style="28" customWidth="1"/>
    <col min="14605" max="14605" width="2.5546875" style="28" customWidth="1"/>
    <col min="14606" max="14608" width="20.6640625" style="28" customWidth="1"/>
    <col min="14609" max="14609" width="7.33203125" style="28" customWidth="1"/>
    <col min="14610" max="14610" width="2.6640625" style="28" customWidth="1"/>
    <col min="14611" max="14611" width="7.33203125" style="28" customWidth="1"/>
    <col min="14612" max="14614" width="20.6640625" style="28" customWidth="1"/>
    <col min="14615" max="14851" width="11.44140625" style="28"/>
    <col min="14852" max="14854" width="20.6640625" style="28" customWidth="1"/>
    <col min="14855" max="14855" width="7.33203125" style="28" customWidth="1"/>
    <col min="14856" max="14856" width="2.6640625" style="28" customWidth="1"/>
    <col min="14857" max="14857" width="7.33203125" style="28" customWidth="1"/>
    <col min="14858" max="14860" width="20.6640625" style="28" customWidth="1"/>
    <col min="14861" max="14861" width="2.5546875" style="28" customWidth="1"/>
    <col min="14862" max="14864" width="20.6640625" style="28" customWidth="1"/>
    <col min="14865" max="14865" width="7.33203125" style="28" customWidth="1"/>
    <col min="14866" max="14866" width="2.6640625" style="28" customWidth="1"/>
    <col min="14867" max="14867" width="7.33203125" style="28" customWidth="1"/>
    <col min="14868" max="14870" width="20.6640625" style="28" customWidth="1"/>
    <col min="14871" max="15107" width="11.44140625" style="28"/>
    <col min="15108" max="15110" width="20.6640625" style="28" customWidth="1"/>
    <col min="15111" max="15111" width="7.33203125" style="28" customWidth="1"/>
    <col min="15112" max="15112" width="2.6640625" style="28" customWidth="1"/>
    <col min="15113" max="15113" width="7.33203125" style="28" customWidth="1"/>
    <col min="15114" max="15116" width="20.6640625" style="28" customWidth="1"/>
    <col min="15117" max="15117" width="2.5546875" style="28" customWidth="1"/>
    <col min="15118" max="15120" width="20.6640625" style="28" customWidth="1"/>
    <col min="15121" max="15121" width="7.33203125" style="28" customWidth="1"/>
    <col min="15122" max="15122" width="2.6640625" style="28" customWidth="1"/>
    <col min="15123" max="15123" width="7.33203125" style="28" customWidth="1"/>
    <col min="15124" max="15126" width="20.6640625" style="28" customWidth="1"/>
    <col min="15127" max="15363" width="11.44140625" style="28"/>
    <col min="15364" max="15366" width="20.6640625" style="28" customWidth="1"/>
    <col min="15367" max="15367" width="7.33203125" style="28" customWidth="1"/>
    <col min="15368" max="15368" width="2.6640625" style="28" customWidth="1"/>
    <col min="15369" max="15369" width="7.33203125" style="28" customWidth="1"/>
    <col min="15370" max="15372" width="20.6640625" style="28" customWidth="1"/>
    <col min="15373" max="15373" width="2.5546875" style="28" customWidth="1"/>
    <col min="15374" max="15376" width="20.6640625" style="28" customWidth="1"/>
    <col min="15377" max="15377" width="7.33203125" style="28" customWidth="1"/>
    <col min="15378" max="15378" width="2.6640625" style="28" customWidth="1"/>
    <col min="15379" max="15379" width="7.33203125" style="28" customWidth="1"/>
    <col min="15380" max="15382" width="20.6640625" style="28" customWidth="1"/>
    <col min="15383" max="15619" width="11.44140625" style="28"/>
    <col min="15620" max="15622" width="20.6640625" style="28" customWidth="1"/>
    <col min="15623" max="15623" width="7.33203125" style="28" customWidth="1"/>
    <col min="15624" max="15624" width="2.6640625" style="28" customWidth="1"/>
    <col min="15625" max="15625" width="7.33203125" style="28" customWidth="1"/>
    <col min="15626" max="15628" width="20.6640625" style="28" customWidth="1"/>
    <col min="15629" max="15629" width="2.5546875" style="28" customWidth="1"/>
    <col min="15630" max="15632" width="20.6640625" style="28" customWidth="1"/>
    <col min="15633" max="15633" width="7.33203125" style="28" customWidth="1"/>
    <col min="15634" max="15634" width="2.6640625" style="28" customWidth="1"/>
    <col min="15635" max="15635" width="7.33203125" style="28" customWidth="1"/>
    <col min="15636" max="15638" width="20.6640625" style="28" customWidth="1"/>
    <col min="15639" max="15875" width="11.44140625" style="28"/>
    <col min="15876" max="15878" width="20.6640625" style="28" customWidth="1"/>
    <col min="15879" max="15879" width="7.33203125" style="28" customWidth="1"/>
    <col min="15880" max="15880" width="2.6640625" style="28" customWidth="1"/>
    <col min="15881" max="15881" width="7.33203125" style="28" customWidth="1"/>
    <col min="15882" max="15884" width="20.6640625" style="28" customWidth="1"/>
    <col min="15885" max="15885" width="2.5546875" style="28" customWidth="1"/>
    <col min="15886" max="15888" width="20.6640625" style="28" customWidth="1"/>
    <col min="15889" max="15889" width="7.33203125" style="28" customWidth="1"/>
    <col min="15890" max="15890" width="2.6640625" style="28" customWidth="1"/>
    <col min="15891" max="15891" width="7.33203125" style="28" customWidth="1"/>
    <col min="15892" max="15894" width="20.6640625" style="28" customWidth="1"/>
    <col min="15895" max="16131" width="11.44140625" style="28"/>
    <col min="16132" max="16134" width="20.6640625" style="28" customWidth="1"/>
    <col min="16135" max="16135" width="7.33203125" style="28" customWidth="1"/>
    <col min="16136" max="16136" width="2.6640625" style="28" customWidth="1"/>
    <col min="16137" max="16137" width="7.33203125" style="28" customWidth="1"/>
    <col min="16138" max="16140" width="20.6640625" style="28" customWidth="1"/>
    <col min="16141" max="16141" width="2.5546875" style="28" customWidth="1"/>
    <col min="16142" max="16144" width="20.6640625" style="28" customWidth="1"/>
    <col min="16145" max="16145" width="7.33203125" style="28" customWidth="1"/>
    <col min="16146" max="16146" width="2.6640625" style="28" customWidth="1"/>
    <col min="16147" max="16147" width="7.33203125" style="28" customWidth="1"/>
    <col min="16148" max="16150" width="20.6640625" style="28" customWidth="1"/>
    <col min="16151" max="16384" width="11.44140625" style="28"/>
  </cols>
  <sheetData>
    <row r="1" spans="1:27" ht="24.9" customHeight="1" thickTop="1" thickBot="1">
      <c r="A1" s="191" t="s">
        <v>18</v>
      </c>
      <c r="B1" s="192"/>
      <c r="C1" s="192"/>
      <c r="D1" s="192"/>
      <c r="E1" s="192"/>
      <c r="F1" s="192"/>
      <c r="G1" s="192"/>
      <c r="H1" s="192"/>
      <c r="I1" s="192"/>
      <c r="J1" s="192"/>
      <c r="K1" s="192"/>
      <c r="L1" s="192"/>
      <c r="M1" s="192"/>
      <c r="N1" s="192"/>
      <c r="O1" s="192"/>
      <c r="P1" s="192"/>
      <c r="Q1" s="192"/>
      <c r="R1" s="192"/>
      <c r="S1" s="192"/>
      <c r="T1" s="192"/>
      <c r="U1" s="192"/>
      <c r="V1" s="192"/>
      <c r="W1" s="193"/>
      <c r="AA1" s="147">
        <v>30072022</v>
      </c>
    </row>
    <row r="2" spans="1:27" ht="30" customHeight="1" thickTop="1" thickBot="1">
      <c r="A2" s="190" t="s">
        <v>19</v>
      </c>
      <c r="B2" s="188"/>
      <c r="C2" s="188"/>
      <c r="D2" s="189"/>
      <c r="E2" s="96" t="s">
        <v>20</v>
      </c>
      <c r="F2" s="29"/>
      <c r="G2" s="97" t="s">
        <v>21</v>
      </c>
      <c r="H2" s="187" t="s">
        <v>19</v>
      </c>
      <c r="I2" s="188"/>
      <c r="J2" s="188"/>
      <c r="K2" s="189"/>
      <c r="L2" s="34"/>
      <c r="M2" s="190" t="s">
        <v>19</v>
      </c>
      <c r="N2" s="188"/>
      <c r="O2" s="188"/>
      <c r="P2" s="189"/>
      <c r="Q2" s="96" t="s">
        <v>20</v>
      </c>
      <c r="R2" s="29"/>
      <c r="S2" s="97" t="s">
        <v>21</v>
      </c>
      <c r="T2" s="187" t="s">
        <v>19</v>
      </c>
      <c r="U2" s="188"/>
      <c r="V2" s="188"/>
      <c r="W2" s="189"/>
    </row>
    <row r="3" spans="1:27" ht="30" customHeight="1" thickTop="1" thickBot="1">
      <c r="A3" s="95" t="str">
        <f>Liste!AT7</f>
        <v/>
      </c>
      <c r="B3" s="30" t="str">
        <f>IFERROR(VLOOKUP($A3,Liste!$W$7:$Z$70,COLUMN(),0),"")</f>
        <v/>
      </c>
      <c r="C3" s="30" t="str">
        <f>IFERROR(VLOOKUP($A3,Liste!$W$7:$Z$70,COLUMN(),0),"")</f>
        <v/>
      </c>
      <c r="D3" s="30" t="str">
        <f>IFERROR(VLOOKUP($A3,Liste!$W$7:$Z$70,COLUMN(),0),"")</f>
        <v/>
      </c>
      <c r="E3" s="103"/>
      <c r="F3" s="91"/>
      <c r="G3" s="103"/>
      <c r="H3" s="30" t="str">
        <f>IFERROR(VLOOKUP($K3,Liste!$W$7:$Z$70,COLUMN()-6,0),"")</f>
        <v/>
      </c>
      <c r="I3" s="30" t="str">
        <f>IFERROR(VLOOKUP($K3,Liste!$W$7:$Z$70,COLUMN()-6,0),"")</f>
        <v/>
      </c>
      <c r="J3" s="30" t="str">
        <f>IFERROR(VLOOKUP($K3,Liste!$W$7:$Z$70,COLUMN()-6,0),"")</f>
        <v/>
      </c>
      <c r="K3" s="95" t="str">
        <f>Liste!AV7</f>
        <v/>
      </c>
      <c r="L3" s="34"/>
      <c r="M3" s="95" t="str">
        <f>Liste!AT23</f>
        <v/>
      </c>
      <c r="N3" s="30" t="str">
        <f>IFERROR(VLOOKUP($M3,Liste!$W$7:$Z$70,COLUMN()-12,0),"")</f>
        <v/>
      </c>
      <c r="O3" s="30" t="str">
        <f>IFERROR(VLOOKUP($M3,Liste!$W$7:$Z$70,COLUMN()-12,0),"")</f>
        <v/>
      </c>
      <c r="P3" s="30" t="str">
        <f>IFERROR(VLOOKUP($M3,Liste!$W$7:$Z$70,COLUMN()-12,0),"")</f>
        <v/>
      </c>
      <c r="Q3" s="103"/>
      <c r="R3" s="91"/>
      <c r="S3" s="103"/>
      <c r="T3" s="30" t="str">
        <f>IFERROR(VLOOKUP($W3,Liste!$W$7:$Z$70,COLUMN()-18,0),"")</f>
        <v/>
      </c>
      <c r="U3" s="30" t="str">
        <f>IFERROR(VLOOKUP($W3,Liste!$W$7:$Z$70,COLUMN()-18,0),"")</f>
        <v/>
      </c>
      <c r="V3" s="30" t="str">
        <f>IFERROR(VLOOKUP($W3,Liste!$W$7:$Z$70,COLUMN()-18,0),"")</f>
        <v/>
      </c>
      <c r="W3" s="95" t="str">
        <f>Liste!AV23</f>
        <v/>
      </c>
    </row>
    <row r="4" spans="1:27" ht="30" customHeight="1" thickTop="1" thickBot="1">
      <c r="A4" s="95" t="str">
        <f>Liste!AT8</f>
        <v/>
      </c>
      <c r="B4" s="99" t="str">
        <f>IFERROR(VLOOKUP($A4,Liste!$W$7:$Z$70,COLUMN(),0),"")</f>
        <v/>
      </c>
      <c r="C4" s="99" t="str">
        <f>IFERROR(VLOOKUP($A4,Liste!$W$7:$Z$70,COLUMN(),0),"")</f>
        <v/>
      </c>
      <c r="D4" s="99" t="str">
        <f>IFERROR(VLOOKUP($A4,Liste!$W$7:$Z$70,COLUMN(),0),"")</f>
        <v/>
      </c>
      <c r="E4" s="104"/>
      <c r="F4" s="91"/>
      <c r="G4" s="104"/>
      <c r="H4" s="99" t="str">
        <f>IFERROR(VLOOKUP($K4,Liste!$W$7:$Z$70,COLUMN()-6,0),"")</f>
        <v/>
      </c>
      <c r="I4" s="99" t="str">
        <f>IFERROR(VLOOKUP($K4,Liste!$W$7:$Z$70,COLUMN()-6,0),"")</f>
        <v/>
      </c>
      <c r="J4" s="99" t="str">
        <f>IFERROR(VLOOKUP($K4,Liste!$W$7:$Z$70,COLUMN()-6,0),"")</f>
        <v/>
      </c>
      <c r="K4" s="95" t="str">
        <f>Liste!AV8</f>
        <v/>
      </c>
      <c r="L4" s="34"/>
      <c r="M4" s="95" t="str">
        <f>Liste!AT24</f>
        <v/>
      </c>
      <c r="N4" s="101" t="str">
        <f>IFERROR(VLOOKUP($M4,Liste!$W$7:$Z$70,COLUMN()-12,0),"")</f>
        <v/>
      </c>
      <c r="O4" s="101" t="str">
        <f>IFERROR(VLOOKUP($M4,Liste!$W$7:$Z$70,COLUMN()-12,0),"")</f>
        <v/>
      </c>
      <c r="P4" s="101" t="str">
        <f>IFERROR(VLOOKUP($M4,Liste!$W$7:$Z$70,COLUMN()-12,0),"")</f>
        <v/>
      </c>
      <c r="Q4" s="106"/>
      <c r="R4" s="91"/>
      <c r="S4" s="106"/>
      <c r="T4" s="101" t="str">
        <f>IFERROR(VLOOKUP($W4,Liste!$W$7:$Z$70,COLUMN()-18,0),"")</f>
        <v/>
      </c>
      <c r="U4" s="101" t="str">
        <f>IFERROR(VLOOKUP($W4,Liste!$W$7:$Z$70,COLUMN()-18,0),"")</f>
        <v/>
      </c>
      <c r="V4" s="101" t="str">
        <f>IFERROR(VLOOKUP($W4,Liste!$W$7:$Z$70,COLUMN()-18,0),"")</f>
        <v/>
      </c>
      <c r="W4" s="95" t="str">
        <f>Liste!AV24</f>
        <v/>
      </c>
    </row>
    <row r="5" spans="1:27" ht="30" customHeight="1" thickTop="1" thickBot="1">
      <c r="A5" s="95" t="str">
        <f>Liste!AT9</f>
        <v/>
      </c>
      <c r="B5" s="30" t="str">
        <f>IFERROR(VLOOKUP($A5,Liste!$W$7:$Z$70,COLUMN(),0),"")</f>
        <v/>
      </c>
      <c r="C5" s="30" t="str">
        <f>IFERROR(VLOOKUP($A5,Liste!$W$7:$Z$70,COLUMN(),0),"")</f>
        <v/>
      </c>
      <c r="D5" s="30" t="str">
        <f>IFERROR(VLOOKUP($A5,Liste!$W$7:$Z$70,COLUMN(),0),"")</f>
        <v/>
      </c>
      <c r="E5" s="103"/>
      <c r="F5" s="91"/>
      <c r="G5" s="103"/>
      <c r="H5" s="30" t="str">
        <f>IFERROR(VLOOKUP($K5,Liste!$W$7:$Z$70,COLUMN()-6,0),"")</f>
        <v/>
      </c>
      <c r="I5" s="30" t="str">
        <f>IFERROR(VLOOKUP($K5,Liste!$W$7:$Z$70,COLUMN()-6,0),"")</f>
        <v/>
      </c>
      <c r="J5" s="30" t="str">
        <f>IFERROR(VLOOKUP($K5,Liste!$W$7:$Z$70,COLUMN()-6,0),"")</f>
        <v/>
      </c>
      <c r="K5" s="95" t="str">
        <f>Liste!AV9</f>
        <v/>
      </c>
      <c r="L5" s="34"/>
      <c r="M5" s="95" t="str">
        <f>Liste!AT25</f>
        <v/>
      </c>
      <c r="N5" s="30" t="str">
        <f>IFERROR(VLOOKUP($M5,Liste!$W$7:$Z$70,COLUMN()-12,0),"")</f>
        <v/>
      </c>
      <c r="O5" s="30" t="str">
        <f>IFERROR(VLOOKUP($M5,Liste!$W$7:$Z$70,COLUMN()-12,0),"")</f>
        <v/>
      </c>
      <c r="P5" s="30" t="str">
        <f>IFERROR(VLOOKUP($M5,Liste!$W$7:$Z$70,COLUMN()-12,0),"")</f>
        <v/>
      </c>
      <c r="Q5" s="103"/>
      <c r="R5" s="91"/>
      <c r="S5" s="103"/>
      <c r="T5" s="30" t="str">
        <f>IFERROR(VLOOKUP($W5,Liste!$W$7:$Z$70,COLUMN()-18,0),"")</f>
        <v/>
      </c>
      <c r="U5" s="30" t="str">
        <f>IFERROR(VLOOKUP($W5,Liste!$W$7:$Z$70,COLUMN()-18,0),"")</f>
        <v/>
      </c>
      <c r="V5" s="30" t="str">
        <f>IFERROR(VLOOKUP($W5,Liste!$W$7:$Z$70,COLUMN()-18,0),"")</f>
        <v/>
      </c>
      <c r="W5" s="95" t="str">
        <f>Liste!AV25</f>
        <v/>
      </c>
    </row>
    <row r="6" spans="1:27" ht="30" customHeight="1" thickTop="1" thickBot="1">
      <c r="A6" s="95" t="str">
        <f>Liste!AT10</f>
        <v/>
      </c>
      <c r="B6" s="99" t="str">
        <f>IFERROR(VLOOKUP($A6,Liste!$W$7:$Z$70,COLUMN(),0),"")</f>
        <v/>
      </c>
      <c r="C6" s="99" t="str">
        <f>IFERROR(VLOOKUP($A6,Liste!$W$7:$Z$70,COLUMN(),0),"")</f>
        <v/>
      </c>
      <c r="D6" s="99" t="str">
        <f>IFERROR(VLOOKUP($A6,Liste!$W$7:$Z$70,COLUMN(),0),"")</f>
        <v/>
      </c>
      <c r="E6" s="104"/>
      <c r="F6" s="91"/>
      <c r="G6" s="104"/>
      <c r="H6" s="99" t="str">
        <f>IFERROR(VLOOKUP($K6,Liste!$W$7:$Z$70,COLUMN()-6,0),"")</f>
        <v/>
      </c>
      <c r="I6" s="99" t="str">
        <f>IFERROR(VLOOKUP($K6,Liste!$W$7:$Z$70,COLUMN()-6,0),"")</f>
        <v/>
      </c>
      <c r="J6" s="99" t="str">
        <f>IFERROR(VLOOKUP($K6,Liste!$W$7:$Z$70,COLUMN()-6,0),"")</f>
        <v/>
      </c>
      <c r="K6" s="95" t="str">
        <f>Liste!AV10</f>
        <v/>
      </c>
      <c r="L6" s="34"/>
      <c r="M6" s="95" t="str">
        <f>Liste!AT26</f>
        <v/>
      </c>
      <c r="N6" s="101" t="str">
        <f>IFERROR(VLOOKUP($M6,Liste!$W$7:$Z$70,COLUMN()-12,0),"")</f>
        <v/>
      </c>
      <c r="O6" s="101" t="str">
        <f>IFERROR(VLOOKUP($M6,Liste!$W$7:$Z$70,COLUMN()-12,0),"")</f>
        <v/>
      </c>
      <c r="P6" s="101" t="str">
        <f>IFERROR(VLOOKUP($M6,Liste!$W$7:$Z$70,COLUMN()-12,0),"")</f>
        <v/>
      </c>
      <c r="Q6" s="106"/>
      <c r="R6" s="91"/>
      <c r="S6" s="106"/>
      <c r="T6" s="101" t="str">
        <f>IFERROR(VLOOKUP($W6,Liste!$W$7:$Z$70,COLUMN()-18,0),"")</f>
        <v/>
      </c>
      <c r="U6" s="101" t="str">
        <f>IFERROR(VLOOKUP($W6,Liste!$W$7:$Z$70,COLUMN()-18,0),"")</f>
        <v/>
      </c>
      <c r="V6" s="101" t="str">
        <f>IFERROR(VLOOKUP($W6,Liste!$W$7:$Z$70,COLUMN()-18,0),"")</f>
        <v/>
      </c>
      <c r="W6" s="95" t="str">
        <f>Liste!AV26</f>
        <v/>
      </c>
    </row>
    <row r="7" spans="1:27" ht="30" customHeight="1" thickTop="1" thickBot="1">
      <c r="A7" s="95" t="str">
        <f>Liste!AT11</f>
        <v/>
      </c>
      <c r="B7" s="30" t="str">
        <f>IFERROR(VLOOKUP($A7,Liste!$W$7:$Z$70,COLUMN(),0),"")</f>
        <v/>
      </c>
      <c r="C7" s="30" t="str">
        <f>IFERROR(VLOOKUP($A7,Liste!$W$7:$Z$70,COLUMN(),0),"")</f>
        <v/>
      </c>
      <c r="D7" s="30" t="str">
        <f>IFERROR(VLOOKUP($A7,Liste!$W$7:$Z$70,COLUMN(),0),"")</f>
        <v/>
      </c>
      <c r="E7" s="103"/>
      <c r="F7" s="91"/>
      <c r="G7" s="103"/>
      <c r="H7" s="30" t="str">
        <f>IFERROR(VLOOKUP($K7,Liste!$W$7:$Z$70,COLUMN()-6,0),"")</f>
        <v/>
      </c>
      <c r="I7" s="30" t="str">
        <f>IFERROR(VLOOKUP($K7,Liste!$W$7:$Z$70,COLUMN()-6,0),"")</f>
        <v/>
      </c>
      <c r="J7" s="30" t="str">
        <f>IFERROR(VLOOKUP($K7,Liste!$W$7:$Z$70,COLUMN()-6,0),"")</f>
        <v/>
      </c>
      <c r="K7" s="95" t="str">
        <f>Liste!AV11</f>
        <v/>
      </c>
      <c r="L7" s="34"/>
      <c r="M7" s="95" t="str">
        <f>Liste!AT27</f>
        <v/>
      </c>
      <c r="N7" s="30" t="str">
        <f>IFERROR(VLOOKUP($M7,Liste!$W$7:$Z$70,COLUMN()-12,0),"")</f>
        <v/>
      </c>
      <c r="O7" s="30" t="str">
        <f>IFERROR(VLOOKUP($M7,Liste!$W$7:$Z$70,COLUMN()-12,0),"")</f>
        <v/>
      </c>
      <c r="P7" s="30" t="str">
        <f>IFERROR(VLOOKUP($M7,Liste!$W$7:$Z$70,COLUMN()-12,0),"")</f>
        <v/>
      </c>
      <c r="Q7" s="103"/>
      <c r="R7" s="91"/>
      <c r="S7" s="103"/>
      <c r="T7" s="30" t="str">
        <f>IFERROR(VLOOKUP($W7,Liste!$W$7:$Z$70,COLUMN()-18,0),"")</f>
        <v/>
      </c>
      <c r="U7" s="30" t="str">
        <f>IFERROR(VLOOKUP($W7,Liste!$W$7:$Z$70,COLUMN()-18,0),"")</f>
        <v/>
      </c>
      <c r="V7" s="30" t="str">
        <f>IFERROR(VLOOKUP($W7,Liste!$W$7:$Z$70,COLUMN()-18,0),"")</f>
        <v/>
      </c>
      <c r="W7" s="95" t="str">
        <f>Liste!AV27</f>
        <v/>
      </c>
    </row>
    <row r="8" spans="1:27" ht="30" customHeight="1" thickTop="1" thickBot="1">
      <c r="A8" s="95" t="str">
        <f>Liste!AT12</f>
        <v/>
      </c>
      <c r="B8" s="99" t="str">
        <f>IFERROR(VLOOKUP($A8,Liste!$W$7:$Z$70,COLUMN(),0),"")</f>
        <v/>
      </c>
      <c r="C8" s="99" t="str">
        <f>IFERROR(VLOOKUP($A8,Liste!$W$7:$Z$70,COLUMN(),0),"")</f>
        <v/>
      </c>
      <c r="D8" s="99" t="str">
        <f>IFERROR(VLOOKUP($A8,Liste!$W$7:$Z$70,COLUMN(),0),"")</f>
        <v/>
      </c>
      <c r="E8" s="104"/>
      <c r="F8" s="91"/>
      <c r="G8" s="104"/>
      <c r="H8" s="99" t="str">
        <f>IFERROR(VLOOKUP($K8,Liste!$W$7:$Z$70,COLUMN()-6,0),"")</f>
        <v/>
      </c>
      <c r="I8" s="99" t="str">
        <f>IFERROR(VLOOKUP($K8,Liste!$W$7:$Z$70,COLUMN()-6,0),"")</f>
        <v/>
      </c>
      <c r="J8" s="99" t="str">
        <f>IFERROR(VLOOKUP($K8,Liste!$W$7:$Z$70,COLUMN()-6,0),"")</f>
        <v/>
      </c>
      <c r="K8" s="95" t="str">
        <f>Liste!AV12</f>
        <v/>
      </c>
      <c r="L8" s="34"/>
      <c r="M8" s="95" t="str">
        <f>Liste!AT28</f>
        <v/>
      </c>
      <c r="N8" s="101" t="str">
        <f>IFERROR(VLOOKUP($M8,Liste!$W$7:$Z$70,COLUMN()-12,0),"")</f>
        <v/>
      </c>
      <c r="O8" s="101" t="str">
        <f>IFERROR(VLOOKUP($M8,Liste!$W$7:$Z$70,COLUMN()-12,0),"")</f>
        <v/>
      </c>
      <c r="P8" s="101" t="str">
        <f>IFERROR(VLOOKUP($M8,Liste!$W$7:$Z$70,COLUMN()-12,0),"")</f>
        <v/>
      </c>
      <c r="Q8" s="106"/>
      <c r="R8" s="91"/>
      <c r="S8" s="106"/>
      <c r="T8" s="101" t="str">
        <f>IFERROR(VLOOKUP($W8,Liste!$W$7:$Z$70,COLUMN()-18,0),"")</f>
        <v/>
      </c>
      <c r="U8" s="101" t="str">
        <f>IFERROR(VLOOKUP($W8,Liste!$W$7:$Z$70,COLUMN()-18,0),"")</f>
        <v/>
      </c>
      <c r="V8" s="101" t="str">
        <f>IFERROR(VLOOKUP($W8,Liste!$W$7:$Z$70,COLUMN()-18,0),"")</f>
        <v/>
      </c>
      <c r="W8" s="95" t="str">
        <f>Liste!AV28</f>
        <v/>
      </c>
    </row>
    <row r="9" spans="1:27" ht="30" customHeight="1" thickTop="1" thickBot="1">
      <c r="A9" s="95" t="str">
        <f>Liste!AT13</f>
        <v/>
      </c>
      <c r="B9" s="30" t="str">
        <f>IFERROR(VLOOKUP($A9,Liste!$W$7:$Z$70,COLUMN(),0),"")</f>
        <v/>
      </c>
      <c r="C9" s="30" t="str">
        <f>IFERROR(VLOOKUP($A9,Liste!$W$7:$Z$70,COLUMN(),0),"")</f>
        <v/>
      </c>
      <c r="D9" s="30" t="str">
        <f>IFERROR(VLOOKUP($A9,Liste!$W$7:$Z$70,COLUMN(),0),"")</f>
        <v/>
      </c>
      <c r="E9" s="103"/>
      <c r="F9" s="91"/>
      <c r="G9" s="103"/>
      <c r="H9" s="30" t="str">
        <f>IFERROR(VLOOKUP($K9,Liste!$W$7:$Z$70,COLUMN()-6,0),"")</f>
        <v/>
      </c>
      <c r="I9" s="30" t="str">
        <f>IFERROR(VLOOKUP($K9,Liste!$W$7:$Z$70,COLUMN()-6,0),"")</f>
        <v/>
      </c>
      <c r="J9" s="30" t="str">
        <f>IFERROR(VLOOKUP($K9,Liste!$W$7:$Z$70,COLUMN()-6,0),"")</f>
        <v/>
      </c>
      <c r="K9" s="95" t="str">
        <f>Liste!AV13</f>
        <v/>
      </c>
      <c r="L9" s="34"/>
      <c r="M9" s="95" t="str">
        <f>Liste!AT29</f>
        <v/>
      </c>
      <c r="N9" s="30" t="str">
        <f>IFERROR(VLOOKUP($M9,Liste!$W$7:$Z$70,COLUMN()-12,0),"")</f>
        <v/>
      </c>
      <c r="O9" s="30" t="str">
        <f>IFERROR(VLOOKUP($M9,Liste!$W$7:$Z$70,COLUMN()-12,0),"")</f>
        <v/>
      </c>
      <c r="P9" s="30" t="str">
        <f>IFERROR(VLOOKUP($M9,Liste!$W$7:$Z$70,COLUMN()-12,0),"")</f>
        <v/>
      </c>
      <c r="Q9" s="103"/>
      <c r="R9" s="91"/>
      <c r="S9" s="103"/>
      <c r="T9" s="30" t="str">
        <f>IFERROR(VLOOKUP($W9,Liste!$W$7:$Z$70,COLUMN()-18,0),"")</f>
        <v/>
      </c>
      <c r="U9" s="30" t="str">
        <f>IFERROR(VLOOKUP($W9,Liste!$W$7:$Z$70,COLUMN()-18,0),"")</f>
        <v/>
      </c>
      <c r="V9" s="30" t="str">
        <f>IFERROR(VLOOKUP($W9,Liste!$W$7:$Z$70,COLUMN()-18,0),"")</f>
        <v/>
      </c>
      <c r="W9" s="95" t="str">
        <f>Liste!AV29</f>
        <v/>
      </c>
    </row>
    <row r="10" spans="1:27" ht="30" customHeight="1" thickTop="1" thickBot="1">
      <c r="A10" s="95" t="str">
        <f>Liste!AT14</f>
        <v/>
      </c>
      <c r="B10" s="99" t="str">
        <f>IFERROR(VLOOKUP($A10,Liste!$W$7:$Z$70,COLUMN(),0),"")</f>
        <v/>
      </c>
      <c r="C10" s="99" t="str">
        <f>IFERROR(VLOOKUP($A10,Liste!$W$7:$Z$70,COLUMN(),0),"")</f>
        <v/>
      </c>
      <c r="D10" s="99" t="str">
        <f>IFERROR(VLOOKUP($A10,Liste!$W$7:$Z$70,COLUMN(),0),"")</f>
        <v/>
      </c>
      <c r="E10" s="104"/>
      <c r="F10" s="31"/>
      <c r="G10" s="104"/>
      <c r="H10" s="99" t="str">
        <f>IFERROR(VLOOKUP($K10,Liste!$W$7:$Z$70,COLUMN()-6,0),"")</f>
        <v/>
      </c>
      <c r="I10" s="99" t="str">
        <f>IFERROR(VLOOKUP($K10,Liste!$W$7:$Z$70,COLUMN()-6,0),"")</f>
        <v/>
      </c>
      <c r="J10" s="99" t="str">
        <f>IFERROR(VLOOKUP($K10,Liste!$W$7:$Z$70,COLUMN()-6,0),"")</f>
        <v/>
      </c>
      <c r="K10" s="95" t="str">
        <f>Liste!AV14</f>
        <v/>
      </c>
      <c r="L10" s="34"/>
      <c r="M10" s="95" t="str">
        <f>Liste!AT30</f>
        <v/>
      </c>
      <c r="N10" s="101" t="str">
        <f>IFERROR(VLOOKUP($M10,Liste!$W$7:$Z$70,COLUMN()-12,0),"")</f>
        <v/>
      </c>
      <c r="O10" s="101" t="str">
        <f>IFERROR(VLOOKUP($M10,Liste!$W$7:$Z$70,COLUMN()-12,0),"")</f>
        <v/>
      </c>
      <c r="P10" s="101" t="str">
        <f>IFERROR(VLOOKUP($M10,Liste!$W$7:$Z$70,COLUMN()-12,0),"")</f>
        <v/>
      </c>
      <c r="Q10" s="106"/>
      <c r="R10" s="91"/>
      <c r="S10" s="106"/>
      <c r="T10" s="101" t="str">
        <f>IFERROR(VLOOKUP($W10,Liste!$W$7:$Z$70,COLUMN()-18,0),"")</f>
        <v/>
      </c>
      <c r="U10" s="101" t="str">
        <f>IFERROR(VLOOKUP($W10,Liste!$W$7:$Z$70,COLUMN()-18,0),"")</f>
        <v/>
      </c>
      <c r="V10" s="101" t="str">
        <f>IFERROR(VLOOKUP($W10,Liste!$W$7:$Z$70,COLUMN()-18,0),"")</f>
        <v/>
      </c>
      <c r="W10" s="95" t="str">
        <f>Liste!AV30</f>
        <v/>
      </c>
    </row>
    <row r="11" spans="1:27" s="32" customFormat="1" ht="30" customHeight="1" thickTop="1" thickBot="1">
      <c r="A11" s="190" t="s">
        <v>19</v>
      </c>
      <c r="B11" s="188"/>
      <c r="C11" s="188"/>
      <c r="D11" s="194"/>
      <c r="E11" s="98" t="s">
        <v>20</v>
      </c>
      <c r="F11" s="31"/>
      <c r="G11" s="98" t="s">
        <v>21</v>
      </c>
      <c r="H11" s="190" t="s">
        <v>19</v>
      </c>
      <c r="I11" s="188"/>
      <c r="J11" s="188"/>
      <c r="K11" s="194"/>
      <c r="L11" s="34"/>
      <c r="M11" s="190" t="s">
        <v>19</v>
      </c>
      <c r="N11" s="188"/>
      <c r="O11" s="188"/>
      <c r="P11" s="189"/>
      <c r="Q11" s="96" t="s">
        <v>20</v>
      </c>
      <c r="R11" s="29"/>
      <c r="S11" s="97" t="s">
        <v>21</v>
      </c>
      <c r="T11" s="187" t="s">
        <v>19</v>
      </c>
      <c r="U11" s="188"/>
      <c r="V11" s="188"/>
      <c r="W11" s="189"/>
      <c r="X11" s="28"/>
    </row>
    <row r="12" spans="1:27" ht="30" customHeight="1" thickTop="1" thickBot="1">
      <c r="A12" s="95" t="str">
        <f>Liste!AT15</f>
        <v/>
      </c>
      <c r="B12" s="30" t="str">
        <f>IFERROR(VLOOKUP($A12,Liste!$W$7:$Z$70,COLUMN(),0),"")</f>
        <v/>
      </c>
      <c r="C12" s="30" t="str">
        <f>IFERROR(VLOOKUP($A12,Liste!$W$7:$Z$70,COLUMN(),0),"")</f>
        <v/>
      </c>
      <c r="D12" s="30" t="str">
        <f>IFERROR(VLOOKUP($A12,Liste!$W$7:$Z$70,COLUMN(),0),"")</f>
        <v/>
      </c>
      <c r="E12" s="103"/>
      <c r="F12" s="91"/>
      <c r="G12" s="103"/>
      <c r="H12" s="30" t="str">
        <f>IFERROR(VLOOKUP($K12,Liste!$W$7:$Z$70,COLUMN()-6,0),"")</f>
        <v/>
      </c>
      <c r="I12" s="30" t="str">
        <f>IFERROR(VLOOKUP($K12,Liste!$W$7:$Z$70,COLUMN()-6,0),"")</f>
        <v/>
      </c>
      <c r="J12" s="30" t="str">
        <f>IFERROR(VLOOKUP($K12,Liste!$W$7:$Z$70,COLUMN()-6,0),"")</f>
        <v/>
      </c>
      <c r="K12" s="95" t="str">
        <f>Liste!AV15</f>
        <v/>
      </c>
      <c r="L12" s="34"/>
      <c r="M12" s="95" t="str">
        <f>Liste!AT31</f>
        <v/>
      </c>
      <c r="N12" s="30" t="str">
        <f>IFERROR(VLOOKUP($M12,Liste!$W$7:$Z$70,COLUMN()-12,0),"")</f>
        <v/>
      </c>
      <c r="O12" s="30" t="str">
        <f>IFERROR(VLOOKUP($M12,Liste!$W$7:$Z$70,COLUMN()-12,0),"")</f>
        <v/>
      </c>
      <c r="P12" s="30" t="str">
        <f>IFERROR(VLOOKUP($M12,Liste!$W$7:$Z$70,COLUMN()-12,0),"")</f>
        <v/>
      </c>
      <c r="Q12" s="103"/>
      <c r="R12" s="91"/>
      <c r="S12" s="103"/>
      <c r="T12" s="30" t="str">
        <f>IFERROR(VLOOKUP($W12,Liste!$W$7:$Z$70,COLUMN()-18,0),"")</f>
        <v/>
      </c>
      <c r="U12" s="30" t="str">
        <f>IFERROR(VLOOKUP($W12,Liste!$W$7:$Z$70,COLUMN()-18,0),"")</f>
        <v/>
      </c>
      <c r="V12" s="30" t="str">
        <f>IFERROR(VLOOKUP($W12,Liste!$W$7:$Z$70,COLUMN()-18,0),"")</f>
        <v/>
      </c>
      <c r="W12" s="95" t="str">
        <f>Liste!AV31</f>
        <v/>
      </c>
    </row>
    <row r="13" spans="1:27" ht="30" customHeight="1" thickTop="1" thickBot="1">
      <c r="A13" s="95" t="str">
        <f>Liste!AT16</f>
        <v/>
      </c>
      <c r="B13" s="100" t="str">
        <f>IFERROR(VLOOKUP($A13,Liste!$W$7:$Z$70,COLUMN(),0),"")</f>
        <v/>
      </c>
      <c r="C13" s="100" t="str">
        <f>IFERROR(VLOOKUP($A13,Liste!$W$7:$Z$70,COLUMN(),0),"")</f>
        <v/>
      </c>
      <c r="D13" s="100" t="str">
        <f>IFERROR(VLOOKUP($A13,Liste!$W$7:$Z$70,COLUMN(),0),"")</f>
        <v/>
      </c>
      <c r="E13" s="105"/>
      <c r="F13" s="91"/>
      <c r="G13" s="105"/>
      <c r="H13" s="100" t="str">
        <f>IFERROR(VLOOKUP($K13,Liste!$W$7:$Z$70,COLUMN()-6,0),"")</f>
        <v/>
      </c>
      <c r="I13" s="100" t="str">
        <f>IFERROR(VLOOKUP($K13,Liste!$W$7:$Z$70,COLUMN()-6,0),"")</f>
        <v/>
      </c>
      <c r="J13" s="100" t="str">
        <f>IFERROR(VLOOKUP($K13,Liste!$W$7:$Z$70,COLUMN()-6,0),"")</f>
        <v/>
      </c>
      <c r="K13" s="95" t="str">
        <f>Liste!AV16</f>
        <v/>
      </c>
      <c r="L13" s="34"/>
      <c r="M13" s="95" t="str">
        <f>Liste!AT32</f>
        <v/>
      </c>
      <c r="N13" s="102" t="str">
        <f>IFERROR(VLOOKUP($M13,Liste!$W$7:$Z$70,COLUMN()-12,0),"")</f>
        <v/>
      </c>
      <c r="O13" s="102" t="str">
        <f>IFERROR(VLOOKUP($M13,Liste!$W$7:$Z$70,COLUMN()-12,0),"")</f>
        <v/>
      </c>
      <c r="P13" s="102" t="str">
        <f>IFERROR(VLOOKUP($M13,Liste!$W$7:$Z$70,COLUMN()-12,0),"")</f>
        <v/>
      </c>
      <c r="Q13" s="107"/>
      <c r="R13" s="91"/>
      <c r="S13" s="107"/>
      <c r="T13" s="102" t="str">
        <f>IFERROR(VLOOKUP($W13,Liste!$W$7:$Z$70,COLUMN()-18,0),"")</f>
        <v/>
      </c>
      <c r="U13" s="102" t="str">
        <f>IFERROR(VLOOKUP($W13,Liste!$W$7:$Z$70,COLUMN()-18,0),"")</f>
        <v/>
      </c>
      <c r="V13" s="102" t="str">
        <f>IFERROR(VLOOKUP($W13,Liste!$W$7:$Z$70,COLUMN()-18,0),"")</f>
        <v/>
      </c>
      <c r="W13" s="95" t="str">
        <f>Liste!AV32</f>
        <v/>
      </c>
    </row>
    <row r="14" spans="1:27" ht="30" customHeight="1" thickTop="1" thickBot="1">
      <c r="A14" s="95" t="str">
        <f>Liste!AT17</f>
        <v/>
      </c>
      <c r="B14" s="30" t="str">
        <f>IFERROR(VLOOKUP($A14,Liste!$W$7:$Z$70,COLUMN(),0),"")</f>
        <v/>
      </c>
      <c r="C14" s="30" t="str">
        <f>IFERROR(VLOOKUP($A14,Liste!$W$7:$Z$70,COLUMN(),0),"")</f>
        <v/>
      </c>
      <c r="D14" s="30" t="str">
        <f>IFERROR(VLOOKUP($A14,Liste!$W$7:$Z$70,COLUMN(),0),"")</f>
        <v/>
      </c>
      <c r="E14" s="103"/>
      <c r="F14" s="91"/>
      <c r="G14" s="103"/>
      <c r="H14" s="30" t="str">
        <f>IFERROR(VLOOKUP($K14,Liste!$W$7:$Z$70,COLUMN()-6,0),"")</f>
        <v/>
      </c>
      <c r="I14" s="30" t="str">
        <f>IFERROR(VLOOKUP($K14,Liste!$W$7:$Z$70,COLUMN()-6,0),"")</f>
        <v/>
      </c>
      <c r="J14" s="30" t="str">
        <f>IFERROR(VLOOKUP($K14,Liste!$W$7:$Z$70,COLUMN()-6,0),"")</f>
        <v/>
      </c>
      <c r="K14" s="95" t="str">
        <f>Liste!AV17</f>
        <v/>
      </c>
      <c r="L14" s="34"/>
      <c r="M14" s="95" t="str">
        <f>Liste!AT33</f>
        <v/>
      </c>
      <c r="N14" s="30" t="str">
        <f>IFERROR(VLOOKUP($M14,Liste!$W$7:$Z$70,COLUMN()-12,0),"")</f>
        <v/>
      </c>
      <c r="O14" s="30" t="str">
        <f>IFERROR(VLOOKUP($M14,Liste!$W$7:$Z$70,COLUMN()-12,0),"")</f>
        <v/>
      </c>
      <c r="P14" s="30" t="str">
        <f>IFERROR(VLOOKUP($M14,Liste!$W$7:$Z$70,COLUMN()-12,0),"")</f>
        <v/>
      </c>
      <c r="Q14" s="103"/>
      <c r="R14" s="91"/>
      <c r="S14" s="103"/>
      <c r="T14" s="30" t="str">
        <f>IFERROR(VLOOKUP($W14,Liste!$W$7:$Z$70,COLUMN()-18,0),"")</f>
        <v/>
      </c>
      <c r="U14" s="30" t="str">
        <f>IFERROR(VLOOKUP($W14,Liste!$W$7:$Z$70,COLUMN()-18,0),"")</f>
        <v/>
      </c>
      <c r="V14" s="30" t="str">
        <f>IFERROR(VLOOKUP($W14,Liste!$W$7:$Z$70,COLUMN()-18,0),"")</f>
        <v/>
      </c>
      <c r="W14" s="95" t="str">
        <f>Liste!AV33</f>
        <v/>
      </c>
    </row>
    <row r="15" spans="1:27" ht="30" customHeight="1" thickTop="1" thickBot="1">
      <c r="A15" s="95" t="str">
        <f>Liste!AT18</f>
        <v/>
      </c>
      <c r="B15" s="100" t="str">
        <f>IFERROR(VLOOKUP($A15,Liste!$W$7:$Z$70,COLUMN(),0),"")</f>
        <v/>
      </c>
      <c r="C15" s="100" t="str">
        <f>IFERROR(VLOOKUP($A15,Liste!$W$7:$Z$70,COLUMN(),0),"")</f>
        <v/>
      </c>
      <c r="D15" s="100" t="str">
        <f>IFERROR(VLOOKUP($A15,Liste!$W$7:$Z$70,COLUMN(),0),"")</f>
        <v/>
      </c>
      <c r="E15" s="105"/>
      <c r="F15" s="91"/>
      <c r="G15" s="105"/>
      <c r="H15" s="100" t="str">
        <f>IFERROR(VLOOKUP($K15,Liste!$W$7:$Z$70,COLUMN()-6,0),"")</f>
        <v/>
      </c>
      <c r="I15" s="100" t="str">
        <f>IFERROR(VLOOKUP($K15,Liste!$W$7:$Z$70,COLUMN()-6,0),"")</f>
        <v/>
      </c>
      <c r="J15" s="100" t="str">
        <f>IFERROR(VLOOKUP($K15,Liste!$W$7:$Z$70,COLUMN()-6,0),"")</f>
        <v/>
      </c>
      <c r="K15" s="95" t="str">
        <f>Liste!AV18</f>
        <v/>
      </c>
      <c r="L15" s="34"/>
      <c r="M15" s="95" t="str">
        <f>Liste!AT34</f>
        <v/>
      </c>
      <c r="N15" s="102" t="str">
        <f>IFERROR(VLOOKUP($M15,Liste!$W$7:$Z$70,COLUMN()-12,0),"")</f>
        <v/>
      </c>
      <c r="O15" s="102" t="str">
        <f>IFERROR(VLOOKUP($M15,Liste!$W$7:$Z$70,COLUMN()-12,0),"")</f>
        <v/>
      </c>
      <c r="P15" s="102" t="str">
        <f>IFERROR(VLOOKUP($M15,Liste!$W$7:$Z$70,COLUMN()-12,0),"")</f>
        <v/>
      </c>
      <c r="Q15" s="107"/>
      <c r="R15" s="91"/>
      <c r="S15" s="107"/>
      <c r="T15" s="102" t="str">
        <f>IFERROR(VLOOKUP($W15,Liste!$W$7:$Z$70,COLUMN()-18,0),"")</f>
        <v/>
      </c>
      <c r="U15" s="102" t="str">
        <f>IFERROR(VLOOKUP($W15,Liste!$W$7:$Z$70,COLUMN()-18,0),"")</f>
        <v/>
      </c>
      <c r="V15" s="102" t="str">
        <f>IFERROR(VLOOKUP($W15,Liste!$W$7:$Z$70,COLUMN()-18,0),"")</f>
        <v/>
      </c>
      <c r="W15" s="95" t="str">
        <f>Liste!AV34</f>
        <v/>
      </c>
    </row>
    <row r="16" spans="1:27" ht="30" customHeight="1" thickTop="1" thickBot="1">
      <c r="A16" s="95" t="str">
        <f>Liste!AT19</f>
        <v/>
      </c>
      <c r="B16" s="30" t="str">
        <f>IFERROR(VLOOKUP($A16,Liste!$W$7:$Z$70,COLUMN(),0),"")</f>
        <v/>
      </c>
      <c r="C16" s="30" t="str">
        <f>IFERROR(VLOOKUP($A16,Liste!$W$7:$Z$70,COLUMN(),0),"")</f>
        <v/>
      </c>
      <c r="D16" s="30" t="str">
        <f>IFERROR(VLOOKUP($A16,Liste!$W$7:$Z$70,COLUMN(),0),"")</f>
        <v/>
      </c>
      <c r="E16" s="103"/>
      <c r="F16" s="91"/>
      <c r="G16" s="103"/>
      <c r="H16" s="30" t="str">
        <f>IFERROR(VLOOKUP($K16,Liste!$W$7:$Z$70,COLUMN()-6,0),"")</f>
        <v/>
      </c>
      <c r="I16" s="30" t="str">
        <f>IFERROR(VLOOKUP($K16,Liste!$W$7:$Z$70,COLUMN()-6,0),"")</f>
        <v/>
      </c>
      <c r="J16" s="30" t="str">
        <f>IFERROR(VLOOKUP($K16,Liste!$W$7:$Z$70,COLUMN()-6,0),"")</f>
        <v/>
      </c>
      <c r="K16" s="95" t="str">
        <f>Liste!AV19</f>
        <v/>
      </c>
      <c r="L16" s="34"/>
      <c r="M16" s="95" t="str">
        <f>Liste!AT35</f>
        <v/>
      </c>
      <c r="N16" s="30" t="str">
        <f>IFERROR(VLOOKUP($M16,Liste!$W$7:$Z$70,COLUMN()-12,0),"")</f>
        <v/>
      </c>
      <c r="O16" s="30" t="str">
        <f>IFERROR(VLOOKUP($M16,Liste!$W$7:$Z$70,COLUMN()-12,0),"")</f>
        <v/>
      </c>
      <c r="P16" s="30" t="str">
        <f>IFERROR(VLOOKUP($M16,Liste!$W$7:$Z$70,COLUMN()-12,0),"")</f>
        <v/>
      </c>
      <c r="Q16" s="103"/>
      <c r="R16" s="91"/>
      <c r="S16" s="103"/>
      <c r="T16" s="30" t="str">
        <f>IFERROR(VLOOKUP($W16,Liste!$W$7:$Z$70,COLUMN()-18,0),"")</f>
        <v/>
      </c>
      <c r="U16" s="30" t="str">
        <f>IFERROR(VLOOKUP($W16,Liste!$W$7:$Z$70,COLUMN()-18,0),"")</f>
        <v/>
      </c>
      <c r="V16" s="30" t="str">
        <f>IFERROR(VLOOKUP($W16,Liste!$W$7:$Z$70,COLUMN()-18,0),"")</f>
        <v/>
      </c>
      <c r="W16" s="95" t="str">
        <f>Liste!AV35</f>
        <v/>
      </c>
    </row>
    <row r="17" spans="1:23" ht="30" customHeight="1" thickTop="1" thickBot="1">
      <c r="A17" s="95" t="str">
        <f>Liste!AT20</f>
        <v/>
      </c>
      <c r="B17" s="100" t="str">
        <f>IFERROR(VLOOKUP($A17,Liste!$W$7:$Z$70,COLUMN(),0),"")</f>
        <v/>
      </c>
      <c r="C17" s="100" t="str">
        <f>IFERROR(VLOOKUP($A17,Liste!$W$7:$Z$70,COLUMN(),0),"")</f>
        <v/>
      </c>
      <c r="D17" s="100" t="str">
        <f>IFERROR(VLOOKUP($A17,Liste!$W$7:$Z$70,COLUMN(),0),"")</f>
        <v/>
      </c>
      <c r="E17" s="105"/>
      <c r="F17" s="91"/>
      <c r="G17" s="105"/>
      <c r="H17" s="100" t="str">
        <f>IFERROR(VLOOKUP($K17,Liste!$W$7:$Z$70,COLUMN()-6,0),"")</f>
        <v/>
      </c>
      <c r="I17" s="100" t="str">
        <f>IFERROR(VLOOKUP($K17,Liste!$W$7:$Z$70,COLUMN()-6,0),"")</f>
        <v/>
      </c>
      <c r="J17" s="100" t="str">
        <f>IFERROR(VLOOKUP($K17,Liste!$W$7:$Z$70,COLUMN()-6,0),"")</f>
        <v/>
      </c>
      <c r="K17" s="95" t="str">
        <f>Liste!AV20</f>
        <v/>
      </c>
      <c r="L17" s="34"/>
      <c r="M17" s="95" t="str">
        <f>Liste!AT36</f>
        <v/>
      </c>
      <c r="N17" s="102" t="str">
        <f>IFERROR(VLOOKUP($M17,Liste!$W$7:$Z$70,COLUMN()-12,0),"")</f>
        <v/>
      </c>
      <c r="O17" s="102" t="str">
        <f>IFERROR(VLOOKUP($M17,Liste!$W$7:$Z$70,COLUMN()-12,0),"")</f>
        <v/>
      </c>
      <c r="P17" s="102" t="str">
        <f>IFERROR(VLOOKUP($M17,Liste!$W$7:$Z$70,COLUMN()-12,0),"")</f>
        <v/>
      </c>
      <c r="Q17" s="107"/>
      <c r="R17" s="91"/>
      <c r="S17" s="107"/>
      <c r="T17" s="102" t="str">
        <f>IFERROR(VLOOKUP($W17,Liste!$W$7:$Z$70,COLUMN()-18,0),"")</f>
        <v/>
      </c>
      <c r="U17" s="102" t="str">
        <f>IFERROR(VLOOKUP($W17,Liste!$W$7:$Z$70,COLUMN()-18,0),"")</f>
        <v/>
      </c>
      <c r="V17" s="102" t="str">
        <f>IFERROR(VLOOKUP($W17,Liste!$W$7:$Z$70,COLUMN()-18,0),"")</f>
        <v/>
      </c>
      <c r="W17" s="95" t="str">
        <f>Liste!AV36</f>
        <v/>
      </c>
    </row>
    <row r="18" spans="1:23" ht="30" customHeight="1" thickTop="1" thickBot="1">
      <c r="A18" s="95" t="str">
        <f>Liste!AT21</f>
        <v/>
      </c>
      <c r="B18" s="30" t="str">
        <f>IFERROR(VLOOKUP($A18,Liste!$W$7:$Z$70,COLUMN(),0),"")</f>
        <v/>
      </c>
      <c r="C18" s="30" t="str">
        <f>IFERROR(VLOOKUP($A18,Liste!$W$7:$Z$70,COLUMN(),0),"")</f>
        <v/>
      </c>
      <c r="D18" s="30" t="str">
        <f>IFERROR(VLOOKUP($A18,Liste!$W$7:$Z$70,COLUMN(),0),"")</f>
        <v/>
      </c>
      <c r="E18" s="103"/>
      <c r="F18" s="91"/>
      <c r="G18" s="103"/>
      <c r="H18" s="30" t="str">
        <f>IFERROR(VLOOKUP($K18,Liste!$W$7:$Z$70,COLUMN()-6,0),"")</f>
        <v/>
      </c>
      <c r="I18" s="30" t="str">
        <f>IFERROR(VLOOKUP($K18,Liste!$W$7:$Z$70,COLUMN()-6,0),"")</f>
        <v/>
      </c>
      <c r="J18" s="30" t="str">
        <f>IFERROR(VLOOKUP($K18,Liste!$W$7:$Z$70,COLUMN()-6,0),"")</f>
        <v/>
      </c>
      <c r="K18" s="95" t="str">
        <f>Liste!AV21</f>
        <v/>
      </c>
      <c r="L18" s="34"/>
      <c r="M18" s="95" t="str">
        <f>Liste!AT37</f>
        <v/>
      </c>
      <c r="N18" s="30" t="str">
        <f>IFERROR(VLOOKUP($M18,Liste!$W$7:$Z$70,COLUMN()-12,0),"")</f>
        <v/>
      </c>
      <c r="O18" s="30" t="str">
        <f>IFERROR(VLOOKUP($M18,Liste!$W$7:$Z$70,COLUMN()-12,0),"")</f>
        <v/>
      </c>
      <c r="P18" s="30" t="str">
        <f>IFERROR(VLOOKUP($M18,Liste!$W$7:$Z$70,COLUMN()-12,0),"")</f>
        <v/>
      </c>
      <c r="Q18" s="103"/>
      <c r="R18" s="91"/>
      <c r="S18" s="103"/>
      <c r="T18" s="30" t="str">
        <f>IFERROR(VLOOKUP($W18,Liste!$W$7:$Z$70,COLUMN()-18,0),"")</f>
        <v/>
      </c>
      <c r="U18" s="30" t="str">
        <f>IFERROR(VLOOKUP($W18,Liste!$W$7:$Z$70,COLUMN()-18,0),"")</f>
        <v/>
      </c>
      <c r="V18" s="30" t="str">
        <f>IFERROR(VLOOKUP($W18,Liste!$W$7:$Z$70,COLUMN()-18,0),"")</f>
        <v/>
      </c>
      <c r="W18" s="95" t="str">
        <f>Liste!AV37</f>
        <v/>
      </c>
    </row>
    <row r="19" spans="1:23" ht="30" customHeight="1" thickTop="1" thickBot="1">
      <c r="A19" s="95" t="str">
        <f>Liste!AT22</f>
        <v/>
      </c>
      <c r="B19" s="100" t="str">
        <f>IFERROR(VLOOKUP($A19,Liste!$W$7:$Z$70,COLUMN(),0),"")</f>
        <v/>
      </c>
      <c r="C19" s="100" t="str">
        <f>IFERROR(VLOOKUP($A19,Liste!$W$7:$Z$70,COLUMN(),0),"")</f>
        <v/>
      </c>
      <c r="D19" s="100" t="str">
        <f>IFERROR(VLOOKUP($A19,Liste!$W$7:$Z$70,COLUMN(),0),"")</f>
        <v/>
      </c>
      <c r="E19" s="105"/>
      <c r="F19" s="91"/>
      <c r="G19" s="105"/>
      <c r="H19" s="100" t="str">
        <f>IFERROR(VLOOKUP($K19,Liste!$W$7:$Z$70,COLUMN()-6,0),"")</f>
        <v/>
      </c>
      <c r="I19" s="100" t="str">
        <f>IFERROR(VLOOKUP($K19,Liste!$W$7:$Z$70,COLUMN()-6,0),"")</f>
        <v/>
      </c>
      <c r="J19" s="100" t="str">
        <f>IFERROR(VLOOKUP($K19,Liste!$W$7:$Z$70,COLUMN()-6,0),"")</f>
        <v/>
      </c>
      <c r="K19" s="95" t="str">
        <f>Liste!AV22</f>
        <v/>
      </c>
      <c r="L19" s="34"/>
      <c r="M19" s="95" t="str">
        <f>Liste!AT38</f>
        <v/>
      </c>
      <c r="N19" s="102" t="str">
        <f>IFERROR(VLOOKUP($M19,Liste!$W$7:$Z$70,COLUMN()-12,0),"")</f>
        <v/>
      </c>
      <c r="O19" s="102" t="str">
        <f>IFERROR(VLOOKUP($M19,Liste!$W$7:$Z$70,COLUMN()-12,0),"")</f>
        <v/>
      </c>
      <c r="P19" s="102" t="str">
        <f>IFERROR(VLOOKUP($M19,Liste!$W$7:$Z$70,COLUMN()-12,0),"")</f>
        <v/>
      </c>
      <c r="Q19" s="107"/>
      <c r="R19" s="91"/>
      <c r="S19" s="107"/>
      <c r="T19" s="102" t="str">
        <f>IFERROR(VLOOKUP($W19,Liste!$W$7:$Z$70,COLUMN()-18,0),"")</f>
        <v/>
      </c>
      <c r="U19" s="102" t="str">
        <f>IFERROR(VLOOKUP($W19,Liste!$W$7:$Z$70,COLUMN()-18,0),"")</f>
        <v/>
      </c>
      <c r="V19" s="102" t="str">
        <f>IFERROR(VLOOKUP($W19,Liste!$W$7:$Z$70,COLUMN()-18,0),"")</f>
        <v/>
      </c>
      <c r="W19" s="95" t="str">
        <f>Liste!AV38</f>
        <v/>
      </c>
    </row>
    <row r="20" spans="1:23" ht="20.100000000000001" customHeight="1" thickTop="1"/>
    <row r="21" spans="1:23" ht="20.100000000000001" customHeight="1">
      <c r="D21" s="28" t="s">
        <v>22</v>
      </c>
    </row>
    <row r="22" spans="1:23" ht="20.100000000000001" customHeight="1">
      <c r="J22" s="28" t="s">
        <v>22</v>
      </c>
    </row>
    <row r="23" spans="1:23" ht="20.100000000000001" customHeight="1"/>
    <row r="24" spans="1:23" ht="20.100000000000001" customHeight="1"/>
    <row r="25" spans="1:23" ht="20.100000000000001" customHeight="1"/>
    <row r="26" spans="1:23" ht="20.100000000000001" customHeight="1"/>
    <row r="27" spans="1:23" ht="20.100000000000001" hidden="1" customHeight="1">
      <c r="B27" s="28" t="str">
        <f>B3</f>
        <v/>
      </c>
      <c r="C27" s="28">
        <f>E3</f>
        <v>0</v>
      </c>
      <c r="D27" s="28">
        <f>G3</f>
        <v>0</v>
      </c>
    </row>
    <row r="28" spans="1:23" ht="20.100000000000001" hidden="1" customHeight="1">
      <c r="B28" s="28" t="str">
        <f t="shared" ref="B28:B34" si="0">B4</f>
        <v/>
      </c>
      <c r="C28" s="28">
        <f t="shared" ref="C28:C34" si="1">E4</f>
        <v>0</v>
      </c>
      <c r="D28" s="28">
        <f t="shared" ref="D28:D34" si="2">G4</f>
        <v>0</v>
      </c>
    </row>
    <row r="29" spans="1:23" ht="20.100000000000001" hidden="1" customHeight="1">
      <c r="B29" s="28" t="str">
        <f t="shared" si="0"/>
        <v/>
      </c>
      <c r="C29" s="28">
        <f t="shared" si="1"/>
        <v>0</v>
      </c>
      <c r="D29" s="28">
        <f t="shared" si="2"/>
        <v>0</v>
      </c>
    </row>
    <row r="30" spans="1:23" ht="20.100000000000001" hidden="1" customHeight="1">
      <c r="B30" s="28" t="str">
        <f t="shared" si="0"/>
        <v/>
      </c>
      <c r="C30" s="28">
        <f t="shared" si="1"/>
        <v>0</v>
      </c>
      <c r="D30" s="28">
        <f t="shared" si="2"/>
        <v>0</v>
      </c>
    </row>
    <row r="31" spans="1:23" ht="20.100000000000001" hidden="1" customHeight="1">
      <c r="B31" s="28" t="str">
        <f t="shared" si="0"/>
        <v/>
      </c>
      <c r="C31" s="28">
        <f t="shared" si="1"/>
        <v>0</v>
      </c>
      <c r="D31" s="28">
        <f t="shared" si="2"/>
        <v>0</v>
      </c>
    </row>
    <row r="32" spans="1:23" ht="20.100000000000001" hidden="1" customHeight="1">
      <c r="B32" s="28" t="str">
        <f t="shared" si="0"/>
        <v/>
      </c>
      <c r="C32" s="28">
        <f t="shared" si="1"/>
        <v>0</v>
      </c>
      <c r="D32" s="28">
        <f t="shared" si="2"/>
        <v>0</v>
      </c>
    </row>
    <row r="33" spans="2:4" ht="20.100000000000001" hidden="1" customHeight="1">
      <c r="B33" s="28" t="str">
        <f t="shared" si="0"/>
        <v/>
      </c>
      <c r="C33" s="28">
        <f t="shared" si="1"/>
        <v>0</v>
      </c>
      <c r="D33" s="28">
        <f t="shared" si="2"/>
        <v>0</v>
      </c>
    </row>
    <row r="34" spans="2:4" ht="20.100000000000001" hidden="1" customHeight="1">
      <c r="B34" s="28" t="str">
        <f t="shared" si="0"/>
        <v/>
      </c>
      <c r="C34" s="28">
        <f t="shared" si="1"/>
        <v>0</v>
      </c>
      <c r="D34" s="28">
        <f t="shared" si="2"/>
        <v>0</v>
      </c>
    </row>
    <row r="35" spans="2:4" ht="20.100000000000001" hidden="1" customHeight="1">
      <c r="B35" s="28" t="str">
        <f t="shared" ref="B35:B42" si="3">B12</f>
        <v/>
      </c>
      <c r="C35" s="28">
        <f t="shared" ref="C35:C42" si="4">E12</f>
        <v>0</v>
      </c>
      <c r="D35" s="28">
        <f t="shared" ref="D35:D42" si="5">G12</f>
        <v>0</v>
      </c>
    </row>
    <row r="36" spans="2:4" ht="20.100000000000001" hidden="1" customHeight="1">
      <c r="B36" s="28" t="str">
        <f t="shared" si="3"/>
        <v/>
      </c>
      <c r="C36" s="28">
        <f t="shared" si="4"/>
        <v>0</v>
      </c>
      <c r="D36" s="28">
        <f t="shared" si="5"/>
        <v>0</v>
      </c>
    </row>
    <row r="37" spans="2:4" ht="20.100000000000001" hidden="1" customHeight="1">
      <c r="B37" s="28" t="str">
        <f t="shared" si="3"/>
        <v/>
      </c>
      <c r="C37" s="28">
        <f t="shared" si="4"/>
        <v>0</v>
      </c>
      <c r="D37" s="28">
        <f t="shared" si="5"/>
        <v>0</v>
      </c>
    </row>
    <row r="38" spans="2:4" ht="20.100000000000001" hidden="1" customHeight="1">
      <c r="B38" s="28" t="str">
        <f t="shared" si="3"/>
        <v/>
      </c>
      <c r="C38" s="28">
        <f t="shared" si="4"/>
        <v>0</v>
      </c>
      <c r="D38" s="28">
        <f t="shared" si="5"/>
        <v>0</v>
      </c>
    </row>
    <row r="39" spans="2:4" ht="20.100000000000001" hidden="1" customHeight="1">
      <c r="B39" s="28" t="str">
        <f t="shared" si="3"/>
        <v/>
      </c>
      <c r="C39" s="28">
        <f t="shared" si="4"/>
        <v>0</v>
      </c>
      <c r="D39" s="28">
        <f t="shared" si="5"/>
        <v>0</v>
      </c>
    </row>
    <row r="40" spans="2:4" ht="20.100000000000001" hidden="1" customHeight="1">
      <c r="B40" s="28" t="str">
        <f t="shared" si="3"/>
        <v/>
      </c>
      <c r="C40" s="28">
        <f t="shared" si="4"/>
        <v>0</v>
      </c>
      <c r="D40" s="28">
        <f t="shared" si="5"/>
        <v>0</v>
      </c>
    </row>
    <row r="41" spans="2:4" ht="20.100000000000001" hidden="1" customHeight="1">
      <c r="B41" s="28" t="str">
        <f t="shared" si="3"/>
        <v/>
      </c>
      <c r="C41" s="28">
        <f t="shared" si="4"/>
        <v>0</v>
      </c>
      <c r="D41" s="28">
        <f t="shared" si="5"/>
        <v>0</v>
      </c>
    </row>
    <row r="42" spans="2:4" ht="20.100000000000001" hidden="1" customHeight="1">
      <c r="B42" s="28" t="str">
        <f t="shared" si="3"/>
        <v/>
      </c>
      <c r="C42" s="28">
        <f t="shared" si="4"/>
        <v>0</v>
      </c>
      <c r="D42" s="28">
        <f t="shared" si="5"/>
        <v>0</v>
      </c>
    </row>
    <row r="43" spans="2:4" ht="20.100000000000001" hidden="1" customHeight="1">
      <c r="B43" s="28" t="str">
        <f>H3</f>
        <v/>
      </c>
      <c r="C43" s="28">
        <f>G3</f>
        <v>0</v>
      </c>
      <c r="D43" s="28">
        <f>E3</f>
        <v>0</v>
      </c>
    </row>
    <row r="44" spans="2:4" ht="20.100000000000001" hidden="1" customHeight="1">
      <c r="B44" s="28" t="str">
        <f t="shared" ref="B44:B50" si="6">H4</f>
        <v/>
      </c>
      <c r="C44" s="28">
        <f t="shared" ref="C44:C50" si="7">G4</f>
        <v>0</v>
      </c>
      <c r="D44" s="28">
        <f t="shared" ref="D44:D50" si="8">E4</f>
        <v>0</v>
      </c>
    </row>
    <row r="45" spans="2:4" ht="20.100000000000001" hidden="1" customHeight="1">
      <c r="B45" s="28" t="str">
        <f t="shared" si="6"/>
        <v/>
      </c>
      <c r="C45" s="28">
        <f t="shared" si="7"/>
        <v>0</v>
      </c>
      <c r="D45" s="28">
        <f t="shared" si="8"/>
        <v>0</v>
      </c>
    </row>
    <row r="46" spans="2:4" ht="20.100000000000001" hidden="1" customHeight="1">
      <c r="B46" s="28" t="str">
        <f t="shared" si="6"/>
        <v/>
      </c>
      <c r="C46" s="28">
        <f t="shared" si="7"/>
        <v>0</v>
      </c>
      <c r="D46" s="28">
        <f t="shared" si="8"/>
        <v>0</v>
      </c>
    </row>
    <row r="47" spans="2:4" ht="20.100000000000001" hidden="1" customHeight="1">
      <c r="B47" s="28" t="str">
        <f t="shared" si="6"/>
        <v/>
      </c>
      <c r="C47" s="28">
        <f t="shared" si="7"/>
        <v>0</v>
      </c>
      <c r="D47" s="28">
        <f t="shared" si="8"/>
        <v>0</v>
      </c>
    </row>
    <row r="48" spans="2:4" ht="20.100000000000001" hidden="1" customHeight="1">
      <c r="B48" s="28" t="str">
        <f t="shared" si="6"/>
        <v/>
      </c>
      <c r="C48" s="28">
        <f t="shared" si="7"/>
        <v>0</v>
      </c>
      <c r="D48" s="28">
        <f t="shared" si="8"/>
        <v>0</v>
      </c>
    </row>
    <row r="49" spans="2:4" ht="20.100000000000001" hidden="1" customHeight="1">
      <c r="B49" s="28" t="str">
        <f t="shared" si="6"/>
        <v/>
      </c>
      <c r="C49" s="28">
        <f t="shared" si="7"/>
        <v>0</v>
      </c>
      <c r="D49" s="28">
        <f t="shared" si="8"/>
        <v>0</v>
      </c>
    </row>
    <row r="50" spans="2:4" ht="20.100000000000001" hidden="1" customHeight="1">
      <c r="B50" s="28" t="str">
        <f t="shared" si="6"/>
        <v/>
      </c>
      <c r="C50" s="28">
        <f t="shared" si="7"/>
        <v>0</v>
      </c>
      <c r="D50" s="28">
        <f t="shared" si="8"/>
        <v>0</v>
      </c>
    </row>
    <row r="51" spans="2:4" ht="20.100000000000001" hidden="1" customHeight="1">
      <c r="B51" s="28" t="str">
        <f t="shared" ref="B51:B58" si="9">H12</f>
        <v/>
      </c>
      <c r="C51" s="28">
        <f t="shared" ref="C51:C58" si="10">G12</f>
        <v>0</v>
      </c>
      <c r="D51" s="28">
        <f t="shared" ref="D51:D58" si="11">E12</f>
        <v>0</v>
      </c>
    </row>
    <row r="52" spans="2:4" ht="20.100000000000001" hidden="1" customHeight="1">
      <c r="B52" s="28" t="str">
        <f t="shared" si="9"/>
        <v/>
      </c>
      <c r="C52" s="28">
        <f t="shared" si="10"/>
        <v>0</v>
      </c>
      <c r="D52" s="28">
        <f t="shared" si="11"/>
        <v>0</v>
      </c>
    </row>
    <row r="53" spans="2:4" ht="20.100000000000001" hidden="1" customHeight="1">
      <c r="B53" s="28" t="str">
        <f t="shared" si="9"/>
        <v/>
      </c>
      <c r="C53" s="28">
        <f t="shared" si="10"/>
        <v>0</v>
      </c>
      <c r="D53" s="28">
        <f t="shared" si="11"/>
        <v>0</v>
      </c>
    </row>
    <row r="54" spans="2:4" ht="20.100000000000001" hidden="1" customHeight="1">
      <c r="B54" s="28" t="str">
        <f t="shared" si="9"/>
        <v/>
      </c>
      <c r="C54" s="28">
        <f t="shared" si="10"/>
        <v>0</v>
      </c>
      <c r="D54" s="28">
        <f t="shared" si="11"/>
        <v>0</v>
      </c>
    </row>
    <row r="55" spans="2:4" hidden="1">
      <c r="B55" s="28" t="str">
        <f t="shared" si="9"/>
        <v/>
      </c>
      <c r="C55" s="28">
        <f t="shared" si="10"/>
        <v>0</v>
      </c>
      <c r="D55" s="28">
        <f t="shared" si="11"/>
        <v>0</v>
      </c>
    </row>
    <row r="56" spans="2:4" hidden="1">
      <c r="B56" s="28" t="str">
        <f t="shared" si="9"/>
        <v/>
      </c>
      <c r="C56" s="28">
        <f t="shared" si="10"/>
        <v>0</v>
      </c>
      <c r="D56" s="28">
        <f t="shared" si="11"/>
        <v>0</v>
      </c>
    </row>
    <row r="57" spans="2:4" hidden="1">
      <c r="B57" s="28" t="str">
        <f t="shared" si="9"/>
        <v/>
      </c>
      <c r="C57" s="28">
        <f t="shared" si="10"/>
        <v>0</v>
      </c>
      <c r="D57" s="28">
        <f t="shared" si="11"/>
        <v>0</v>
      </c>
    </row>
    <row r="58" spans="2:4" hidden="1">
      <c r="B58" s="28" t="str">
        <f t="shared" si="9"/>
        <v/>
      </c>
      <c r="C58" s="28">
        <f t="shared" si="10"/>
        <v>0</v>
      </c>
      <c r="D58" s="28">
        <f t="shared" si="11"/>
        <v>0</v>
      </c>
    </row>
    <row r="59" spans="2:4" hidden="1">
      <c r="B59" s="28" t="str">
        <f>N3</f>
        <v/>
      </c>
      <c r="C59" s="28">
        <f>Q3</f>
        <v>0</v>
      </c>
      <c r="D59" s="28">
        <f>S3</f>
        <v>0</v>
      </c>
    </row>
    <row r="60" spans="2:4" hidden="1">
      <c r="B60" s="28" t="str">
        <f t="shared" ref="B60:B66" si="12">N4</f>
        <v/>
      </c>
      <c r="C60" s="28">
        <f t="shared" ref="C60:C66" si="13">Q4</f>
        <v>0</v>
      </c>
      <c r="D60" s="28">
        <f t="shared" ref="D60:D66" si="14">S4</f>
        <v>0</v>
      </c>
    </row>
    <row r="61" spans="2:4" hidden="1">
      <c r="B61" s="28" t="str">
        <f t="shared" si="12"/>
        <v/>
      </c>
      <c r="C61" s="28">
        <f t="shared" si="13"/>
        <v>0</v>
      </c>
      <c r="D61" s="28">
        <f t="shared" si="14"/>
        <v>0</v>
      </c>
    </row>
    <row r="62" spans="2:4" hidden="1">
      <c r="B62" s="28" t="str">
        <f t="shared" si="12"/>
        <v/>
      </c>
      <c r="C62" s="28">
        <f t="shared" si="13"/>
        <v>0</v>
      </c>
      <c r="D62" s="28">
        <f t="shared" si="14"/>
        <v>0</v>
      </c>
    </row>
    <row r="63" spans="2:4" hidden="1">
      <c r="B63" s="28" t="str">
        <f t="shared" si="12"/>
        <v/>
      </c>
      <c r="C63" s="28">
        <f t="shared" si="13"/>
        <v>0</v>
      </c>
      <c r="D63" s="28">
        <f t="shared" si="14"/>
        <v>0</v>
      </c>
    </row>
    <row r="64" spans="2:4" hidden="1">
      <c r="B64" s="28" t="str">
        <f t="shared" si="12"/>
        <v/>
      </c>
      <c r="C64" s="28">
        <f t="shared" si="13"/>
        <v>0</v>
      </c>
      <c r="D64" s="28">
        <f t="shared" si="14"/>
        <v>0</v>
      </c>
    </row>
    <row r="65" spans="2:4" hidden="1">
      <c r="B65" s="28" t="str">
        <f t="shared" si="12"/>
        <v/>
      </c>
      <c r="C65" s="28">
        <f t="shared" si="13"/>
        <v>0</v>
      </c>
      <c r="D65" s="28">
        <f t="shared" si="14"/>
        <v>0</v>
      </c>
    </row>
    <row r="66" spans="2:4" hidden="1">
      <c r="B66" s="28" t="str">
        <f t="shared" si="12"/>
        <v/>
      </c>
      <c r="C66" s="28">
        <f t="shared" si="13"/>
        <v>0</v>
      </c>
      <c r="D66" s="28">
        <f t="shared" si="14"/>
        <v>0</v>
      </c>
    </row>
    <row r="67" spans="2:4" hidden="1">
      <c r="B67" s="28" t="str">
        <f t="shared" ref="B67:B74" si="15">N12</f>
        <v/>
      </c>
      <c r="C67" s="28">
        <f t="shared" ref="C67:C74" si="16">Q12</f>
        <v>0</v>
      </c>
      <c r="D67" s="28">
        <f t="shared" ref="D67:D74" si="17">S12</f>
        <v>0</v>
      </c>
    </row>
    <row r="68" spans="2:4" hidden="1">
      <c r="B68" s="28" t="str">
        <f t="shared" si="15"/>
        <v/>
      </c>
      <c r="C68" s="28">
        <f t="shared" si="16"/>
        <v>0</v>
      </c>
      <c r="D68" s="28">
        <f t="shared" si="17"/>
        <v>0</v>
      </c>
    </row>
    <row r="69" spans="2:4" hidden="1">
      <c r="B69" s="28" t="str">
        <f t="shared" si="15"/>
        <v/>
      </c>
      <c r="C69" s="28">
        <f t="shared" si="16"/>
        <v>0</v>
      </c>
      <c r="D69" s="28">
        <f t="shared" si="17"/>
        <v>0</v>
      </c>
    </row>
    <row r="70" spans="2:4" hidden="1">
      <c r="B70" s="28" t="str">
        <f t="shared" si="15"/>
        <v/>
      </c>
      <c r="C70" s="28">
        <f t="shared" si="16"/>
        <v>0</v>
      </c>
      <c r="D70" s="28">
        <f t="shared" si="17"/>
        <v>0</v>
      </c>
    </row>
    <row r="71" spans="2:4" hidden="1">
      <c r="B71" s="28" t="str">
        <f t="shared" si="15"/>
        <v/>
      </c>
      <c r="C71" s="28">
        <f t="shared" si="16"/>
        <v>0</v>
      </c>
      <c r="D71" s="28">
        <f t="shared" si="17"/>
        <v>0</v>
      </c>
    </row>
    <row r="72" spans="2:4" hidden="1">
      <c r="B72" s="28" t="str">
        <f t="shared" si="15"/>
        <v/>
      </c>
      <c r="C72" s="28">
        <f t="shared" si="16"/>
        <v>0</v>
      </c>
      <c r="D72" s="28">
        <f t="shared" si="17"/>
        <v>0</v>
      </c>
    </row>
    <row r="73" spans="2:4" hidden="1">
      <c r="B73" s="28" t="str">
        <f t="shared" si="15"/>
        <v/>
      </c>
      <c r="C73" s="28">
        <f t="shared" si="16"/>
        <v>0</v>
      </c>
      <c r="D73" s="28">
        <f t="shared" si="17"/>
        <v>0</v>
      </c>
    </row>
    <row r="74" spans="2:4" hidden="1">
      <c r="B74" s="28" t="str">
        <f t="shared" si="15"/>
        <v/>
      </c>
      <c r="C74" s="28">
        <f t="shared" si="16"/>
        <v>0</v>
      </c>
      <c r="D74" s="28">
        <f t="shared" si="17"/>
        <v>0</v>
      </c>
    </row>
    <row r="75" spans="2:4" hidden="1">
      <c r="B75" s="28" t="str">
        <f>T3</f>
        <v/>
      </c>
      <c r="C75" s="28">
        <f>S3</f>
        <v>0</v>
      </c>
      <c r="D75" s="28">
        <f>Q3</f>
        <v>0</v>
      </c>
    </row>
    <row r="76" spans="2:4" hidden="1">
      <c r="B76" s="28" t="str">
        <f t="shared" ref="B76:B82" si="18">T4</f>
        <v/>
      </c>
      <c r="C76" s="28">
        <f t="shared" ref="C76:C82" si="19">S4</f>
        <v>0</v>
      </c>
      <c r="D76" s="28">
        <f t="shared" ref="D76:D82" si="20">Q4</f>
        <v>0</v>
      </c>
    </row>
    <row r="77" spans="2:4" hidden="1">
      <c r="B77" s="28" t="str">
        <f t="shared" si="18"/>
        <v/>
      </c>
      <c r="C77" s="28">
        <f t="shared" si="19"/>
        <v>0</v>
      </c>
      <c r="D77" s="28">
        <f t="shared" si="20"/>
        <v>0</v>
      </c>
    </row>
    <row r="78" spans="2:4" hidden="1">
      <c r="B78" s="28" t="str">
        <f t="shared" si="18"/>
        <v/>
      </c>
      <c r="C78" s="28">
        <f t="shared" si="19"/>
        <v>0</v>
      </c>
      <c r="D78" s="28">
        <f t="shared" si="20"/>
        <v>0</v>
      </c>
    </row>
    <row r="79" spans="2:4" hidden="1">
      <c r="B79" s="28" t="str">
        <f t="shared" si="18"/>
        <v/>
      </c>
      <c r="C79" s="28">
        <f t="shared" si="19"/>
        <v>0</v>
      </c>
      <c r="D79" s="28">
        <f t="shared" si="20"/>
        <v>0</v>
      </c>
    </row>
    <row r="80" spans="2:4" hidden="1">
      <c r="B80" s="28" t="str">
        <f t="shared" si="18"/>
        <v/>
      </c>
      <c r="C80" s="28">
        <f t="shared" si="19"/>
        <v>0</v>
      </c>
      <c r="D80" s="28">
        <f t="shared" si="20"/>
        <v>0</v>
      </c>
    </row>
    <row r="81" spans="2:4" hidden="1">
      <c r="B81" s="28" t="str">
        <f t="shared" si="18"/>
        <v/>
      </c>
      <c r="C81" s="28">
        <f t="shared" si="19"/>
        <v>0</v>
      </c>
      <c r="D81" s="28">
        <f t="shared" si="20"/>
        <v>0</v>
      </c>
    </row>
    <row r="82" spans="2:4" hidden="1">
      <c r="B82" s="28" t="str">
        <f t="shared" si="18"/>
        <v/>
      </c>
      <c r="C82" s="28">
        <f t="shared" si="19"/>
        <v>0</v>
      </c>
      <c r="D82" s="28">
        <f t="shared" si="20"/>
        <v>0</v>
      </c>
    </row>
    <row r="83" spans="2:4" hidden="1">
      <c r="B83" s="28" t="str">
        <f t="shared" ref="B83:B90" si="21">T12</f>
        <v/>
      </c>
      <c r="C83" s="28">
        <f t="shared" ref="C83:C90" si="22">S12</f>
        <v>0</v>
      </c>
      <c r="D83" s="28">
        <f t="shared" ref="D83:D90" si="23">Q12</f>
        <v>0</v>
      </c>
    </row>
    <row r="84" spans="2:4" hidden="1">
      <c r="B84" s="28" t="str">
        <f t="shared" si="21"/>
        <v/>
      </c>
      <c r="C84" s="28">
        <f t="shared" si="22"/>
        <v>0</v>
      </c>
      <c r="D84" s="28">
        <f t="shared" si="23"/>
        <v>0</v>
      </c>
    </row>
    <row r="85" spans="2:4" hidden="1">
      <c r="B85" s="28" t="str">
        <f t="shared" si="21"/>
        <v/>
      </c>
      <c r="C85" s="28">
        <f t="shared" si="22"/>
        <v>0</v>
      </c>
      <c r="D85" s="28">
        <f t="shared" si="23"/>
        <v>0</v>
      </c>
    </row>
    <row r="86" spans="2:4" hidden="1">
      <c r="B86" s="28" t="str">
        <f t="shared" si="21"/>
        <v/>
      </c>
      <c r="C86" s="28">
        <f t="shared" si="22"/>
        <v>0</v>
      </c>
      <c r="D86" s="28">
        <f t="shared" si="23"/>
        <v>0</v>
      </c>
    </row>
    <row r="87" spans="2:4" hidden="1">
      <c r="B87" s="28" t="str">
        <f t="shared" si="21"/>
        <v/>
      </c>
      <c r="C87" s="28">
        <f t="shared" si="22"/>
        <v>0</v>
      </c>
      <c r="D87" s="28">
        <f t="shared" si="23"/>
        <v>0</v>
      </c>
    </row>
    <row r="88" spans="2:4" hidden="1">
      <c r="B88" s="28" t="str">
        <f t="shared" si="21"/>
        <v/>
      </c>
      <c r="C88" s="28">
        <f t="shared" si="22"/>
        <v>0</v>
      </c>
      <c r="D88" s="28">
        <f t="shared" si="23"/>
        <v>0</v>
      </c>
    </row>
    <row r="89" spans="2:4" hidden="1">
      <c r="B89" s="28" t="str">
        <f t="shared" si="21"/>
        <v/>
      </c>
      <c r="C89" s="28">
        <f t="shared" si="22"/>
        <v>0</v>
      </c>
      <c r="D89" s="28">
        <f t="shared" si="23"/>
        <v>0</v>
      </c>
    </row>
    <row r="90" spans="2:4" hidden="1">
      <c r="B90" s="28" t="str">
        <f t="shared" si="21"/>
        <v/>
      </c>
      <c r="C90" s="28">
        <f t="shared" si="22"/>
        <v>0</v>
      </c>
      <c r="D90" s="28">
        <f t="shared" si="23"/>
        <v>0</v>
      </c>
    </row>
    <row r="91" spans="2:4" hidden="1">
      <c r="B91" s="28" t="str">
        <f>C3</f>
        <v/>
      </c>
      <c r="C91" s="28">
        <f>E3</f>
        <v>0</v>
      </c>
      <c r="D91" s="28">
        <f>G3</f>
        <v>0</v>
      </c>
    </row>
    <row r="92" spans="2:4" hidden="1">
      <c r="B92" s="28" t="str">
        <f t="shared" ref="B92:B98" si="24">C4</f>
        <v/>
      </c>
      <c r="C92" s="28">
        <f t="shared" ref="C92:C98" si="25">E4</f>
        <v>0</v>
      </c>
      <c r="D92" s="28">
        <f t="shared" ref="D92:D98" si="26">G4</f>
        <v>0</v>
      </c>
    </row>
    <row r="93" spans="2:4" hidden="1">
      <c r="B93" s="28" t="str">
        <f t="shared" si="24"/>
        <v/>
      </c>
      <c r="C93" s="28">
        <f t="shared" si="25"/>
        <v>0</v>
      </c>
      <c r="D93" s="28">
        <f t="shared" si="26"/>
        <v>0</v>
      </c>
    </row>
    <row r="94" spans="2:4" hidden="1">
      <c r="B94" s="28" t="str">
        <f t="shared" si="24"/>
        <v/>
      </c>
      <c r="C94" s="28">
        <f t="shared" si="25"/>
        <v>0</v>
      </c>
      <c r="D94" s="28">
        <f t="shared" si="26"/>
        <v>0</v>
      </c>
    </row>
    <row r="95" spans="2:4" hidden="1">
      <c r="B95" s="28" t="str">
        <f t="shared" si="24"/>
        <v/>
      </c>
      <c r="C95" s="28">
        <f t="shared" si="25"/>
        <v>0</v>
      </c>
      <c r="D95" s="28">
        <f t="shared" si="26"/>
        <v>0</v>
      </c>
    </row>
    <row r="96" spans="2:4" hidden="1">
      <c r="B96" s="28" t="str">
        <f t="shared" si="24"/>
        <v/>
      </c>
      <c r="C96" s="28">
        <f t="shared" si="25"/>
        <v>0</v>
      </c>
      <c r="D96" s="28">
        <f t="shared" si="26"/>
        <v>0</v>
      </c>
    </row>
    <row r="97" spans="2:4" hidden="1">
      <c r="B97" s="28" t="str">
        <f t="shared" si="24"/>
        <v/>
      </c>
      <c r="C97" s="28">
        <f t="shared" si="25"/>
        <v>0</v>
      </c>
      <c r="D97" s="28">
        <f t="shared" si="26"/>
        <v>0</v>
      </c>
    </row>
    <row r="98" spans="2:4" hidden="1">
      <c r="B98" s="28" t="str">
        <f t="shared" si="24"/>
        <v/>
      </c>
      <c r="C98" s="28">
        <f t="shared" si="25"/>
        <v>0</v>
      </c>
      <c r="D98" s="28">
        <f t="shared" si="26"/>
        <v>0</v>
      </c>
    </row>
    <row r="99" spans="2:4" hidden="1">
      <c r="B99" s="28" t="str">
        <f t="shared" ref="B99:B106" si="27">C12</f>
        <v/>
      </c>
      <c r="C99" s="28">
        <f t="shared" ref="C99:C106" si="28">E12</f>
        <v>0</v>
      </c>
      <c r="D99" s="28">
        <f t="shared" ref="D99:D106" si="29">G12</f>
        <v>0</v>
      </c>
    </row>
    <row r="100" spans="2:4" hidden="1">
      <c r="B100" s="28" t="str">
        <f t="shared" si="27"/>
        <v/>
      </c>
      <c r="C100" s="28">
        <f t="shared" si="28"/>
        <v>0</v>
      </c>
      <c r="D100" s="28">
        <f t="shared" si="29"/>
        <v>0</v>
      </c>
    </row>
    <row r="101" spans="2:4" hidden="1">
      <c r="B101" s="28" t="str">
        <f t="shared" si="27"/>
        <v/>
      </c>
      <c r="C101" s="28">
        <f t="shared" si="28"/>
        <v>0</v>
      </c>
      <c r="D101" s="28">
        <f t="shared" si="29"/>
        <v>0</v>
      </c>
    </row>
    <row r="102" spans="2:4" hidden="1">
      <c r="B102" s="28" t="str">
        <f t="shared" si="27"/>
        <v/>
      </c>
      <c r="C102" s="28">
        <f t="shared" si="28"/>
        <v>0</v>
      </c>
      <c r="D102" s="28">
        <f t="shared" si="29"/>
        <v>0</v>
      </c>
    </row>
    <row r="103" spans="2:4" hidden="1">
      <c r="B103" s="28" t="str">
        <f t="shared" si="27"/>
        <v/>
      </c>
      <c r="C103" s="28">
        <f t="shared" si="28"/>
        <v>0</v>
      </c>
      <c r="D103" s="28">
        <f t="shared" si="29"/>
        <v>0</v>
      </c>
    </row>
    <row r="104" spans="2:4" hidden="1">
      <c r="B104" s="28" t="str">
        <f t="shared" si="27"/>
        <v/>
      </c>
      <c r="C104" s="28">
        <f t="shared" si="28"/>
        <v>0</v>
      </c>
      <c r="D104" s="28">
        <f t="shared" si="29"/>
        <v>0</v>
      </c>
    </row>
    <row r="105" spans="2:4" hidden="1">
      <c r="B105" s="28" t="str">
        <f t="shared" si="27"/>
        <v/>
      </c>
      <c r="C105" s="28">
        <f t="shared" si="28"/>
        <v>0</v>
      </c>
      <c r="D105" s="28">
        <f t="shared" si="29"/>
        <v>0</v>
      </c>
    </row>
    <row r="106" spans="2:4" hidden="1">
      <c r="B106" s="28" t="str">
        <f t="shared" si="27"/>
        <v/>
      </c>
      <c r="C106" s="28">
        <f t="shared" si="28"/>
        <v>0</v>
      </c>
      <c r="D106" s="28">
        <f t="shared" si="29"/>
        <v>0</v>
      </c>
    </row>
    <row r="107" spans="2:4" hidden="1">
      <c r="B107" s="28" t="str">
        <f>D3</f>
        <v/>
      </c>
      <c r="C107" s="28">
        <f>E3</f>
        <v>0</v>
      </c>
      <c r="D107" s="28">
        <f>G3</f>
        <v>0</v>
      </c>
    </row>
    <row r="108" spans="2:4" hidden="1">
      <c r="B108" s="28" t="str">
        <f t="shared" ref="B108:C114" si="30">D4</f>
        <v/>
      </c>
      <c r="C108" s="28">
        <f t="shared" si="30"/>
        <v>0</v>
      </c>
      <c r="D108" s="28">
        <f t="shared" ref="D108:D114" si="31">G4</f>
        <v>0</v>
      </c>
    </row>
    <row r="109" spans="2:4" hidden="1">
      <c r="B109" s="28" t="str">
        <f t="shared" si="30"/>
        <v/>
      </c>
      <c r="C109" s="28">
        <f t="shared" si="30"/>
        <v>0</v>
      </c>
      <c r="D109" s="28">
        <f t="shared" si="31"/>
        <v>0</v>
      </c>
    </row>
    <row r="110" spans="2:4" hidden="1">
      <c r="B110" s="28" t="str">
        <f t="shared" si="30"/>
        <v/>
      </c>
      <c r="C110" s="28">
        <f t="shared" si="30"/>
        <v>0</v>
      </c>
      <c r="D110" s="28">
        <f t="shared" si="31"/>
        <v>0</v>
      </c>
    </row>
    <row r="111" spans="2:4" hidden="1">
      <c r="B111" s="28" t="str">
        <f t="shared" si="30"/>
        <v/>
      </c>
      <c r="C111" s="28">
        <f t="shared" si="30"/>
        <v>0</v>
      </c>
      <c r="D111" s="28">
        <f t="shared" si="31"/>
        <v>0</v>
      </c>
    </row>
    <row r="112" spans="2:4" hidden="1">
      <c r="B112" s="28" t="str">
        <f t="shared" si="30"/>
        <v/>
      </c>
      <c r="C112" s="28">
        <f t="shared" si="30"/>
        <v>0</v>
      </c>
      <c r="D112" s="28">
        <f t="shared" si="31"/>
        <v>0</v>
      </c>
    </row>
    <row r="113" spans="2:4" hidden="1">
      <c r="B113" s="28" t="str">
        <f t="shared" si="30"/>
        <v/>
      </c>
      <c r="C113" s="28">
        <f t="shared" si="30"/>
        <v>0</v>
      </c>
      <c r="D113" s="28">
        <f t="shared" si="31"/>
        <v>0</v>
      </c>
    </row>
    <row r="114" spans="2:4" hidden="1">
      <c r="B114" s="28" t="str">
        <f t="shared" si="30"/>
        <v/>
      </c>
      <c r="C114" s="28">
        <f t="shared" si="30"/>
        <v>0</v>
      </c>
      <c r="D114" s="28">
        <f t="shared" si="31"/>
        <v>0</v>
      </c>
    </row>
    <row r="115" spans="2:4" hidden="1">
      <c r="B115" s="28" t="str">
        <f t="shared" ref="B115:C122" si="32">D12</f>
        <v/>
      </c>
      <c r="C115" s="28">
        <f t="shared" si="32"/>
        <v>0</v>
      </c>
      <c r="D115" s="28">
        <f t="shared" ref="D115:D122" si="33">G12</f>
        <v>0</v>
      </c>
    </row>
    <row r="116" spans="2:4" hidden="1">
      <c r="B116" s="28" t="str">
        <f t="shared" si="32"/>
        <v/>
      </c>
      <c r="C116" s="28">
        <f t="shared" si="32"/>
        <v>0</v>
      </c>
      <c r="D116" s="28">
        <f t="shared" si="33"/>
        <v>0</v>
      </c>
    </row>
    <row r="117" spans="2:4" hidden="1">
      <c r="B117" s="28" t="str">
        <f t="shared" si="32"/>
        <v/>
      </c>
      <c r="C117" s="28">
        <f t="shared" si="32"/>
        <v>0</v>
      </c>
      <c r="D117" s="28">
        <f t="shared" si="33"/>
        <v>0</v>
      </c>
    </row>
    <row r="118" spans="2:4" hidden="1">
      <c r="B118" s="28" t="str">
        <f t="shared" si="32"/>
        <v/>
      </c>
      <c r="C118" s="28">
        <f t="shared" si="32"/>
        <v>0</v>
      </c>
      <c r="D118" s="28">
        <f t="shared" si="33"/>
        <v>0</v>
      </c>
    </row>
    <row r="119" spans="2:4" hidden="1">
      <c r="B119" s="28" t="str">
        <f t="shared" si="32"/>
        <v/>
      </c>
      <c r="C119" s="28">
        <f t="shared" si="32"/>
        <v>0</v>
      </c>
      <c r="D119" s="28">
        <f t="shared" si="33"/>
        <v>0</v>
      </c>
    </row>
    <row r="120" spans="2:4" hidden="1">
      <c r="B120" s="28" t="str">
        <f t="shared" si="32"/>
        <v/>
      </c>
      <c r="C120" s="28">
        <f t="shared" si="32"/>
        <v>0</v>
      </c>
      <c r="D120" s="28">
        <f t="shared" si="33"/>
        <v>0</v>
      </c>
    </row>
    <row r="121" spans="2:4" hidden="1">
      <c r="B121" s="28" t="str">
        <f t="shared" si="32"/>
        <v/>
      </c>
      <c r="C121" s="28">
        <f t="shared" si="32"/>
        <v>0</v>
      </c>
      <c r="D121" s="28">
        <f t="shared" si="33"/>
        <v>0</v>
      </c>
    </row>
    <row r="122" spans="2:4" hidden="1">
      <c r="B122" s="28" t="str">
        <f t="shared" si="32"/>
        <v/>
      </c>
      <c r="C122" s="28">
        <f t="shared" si="32"/>
        <v>0</v>
      </c>
      <c r="D122" s="28">
        <f t="shared" si="33"/>
        <v>0</v>
      </c>
    </row>
    <row r="123" spans="2:4" hidden="1">
      <c r="B123" s="28" t="str">
        <f>I3</f>
        <v/>
      </c>
      <c r="C123" s="28">
        <f>G3</f>
        <v>0</v>
      </c>
      <c r="D123" s="28">
        <f>E3</f>
        <v>0</v>
      </c>
    </row>
    <row r="124" spans="2:4" hidden="1">
      <c r="B124" s="28" t="str">
        <f t="shared" ref="B124:B130" si="34">I4</f>
        <v/>
      </c>
      <c r="C124" s="28">
        <f t="shared" ref="C124:C130" si="35">G4</f>
        <v>0</v>
      </c>
      <c r="D124" s="28">
        <f t="shared" ref="D124:D130" si="36">E4</f>
        <v>0</v>
      </c>
    </row>
    <row r="125" spans="2:4" hidden="1">
      <c r="B125" s="28" t="str">
        <f t="shared" si="34"/>
        <v/>
      </c>
      <c r="C125" s="28">
        <f t="shared" si="35"/>
        <v>0</v>
      </c>
      <c r="D125" s="28">
        <f t="shared" si="36"/>
        <v>0</v>
      </c>
    </row>
    <row r="126" spans="2:4" hidden="1">
      <c r="B126" s="28" t="str">
        <f t="shared" si="34"/>
        <v/>
      </c>
      <c r="C126" s="28">
        <f t="shared" si="35"/>
        <v>0</v>
      </c>
      <c r="D126" s="28">
        <f t="shared" si="36"/>
        <v>0</v>
      </c>
    </row>
    <row r="127" spans="2:4" hidden="1">
      <c r="B127" s="28" t="str">
        <f t="shared" si="34"/>
        <v/>
      </c>
      <c r="C127" s="28">
        <f t="shared" si="35"/>
        <v>0</v>
      </c>
      <c r="D127" s="28">
        <f t="shared" si="36"/>
        <v>0</v>
      </c>
    </row>
    <row r="128" spans="2:4" hidden="1">
      <c r="B128" s="28" t="str">
        <f t="shared" si="34"/>
        <v/>
      </c>
      <c r="C128" s="28">
        <f t="shared" si="35"/>
        <v>0</v>
      </c>
      <c r="D128" s="28">
        <f t="shared" si="36"/>
        <v>0</v>
      </c>
    </row>
    <row r="129" spans="2:4" hidden="1">
      <c r="B129" s="28" t="str">
        <f t="shared" si="34"/>
        <v/>
      </c>
      <c r="C129" s="28">
        <f t="shared" si="35"/>
        <v>0</v>
      </c>
      <c r="D129" s="28">
        <f t="shared" si="36"/>
        <v>0</v>
      </c>
    </row>
    <row r="130" spans="2:4" hidden="1">
      <c r="B130" s="28" t="str">
        <f t="shared" si="34"/>
        <v/>
      </c>
      <c r="C130" s="28">
        <f t="shared" si="35"/>
        <v>0</v>
      </c>
      <c r="D130" s="28">
        <f t="shared" si="36"/>
        <v>0</v>
      </c>
    </row>
    <row r="131" spans="2:4" hidden="1">
      <c r="B131" s="28" t="str">
        <f t="shared" ref="B131:B138" si="37">I12</f>
        <v/>
      </c>
      <c r="C131" s="28">
        <f t="shared" ref="C131:C138" si="38">G12</f>
        <v>0</v>
      </c>
      <c r="D131" s="28">
        <f t="shared" ref="D131:D138" si="39">E12</f>
        <v>0</v>
      </c>
    </row>
    <row r="132" spans="2:4" hidden="1">
      <c r="B132" s="28" t="str">
        <f t="shared" si="37"/>
        <v/>
      </c>
      <c r="C132" s="28">
        <f t="shared" si="38"/>
        <v>0</v>
      </c>
      <c r="D132" s="28">
        <f t="shared" si="39"/>
        <v>0</v>
      </c>
    </row>
    <row r="133" spans="2:4" hidden="1">
      <c r="B133" s="28" t="str">
        <f t="shared" si="37"/>
        <v/>
      </c>
      <c r="C133" s="28">
        <f t="shared" si="38"/>
        <v>0</v>
      </c>
      <c r="D133" s="28">
        <f t="shared" si="39"/>
        <v>0</v>
      </c>
    </row>
    <row r="134" spans="2:4" hidden="1">
      <c r="B134" s="28" t="str">
        <f t="shared" si="37"/>
        <v/>
      </c>
      <c r="C134" s="28">
        <f t="shared" si="38"/>
        <v>0</v>
      </c>
      <c r="D134" s="28">
        <f t="shared" si="39"/>
        <v>0</v>
      </c>
    </row>
    <row r="135" spans="2:4" hidden="1">
      <c r="B135" s="28" t="str">
        <f t="shared" si="37"/>
        <v/>
      </c>
      <c r="C135" s="28">
        <f t="shared" si="38"/>
        <v>0</v>
      </c>
      <c r="D135" s="28">
        <f t="shared" si="39"/>
        <v>0</v>
      </c>
    </row>
    <row r="136" spans="2:4" hidden="1">
      <c r="B136" s="28" t="str">
        <f t="shared" si="37"/>
        <v/>
      </c>
      <c r="C136" s="28">
        <f t="shared" si="38"/>
        <v>0</v>
      </c>
      <c r="D136" s="28">
        <f t="shared" si="39"/>
        <v>0</v>
      </c>
    </row>
    <row r="137" spans="2:4" hidden="1">
      <c r="B137" s="28" t="str">
        <f t="shared" si="37"/>
        <v/>
      </c>
      <c r="C137" s="28">
        <f t="shared" si="38"/>
        <v>0</v>
      </c>
      <c r="D137" s="28">
        <f t="shared" si="39"/>
        <v>0</v>
      </c>
    </row>
    <row r="138" spans="2:4" hidden="1">
      <c r="B138" s="28" t="str">
        <f t="shared" si="37"/>
        <v/>
      </c>
      <c r="C138" s="28">
        <f t="shared" si="38"/>
        <v>0</v>
      </c>
      <c r="D138" s="28">
        <f t="shared" si="39"/>
        <v>0</v>
      </c>
    </row>
    <row r="139" spans="2:4" hidden="1">
      <c r="B139" s="28" t="str">
        <f>J3</f>
        <v/>
      </c>
      <c r="C139" s="28">
        <f>G3</f>
        <v>0</v>
      </c>
      <c r="D139" s="28">
        <f>E3</f>
        <v>0</v>
      </c>
    </row>
    <row r="140" spans="2:4" hidden="1">
      <c r="B140" s="28" t="str">
        <f t="shared" ref="B140:B146" si="40">J4</f>
        <v/>
      </c>
      <c r="C140" s="28">
        <f t="shared" ref="C140:C146" si="41">G4</f>
        <v>0</v>
      </c>
      <c r="D140" s="28">
        <f t="shared" ref="D140:D146" si="42">E4</f>
        <v>0</v>
      </c>
    </row>
    <row r="141" spans="2:4" hidden="1">
      <c r="B141" s="28" t="str">
        <f t="shared" si="40"/>
        <v/>
      </c>
      <c r="C141" s="28">
        <f t="shared" si="41"/>
        <v>0</v>
      </c>
      <c r="D141" s="28">
        <f t="shared" si="42"/>
        <v>0</v>
      </c>
    </row>
    <row r="142" spans="2:4" hidden="1">
      <c r="B142" s="28" t="str">
        <f t="shared" si="40"/>
        <v/>
      </c>
      <c r="C142" s="28">
        <f t="shared" si="41"/>
        <v>0</v>
      </c>
      <c r="D142" s="28">
        <f t="shared" si="42"/>
        <v>0</v>
      </c>
    </row>
    <row r="143" spans="2:4" hidden="1">
      <c r="B143" s="28" t="str">
        <f t="shared" si="40"/>
        <v/>
      </c>
      <c r="C143" s="28">
        <f t="shared" si="41"/>
        <v>0</v>
      </c>
      <c r="D143" s="28">
        <f t="shared" si="42"/>
        <v>0</v>
      </c>
    </row>
    <row r="144" spans="2:4" hidden="1">
      <c r="B144" s="28" t="str">
        <f t="shared" si="40"/>
        <v/>
      </c>
      <c r="C144" s="28">
        <f t="shared" si="41"/>
        <v>0</v>
      </c>
      <c r="D144" s="28">
        <f t="shared" si="42"/>
        <v>0</v>
      </c>
    </row>
    <row r="145" spans="2:4" hidden="1">
      <c r="B145" s="28" t="str">
        <f t="shared" si="40"/>
        <v/>
      </c>
      <c r="C145" s="28">
        <f t="shared" si="41"/>
        <v>0</v>
      </c>
      <c r="D145" s="28">
        <f t="shared" si="42"/>
        <v>0</v>
      </c>
    </row>
    <row r="146" spans="2:4" hidden="1">
      <c r="B146" s="28" t="str">
        <f t="shared" si="40"/>
        <v/>
      </c>
      <c r="C146" s="28">
        <f t="shared" si="41"/>
        <v>0</v>
      </c>
      <c r="D146" s="28">
        <f t="shared" si="42"/>
        <v>0</v>
      </c>
    </row>
    <row r="147" spans="2:4" hidden="1">
      <c r="B147" s="28" t="str">
        <f t="shared" ref="B147:B154" si="43">J12</f>
        <v/>
      </c>
      <c r="C147" s="28">
        <f t="shared" ref="C147:C154" si="44">G12</f>
        <v>0</v>
      </c>
      <c r="D147" s="28">
        <f t="shared" ref="D147:D154" si="45">E12</f>
        <v>0</v>
      </c>
    </row>
    <row r="148" spans="2:4" hidden="1">
      <c r="B148" s="28" t="str">
        <f t="shared" si="43"/>
        <v/>
      </c>
      <c r="C148" s="28">
        <f t="shared" si="44"/>
        <v>0</v>
      </c>
      <c r="D148" s="28">
        <f t="shared" si="45"/>
        <v>0</v>
      </c>
    </row>
    <row r="149" spans="2:4" hidden="1">
      <c r="B149" s="28" t="str">
        <f t="shared" si="43"/>
        <v/>
      </c>
      <c r="C149" s="28">
        <f t="shared" si="44"/>
        <v>0</v>
      </c>
      <c r="D149" s="28">
        <f t="shared" si="45"/>
        <v>0</v>
      </c>
    </row>
    <row r="150" spans="2:4" hidden="1">
      <c r="B150" s="28" t="str">
        <f t="shared" si="43"/>
        <v/>
      </c>
      <c r="C150" s="28">
        <f t="shared" si="44"/>
        <v>0</v>
      </c>
      <c r="D150" s="28">
        <f t="shared" si="45"/>
        <v>0</v>
      </c>
    </row>
    <row r="151" spans="2:4" hidden="1">
      <c r="B151" s="28" t="str">
        <f t="shared" si="43"/>
        <v/>
      </c>
      <c r="C151" s="28">
        <f t="shared" si="44"/>
        <v>0</v>
      </c>
      <c r="D151" s="28">
        <f t="shared" si="45"/>
        <v>0</v>
      </c>
    </row>
    <row r="152" spans="2:4" hidden="1">
      <c r="B152" s="28" t="str">
        <f t="shared" si="43"/>
        <v/>
      </c>
      <c r="C152" s="28">
        <f t="shared" si="44"/>
        <v>0</v>
      </c>
      <c r="D152" s="28">
        <f t="shared" si="45"/>
        <v>0</v>
      </c>
    </row>
    <row r="153" spans="2:4" hidden="1">
      <c r="B153" s="28" t="str">
        <f t="shared" si="43"/>
        <v/>
      </c>
      <c r="C153" s="28">
        <f t="shared" si="44"/>
        <v>0</v>
      </c>
      <c r="D153" s="28">
        <f t="shared" si="45"/>
        <v>0</v>
      </c>
    </row>
    <row r="154" spans="2:4" hidden="1">
      <c r="B154" s="28" t="str">
        <f t="shared" si="43"/>
        <v/>
      </c>
      <c r="C154" s="28">
        <f t="shared" si="44"/>
        <v>0</v>
      </c>
      <c r="D154" s="28">
        <f t="shared" si="45"/>
        <v>0</v>
      </c>
    </row>
    <row r="155" spans="2:4" hidden="1">
      <c r="B155" s="28" t="str">
        <f>O3</f>
        <v/>
      </c>
      <c r="C155" s="28">
        <f>Q3</f>
        <v>0</v>
      </c>
      <c r="D155" s="28">
        <f>S3</f>
        <v>0</v>
      </c>
    </row>
    <row r="156" spans="2:4" hidden="1">
      <c r="B156" s="28" t="str">
        <f t="shared" ref="B156:B162" si="46">O4</f>
        <v/>
      </c>
      <c r="C156" s="28">
        <f t="shared" ref="C156:C162" si="47">Q4</f>
        <v>0</v>
      </c>
      <c r="D156" s="28">
        <f t="shared" ref="D156:D162" si="48">S4</f>
        <v>0</v>
      </c>
    </row>
    <row r="157" spans="2:4" hidden="1">
      <c r="B157" s="28" t="str">
        <f t="shared" si="46"/>
        <v/>
      </c>
      <c r="C157" s="28">
        <f t="shared" si="47"/>
        <v>0</v>
      </c>
      <c r="D157" s="28">
        <f t="shared" si="48"/>
        <v>0</v>
      </c>
    </row>
    <row r="158" spans="2:4" hidden="1">
      <c r="B158" s="28" t="str">
        <f t="shared" si="46"/>
        <v/>
      </c>
      <c r="C158" s="28">
        <f t="shared" si="47"/>
        <v>0</v>
      </c>
      <c r="D158" s="28">
        <f t="shared" si="48"/>
        <v>0</v>
      </c>
    </row>
    <row r="159" spans="2:4" hidden="1">
      <c r="B159" s="28" t="str">
        <f t="shared" si="46"/>
        <v/>
      </c>
      <c r="C159" s="28">
        <f t="shared" si="47"/>
        <v>0</v>
      </c>
      <c r="D159" s="28">
        <f t="shared" si="48"/>
        <v>0</v>
      </c>
    </row>
    <row r="160" spans="2:4" hidden="1">
      <c r="B160" s="28" t="str">
        <f t="shared" si="46"/>
        <v/>
      </c>
      <c r="C160" s="28">
        <f t="shared" si="47"/>
        <v>0</v>
      </c>
      <c r="D160" s="28">
        <f t="shared" si="48"/>
        <v>0</v>
      </c>
    </row>
    <row r="161" spans="2:4" hidden="1">
      <c r="B161" s="28" t="str">
        <f t="shared" si="46"/>
        <v/>
      </c>
      <c r="C161" s="28">
        <f t="shared" si="47"/>
        <v>0</v>
      </c>
      <c r="D161" s="28">
        <f t="shared" si="48"/>
        <v>0</v>
      </c>
    </row>
    <row r="162" spans="2:4" hidden="1">
      <c r="B162" s="28" t="str">
        <f t="shared" si="46"/>
        <v/>
      </c>
      <c r="C162" s="28">
        <f t="shared" si="47"/>
        <v>0</v>
      </c>
      <c r="D162" s="28">
        <f t="shared" si="48"/>
        <v>0</v>
      </c>
    </row>
    <row r="163" spans="2:4" hidden="1">
      <c r="B163" s="28" t="str">
        <f t="shared" ref="B163:B170" si="49">O12</f>
        <v/>
      </c>
      <c r="C163" s="28">
        <f t="shared" ref="C163:C170" si="50">Q12</f>
        <v>0</v>
      </c>
      <c r="D163" s="28">
        <f t="shared" ref="D163:D170" si="51">S12</f>
        <v>0</v>
      </c>
    </row>
    <row r="164" spans="2:4" hidden="1">
      <c r="B164" s="28" t="str">
        <f t="shared" si="49"/>
        <v/>
      </c>
      <c r="C164" s="28">
        <f t="shared" si="50"/>
        <v>0</v>
      </c>
      <c r="D164" s="28">
        <f t="shared" si="51"/>
        <v>0</v>
      </c>
    </row>
    <row r="165" spans="2:4" hidden="1">
      <c r="B165" s="28" t="str">
        <f t="shared" si="49"/>
        <v/>
      </c>
      <c r="C165" s="28">
        <f t="shared" si="50"/>
        <v>0</v>
      </c>
      <c r="D165" s="28">
        <f t="shared" si="51"/>
        <v>0</v>
      </c>
    </row>
    <row r="166" spans="2:4" hidden="1">
      <c r="B166" s="28" t="str">
        <f t="shared" si="49"/>
        <v/>
      </c>
      <c r="C166" s="28">
        <f t="shared" si="50"/>
        <v>0</v>
      </c>
      <c r="D166" s="28">
        <f t="shared" si="51"/>
        <v>0</v>
      </c>
    </row>
    <row r="167" spans="2:4" hidden="1">
      <c r="B167" s="28" t="str">
        <f t="shared" si="49"/>
        <v/>
      </c>
      <c r="C167" s="28">
        <f t="shared" si="50"/>
        <v>0</v>
      </c>
      <c r="D167" s="28">
        <f t="shared" si="51"/>
        <v>0</v>
      </c>
    </row>
    <row r="168" spans="2:4" hidden="1">
      <c r="B168" s="28" t="str">
        <f t="shared" si="49"/>
        <v/>
      </c>
      <c r="C168" s="28">
        <f t="shared" si="50"/>
        <v>0</v>
      </c>
      <c r="D168" s="28">
        <f t="shared" si="51"/>
        <v>0</v>
      </c>
    </row>
    <row r="169" spans="2:4" hidden="1">
      <c r="B169" s="28" t="str">
        <f t="shared" si="49"/>
        <v/>
      </c>
      <c r="C169" s="28">
        <f t="shared" si="50"/>
        <v>0</v>
      </c>
      <c r="D169" s="28">
        <f t="shared" si="51"/>
        <v>0</v>
      </c>
    </row>
    <row r="170" spans="2:4" hidden="1">
      <c r="B170" s="28" t="str">
        <f t="shared" si="49"/>
        <v/>
      </c>
      <c r="C170" s="28">
        <f t="shared" si="50"/>
        <v>0</v>
      </c>
      <c r="D170" s="28">
        <f t="shared" si="51"/>
        <v>0</v>
      </c>
    </row>
    <row r="171" spans="2:4" hidden="1">
      <c r="B171" s="28" t="str">
        <f>P3</f>
        <v/>
      </c>
      <c r="C171" s="28">
        <f>Q3</f>
        <v>0</v>
      </c>
      <c r="D171" s="28">
        <f>S3</f>
        <v>0</v>
      </c>
    </row>
    <row r="172" spans="2:4" hidden="1">
      <c r="B172" s="28" t="str">
        <f t="shared" ref="B172:C178" si="52">P4</f>
        <v/>
      </c>
      <c r="C172" s="28">
        <f t="shared" si="52"/>
        <v>0</v>
      </c>
      <c r="D172" s="28">
        <f t="shared" ref="D172:D178" si="53">S4</f>
        <v>0</v>
      </c>
    </row>
    <row r="173" spans="2:4" hidden="1">
      <c r="B173" s="28" t="str">
        <f t="shared" si="52"/>
        <v/>
      </c>
      <c r="C173" s="28">
        <f t="shared" si="52"/>
        <v>0</v>
      </c>
      <c r="D173" s="28">
        <f t="shared" si="53"/>
        <v>0</v>
      </c>
    </row>
    <row r="174" spans="2:4" hidden="1">
      <c r="B174" s="28" t="str">
        <f t="shared" si="52"/>
        <v/>
      </c>
      <c r="C174" s="28">
        <f t="shared" si="52"/>
        <v>0</v>
      </c>
      <c r="D174" s="28">
        <f t="shared" si="53"/>
        <v>0</v>
      </c>
    </row>
    <row r="175" spans="2:4" hidden="1">
      <c r="B175" s="28" t="str">
        <f t="shared" si="52"/>
        <v/>
      </c>
      <c r="C175" s="28">
        <f t="shared" si="52"/>
        <v>0</v>
      </c>
      <c r="D175" s="28">
        <f t="shared" si="53"/>
        <v>0</v>
      </c>
    </row>
    <row r="176" spans="2:4" hidden="1">
      <c r="B176" s="28" t="str">
        <f t="shared" si="52"/>
        <v/>
      </c>
      <c r="C176" s="28">
        <f t="shared" si="52"/>
        <v>0</v>
      </c>
      <c r="D176" s="28">
        <f t="shared" si="53"/>
        <v>0</v>
      </c>
    </row>
    <row r="177" spans="2:4" hidden="1">
      <c r="B177" s="28" t="str">
        <f t="shared" si="52"/>
        <v/>
      </c>
      <c r="C177" s="28">
        <f t="shared" si="52"/>
        <v>0</v>
      </c>
      <c r="D177" s="28">
        <f t="shared" si="53"/>
        <v>0</v>
      </c>
    </row>
    <row r="178" spans="2:4" hidden="1">
      <c r="B178" s="28" t="str">
        <f t="shared" si="52"/>
        <v/>
      </c>
      <c r="C178" s="28">
        <f t="shared" si="52"/>
        <v>0</v>
      </c>
      <c r="D178" s="28">
        <f t="shared" si="53"/>
        <v>0</v>
      </c>
    </row>
    <row r="179" spans="2:4" hidden="1">
      <c r="B179" s="28" t="str">
        <f t="shared" ref="B179:C186" si="54">P12</f>
        <v/>
      </c>
      <c r="C179" s="28">
        <f t="shared" si="54"/>
        <v>0</v>
      </c>
      <c r="D179" s="28">
        <f t="shared" ref="D179:D186" si="55">S12</f>
        <v>0</v>
      </c>
    </row>
    <row r="180" spans="2:4" hidden="1">
      <c r="B180" s="28" t="str">
        <f t="shared" si="54"/>
        <v/>
      </c>
      <c r="C180" s="28">
        <f t="shared" si="54"/>
        <v>0</v>
      </c>
      <c r="D180" s="28">
        <f t="shared" si="55"/>
        <v>0</v>
      </c>
    </row>
    <row r="181" spans="2:4" hidden="1">
      <c r="B181" s="28" t="str">
        <f t="shared" si="54"/>
        <v/>
      </c>
      <c r="C181" s="28">
        <f t="shared" si="54"/>
        <v>0</v>
      </c>
      <c r="D181" s="28">
        <f t="shared" si="55"/>
        <v>0</v>
      </c>
    </row>
    <row r="182" spans="2:4" hidden="1">
      <c r="B182" s="28" t="str">
        <f t="shared" si="54"/>
        <v/>
      </c>
      <c r="C182" s="28">
        <f t="shared" si="54"/>
        <v>0</v>
      </c>
      <c r="D182" s="28">
        <f t="shared" si="55"/>
        <v>0</v>
      </c>
    </row>
    <row r="183" spans="2:4" hidden="1">
      <c r="B183" s="28" t="str">
        <f t="shared" si="54"/>
        <v/>
      </c>
      <c r="C183" s="28">
        <f t="shared" si="54"/>
        <v>0</v>
      </c>
      <c r="D183" s="28">
        <f t="shared" si="55"/>
        <v>0</v>
      </c>
    </row>
    <row r="184" spans="2:4" hidden="1">
      <c r="B184" s="28" t="str">
        <f t="shared" si="54"/>
        <v/>
      </c>
      <c r="C184" s="28">
        <f t="shared" si="54"/>
        <v>0</v>
      </c>
      <c r="D184" s="28">
        <f t="shared" si="55"/>
        <v>0</v>
      </c>
    </row>
    <row r="185" spans="2:4" hidden="1">
      <c r="B185" s="28" t="str">
        <f t="shared" si="54"/>
        <v/>
      </c>
      <c r="C185" s="28">
        <f t="shared" si="54"/>
        <v>0</v>
      </c>
      <c r="D185" s="28">
        <f t="shared" si="55"/>
        <v>0</v>
      </c>
    </row>
    <row r="186" spans="2:4" hidden="1">
      <c r="B186" s="28" t="str">
        <f t="shared" si="54"/>
        <v/>
      </c>
      <c r="C186" s="28">
        <f t="shared" si="54"/>
        <v>0</v>
      </c>
      <c r="D186" s="28">
        <f t="shared" si="55"/>
        <v>0</v>
      </c>
    </row>
    <row r="187" spans="2:4" hidden="1">
      <c r="B187" s="28" t="str">
        <f>U3</f>
        <v/>
      </c>
      <c r="C187" s="28">
        <f>S3</f>
        <v>0</v>
      </c>
      <c r="D187" s="28">
        <f>Q3</f>
        <v>0</v>
      </c>
    </row>
    <row r="188" spans="2:4" hidden="1">
      <c r="B188" s="28" t="str">
        <f t="shared" ref="B188:B194" si="56">U4</f>
        <v/>
      </c>
      <c r="C188" s="28">
        <f t="shared" ref="C188:C194" si="57">S4</f>
        <v>0</v>
      </c>
      <c r="D188" s="28">
        <f t="shared" ref="D188:D194" si="58">Q4</f>
        <v>0</v>
      </c>
    </row>
    <row r="189" spans="2:4" hidden="1">
      <c r="B189" s="28" t="str">
        <f t="shared" si="56"/>
        <v/>
      </c>
      <c r="C189" s="28">
        <f t="shared" si="57"/>
        <v>0</v>
      </c>
      <c r="D189" s="28">
        <f t="shared" si="58"/>
        <v>0</v>
      </c>
    </row>
    <row r="190" spans="2:4" hidden="1">
      <c r="B190" s="28" t="str">
        <f t="shared" si="56"/>
        <v/>
      </c>
      <c r="C190" s="28">
        <f t="shared" si="57"/>
        <v>0</v>
      </c>
      <c r="D190" s="28">
        <f t="shared" si="58"/>
        <v>0</v>
      </c>
    </row>
    <row r="191" spans="2:4" hidden="1">
      <c r="B191" s="28" t="str">
        <f t="shared" si="56"/>
        <v/>
      </c>
      <c r="C191" s="28">
        <f t="shared" si="57"/>
        <v>0</v>
      </c>
      <c r="D191" s="28">
        <f t="shared" si="58"/>
        <v>0</v>
      </c>
    </row>
    <row r="192" spans="2:4" hidden="1">
      <c r="B192" s="28" t="str">
        <f t="shared" si="56"/>
        <v/>
      </c>
      <c r="C192" s="28">
        <f t="shared" si="57"/>
        <v>0</v>
      </c>
      <c r="D192" s="28">
        <f t="shared" si="58"/>
        <v>0</v>
      </c>
    </row>
    <row r="193" spans="2:4" hidden="1">
      <c r="B193" s="28" t="str">
        <f t="shared" si="56"/>
        <v/>
      </c>
      <c r="C193" s="28">
        <f t="shared" si="57"/>
        <v>0</v>
      </c>
      <c r="D193" s="28">
        <f t="shared" si="58"/>
        <v>0</v>
      </c>
    </row>
    <row r="194" spans="2:4" hidden="1">
      <c r="B194" s="28" t="str">
        <f t="shared" si="56"/>
        <v/>
      </c>
      <c r="C194" s="28">
        <f t="shared" si="57"/>
        <v>0</v>
      </c>
      <c r="D194" s="28">
        <f t="shared" si="58"/>
        <v>0</v>
      </c>
    </row>
    <row r="195" spans="2:4" hidden="1">
      <c r="B195" s="28" t="str">
        <f t="shared" ref="B195:B202" si="59">U12</f>
        <v/>
      </c>
      <c r="C195" s="28">
        <f t="shared" ref="C195:C202" si="60">S12</f>
        <v>0</v>
      </c>
      <c r="D195" s="28">
        <f t="shared" ref="D195:D202" si="61">Q12</f>
        <v>0</v>
      </c>
    </row>
    <row r="196" spans="2:4" hidden="1">
      <c r="B196" s="28" t="str">
        <f t="shared" si="59"/>
        <v/>
      </c>
      <c r="C196" s="28">
        <f t="shared" si="60"/>
        <v>0</v>
      </c>
      <c r="D196" s="28">
        <f t="shared" si="61"/>
        <v>0</v>
      </c>
    </row>
    <row r="197" spans="2:4" hidden="1">
      <c r="B197" s="28" t="str">
        <f t="shared" si="59"/>
        <v/>
      </c>
      <c r="C197" s="28">
        <f t="shared" si="60"/>
        <v>0</v>
      </c>
      <c r="D197" s="28">
        <f t="shared" si="61"/>
        <v>0</v>
      </c>
    </row>
    <row r="198" spans="2:4" hidden="1">
      <c r="B198" s="28" t="str">
        <f t="shared" si="59"/>
        <v/>
      </c>
      <c r="C198" s="28">
        <f t="shared" si="60"/>
        <v>0</v>
      </c>
      <c r="D198" s="28">
        <f t="shared" si="61"/>
        <v>0</v>
      </c>
    </row>
    <row r="199" spans="2:4" hidden="1">
      <c r="B199" s="28" t="str">
        <f t="shared" si="59"/>
        <v/>
      </c>
      <c r="C199" s="28">
        <f t="shared" si="60"/>
        <v>0</v>
      </c>
      <c r="D199" s="28">
        <f t="shared" si="61"/>
        <v>0</v>
      </c>
    </row>
    <row r="200" spans="2:4" hidden="1">
      <c r="B200" s="28" t="str">
        <f t="shared" si="59"/>
        <v/>
      </c>
      <c r="C200" s="28">
        <f t="shared" si="60"/>
        <v>0</v>
      </c>
      <c r="D200" s="28">
        <f t="shared" si="61"/>
        <v>0</v>
      </c>
    </row>
    <row r="201" spans="2:4" hidden="1">
      <c r="B201" s="28" t="str">
        <f t="shared" si="59"/>
        <v/>
      </c>
      <c r="C201" s="28">
        <f t="shared" si="60"/>
        <v>0</v>
      </c>
      <c r="D201" s="28">
        <f t="shared" si="61"/>
        <v>0</v>
      </c>
    </row>
    <row r="202" spans="2:4" hidden="1">
      <c r="B202" s="28" t="str">
        <f t="shared" si="59"/>
        <v/>
      </c>
      <c r="C202" s="28">
        <f t="shared" si="60"/>
        <v>0</v>
      </c>
      <c r="D202" s="28">
        <f t="shared" si="61"/>
        <v>0</v>
      </c>
    </row>
    <row r="203" spans="2:4" hidden="1">
      <c r="B203" s="28" t="str">
        <f>V3</f>
        <v/>
      </c>
      <c r="C203" s="28">
        <f>S3</f>
        <v>0</v>
      </c>
      <c r="D203" s="28">
        <f>Q3</f>
        <v>0</v>
      </c>
    </row>
    <row r="204" spans="2:4" hidden="1">
      <c r="B204" s="28" t="str">
        <f t="shared" ref="B204:B210" si="62">V4</f>
        <v/>
      </c>
      <c r="C204" s="28">
        <f t="shared" ref="C204:C210" si="63">S4</f>
        <v>0</v>
      </c>
      <c r="D204" s="28">
        <f t="shared" ref="D204:D210" si="64">Q4</f>
        <v>0</v>
      </c>
    </row>
    <row r="205" spans="2:4" hidden="1">
      <c r="B205" s="28" t="str">
        <f t="shared" si="62"/>
        <v/>
      </c>
      <c r="C205" s="28">
        <f t="shared" si="63"/>
        <v>0</v>
      </c>
      <c r="D205" s="28">
        <f t="shared" si="64"/>
        <v>0</v>
      </c>
    </row>
    <row r="206" spans="2:4" hidden="1">
      <c r="B206" s="28" t="str">
        <f t="shared" si="62"/>
        <v/>
      </c>
      <c r="C206" s="28">
        <f t="shared" si="63"/>
        <v>0</v>
      </c>
      <c r="D206" s="28">
        <f t="shared" si="64"/>
        <v>0</v>
      </c>
    </row>
    <row r="207" spans="2:4" hidden="1">
      <c r="B207" s="28" t="str">
        <f t="shared" si="62"/>
        <v/>
      </c>
      <c r="C207" s="28">
        <f t="shared" si="63"/>
        <v>0</v>
      </c>
      <c r="D207" s="28">
        <f t="shared" si="64"/>
        <v>0</v>
      </c>
    </row>
    <row r="208" spans="2:4" hidden="1">
      <c r="B208" s="28" t="str">
        <f t="shared" si="62"/>
        <v/>
      </c>
      <c r="C208" s="28">
        <f t="shared" si="63"/>
        <v>0</v>
      </c>
      <c r="D208" s="28">
        <f t="shared" si="64"/>
        <v>0</v>
      </c>
    </row>
    <row r="209" spans="2:4" hidden="1">
      <c r="B209" s="28" t="str">
        <f t="shared" si="62"/>
        <v/>
      </c>
      <c r="C209" s="28">
        <f t="shared" si="63"/>
        <v>0</v>
      </c>
      <c r="D209" s="28">
        <f t="shared" si="64"/>
        <v>0</v>
      </c>
    </row>
    <row r="210" spans="2:4" hidden="1">
      <c r="B210" s="28" t="str">
        <f t="shared" si="62"/>
        <v/>
      </c>
      <c r="C210" s="28">
        <f t="shared" si="63"/>
        <v>0</v>
      </c>
      <c r="D210" s="28">
        <f t="shared" si="64"/>
        <v>0</v>
      </c>
    </row>
    <row r="211" spans="2:4" hidden="1">
      <c r="B211" s="28" t="str">
        <f t="shared" ref="B211:B218" si="65">V12</f>
        <v/>
      </c>
      <c r="C211" s="28">
        <f t="shared" ref="C211:C218" si="66">S12</f>
        <v>0</v>
      </c>
      <c r="D211" s="28">
        <f t="shared" ref="D211:D218" si="67">Q12</f>
        <v>0</v>
      </c>
    </row>
    <row r="212" spans="2:4" hidden="1">
      <c r="B212" s="28" t="str">
        <f t="shared" si="65"/>
        <v/>
      </c>
      <c r="C212" s="28">
        <f t="shared" si="66"/>
        <v>0</v>
      </c>
      <c r="D212" s="28">
        <f t="shared" si="67"/>
        <v>0</v>
      </c>
    </row>
    <row r="213" spans="2:4" hidden="1">
      <c r="B213" s="28" t="str">
        <f t="shared" si="65"/>
        <v/>
      </c>
      <c r="C213" s="28">
        <f t="shared" si="66"/>
        <v>0</v>
      </c>
      <c r="D213" s="28">
        <f t="shared" si="67"/>
        <v>0</v>
      </c>
    </row>
    <row r="214" spans="2:4" hidden="1">
      <c r="B214" s="28" t="str">
        <f t="shared" si="65"/>
        <v/>
      </c>
      <c r="C214" s="28">
        <f t="shared" si="66"/>
        <v>0</v>
      </c>
      <c r="D214" s="28">
        <f t="shared" si="67"/>
        <v>0</v>
      </c>
    </row>
    <row r="215" spans="2:4" hidden="1">
      <c r="B215" s="28" t="str">
        <f t="shared" si="65"/>
        <v/>
      </c>
      <c r="C215" s="28">
        <f t="shared" si="66"/>
        <v>0</v>
      </c>
      <c r="D215" s="28">
        <f t="shared" si="67"/>
        <v>0</v>
      </c>
    </row>
    <row r="216" spans="2:4" hidden="1">
      <c r="B216" s="28" t="str">
        <f t="shared" si="65"/>
        <v/>
      </c>
      <c r="C216" s="28">
        <f t="shared" si="66"/>
        <v>0</v>
      </c>
      <c r="D216" s="28">
        <f t="shared" si="67"/>
        <v>0</v>
      </c>
    </row>
    <row r="217" spans="2:4" hidden="1">
      <c r="B217" s="28" t="str">
        <f t="shared" si="65"/>
        <v/>
      </c>
      <c r="C217" s="28">
        <f t="shared" si="66"/>
        <v>0</v>
      </c>
      <c r="D217" s="28">
        <f t="shared" si="67"/>
        <v>0</v>
      </c>
    </row>
    <row r="218" spans="2:4" hidden="1">
      <c r="B218" s="28" t="str">
        <f t="shared" si="65"/>
        <v/>
      </c>
      <c r="C218" s="28">
        <f t="shared" si="66"/>
        <v>0</v>
      </c>
      <c r="D218" s="28">
        <f t="shared" si="67"/>
        <v>0</v>
      </c>
    </row>
  </sheetData>
  <sheetProtection sheet="1" selectLockedCells="1"/>
  <mergeCells count="9">
    <mergeCell ref="A11:D11"/>
    <mergeCell ref="H11:K11"/>
    <mergeCell ref="M11:P11"/>
    <mergeCell ref="T11:W11"/>
    <mergeCell ref="A1:W1"/>
    <mergeCell ref="A2:D2"/>
    <mergeCell ref="H2:K2"/>
    <mergeCell ref="M2:P2"/>
    <mergeCell ref="T2:W2"/>
  </mergeCells>
  <conditionalFormatting sqref="T3:V10 H3:J10 T12:V19 B12:D19 H12:J19 N12:P19 N3:P10 B3:D10">
    <cfRule type="expression" dxfId="69" priority="24" stopIfTrue="1">
      <formula>B3=#REF!</formula>
    </cfRule>
  </conditionalFormatting>
  <conditionalFormatting sqref="A1:XFD2 F3:F10 A3:D10 H3:P10 A11:XFD11 A20:XFD1048576 A12:D19 F12:F19 H12:P19 R3:R10 T3:XFD10 R12:R19 T12:XFD19">
    <cfRule type="expression" dxfId="68" priority="21">
      <formula>TODAY()&gt;$AA$1</formula>
    </cfRule>
  </conditionalFormatting>
  <conditionalFormatting sqref="E3:E10">
    <cfRule type="expression" dxfId="67" priority="16" stopIfTrue="1">
      <formula>E3=#REF!</formula>
    </cfRule>
  </conditionalFormatting>
  <conditionalFormatting sqref="E3:E10">
    <cfRule type="expression" dxfId="66" priority="15">
      <formula>TODAY()&gt;$AA$1</formula>
    </cfRule>
  </conditionalFormatting>
  <conditionalFormatting sqref="G3:G10">
    <cfRule type="expression" dxfId="65" priority="14" stopIfTrue="1">
      <formula>G3=#REF!</formula>
    </cfRule>
  </conditionalFormatting>
  <conditionalFormatting sqref="G3:G10">
    <cfRule type="expression" dxfId="64" priority="13">
      <formula>TODAY()&gt;$AA$1</formula>
    </cfRule>
  </conditionalFormatting>
  <conditionalFormatting sqref="E12:E19">
    <cfRule type="expression" dxfId="63" priority="12" stopIfTrue="1">
      <formula>E12=#REF!</formula>
    </cfRule>
  </conditionalFormatting>
  <conditionalFormatting sqref="E12:E19">
    <cfRule type="expression" dxfId="62" priority="11">
      <formula>TODAY()&gt;$AA$1</formula>
    </cfRule>
  </conditionalFormatting>
  <conditionalFormatting sqref="G12:G19">
    <cfRule type="expression" dxfId="61" priority="10" stopIfTrue="1">
      <formula>G12=#REF!</formula>
    </cfRule>
  </conditionalFormatting>
  <conditionalFormatting sqref="G12:G19">
    <cfRule type="expression" dxfId="60" priority="9">
      <formula>TODAY()&gt;$AA$1</formula>
    </cfRule>
  </conditionalFormatting>
  <conditionalFormatting sqref="Q3:Q10">
    <cfRule type="expression" dxfId="59" priority="8" stopIfTrue="1">
      <formula>Q3=#REF!</formula>
    </cfRule>
  </conditionalFormatting>
  <conditionalFormatting sqref="Q3:Q10">
    <cfRule type="expression" dxfId="58" priority="7">
      <formula>TODAY()&gt;$AA$1</formula>
    </cfRule>
  </conditionalFormatting>
  <conditionalFormatting sqref="S3:S10">
    <cfRule type="expression" dxfId="57" priority="6" stopIfTrue="1">
      <formula>S3=#REF!</formula>
    </cfRule>
  </conditionalFormatting>
  <conditionalFormatting sqref="S3:S10">
    <cfRule type="expression" dxfId="56" priority="5">
      <formula>TODAY()&gt;$AA$1</formula>
    </cfRule>
  </conditionalFormatting>
  <conditionalFormatting sqref="Q12:Q19">
    <cfRule type="expression" dxfId="55" priority="4" stopIfTrue="1">
      <formula>Q12=#REF!</formula>
    </cfRule>
  </conditionalFormatting>
  <conditionalFormatting sqref="Q12:Q19">
    <cfRule type="expression" dxfId="54" priority="3">
      <formula>TODAY()&gt;$AA$1</formula>
    </cfRule>
  </conditionalFormatting>
  <conditionalFormatting sqref="S12:S19">
    <cfRule type="expression" dxfId="53" priority="2" stopIfTrue="1">
      <formula>S12=#REF!</formula>
    </cfRule>
  </conditionalFormatting>
  <conditionalFormatting sqref="S12:S19">
    <cfRule type="expression" dxfId="52" priority="1">
      <formula>TODAY()&gt;$AA$1</formula>
    </cfRule>
  </conditionalFormatting>
  <printOptions horizontalCentered="1" verticalCentered="1" gridLines="1"/>
  <pageMargins left="0.78749999999999998" right="0.78749999999999998" top="0.98402777777777795" bottom="0.98402777777777795" header="0.51180555555555562" footer="0.51180555555555562"/>
  <pageSetup paperSize="9" scale="105" firstPageNumber="0" orientation="landscape" horizontalDpi="300" verticalDpi="300" r:id="rId1"/>
  <headerFooter alignWithMargins="0">
    <oddHeader>&amp;C&amp;A</oddHeader>
    <oddFooter>&amp;CClub de pétanque " Les cygales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RAZpartie">
                <anchor moveWithCells="1" sizeWithCells="1">
                  <from>
                    <xdr:col>7</xdr:col>
                    <xdr:colOff>327660</xdr:colOff>
                    <xdr:row>21</xdr:row>
                    <xdr:rowOff>38100</xdr:rowOff>
                  </from>
                  <to>
                    <xdr:col>8</xdr:col>
                    <xdr:colOff>1249680</xdr:colOff>
                    <xdr:row>23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AA218"/>
  <sheetViews>
    <sheetView topLeftCell="E1" zoomScale="85" zoomScaleNormal="85" workbookViewId="0">
      <selection activeCell="E3" sqref="E3"/>
    </sheetView>
  </sheetViews>
  <sheetFormatPr baseColWidth="10" defaultRowHeight="20.399999999999999"/>
  <cols>
    <col min="1" max="1" width="6" style="28" customWidth="1"/>
    <col min="2" max="4" width="20.6640625" style="28" customWidth="1"/>
    <col min="5" max="5" width="7.33203125" style="28" customWidth="1"/>
    <col min="6" max="6" width="2.6640625" style="33" customWidth="1"/>
    <col min="7" max="7" width="7.33203125" style="28" customWidth="1"/>
    <col min="8" max="10" width="20.6640625" style="28" customWidth="1"/>
    <col min="11" max="11" width="6" style="28" customWidth="1"/>
    <col min="12" max="12" width="2.5546875" style="28" customWidth="1"/>
    <col min="13" max="13" width="6" style="28" customWidth="1"/>
    <col min="14" max="16" width="20.6640625" style="28" customWidth="1"/>
    <col min="17" max="17" width="7.33203125" style="28" customWidth="1"/>
    <col min="18" max="18" width="2.6640625" style="28" customWidth="1"/>
    <col min="19" max="19" width="7.33203125" style="28" customWidth="1"/>
    <col min="20" max="22" width="20.6640625" style="28" customWidth="1"/>
    <col min="23" max="23" width="6" style="28" customWidth="1"/>
    <col min="24" max="26" width="11.44140625" style="28"/>
    <col min="27" max="27" width="16.88671875" style="28" bestFit="1" customWidth="1"/>
    <col min="28" max="259" width="11.44140625" style="28"/>
    <col min="260" max="262" width="20.6640625" style="28" customWidth="1"/>
    <col min="263" max="263" width="7.33203125" style="28" customWidth="1"/>
    <col min="264" max="264" width="2.6640625" style="28" customWidth="1"/>
    <col min="265" max="265" width="7.33203125" style="28" customWidth="1"/>
    <col min="266" max="268" width="20.6640625" style="28" customWidth="1"/>
    <col min="269" max="269" width="2.5546875" style="28" customWidth="1"/>
    <col min="270" max="272" width="20.6640625" style="28" customWidth="1"/>
    <col min="273" max="273" width="7.33203125" style="28" customWidth="1"/>
    <col min="274" max="274" width="2.6640625" style="28" customWidth="1"/>
    <col min="275" max="275" width="7.33203125" style="28" customWidth="1"/>
    <col min="276" max="278" width="20.6640625" style="28" customWidth="1"/>
    <col min="279" max="515" width="11.44140625" style="28"/>
    <col min="516" max="518" width="20.6640625" style="28" customWidth="1"/>
    <col min="519" max="519" width="7.33203125" style="28" customWidth="1"/>
    <col min="520" max="520" width="2.6640625" style="28" customWidth="1"/>
    <col min="521" max="521" width="7.33203125" style="28" customWidth="1"/>
    <col min="522" max="524" width="20.6640625" style="28" customWidth="1"/>
    <col min="525" max="525" width="2.5546875" style="28" customWidth="1"/>
    <col min="526" max="528" width="20.6640625" style="28" customWidth="1"/>
    <col min="529" max="529" width="7.33203125" style="28" customWidth="1"/>
    <col min="530" max="530" width="2.6640625" style="28" customWidth="1"/>
    <col min="531" max="531" width="7.33203125" style="28" customWidth="1"/>
    <col min="532" max="534" width="20.6640625" style="28" customWidth="1"/>
    <col min="535" max="771" width="11.44140625" style="28"/>
    <col min="772" max="774" width="20.6640625" style="28" customWidth="1"/>
    <col min="775" max="775" width="7.33203125" style="28" customWidth="1"/>
    <col min="776" max="776" width="2.6640625" style="28" customWidth="1"/>
    <col min="777" max="777" width="7.33203125" style="28" customWidth="1"/>
    <col min="778" max="780" width="20.6640625" style="28" customWidth="1"/>
    <col min="781" max="781" width="2.5546875" style="28" customWidth="1"/>
    <col min="782" max="784" width="20.6640625" style="28" customWidth="1"/>
    <col min="785" max="785" width="7.33203125" style="28" customWidth="1"/>
    <col min="786" max="786" width="2.6640625" style="28" customWidth="1"/>
    <col min="787" max="787" width="7.33203125" style="28" customWidth="1"/>
    <col min="788" max="790" width="20.6640625" style="28" customWidth="1"/>
    <col min="791" max="1027" width="11.44140625" style="28"/>
    <col min="1028" max="1030" width="20.6640625" style="28" customWidth="1"/>
    <col min="1031" max="1031" width="7.33203125" style="28" customWidth="1"/>
    <col min="1032" max="1032" width="2.6640625" style="28" customWidth="1"/>
    <col min="1033" max="1033" width="7.33203125" style="28" customWidth="1"/>
    <col min="1034" max="1036" width="20.6640625" style="28" customWidth="1"/>
    <col min="1037" max="1037" width="2.5546875" style="28" customWidth="1"/>
    <col min="1038" max="1040" width="20.6640625" style="28" customWidth="1"/>
    <col min="1041" max="1041" width="7.33203125" style="28" customWidth="1"/>
    <col min="1042" max="1042" width="2.6640625" style="28" customWidth="1"/>
    <col min="1043" max="1043" width="7.33203125" style="28" customWidth="1"/>
    <col min="1044" max="1046" width="20.6640625" style="28" customWidth="1"/>
    <col min="1047" max="1283" width="11.44140625" style="28"/>
    <col min="1284" max="1286" width="20.6640625" style="28" customWidth="1"/>
    <col min="1287" max="1287" width="7.33203125" style="28" customWidth="1"/>
    <col min="1288" max="1288" width="2.6640625" style="28" customWidth="1"/>
    <col min="1289" max="1289" width="7.33203125" style="28" customWidth="1"/>
    <col min="1290" max="1292" width="20.6640625" style="28" customWidth="1"/>
    <col min="1293" max="1293" width="2.5546875" style="28" customWidth="1"/>
    <col min="1294" max="1296" width="20.6640625" style="28" customWidth="1"/>
    <col min="1297" max="1297" width="7.33203125" style="28" customWidth="1"/>
    <col min="1298" max="1298" width="2.6640625" style="28" customWidth="1"/>
    <col min="1299" max="1299" width="7.33203125" style="28" customWidth="1"/>
    <col min="1300" max="1302" width="20.6640625" style="28" customWidth="1"/>
    <col min="1303" max="1539" width="11.44140625" style="28"/>
    <col min="1540" max="1542" width="20.6640625" style="28" customWidth="1"/>
    <col min="1543" max="1543" width="7.33203125" style="28" customWidth="1"/>
    <col min="1544" max="1544" width="2.6640625" style="28" customWidth="1"/>
    <col min="1545" max="1545" width="7.33203125" style="28" customWidth="1"/>
    <col min="1546" max="1548" width="20.6640625" style="28" customWidth="1"/>
    <col min="1549" max="1549" width="2.5546875" style="28" customWidth="1"/>
    <col min="1550" max="1552" width="20.6640625" style="28" customWidth="1"/>
    <col min="1553" max="1553" width="7.33203125" style="28" customWidth="1"/>
    <col min="1554" max="1554" width="2.6640625" style="28" customWidth="1"/>
    <col min="1555" max="1555" width="7.33203125" style="28" customWidth="1"/>
    <col min="1556" max="1558" width="20.6640625" style="28" customWidth="1"/>
    <col min="1559" max="1795" width="11.44140625" style="28"/>
    <col min="1796" max="1798" width="20.6640625" style="28" customWidth="1"/>
    <col min="1799" max="1799" width="7.33203125" style="28" customWidth="1"/>
    <col min="1800" max="1800" width="2.6640625" style="28" customWidth="1"/>
    <col min="1801" max="1801" width="7.33203125" style="28" customWidth="1"/>
    <col min="1802" max="1804" width="20.6640625" style="28" customWidth="1"/>
    <col min="1805" max="1805" width="2.5546875" style="28" customWidth="1"/>
    <col min="1806" max="1808" width="20.6640625" style="28" customWidth="1"/>
    <col min="1809" max="1809" width="7.33203125" style="28" customWidth="1"/>
    <col min="1810" max="1810" width="2.6640625" style="28" customWidth="1"/>
    <col min="1811" max="1811" width="7.33203125" style="28" customWidth="1"/>
    <col min="1812" max="1814" width="20.6640625" style="28" customWidth="1"/>
    <col min="1815" max="2051" width="11.44140625" style="28"/>
    <col min="2052" max="2054" width="20.6640625" style="28" customWidth="1"/>
    <col min="2055" max="2055" width="7.33203125" style="28" customWidth="1"/>
    <col min="2056" max="2056" width="2.6640625" style="28" customWidth="1"/>
    <col min="2057" max="2057" width="7.33203125" style="28" customWidth="1"/>
    <col min="2058" max="2060" width="20.6640625" style="28" customWidth="1"/>
    <col min="2061" max="2061" width="2.5546875" style="28" customWidth="1"/>
    <col min="2062" max="2064" width="20.6640625" style="28" customWidth="1"/>
    <col min="2065" max="2065" width="7.33203125" style="28" customWidth="1"/>
    <col min="2066" max="2066" width="2.6640625" style="28" customWidth="1"/>
    <col min="2067" max="2067" width="7.33203125" style="28" customWidth="1"/>
    <col min="2068" max="2070" width="20.6640625" style="28" customWidth="1"/>
    <col min="2071" max="2307" width="11.44140625" style="28"/>
    <col min="2308" max="2310" width="20.6640625" style="28" customWidth="1"/>
    <col min="2311" max="2311" width="7.33203125" style="28" customWidth="1"/>
    <col min="2312" max="2312" width="2.6640625" style="28" customWidth="1"/>
    <col min="2313" max="2313" width="7.33203125" style="28" customWidth="1"/>
    <col min="2314" max="2316" width="20.6640625" style="28" customWidth="1"/>
    <col min="2317" max="2317" width="2.5546875" style="28" customWidth="1"/>
    <col min="2318" max="2320" width="20.6640625" style="28" customWidth="1"/>
    <col min="2321" max="2321" width="7.33203125" style="28" customWidth="1"/>
    <col min="2322" max="2322" width="2.6640625" style="28" customWidth="1"/>
    <col min="2323" max="2323" width="7.33203125" style="28" customWidth="1"/>
    <col min="2324" max="2326" width="20.6640625" style="28" customWidth="1"/>
    <col min="2327" max="2563" width="11.44140625" style="28"/>
    <col min="2564" max="2566" width="20.6640625" style="28" customWidth="1"/>
    <col min="2567" max="2567" width="7.33203125" style="28" customWidth="1"/>
    <col min="2568" max="2568" width="2.6640625" style="28" customWidth="1"/>
    <col min="2569" max="2569" width="7.33203125" style="28" customWidth="1"/>
    <col min="2570" max="2572" width="20.6640625" style="28" customWidth="1"/>
    <col min="2573" max="2573" width="2.5546875" style="28" customWidth="1"/>
    <col min="2574" max="2576" width="20.6640625" style="28" customWidth="1"/>
    <col min="2577" max="2577" width="7.33203125" style="28" customWidth="1"/>
    <col min="2578" max="2578" width="2.6640625" style="28" customWidth="1"/>
    <col min="2579" max="2579" width="7.33203125" style="28" customWidth="1"/>
    <col min="2580" max="2582" width="20.6640625" style="28" customWidth="1"/>
    <col min="2583" max="2819" width="11.44140625" style="28"/>
    <col min="2820" max="2822" width="20.6640625" style="28" customWidth="1"/>
    <col min="2823" max="2823" width="7.33203125" style="28" customWidth="1"/>
    <col min="2824" max="2824" width="2.6640625" style="28" customWidth="1"/>
    <col min="2825" max="2825" width="7.33203125" style="28" customWidth="1"/>
    <col min="2826" max="2828" width="20.6640625" style="28" customWidth="1"/>
    <col min="2829" max="2829" width="2.5546875" style="28" customWidth="1"/>
    <col min="2830" max="2832" width="20.6640625" style="28" customWidth="1"/>
    <col min="2833" max="2833" width="7.33203125" style="28" customWidth="1"/>
    <col min="2834" max="2834" width="2.6640625" style="28" customWidth="1"/>
    <col min="2835" max="2835" width="7.33203125" style="28" customWidth="1"/>
    <col min="2836" max="2838" width="20.6640625" style="28" customWidth="1"/>
    <col min="2839" max="3075" width="11.44140625" style="28"/>
    <col min="3076" max="3078" width="20.6640625" style="28" customWidth="1"/>
    <col min="3079" max="3079" width="7.33203125" style="28" customWidth="1"/>
    <col min="3080" max="3080" width="2.6640625" style="28" customWidth="1"/>
    <col min="3081" max="3081" width="7.33203125" style="28" customWidth="1"/>
    <col min="3082" max="3084" width="20.6640625" style="28" customWidth="1"/>
    <col min="3085" max="3085" width="2.5546875" style="28" customWidth="1"/>
    <col min="3086" max="3088" width="20.6640625" style="28" customWidth="1"/>
    <col min="3089" max="3089" width="7.33203125" style="28" customWidth="1"/>
    <col min="3090" max="3090" width="2.6640625" style="28" customWidth="1"/>
    <col min="3091" max="3091" width="7.33203125" style="28" customWidth="1"/>
    <col min="3092" max="3094" width="20.6640625" style="28" customWidth="1"/>
    <col min="3095" max="3331" width="11.44140625" style="28"/>
    <col min="3332" max="3334" width="20.6640625" style="28" customWidth="1"/>
    <col min="3335" max="3335" width="7.33203125" style="28" customWidth="1"/>
    <col min="3336" max="3336" width="2.6640625" style="28" customWidth="1"/>
    <col min="3337" max="3337" width="7.33203125" style="28" customWidth="1"/>
    <col min="3338" max="3340" width="20.6640625" style="28" customWidth="1"/>
    <col min="3341" max="3341" width="2.5546875" style="28" customWidth="1"/>
    <col min="3342" max="3344" width="20.6640625" style="28" customWidth="1"/>
    <col min="3345" max="3345" width="7.33203125" style="28" customWidth="1"/>
    <col min="3346" max="3346" width="2.6640625" style="28" customWidth="1"/>
    <col min="3347" max="3347" width="7.33203125" style="28" customWidth="1"/>
    <col min="3348" max="3350" width="20.6640625" style="28" customWidth="1"/>
    <col min="3351" max="3587" width="11.44140625" style="28"/>
    <col min="3588" max="3590" width="20.6640625" style="28" customWidth="1"/>
    <col min="3591" max="3591" width="7.33203125" style="28" customWidth="1"/>
    <col min="3592" max="3592" width="2.6640625" style="28" customWidth="1"/>
    <col min="3593" max="3593" width="7.33203125" style="28" customWidth="1"/>
    <col min="3594" max="3596" width="20.6640625" style="28" customWidth="1"/>
    <col min="3597" max="3597" width="2.5546875" style="28" customWidth="1"/>
    <col min="3598" max="3600" width="20.6640625" style="28" customWidth="1"/>
    <col min="3601" max="3601" width="7.33203125" style="28" customWidth="1"/>
    <col min="3602" max="3602" width="2.6640625" style="28" customWidth="1"/>
    <col min="3603" max="3603" width="7.33203125" style="28" customWidth="1"/>
    <col min="3604" max="3606" width="20.6640625" style="28" customWidth="1"/>
    <col min="3607" max="3843" width="11.44140625" style="28"/>
    <col min="3844" max="3846" width="20.6640625" style="28" customWidth="1"/>
    <col min="3847" max="3847" width="7.33203125" style="28" customWidth="1"/>
    <col min="3848" max="3848" width="2.6640625" style="28" customWidth="1"/>
    <col min="3849" max="3849" width="7.33203125" style="28" customWidth="1"/>
    <col min="3850" max="3852" width="20.6640625" style="28" customWidth="1"/>
    <col min="3853" max="3853" width="2.5546875" style="28" customWidth="1"/>
    <col min="3854" max="3856" width="20.6640625" style="28" customWidth="1"/>
    <col min="3857" max="3857" width="7.33203125" style="28" customWidth="1"/>
    <col min="3858" max="3858" width="2.6640625" style="28" customWidth="1"/>
    <col min="3859" max="3859" width="7.33203125" style="28" customWidth="1"/>
    <col min="3860" max="3862" width="20.6640625" style="28" customWidth="1"/>
    <col min="3863" max="4099" width="11.44140625" style="28"/>
    <col min="4100" max="4102" width="20.6640625" style="28" customWidth="1"/>
    <col min="4103" max="4103" width="7.33203125" style="28" customWidth="1"/>
    <col min="4104" max="4104" width="2.6640625" style="28" customWidth="1"/>
    <col min="4105" max="4105" width="7.33203125" style="28" customWidth="1"/>
    <col min="4106" max="4108" width="20.6640625" style="28" customWidth="1"/>
    <col min="4109" max="4109" width="2.5546875" style="28" customWidth="1"/>
    <col min="4110" max="4112" width="20.6640625" style="28" customWidth="1"/>
    <col min="4113" max="4113" width="7.33203125" style="28" customWidth="1"/>
    <col min="4114" max="4114" width="2.6640625" style="28" customWidth="1"/>
    <col min="4115" max="4115" width="7.33203125" style="28" customWidth="1"/>
    <col min="4116" max="4118" width="20.6640625" style="28" customWidth="1"/>
    <col min="4119" max="4355" width="11.44140625" style="28"/>
    <col min="4356" max="4358" width="20.6640625" style="28" customWidth="1"/>
    <col min="4359" max="4359" width="7.33203125" style="28" customWidth="1"/>
    <col min="4360" max="4360" width="2.6640625" style="28" customWidth="1"/>
    <col min="4361" max="4361" width="7.33203125" style="28" customWidth="1"/>
    <col min="4362" max="4364" width="20.6640625" style="28" customWidth="1"/>
    <col min="4365" max="4365" width="2.5546875" style="28" customWidth="1"/>
    <col min="4366" max="4368" width="20.6640625" style="28" customWidth="1"/>
    <col min="4369" max="4369" width="7.33203125" style="28" customWidth="1"/>
    <col min="4370" max="4370" width="2.6640625" style="28" customWidth="1"/>
    <col min="4371" max="4371" width="7.33203125" style="28" customWidth="1"/>
    <col min="4372" max="4374" width="20.6640625" style="28" customWidth="1"/>
    <col min="4375" max="4611" width="11.44140625" style="28"/>
    <col min="4612" max="4614" width="20.6640625" style="28" customWidth="1"/>
    <col min="4615" max="4615" width="7.33203125" style="28" customWidth="1"/>
    <col min="4616" max="4616" width="2.6640625" style="28" customWidth="1"/>
    <col min="4617" max="4617" width="7.33203125" style="28" customWidth="1"/>
    <col min="4618" max="4620" width="20.6640625" style="28" customWidth="1"/>
    <col min="4621" max="4621" width="2.5546875" style="28" customWidth="1"/>
    <col min="4622" max="4624" width="20.6640625" style="28" customWidth="1"/>
    <col min="4625" max="4625" width="7.33203125" style="28" customWidth="1"/>
    <col min="4626" max="4626" width="2.6640625" style="28" customWidth="1"/>
    <col min="4627" max="4627" width="7.33203125" style="28" customWidth="1"/>
    <col min="4628" max="4630" width="20.6640625" style="28" customWidth="1"/>
    <col min="4631" max="4867" width="11.44140625" style="28"/>
    <col min="4868" max="4870" width="20.6640625" style="28" customWidth="1"/>
    <col min="4871" max="4871" width="7.33203125" style="28" customWidth="1"/>
    <col min="4872" max="4872" width="2.6640625" style="28" customWidth="1"/>
    <col min="4873" max="4873" width="7.33203125" style="28" customWidth="1"/>
    <col min="4874" max="4876" width="20.6640625" style="28" customWidth="1"/>
    <col min="4877" max="4877" width="2.5546875" style="28" customWidth="1"/>
    <col min="4878" max="4880" width="20.6640625" style="28" customWidth="1"/>
    <col min="4881" max="4881" width="7.33203125" style="28" customWidth="1"/>
    <col min="4882" max="4882" width="2.6640625" style="28" customWidth="1"/>
    <col min="4883" max="4883" width="7.33203125" style="28" customWidth="1"/>
    <col min="4884" max="4886" width="20.6640625" style="28" customWidth="1"/>
    <col min="4887" max="5123" width="11.44140625" style="28"/>
    <col min="5124" max="5126" width="20.6640625" style="28" customWidth="1"/>
    <col min="5127" max="5127" width="7.33203125" style="28" customWidth="1"/>
    <col min="5128" max="5128" width="2.6640625" style="28" customWidth="1"/>
    <col min="5129" max="5129" width="7.33203125" style="28" customWidth="1"/>
    <col min="5130" max="5132" width="20.6640625" style="28" customWidth="1"/>
    <col min="5133" max="5133" width="2.5546875" style="28" customWidth="1"/>
    <col min="5134" max="5136" width="20.6640625" style="28" customWidth="1"/>
    <col min="5137" max="5137" width="7.33203125" style="28" customWidth="1"/>
    <col min="5138" max="5138" width="2.6640625" style="28" customWidth="1"/>
    <col min="5139" max="5139" width="7.33203125" style="28" customWidth="1"/>
    <col min="5140" max="5142" width="20.6640625" style="28" customWidth="1"/>
    <col min="5143" max="5379" width="11.44140625" style="28"/>
    <col min="5380" max="5382" width="20.6640625" style="28" customWidth="1"/>
    <col min="5383" max="5383" width="7.33203125" style="28" customWidth="1"/>
    <col min="5384" max="5384" width="2.6640625" style="28" customWidth="1"/>
    <col min="5385" max="5385" width="7.33203125" style="28" customWidth="1"/>
    <col min="5386" max="5388" width="20.6640625" style="28" customWidth="1"/>
    <col min="5389" max="5389" width="2.5546875" style="28" customWidth="1"/>
    <col min="5390" max="5392" width="20.6640625" style="28" customWidth="1"/>
    <col min="5393" max="5393" width="7.33203125" style="28" customWidth="1"/>
    <col min="5394" max="5394" width="2.6640625" style="28" customWidth="1"/>
    <col min="5395" max="5395" width="7.33203125" style="28" customWidth="1"/>
    <col min="5396" max="5398" width="20.6640625" style="28" customWidth="1"/>
    <col min="5399" max="5635" width="11.44140625" style="28"/>
    <col min="5636" max="5638" width="20.6640625" style="28" customWidth="1"/>
    <col min="5639" max="5639" width="7.33203125" style="28" customWidth="1"/>
    <col min="5640" max="5640" width="2.6640625" style="28" customWidth="1"/>
    <col min="5641" max="5641" width="7.33203125" style="28" customWidth="1"/>
    <col min="5642" max="5644" width="20.6640625" style="28" customWidth="1"/>
    <col min="5645" max="5645" width="2.5546875" style="28" customWidth="1"/>
    <col min="5646" max="5648" width="20.6640625" style="28" customWidth="1"/>
    <col min="5649" max="5649" width="7.33203125" style="28" customWidth="1"/>
    <col min="5650" max="5650" width="2.6640625" style="28" customWidth="1"/>
    <col min="5651" max="5651" width="7.33203125" style="28" customWidth="1"/>
    <col min="5652" max="5654" width="20.6640625" style="28" customWidth="1"/>
    <col min="5655" max="5891" width="11.44140625" style="28"/>
    <col min="5892" max="5894" width="20.6640625" style="28" customWidth="1"/>
    <col min="5895" max="5895" width="7.33203125" style="28" customWidth="1"/>
    <col min="5896" max="5896" width="2.6640625" style="28" customWidth="1"/>
    <col min="5897" max="5897" width="7.33203125" style="28" customWidth="1"/>
    <col min="5898" max="5900" width="20.6640625" style="28" customWidth="1"/>
    <col min="5901" max="5901" width="2.5546875" style="28" customWidth="1"/>
    <col min="5902" max="5904" width="20.6640625" style="28" customWidth="1"/>
    <col min="5905" max="5905" width="7.33203125" style="28" customWidth="1"/>
    <col min="5906" max="5906" width="2.6640625" style="28" customWidth="1"/>
    <col min="5907" max="5907" width="7.33203125" style="28" customWidth="1"/>
    <col min="5908" max="5910" width="20.6640625" style="28" customWidth="1"/>
    <col min="5911" max="6147" width="11.44140625" style="28"/>
    <col min="6148" max="6150" width="20.6640625" style="28" customWidth="1"/>
    <col min="6151" max="6151" width="7.33203125" style="28" customWidth="1"/>
    <col min="6152" max="6152" width="2.6640625" style="28" customWidth="1"/>
    <col min="6153" max="6153" width="7.33203125" style="28" customWidth="1"/>
    <col min="6154" max="6156" width="20.6640625" style="28" customWidth="1"/>
    <col min="6157" max="6157" width="2.5546875" style="28" customWidth="1"/>
    <col min="6158" max="6160" width="20.6640625" style="28" customWidth="1"/>
    <col min="6161" max="6161" width="7.33203125" style="28" customWidth="1"/>
    <col min="6162" max="6162" width="2.6640625" style="28" customWidth="1"/>
    <col min="6163" max="6163" width="7.33203125" style="28" customWidth="1"/>
    <col min="6164" max="6166" width="20.6640625" style="28" customWidth="1"/>
    <col min="6167" max="6403" width="11.44140625" style="28"/>
    <col min="6404" max="6406" width="20.6640625" style="28" customWidth="1"/>
    <col min="6407" max="6407" width="7.33203125" style="28" customWidth="1"/>
    <col min="6408" max="6408" width="2.6640625" style="28" customWidth="1"/>
    <col min="6409" max="6409" width="7.33203125" style="28" customWidth="1"/>
    <col min="6410" max="6412" width="20.6640625" style="28" customWidth="1"/>
    <col min="6413" max="6413" width="2.5546875" style="28" customWidth="1"/>
    <col min="6414" max="6416" width="20.6640625" style="28" customWidth="1"/>
    <col min="6417" max="6417" width="7.33203125" style="28" customWidth="1"/>
    <col min="6418" max="6418" width="2.6640625" style="28" customWidth="1"/>
    <col min="6419" max="6419" width="7.33203125" style="28" customWidth="1"/>
    <col min="6420" max="6422" width="20.6640625" style="28" customWidth="1"/>
    <col min="6423" max="6659" width="11.44140625" style="28"/>
    <col min="6660" max="6662" width="20.6640625" style="28" customWidth="1"/>
    <col min="6663" max="6663" width="7.33203125" style="28" customWidth="1"/>
    <col min="6664" max="6664" width="2.6640625" style="28" customWidth="1"/>
    <col min="6665" max="6665" width="7.33203125" style="28" customWidth="1"/>
    <col min="6666" max="6668" width="20.6640625" style="28" customWidth="1"/>
    <col min="6669" max="6669" width="2.5546875" style="28" customWidth="1"/>
    <col min="6670" max="6672" width="20.6640625" style="28" customWidth="1"/>
    <col min="6673" max="6673" width="7.33203125" style="28" customWidth="1"/>
    <col min="6674" max="6674" width="2.6640625" style="28" customWidth="1"/>
    <col min="6675" max="6675" width="7.33203125" style="28" customWidth="1"/>
    <col min="6676" max="6678" width="20.6640625" style="28" customWidth="1"/>
    <col min="6679" max="6915" width="11.44140625" style="28"/>
    <col min="6916" max="6918" width="20.6640625" style="28" customWidth="1"/>
    <col min="6919" max="6919" width="7.33203125" style="28" customWidth="1"/>
    <col min="6920" max="6920" width="2.6640625" style="28" customWidth="1"/>
    <col min="6921" max="6921" width="7.33203125" style="28" customWidth="1"/>
    <col min="6922" max="6924" width="20.6640625" style="28" customWidth="1"/>
    <col min="6925" max="6925" width="2.5546875" style="28" customWidth="1"/>
    <col min="6926" max="6928" width="20.6640625" style="28" customWidth="1"/>
    <col min="6929" max="6929" width="7.33203125" style="28" customWidth="1"/>
    <col min="6930" max="6930" width="2.6640625" style="28" customWidth="1"/>
    <col min="6931" max="6931" width="7.33203125" style="28" customWidth="1"/>
    <col min="6932" max="6934" width="20.6640625" style="28" customWidth="1"/>
    <col min="6935" max="7171" width="11.44140625" style="28"/>
    <col min="7172" max="7174" width="20.6640625" style="28" customWidth="1"/>
    <col min="7175" max="7175" width="7.33203125" style="28" customWidth="1"/>
    <col min="7176" max="7176" width="2.6640625" style="28" customWidth="1"/>
    <col min="7177" max="7177" width="7.33203125" style="28" customWidth="1"/>
    <col min="7178" max="7180" width="20.6640625" style="28" customWidth="1"/>
    <col min="7181" max="7181" width="2.5546875" style="28" customWidth="1"/>
    <col min="7182" max="7184" width="20.6640625" style="28" customWidth="1"/>
    <col min="7185" max="7185" width="7.33203125" style="28" customWidth="1"/>
    <col min="7186" max="7186" width="2.6640625" style="28" customWidth="1"/>
    <col min="7187" max="7187" width="7.33203125" style="28" customWidth="1"/>
    <col min="7188" max="7190" width="20.6640625" style="28" customWidth="1"/>
    <col min="7191" max="7427" width="11.44140625" style="28"/>
    <col min="7428" max="7430" width="20.6640625" style="28" customWidth="1"/>
    <col min="7431" max="7431" width="7.33203125" style="28" customWidth="1"/>
    <col min="7432" max="7432" width="2.6640625" style="28" customWidth="1"/>
    <col min="7433" max="7433" width="7.33203125" style="28" customWidth="1"/>
    <col min="7434" max="7436" width="20.6640625" style="28" customWidth="1"/>
    <col min="7437" max="7437" width="2.5546875" style="28" customWidth="1"/>
    <col min="7438" max="7440" width="20.6640625" style="28" customWidth="1"/>
    <col min="7441" max="7441" width="7.33203125" style="28" customWidth="1"/>
    <col min="7442" max="7442" width="2.6640625" style="28" customWidth="1"/>
    <col min="7443" max="7443" width="7.33203125" style="28" customWidth="1"/>
    <col min="7444" max="7446" width="20.6640625" style="28" customWidth="1"/>
    <col min="7447" max="7683" width="11.44140625" style="28"/>
    <col min="7684" max="7686" width="20.6640625" style="28" customWidth="1"/>
    <col min="7687" max="7687" width="7.33203125" style="28" customWidth="1"/>
    <col min="7688" max="7688" width="2.6640625" style="28" customWidth="1"/>
    <col min="7689" max="7689" width="7.33203125" style="28" customWidth="1"/>
    <col min="7690" max="7692" width="20.6640625" style="28" customWidth="1"/>
    <col min="7693" max="7693" width="2.5546875" style="28" customWidth="1"/>
    <col min="7694" max="7696" width="20.6640625" style="28" customWidth="1"/>
    <col min="7697" max="7697" width="7.33203125" style="28" customWidth="1"/>
    <col min="7698" max="7698" width="2.6640625" style="28" customWidth="1"/>
    <col min="7699" max="7699" width="7.33203125" style="28" customWidth="1"/>
    <col min="7700" max="7702" width="20.6640625" style="28" customWidth="1"/>
    <col min="7703" max="7939" width="11.44140625" style="28"/>
    <col min="7940" max="7942" width="20.6640625" style="28" customWidth="1"/>
    <col min="7943" max="7943" width="7.33203125" style="28" customWidth="1"/>
    <col min="7944" max="7944" width="2.6640625" style="28" customWidth="1"/>
    <col min="7945" max="7945" width="7.33203125" style="28" customWidth="1"/>
    <col min="7946" max="7948" width="20.6640625" style="28" customWidth="1"/>
    <col min="7949" max="7949" width="2.5546875" style="28" customWidth="1"/>
    <col min="7950" max="7952" width="20.6640625" style="28" customWidth="1"/>
    <col min="7953" max="7953" width="7.33203125" style="28" customWidth="1"/>
    <col min="7954" max="7954" width="2.6640625" style="28" customWidth="1"/>
    <col min="7955" max="7955" width="7.33203125" style="28" customWidth="1"/>
    <col min="7956" max="7958" width="20.6640625" style="28" customWidth="1"/>
    <col min="7959" max="8195" width="11.44140625" style="28"/>
    <col min="8196" max="8198" width="20.6640625" style="28" customWidth="1"/>
    <col min="8199" max="8199" width="7.33203125" style="28" customWidth="1"/>
    <col min="8200" max="8200" width="2.6640625" style="28" customWidth="1"/>
    <col min="8201" max="8201" width="7.33203125" style="28" customWidth="1"/>
    <col min="8202" max="8204" width="20.6640625" style="28" customWidth="1"/>
    <col min="8205" max="8205" width="2.5546875" style="28" customWidth="1"/>
    <col min="8206" max="8208" width="20.6640625" style="28" customWidth="1"/>
    <col min="8209" max="8209" width="7.33203125" style="28" customWidth="1"/>
    <col min="8210" max="8210" width="2.6640625" style="28" customWidth="1"/>
    <col min="8211" max="8211" width="7.33203125" style="28" customWidth="1"/>
    <col min="8212" max="8214" width="20.6640625" style="28" customWidth="1"/>
    <col min="8215" max="8451" width="11.44140625" style="28"/>
    <col min="8452" max="8454" width="20.6640625" style="28" customWidth="1"/>
    <col min="8455" max="8455" width="7.33203125" style="28" customWidth="1"/>
    <col min="8456" max="8456" width="2.6640625" style="28" customWidth="1"/>
    <col min="8457" max="8457" width="7.33203125" style="28" customWidth="1"/>
    <col min="8458" max="8460" width="20.6640625" style="28" customWidth="1"/>
    <col min="8461" max="8461" width="2.5546875" style="28" customWidth="1"/>
    <col min="8462" max="8464" width="20.6640625" style="28" customWidth="1"/>
    <col min="8465" max="8465" width="7.33203125" style="28" customWidth="1"/>
    <col min="8466" max="8466" width="2.6640625" style="28" customWidth="1"/>
    <col min="8467" max="8467" width="7.33203125" style="28" customWidth="1"/>
    <col min="8468" max="8470" width="20.6640625" style="28" customWidth="1"/>
    <col min="8471" max="8707" width="11.44140625" style="28"/>
    <col min="8708" max="8710" width="20.6640625" style="28" customWidth="1"/>
    <col min="8711" max="8711" width="7.33203125" style="28" customWidth="1"/>
    <col min="8712" max="8712" width="2.6640625" style="28" customWidth="1"/>
    <col min="8713" max="8713" width="7.33203125" style="28" customWidth="1"/>
    <col min="8714" max="8716" width="20.6640625" style="28" customWidth="1"/>
    <col min="8717" max="8717" width="2.5546875" style="28" customWidth="1"/>
    <col min="8718" max="8720" width="20.6640625" style="28" customWidth="1"/>
    <col min="8721" max="8721" width="7.33203125" style="28" customWidth="1"/>
    <col min="8722" max="8722" width="2.6640625" style="28" customWidth="1"/>
    <col min="8723" max="8723" width="7.33203125" style="28" customWidth="1"/>
    <col min="8724" max="8726" width="20.6640625" style="28" customWidth="1"/>
    <col min="8727" max="8963" width="11.44140625" style="28"/>
    <col min="8964" max="8966" width="20.6640625" style="28" customWidth="1"/>
    <col min="8967" max="8967" width="7.33203125" style="28" customWidth="1"/>
    <col min="8968" max="8968" width="2.6640625" style="28" customWidth="1"/>
    <col min="8969" max="8969" width="7.33203125" style="28" customWidth="1"/>
    <col min="8970" max="8972" width="20.6640625" style="28" customWidth="1"/>
    <col min="8973" max="8973" width="2.5546875" style="28" customWidth="1"/>
    <col min="8974" max="8976" width="20.6640625" style="28" customWidth="1"/>
    <col min="8977" max="8977" width="7.33203125" style="28" customWidth="1"/>
    <col min="8978" max="8978" width="2.6640625" style="28" customWidth="1"/>
    <col min="8979" max="8979" width="7.33203125" style="28" customWidth="1"/>
    <col min="8980" max="8982" width="20.6640625" style="28" customWidth="1"/>
    <col min="8983" max="9219" width="11.44140625" style="28"/>
    <col min="9220" max="9222" width="20.6640625" style="28" customWidth="1"/>
    <col min="9223" max="9223" width="7.33203125" style="28" customWidth="1"/>
    <col min="9224" max="9224" width="2.6640625" style="28" customWidth="1"/>
    <col min="9225" max="9225" width="7.33203125" style="28" customWidth="1"/>
    <col min="9226" max="9228" width="20.6640625" style="28" customWidth="1"/>
    <col min="9229" max="9229" width="2.5546875" style="28" customWidth="1"/>
    <col min="9230" max="9232" width="20.6640625" style="28" customWidth="1"/>
    <col min="9233" max="9233" width="7.33203125" style="28" customWidth="1"/>
    <col min="9234" max="9234" width="2.6640625" style="28" customWidth="1"/>
    <col min="9235" max="9235" width="7.33203125" style="28" customWidth="1"/>
    <col min="9236" max="9238" width="20.6640625" style="28" customWidth="1"/>
    <col min="9239" max="9475" width="11.44140625" style="28"/>
    <col min="9476" max="9478" width="20.6640625" style="28" customWidth="1"/>
    <col min="9479" max="9479" width="7.33203125" style="28" customWidth="1"/>
    <col min="9480" max="9480" width="2.6640625" style="28" customWidth="1"/>
    <col min="9481" max="9481" width="7.33203125" style="28" customWidth="1"/>
    <col min="9482" max="9484" width="20.6640625" style="28" customWidth="1"/>
    <col min="9485" max="9485" width="2.5546875" style="28" customWidth="1"/>
    <col min="9486" max="9488" width="20.6640625" style="28" customWidth="1"/>
    <col min="9489" max="9489" width="7.33203125" style="28" customWidth="1"/>
    <col min="9490" max="9490" width="2.6640625" style="28" customWidth="1"/>
    <col min="9491" max="9491" width="7.33203125" style="28" customWidth="1"/>
    <col min="9492" max="9494" width="20.6640625" style="28" customWidth="1"/>
    <col min="9495" max="9731" width="11.44140625" style="28"/>
    <col min="9732" max="9734" width="20.6640625" style="28" customWidth="1"/>
    <col min="9735" max="9735" width="7.33203125" style="28" customWidth="1"/>
    <col min="9736" max="9736" width="2.6640625" style="28" customWidth="1"/>
    <col min="9737" max="9737" width="7.33203125" style="28" customWidth="1"/>
    <col min="9738" max="9740" width="20.6640625" style="28" customWidth="1"/>
    <col min="9741" max="9741" width="2.5546875" style="28" customWidth="1"/>
    <col min="9742" max="9744" width="20.6640625" style="28" customWidth="1"/>
    <col min="9745" max="9745" width="7.33203125" style="28" customWidth="1"/>
    <col min="9746" max="9746" width="2.6640625" style="28" customWidth="1"/>
    <col min="9747" max="9747" width="7.33203125" style="28" customWidth="1"/>
    <col min="9748" max="9750" width="20.6640625" style="28" customWidth="1"/>
    <col min="9751" max="9987" width="11.44140625" style="28"/>
    <col min="9988" max="9990" width="20.6640625" style="28" customWidth="1"/>
    <col min="9991" max="9991" width="7.33203125" style="28" customWidth="1"/>
    <col min="9992" max="9992" width="2.6640625" style="28" customWidth="1"/>
    <col min="9993" max="9993" width="7.33203125" style="28" customWidth="1"/>
    <col min="9994" max="9996" width="20.6640625" style="28" customWidth="1"/>
    <col min="9997" max="9997" width="2.5546875" style="28" customWidth="1"/>
    <col min="9998" max="10000" width="20.6640625" style="28" customWidth="1"/>
    <col min="10001" max="10001" width="7.33203125" style="28" customWidth="1"/>
    <col min="10002" max="10002" width="2.6640625" style="28" customWidth="1"/>
    <col min="10003" max="10003" width="7.33203125" style="28" customWidth="1"/>
    <col min="10004" max="10006" width="20.6640625" style="28" customWidth="1"/>
    <col min="10007" max="10243" width="11.44140625" style="28"/>
    <col min="10244" max="10246" width="20.6640625" style="28" customWidth="1"/>
    <col min="10247" max="10247" width="7.33203125" style="28" customWidth="1"/>
    <col min="10248" max="10248" width="2.6640625" style="28" customWidth="1"/>
    <col min="10249" max="10249" width="7.33203125" style="28" customWidth="1"/>
    <col min="10250" max="10252" width="20.6640625" style="28" customWidth="1"/>
    <col min="10253" max="10253" width="2.5546875" style="28" customWidth="1"/>
    <col min="10254" max="10256" width="20.6640625" style="28" customWidth="1"/>
    <col min="10257" max="10257" width="7.33203125" style="28" customWidth="1"/>
    <col min="10258" max="10258" width="2.6640625" style="28" customWidth="1"/>
    <col min="10259" max="10259" width="7.33203125" style="28" customWidth="1"/>
    <col min="10260" max="10262" width="20.6640625" style="28" customWidth="1"/>
    <col min="10263" max="10499" width="11.44140625" style="28"/>
    <col min="10500" max="10502" width="20.6640625" style="28" customWidth="1"/>
    <col min="10503" max="10503" width="7.33203125" style="28" customWidth="1"/>
    <col min="10504" max="10504" width="2.6640625" style="28" customWidth="1"/>
    <col min="10505" max="10505" width="7.33203125" style="28" customWidth="1"/>
    <col min="10506" max="10508" width="20.6640625" style="28" customWidth="1"/>
    <col min="10509" max="10509" width="2.5546875" style="28" customWidth="1"/>
    <col min="10510" max="10512" width="20.6640625" style="28" customWidth="1"/>
    <col min="10513" max="10513" width="7.33203125" style="28" customWidth="1"/>
    <col min="10514" max="10514" width="2.6640625" style="28" customWidth="1"/>
    <col min="10515" max="10515" width="7.33203125" style="28" customWidth="1"/>
    <col min="10516" max="10518" width="20.6640625" style="28" customWidth="1"/>
    <col min="10519" max="10755" width="11.44140625" style="28"/>
    <col min="10756" max="10758" width="20.6640625" style="28" customWidth="1"/>
    <col min="10759" max="10759" width="7.33203125" style="28" customWidth="1"/>
    <col min="10760" max="10760" width="2.6640625" style="28" customWidth="1"/>
    <col min="10761" max="10761" width="7.33203125" style="28" customWidth="1"/>
    <col min="10762" max="10764" width="20.6640625" style="28" customWidth="1"/>
    <col min="10765" max="10765" width="2.5546875" style="28" customWidth="1"/>
    <col min="10766" max="10768" width="20.6640625" style="28" customWidth="1"/>
    <col min="10769" max="10769" width="7.33203125" style="28" customWidth="1"/>
    <col min="10770" max="10770" width="2.6640625" style="28" customWidth="1"/>
    <col min="10771" max="10771" width="7.33203125" style="28" customWidth="1"/>
    <col min="10772" max="10774" width="20.6640625" style="28" customWidth="1"/>
    <col min="10775" max="11011" width="11.44140625" style="28"/>
    <col min="11012" max="11014" width="20.6640625" style="28" customWidth="1"/>
    <col min="11015" max="11015" width="7.33203125" style="28" customWidth="1"/>
    <col min="11016" max="11016" width="2.6640625" style="28" customWidth="1"/>
    <col min="11017" max="11017" width="7.33203125" style="28" customWidth="1"/>
    <col min="11018" max="11020" width="20.6640625" style="28" customWidth="1"/>
    <col min="11021" max="11021" width="2.5546875" style="28" customWidth="1"/>
    <col min="11022" max="11024" width="20.6640625" style="28" customWidth="1"/>
    <col min="11025" max="11025" width="7.33203125" style="28" customWidth="1"/>
    <col min="11026" max="11026" width="2.6640625" style="28" customWidth="1"/>
    <col min="11027" max="11027" width="7.33203125" style="28" customWidth="1"/>
    <col min="11028" max="11030" width="20.6640625" style="28" customWidth="1"/>
    <col min="11031" max="11267" width="11.44140625" style="28"/>
    <col min="11268" max="11270" width="20.6640625" style="28" customWidth="1"/>
    <col min="11271" max="11271" width="7.33203125" style="28" customWidth="1"/>
    <col min="11272" max="11272" width="2.6640625" style="28" customWidth="1"/>
    <col min="11273" max="11273" width="7.33203125" style="28" customWidth="1"/>
    <col min="11274" max="11276" width="20.6640625" style="28" customWidth="1"/>
    <col min="11277" max="11277" width="2.5546875" style="28" customWidth="1"/>
    <col min="11278" max="11280" width="20.6640625" style="28" customWidth="1"/>
    <col min="11281" max="11281" width="7.33203125" style="28" customWidth="1"/>
    <col min="11282" max="11282" width="2.6640625" style="28" customWidth="1"/>
    <col min="11283" max="11283" width="7.33203125" style="28" customWidth="1"/>
    <col min="11284" max="11286" width="20.6640625" style="28" customWidth="1"/>
    <col min="11287" max="11523" width="11.44140625" style="28"/>
    <col min="11524" max="11526" width="20.6640625" style="28" customWidth="1"/>
    <col min="11527" max="11527" width="7.33203125" style="28" customWidth="1"/>
    <col min="11528" max="11528" width="2.6640625" style="28" customWidth="1"/>
    <col min="11529" max="11529" width="7.33203125" style="28" customWidth="1"/>
    <col min="11530" max="11532" width="20.6640625" style="28" customWidth="1"/>
    <col min="11533" max="11533" width="2.5546875" style="28" customWidth="1"/>
    <col min="11534" max="11536" width="20.6640625" style="28" customWidth="1"/>
    <col min="11537" max="11537" width="7.33203125" style="28" customWidth="1"/>
    <col min="11538" max="11538" width="2.6640625" style="28" customWidth="1"/>
    <col min="11539" max="11539" width="7.33203125" style="28" customWidth="1"/>
    <col min="11540" max="11542" width="20.6640625" style="28" customWidth="1"/>
    <col min="11543" max="11779" width="11.44140625" style="28"/>
    <col min="11780" max="11782" width="20.6640625" style="28" customWidth="1"/>
    <col min="11783" max="11783" width="7.33203125" style="28" customWidth="1"/>
    <col min="11784" max="11784" width="2.6640625" style="28" customWidth="1"/>
    <col min="11785" max="11785" width="7.33203125" style="28" customWidth="1"/>
    <col min="11786" max="11788" width="20.6640625" style="28" customWidth="1"/>
    <col min="11789" max="11789" width="2.5546875" style="28" customWidth="1"/>
    <col min="11790" max="11792" width="20.6640625" style="28" customWidth="1"/>
    <col min="11793" max="11793" width="7.33203125" style="28" customWidth="1"/>
    <col min="11794" max="11794" width="2.6640625" style="28" customWidth="1"/>
    <col min="11795" max="11795" width="7.33203125" style="28" customWidth="1"/>
    <col min="11796" max="11798" width="20.6640625" style="28" customWidth="1"/>
    <col min="11799" max="12035" width="11.44140625" style="28"/>
    <col min="12036" max="12038" width="20.6640625" style="28" customWidth="1"/>
    <col min="12039" max="12039" width="7.33203125" style="28" customWidth="1"/>
    <col min="12040" max="12040" width="2.6640625" style="28" customWidth="1"/>
    <col min="12041" max="12041" width="7.33203125" style="28" customWidth="1"/>
    <col min="12042" max="12044" width="20.6640625" style="28" customWidth="1"/>
    <col min="12045" max="12045" width="2.5546875" style="28" customWidth="1"/>
    <col min="12046" max="12048" width="20.6640625" style="28" customWidth="1"/>
    <col min="12049" max="12049" width="7.33203125" style="28" customWidth="1"/>
    <col min="12050" max="12050" width="2.6640625" style="28" customWidth="1"/>
    <col min="12051" max="12051" width="7.33203125" style="28" customWidth="1"/>
    <col min="12052" max="12054" width="20.6640625" style="28" customWidth="1"/>
    <col min="12055" max="12291" width="11.44140625" style="28"/>
    <col min="12292" max="12294" width="20.6640625" style="28" customWidth="1"/>
    <col min="12295" max="12295" width="7.33203125" style="28" customWidth="1"/>
    <col min="12296" max="12296" width="2.6640625" style="28" customWidth="1"/>
    <col min="12297" max="12297" width="7.33203125" style="28" customWidth="1"/>
    <col min="12298" max="12300" width="20.6640625" style="28" customWidth="1"/>
    <col min="12301" max="12301" width="2.5546875" style="28" customWidth="1"/>
    <col min="12302" max="12304" width="20.6640625" style="28" customWidth="1"/>
    <col min="12305" max="12305" width="7.33203125" style="28" customWidth="1"/>
    <col min="12306" max="12306" width="2.6640625" style="28" customWidth="1"/>
    <col min="12307" max="12307" width="7.33203125" style="28" customWidth="1"/>
    <col min="12308" max="12310" width="20.6640625" style="28" customWidth="1"/>
    <col min="12311" max="12547" width="11.44140625" style="28"/>
    <col min="12548" max="12550" width="20.6640625" style="28" customWidth="1"/>
    <col min="12551" max="12551" width="7.33203125" style="28" customWidth="1"/>
    <col min="12552" max="12552" width="2.6640625" style="28" customWidth="1"/>
    <col min="12553" max="12553" width="7.33203125" style="28" customWidth="1"/>
    <col min="12554" max="12556" width="20.6640625" style="28" customWidth="1"/>
    <col min="12557" max="12557" width="2.5546875" style="28" customWidth="1"/>
    <col min="12558" max="12560" width="20.6640625" style="28" customWidth="1"/>
    <col min="12561" max="12561" width="7.33203125" style="28" customWidth="1"/>
    <col min="12562" max="12562" width="2.6640625" style="28" customWidth="1"/>
    <col min="12563" max="12563" width="7.33203125" style="28" customWidth="1"/>
    <col min="12564" max="12566" width="20.6640625" style="28" customWidth="1"/>
    <col min="12567" max="12803" width="11.44140625" style="28"/>
    <col min="12804" max="12806" width="20.6640625" style="28" customWidth="1"/>
    <col min="12807" max="12807" width="7.33203125" style="28" customWidth="1"/>
    <col min="12808" max="12808" width="2.6640625" style="28" customWidth="1"/>
    <col min="12809" max="12809" width="7.33203125" style="28" customWidth="1"/>
    <col min="12810" max="12812" width="20.6640625" style="28" customWidth="1"/>
    <col min="12813" max="12813" width="2.5546875" style="28" customWidth="1"/>
    <col min="12814" max="12816" width="20.6640625" style="28" customWidth="1"/>
    <col min="12817" max="12817" width="7.33203125" style="28" customWidth="1"/>
    <col min="12818" max="12818" width="2.6640625" style="28" customWidth="1"/>
    <col min="12819" max="12819" width="7.33203125" style="28" customWidth="1"/>
    <col min="12820" max="12822" width="20.6640625" style="28" customWidth="1"/>
    <col min="12823" max="13059" width="11.44140625" style="28"/>
    <col min="13060" max="13062" width="20.6640625" style="28" customWidth="1"/>
    <col min="13063" max="13063" width="7.33203125" style="28" customWidth="1"/>
    <col min="13064" max="13064" width="2.6640625" style="28" customWidth="1"/>
    <col min="13065" max="13065" width="7.33203125" style="28" customWidth="1"/>
    <col min="13066" max="13068" width="20.6640625" style="28" customWidth="1"/>
    <col min="13069" max="13069" width="2.5546875" style="28" customWidth="1"/>
    <col min="13070" max="13072" width="20.6640625" style="28" customWidth="1"/>
    <col min="13073" max="13073" width="7.33203125" style="28" customWidth="1"/>
    <col min="13074" max="13074" width="2.6640625" style="28" customWidth="1"/>
    <col min="13075" max="13075" width="7.33203125" style="28" customWidth="1"/>
    <col min="13076" max="13078" width="20.6640625" style="28" customWidth="1"/>
    <col min="13079" max="13315" width="11.44140625" style="28"/>
    <col min="13316" max="13318" width="20.6640625" style="28" customWidth="1"/>
    <col min="13319" max="13319" width="7.33203125" style="28" customWidth="1"/>
    <col min="13320" max="13320" width="2.6640625" style="28" customWidth="1"/>
    <col min="13321" max="13321" width="7.33203125" style="28" customWidth="1"/>
    <col min="13322" max="13324" width="20.6640625" style="28" customWidth="1"/>
    <col min="13325" max="13325" width="2.5546875" style="28" customWidth="1"/>
    <col min="13326" max="13328" width="20.6640625" style="28" customWidth="1"/>
    <col min="13329" max="13329" width="7.33203125" style="28" customWidth="1"/>
    <col min="13330" max="13330" width="2.6640625" style="28" customWidth="1"/>
    <col min="13331" max="13331" width="7.33203125" style="28" customWidth="1"/>
    <col min="13332" max="13334" width="20.6640625" style="28" customWidth="1"/>
    <col min="13335" max="13571" width="11.44140625" style="28"/>
    <col min="13572" max="13574" width="20.6640625" style="28" customWidth="1"/>
    <col min="13575" max="13575" width="7.33203125" style="28" customWidth="1"/>
    <col min="13576" max="13576" width="2.6640625" style="28" customWidth="1"/>
    <col min="13577" max="13577" width="7.33203125" style="28" customWidth="1"/>
    <col min="13578" max="13580" width="20.6640625" style="28" customWidth="1"/>
    <col min="13581" max="13581" width="2.5546875" style="28" customWidth="1"/>
    <col min="13582" max="13584" width="20.6640625" style="28" customWidth="1"/>
    <col min="13585" max="13585" width="7.33203125" style="28" customWidth="1"/>
    <col min="13586" max="13586" width="2.6640625" style="28" customWidth="1"/>
    <col min="13587" max="13587" width="7.33203125" style="28" customWidth="1"/>
    <col min="13588" max="13590" width="20.6640625" style="28" customWidth="1"/>
    <col min="13591" max="13827" width="11.44140625" style="28"/>
    <col min="13828" max="13830" width="20.6640625" style="28" customWidth="1"/>
    <col min="13831" max="13831" width="7.33203125" style="28" customWidth="1"/>
    <col min="13832" max="13832" width="2.6640625" style="28" customWidth="1"/>
    <col min="13833" max="13833" width="7.33203125" style="28" customWidth="1"/>
    <col min="13834" max="13836" width="20.6640625" style="28" customWidth="1"/>
    <col min="13837" max="13837" width="2.5546875" style="28" customWidth="1"/>
    <col min="13838" max="13840" width="20.6640625" style="28" customWidth="1"/>
    <col min="13841" max="13841" width="7.33203125" style="28" customWidth="1"/>
    <col min="13842" max="13842" width="2.6640625" style="28" customWidth="1"/>
    <col min="13843" max="13843" width="7.33203125" style="28" customWidth="1"/>
    <col min="13844" max="13846" width="20.6640625" style="28" customWidth="1"/>
    <col min="13847" max="14083" width="11.44140625" style="28"/>
    <col min="14084" max="14086" width="20.6640625" style="28" customWidth="1"/>
    <col min="14087" max="14087" width="7.33203125" style="28" customWidth="1"/>
    <col min="14088" max="14088" width="2.6640625" style="28" customWidth="1"/>
    <col min="14089" max="14089" width="7.33203125" style="28" customWidth="1"/>
    <col min="14090" max="14092" width="20.6640625" style="28" customWidth="1"/>
    <col min="14093" max="14093" width="2.5546875" style="28" customWidth="1"/>
    <col min="14094" max="14096" width="20.6640625" style="28" customWidth="1"/>
    <col min="14097" max="14097" width="7.33203125" style="28" customWidth="1"/>
    <col min="14098" max="14098" width="2.6640625" style="28" customWidth="1"/>
    <col min="14099" max="14099" width="7.33203125" style="28" customWidth="1"/>
    <col min="14100" max="14102" width="20.6640625" style="28" customWidth="1"/>
    <col min="14103" max="14339" width="11.44140625" style="28"/>
    <col min="14340" max="14342" width="20.6640625" style="28" customWidth="1"/>
    <col min="14343" max="14343" width="7.33203125" style="28" customWidth="1"/>
    <col min="14344" max="14344" width="2.6640625" style="28" customWidth="1"/>
    <col min="14345" max="14345" width="7.33203125" style="28" customWidth="1"/>
    <col min="14346" max="14348" width="20.6640625" style="28" customWidth="1"/>
    <col min="14349" max="14349" width="2.5546875" style="28" customWidth="1"/>
    <col min="14350" max="14352" width="20.6640625" style="28" customWidth="1"/>
    <col min="14353" max="14353" width="7.33203125" style="28" customWidth="1"/>
    <col min="14354" max="14354" width="2.6640625" style="28" customWidth="1"/>
    <col min="14355" max="14355" width="7.33203125" style="28" customWidth="1"/>
    <col min="14356" max="14358" width="20.6640625" style="28" customWidth="1"/>
    <col min="14359" max="14595" width="11.44140625" style="28"/>
    <col min="14596" max="14598" width="20.6640625" style="28" customWidth="1"/>
    <col min="14599" max="14599" width="7.33203125" style="28" customWidth="1"/>
    <col min="14600" max="14600" width="2.6640625" style="28" customWidth="1"/>
    <col min="14601" max="14601" width="7.33203125" style="28" customWidth="1"/>
    <col min="14602" max="14604" width="20.6640625" style="28" customWidth="1"/>
    <col min="14605" max="14605" width="2.5546875" style="28" customWidth="1"/>
    <col min="14606" max="14608" width="20.6640625" style="28" customWidth="1"/>
    <col min="14609" max="14609" width="7.33203125" style="28" customWidth="1"/>
    <col min="14610" max="14610" width="2.6640625" style="28" customWidth="1"/>
    <col min="14611" max="14611" width="7.33203125" style="28" customWidth="1"/>
    <col min="14612" max="14614" width="20.6640625" style="28" customWidth="1"/>
    <col min="14615" max="14851" width="11.44140625" style="28"/>
    <col min="14852" max="14854" width="20.6640625" style="28" customWidth="1"/>
    <col min="14855" max="14855" width="7.33203125" style="28" customWidth="1"/>
    <col min="14856" max="14856" width="2.6640625" style="28" customWidth="1"/>
    <col min="14857" max="14857" width="7.33203125" style="28" customWidth="1"/>
    <col min="14858" max="14860" width="20.6640625" style="28" customWidth="1"/>
    <col min="14861" max="14861" width="2.5546875" style="28" customWidth="1"/>
    <col min="14862" max="14864" width="20.6640625" style="28" customWidth="1"/>
    <col min="14865" max="14865" width="7.33203125" style="28" customWidth="1"/>
    <col min="14866" max="14866" width="2.6640625" style="28" customWidth="1"/>
    <col min="14867" max="14867" width="7.33203125" style="28" customWidth="1"/>
    <col min="14868" max="14870" width="20.6640625" style="28" customWidth="1"/>
    <col min="14871" max="15107" width="11.44140625" style="28"/>
    <col min="15108" max="15110" width="20.6640625" style="28" customWidth="1"/>
    <col min="15111" max="15111" width="7.33203125" style="28" customWidth="1"/>
    <col min="15112" max="15112" width="2.6640625" style="28" customWidth="1"/>
    <col min="15113" max="15113" width="7.33203125" style="28" customWidth="1"/>
    <col min="15114" max="15116" width="20.6640625" style="28" customWidth="1"/>
    <col min="15117" max="15117" width="2.5546875" style="28" customWidth="1"/>
    <col min="15118" max="15120" width="20.6640625" style="28" customWidth="1"/>
    <col min="15121" max="15121" width="7.33203125" style="28" customWidth="1"/>
    <col min="15122" max="15122" width="2.6640625" style="28" customWidth="1"/>
    <col min="15123" max="15123" width="7.33203125" style="28" customWidth="1"/>
    <col min="15124" max="15126" width="20.6640625" style="28" customWidth="1"/>
    <col min="15127" max="15363" width="11.44140625" style="28"/>
    <col min="15364" max="15366" width="20.6640625" style="28" customWidth="1"/>
    <col min="15367" max="15367" width="7.33203125" style="28" customWidth="1"/>
    <col min="15368" max="15368" width="2.6640625" style="28" customWidth="1"/>
    <col min="15369" max="15369" width="7.33203125" style="28" customWidth="1"/>
    <col min="15370" max="15372" width="20.6640625" style="28" customWidth="1"/>
    <col min="15373" max="15373" width="2.5546875" style="28" customWidth="1"/>
    <col min="15374" max="15376" width="20.6640625" style="28" customWidth="1"/>
    <col min="15377" max="15377" width="7.33203125" style="28" customWidth="1"/>
    <col min="15378" max="15378" width="2.6640625" style="28" customWidth="1"/>
    <col min="15379" max="15379" width="7.33203125" style="28" customWidth="1"/>
    <col min="15380" max="15382" width="20.6640625" style="28" customWidth="1"/>
    <col min="15383" max="15619" width="11.44140625" style="28"/>
    <col min="15620" max="15622" width="20.6640625" style="28" customWidth="1"/>
    <col min="15623" max="15623" width="7.33203125" style="28" customWidth="1"/>
    <col min="15624" max="15624" width="2.6640625" style="28" customWidth="1"/>
    <col min="15625" max="15625" width="7.33203125" style="28" customWidth="1"/>
    <col min="15626" max="15628" width="20.6640625" style="28" customWidth="1"/>
    <col min="15629" max="15629" width="2.5546875" style="28" customWidth="1"/>
    <col min="15630" max="15632" width="20.6640625" style="28" customWidth="1"/>
    <col min="15633" max="15633" width="7.33203125" style="28" customWidth="1"/>
    <col min="15634" max="15634" width="2.6640625" style="28" customWidth="1"/>
    <col min="15635" max="15635" width="7.33203125" style="28" customWidth="1"/>
    <col min="15636" max="15638" width="20.6640625" style="28" customWidth="1"/>
    <col min="15639" max="15875" width="11.44140625" style="28"/>
    <col min="15876" max="15878" width="20.6640625" style="28" customWidth="1"/>
    <col min="15879" max="15879" width="7.33203125" style="28" customWidth="1"/>
    <col min="15880" max="15880" width="2.6640625" style="28" customWidth="1"/>
    <col min="15881" max="15881" width="7.33203125" style="28" customWidth="1"/>
    <col min="15882" max="15884" width="20.6640625" style="28" customWidth="1"/>
    <col min="15885" max="15885" width="2.5546875" style="28" customWidth="1"/>
    <col min="15886" max="15888" width="20.6640625" style="28" customWidth="1"/>
    <col min="15889" max="15889" width="7.33203125" style="28" customWidth="1"/>
    <col min="15890" max="15890" width="2.6640625" style="28" customWidth="1"/>
    <col min="15891" max="15891" width="7.33203125" style="28" customWidth="1"/>
    <col min="15892" max="15894" width="20.6640625" style="28" customWidth="1"/>
    <col min="15895" max="16131" width="11.44140625" style="28"/>
    <col min="16132" max="16134" width="20.6640625" style="28" customWidth="1"/>
    <col min="16135" max="16135" width="7.33203125" style="28" customWidth="1"/>
    <col min="16136" max="16136" width="2.6640625" style="28" customWidth="1"/>
    <col min="16137" max="16137" width="7.33203125" style="28" customWidth="1"/>
    <col min="16138" max="16140" width="20.6640625" style="28" customWidth="1"/>
    <col min="16141" max="16141" width="2.5546875" style="28" customWidth="1"/>
    <col min="16142" max="16144" width="20.6640625" style="28" customWidth="1"/>
    <col min="16145" max="16145" width="7.33203125" style="28" customWidth="1"/>
    <col min="16146" max="16146" width="2.6640625" style="28" customWidth="1"/>
    <col min="16147" max="16147" width="7.33203125" style="28" customWidth="1"/>
    <col min="16148" max="16150" width="20.6640625" style="28" customWidth="1"/>
    <col min="16151" max="16384" width="11.44140625" style="28"/>
  </cols>
  <sheetData>
    <row r="1" spans="1:27" ht="24.9" customHeight="1" thickTop="1" thickBot="1">
      <c r="A1" s="191" t="s">
        <v>18</v>
      </c>
      <c r="B1" s="192"/>
      <c r="C1" s="192"/>
      <c r="D1" s="192"/>
      <c r="E1" s="192"/>
      <c r="F1" s="192"/>
      <c r="G1" s="192"/>
      <c r="H1" s="192"/>
      <c r="I1" s="192"/>
      <c r="J1" s="192"/>
      <c r="K1" s="192"/>
      <c r="L1" s="192"/>
      <c r="M1" s="192"/>
      <c r="N1" s="192"/>
      <c r="O1" s="192"/>
      <c r="P1" s="192"/>
      <c r="Q1" s="192"/>
      <c r="R1" s="192"/>
      <c r="S1" s="192"/>
      <c r="T1" s="192"/>
      <c r="U1" s="192"/>
      <c r="V1" s="192"/>
      <c r="W1" s="193"/>
      <c r="AA1" s="147">
        <v>30072022</v>
      </c>
    </row>
    <row r="2" spans="1:27" ht="30" customHeight="1" thickTop="1" thickBot="1">
      <c r="A2" s="190" t="s">
        <v>19</v>
      </c>
      <c r="B2" s="188"/>
      <c r="C2" s="188"/>
      <c r="D2" s="189"/>
      <c r="E2" s="96" t="s">
        <v>20</v>
      </c>
      <c r="F2" s="29"/>
      <c r="G2" s="97" t="s">
        <v>21</v>
      </c>
      <c r="H2" s="187" t="s">
        <v>19</v>
      </c>
      <c r="I2" s="188"/>
      <c r="J2" s="188"/>
      <c r="K2" s="189"/>
      <c r="L2" s="34"/>
      <c r="M2" s="190" t="s">
        <v>19</v>
      </c>
      <c r="N2" s="188"/>
      <c r="O2" s="188"/>
      <c r="P2" s="189"/>
      <c r="Q2" s="96" t="s">
        <v>20</v>
      </c>
      <c r="R2" s="29"/>
      <c r="S2" s="97" t="s">
        <v>21</v>
      </c>
      <c r="T2" s="187" t="s">
        <v>19</v>
      </c>
      <c r="U2" s="188"/>
      <c r="V2" s="188"/>
      <c r="W2" s="189"/>
    </row>
    <row r="3" spans="1:27" ht="30" customHeight="1" thickTop="1" thickBot="1">
      <c r="A3" s="95" t="str">
        <f>Liste!BA7</f>
        <v/>
      </c>
      <c r="B3" s="30" t="str">
        <f>IFERROR(VLOOKUP($A3,Liste!$AA$7:$AD$70,COLUMN(),0),"")</f>
        <v/>
      </c>
      <c r="C3" s="30" t="str">
        <f>IFERROR(VLOOKUP($A3,Liste!$AA$7:$AD$70,COLUMN(),0),"")</f>
        <v/>
      </c>
      <c r="D3" s="30" t="str">
        <f>IFERROR(VLOOKUP($A3,Liste!$AA$7:$AD$70,COLUMN(),0),"")</f>
        <v/>
      </c>
      <c r="E3" s="103"/>
      <c r="F3" s="91"/>
      <c r="G3" s="103"/>
      <c r="H3" s="30" t="str">
        <f>IFERROR(VLOOKUP($K3,Liste!$AA$7:$AD$70,COLUMN()-6,0),"")</f>
        <v/>
      </c>
      <c r="I3" s="30" t="str">
        <f>IFERROR(VLOOKUP($K3,Liste!$AA$7:$AD$70,COLUMN()-6,0),"")</f>
        <v/>
      </c>
      <c r="J3" s="30" t="str">
        <f>IFERROR(VLOOKUP($K3,Liste!$AA$7:$AD$70,COLUMN()-6,0),"")</f>
        <v/>
      </c>
      <c r="K3" s="95" t="str">
        <f>Liste!BC7</f>
        <v/>
      </c>
      <c r="L3" s="34"/>
      <c r="M3" s="95" t="str">
        <f>Liste!BA23</f>
        <v/>
      </c>
      <c r="N3" s="30" t="str">
        <f>IFERROR(VLOOKUP($M3,Liste!$AA$7:$AD$70,COLUMN()-12,0),"")</f>
        <v/>
      </c>
      <c r="O3" s="30" t="str">
        <f>IFERROR(VLOOKUP($M3,Liste!$AA$7:$AD$70,COLUMN()-12,0),"")</f>
        <v/>
      </c>
      <c r="P3" s="30" t="str">
        <f>IFERROR(VLOOKUP($M3,Liste!$AA$7:$AD$70,COLUMN()-12,0),"")</f>
        <v/>
      </c>
      <c r="Q3" s="103"/>
      <c r="R3" s="91"/>
      <c r="S3" s="103"/>
      <c r="T3" s="30" t="str">
        <f>IFERROR(VLOOKUP($W3,Liste!$AA$7:$AD$70,COLUMN()-18,0),"")</f>
        <v/>
      </c>
      <c r="U3" s="30" t="str">
        <f>IFERROR(VLOOKUP($W3,Liste!$AA$7:$AD$70,COLUMN()-18,0),"")</f>
        <v/>
      </c>
      <c r="V3" s="30" t="str">
        <f>IFERROR(VLOOKUP($W3,Liste!$AA$7:$AD$70,COLUMN()-18,0),"")</f>
        <v/>
      </c>
      <c r="W3" s="95" t="str">
        <f>Liste!BC23</f>
        <v/>
      </c>
    </row>
    <row r="4" spans="1:27" ht="30" customHeight="1" thickTop="1" thickBot="1">
      <c r="A4" s="95" t="str">
        <f>Liste!BA8</f>
        <v/>
      </c>
      <c r="B4" s="99" t="str">
        <f>IFERROR(VLOOKUP($A4,Liste!$AA$7:$AD$70,COLUMN(),0),"")</f>
        <v/>
      </c>
      <c r="C4" s="99" t="str">
        <f>IFERROR(VLOOKUP($A4,Liste!$AA$7:$AD$70,COLUMN(),0),"")</f>
        <v/>
      </c>
      <c r="D4" s="99" t="str">
        <f>IFERROR(VLOOKUP($A4,Liste!$AA$7:$AD$70,COLUMN(),0),"")</f>
        <v/>
      </c>
      <c r="E4" s="104"/>
      <c r="F4" s="91"/>
      <c r="G4" s="104"/>
      <c r="H4" s="99" t="str">
        <f>IFERROR(VLOOKUP($K4,Liste!$AA$7:$AD$70,COLUMN()-6,0),"")</f>
        <v/>
      </c>
      <c r="I4" s="99" t="str">
        <f>IFERROR(VLOOKUP($K4,Liste!$AA$7:$AD$70,COLUMN()-6,0),"")</f>
        <v/>
      </c>
      <c r="J4" s="99" t="str">
        <f>IFERROR(VLOOKUP($K4,Liste!$AA$7:$AD$70,COLUMN()-6,0),"")</f>
        <v/>
      </c>
      <c r="K4" s="95" t="str">
        <f>Liste!BC8</f>
        <v/>
      </c>
      <c r="L4" s="34"/>
      <c r="M4" s="95" t="str">
        <f>Liste!BA24</f>
        <v/>
      </c>
      <c r="N4" s="101" t="str">
        <f>IFERROR(VLOOKUP($M4,Liste!$AA$7:$AD$70,COLUMN()-12,0),"")</f>
        <v/>
      </c>
      <c r="O4" s="101" t="str">
        <f>IFERROR(VLOOKUP($M4,Liste!$AA$7:$AD$70,COLUMN()-12,0),"")</f>
        <v/>
      </c>
      <c r="P4" s="101" t="str">
        <f>IFERROR(VLOOKUP($M4,Liste!$AA$7:$AD$70,COLUMN()-12,0),"")</f>
        <v/>
      </c>
      <c r="Q4" s="106"/>
      <c r="R4" s="91"/>
      <c r="S4" s="106"/>
      <c r="T4" s="101" t="str">
        <f>IFERROR(VLOOKUP($W4,Liste!$AA$7:$AD$70,COLUMN()-18,0),"")</f>
        <v/>
      </c>
      <c r="U4" s="101" t="str">
        <f>IFERROR(VLOOKUP($W4,Liste!$AA$7:$AD$70,COLUMN()-18,0),"")</f>
        <v/>
      </c>
      <c r="V4" s="101" t="str">
        <f>IFERROR(VLOOKUP($W4,Liste!$AA$7:$AD$70,COLUMN()-18,0),"")</f>
        <v/>
      </c>
      <c r="W4" s="95" t="str">
        <f>Liste!BC24</f>
        <v/>
      </c>
    </row>
    <row r="5" spans="1:27" ht="30" customHeight="1" thickTop="1" thickBot="1">
      <c r="A5" s="95" t="str">
        <f>Liste!BA9</f>
        <v/>
      </c>
      <c r="B5" s="30" t="str">
        <f>IFERROR(VLOOKUP($A5,Liste!$AA$7:$AD$70,COLUMN(),0),"")</f>
        <v/>
      </c>
      <c r="C5" s="30" t="str">
        <f>IFERROR(VLOOKUP($A5,Liste!$AA$7:$AD$70,COLUMN(),0),"")</f>
        <v/>
      </c>
      <c r="D5" s="30" t="str">
        <f>IFERROR(VLOOKUP($A5,Liste!$AA$7:$AD$70,COLUMN(),0),"")</f>
        <v/>
      </c>
      <c r="E5" s="103"/>
      <c r="F5" s="91"/>
      <c r="G5" s="103"/>
      <c r="H5" s="30" t="str">
        <f>IFERROR(VLOOKUP($K5,Liste!$AA$7:$AD$70,COLUMN()-6,0),"")</f>
        <v/>
      </c>
      <c r="I5" s="30" t="str">
        <f>IFERROR(VLOOKUP($K5,Liste!$AA$7:$AD$70,COLUMN()-6,0),"")</f>
        <v/>
      </c>
      <c r="J5" s="30" t="str">
        <f>IFERROR(VLOOKUP($K5,Liste!$AA$7:$AD$70,COLUMN()-6,0),"")</f>
        <v/>
      </c>
      <c r="K5" s="95" t="str">
        <f>Liste!BC9</f>
        <v/>
      </c>
      <c r="L5" s="34"/>
      <c r="M5" s="95" t="str">
        <f>Liste!BA25</f>
        <v/>
      </c>
      <c r="N5" s="30" t="str">
        <f>IFERROR(VLOOKUP($M5,Liste!$AA$7:$AD$70,COLUMN()-12,0),"")</f>
        <v/>
      </c>
      <c r="O5" s="30" t="str">
        <f>IFERROR(VLOOKUP($M5,Liste!$AA$7:$AD$70,COLUMN()-12,0),"")</f>
        <v/>
      </c>
      <c r="P5" s="30" t="str">
        <f>IFERROR(VLOOKUP($M5,Liste!$AA$7:$AD$70,COLUMN()-12,0),"")</f>
        <v/>
      </c>
      <c r="Q5" s="103"/>
      <c r="R5" s="91"/>
      <c r="S5" s="103"/>
      <c r="T5" s="30" t="str">
        <f>IFERROR(VLOOKUP($W5,Liste!$AA$7:$AD$70,COLUMN()-18,0),"")</f>
        <v/>
      </c>
      <c r="U5" s="30" t="str">
        <f>IFERROR(VLOOKUP($W5,Liste!$AA$7:$AD$70,COLUMN()-18,0),"")</f>
        <v/>
      </c>
      <c r="V5" s="30" t="str">
        <f>IFERROR(VLOOKUP($W5,Liste!$AA$7:$AD$70,COLUMN()-18,0),"")</f>
        <v/>
      </c>
      <c r="W5" s="95" t="str">
        <f>Liste!BC25</f>
        <v/>
      </c>
    </row>
    <row r="6" spans="1:27" ht="30" customHeight="1" thickTop="1" thickBot="1">
      <c r="A6" s="95" t="str">
        <f>Liste!BA10</f>
        <v/>
      </c>
      <c r="B6" s="99" t="str">
        <f>IFERROR(VLOOKUP($A6,Liste!$AA$7:$AD$70,COLUMN(),0),"")</f>
        <v/>
      </c>
      <c r="C6" s="99" t="str">
        <f>IFERROR(VLOOKUP($A6,Liste!$AA$7:$AD$70,COLUMN(),0),"")</f>
        <v/>
      </c>
      <c r="D6" s="99" t="str">
        <f>IFERROR(VLOOKUP($A6,Liste!$AA$7:$AD$70,COLUMN(),0),"")</f>
        <v/>
      </c>
      <c r="E6" s="104"/>
      <c r="F6" s="91"/>
      <c r="G6" s="104"/>
      <c r="H6" s="99" t="str">
        <f>IFERROR(VLOOKUP($K6,Liste!$AA$7:$AD$70,COLUMN()-6,0),"")</f>
        <v/>
      </c>
      <c r="I6" s="99" t="str">
        <f>IFERROR(VLOOKUP($K6,Liste!$AA$7:$AD$70,COLUMN()-6,0),"")</f>
        <v/>
      </c>
      <c r="J6" s="99" t="str">
        <f>IFERROR(VLOOKUP($K6,Liste!$AA$7:$AD$70,COLUMN()-6,0),"")</f>
        <v/>
      </c>
      <c r="K6" s="95" t="str">
        <f>Liste!BC10</f>
        <v/>
      </c>
      <c r="L6" s="34"/>
      <c r="M6" s="95" t="str">
        <f>Liste!BA26</f>
        <v/>
      </c>
      <c r="N6" s="101" t="str">
        <f>IFERROR(VLOOKUP($M6,Liste!$AA$7:$AD$70,COLUMN()-12,0),"")</f>
        <v/>
      </c>
      <c r="O6" s="101" t="str">
        <f>IFERROR(VLOOKUP($M6,Liste!$AA$7:$AD$70,COLUMN()-12,0),"")</f>
        <v/>
      </c>
      <c r="P6" s="101" t="str">
        <f>IFERROR(VLOOKUP($M6,Liste!$AA$7:$AD$70,COLUMN()-12,0),"")</f>
        <v/>
      </c>
      <c r="Q6" s="106"/>
      <c r="R6" s="91"/>
      <c r="S6" s="106"/>
      <c r="T6" s="101" t="str">
        <f>IFERROR(VLOOKUP($W6,Liste!$AA$7:$AD$70,COLUMN()-18,0),"")</f>
        <v/>
      </c>
      <c r="U6" s="101" t="str">
        <f>IFERROR(VLOOKUP($W6,Liste!$AA$7:$AD$70,COLUMN()-18,0),"")</f>
        <v/>
      </c>
      <c r="V6" s="101" t="str">
        <f>IFERROR(VLOOKUP($W6,Liste!$AA$7:$AD$70,COLUMN()-18,0),"")</f>
        <v/>
      </c>
      <c r="W6" s="95" t="str">
        <f>Liste!BC26</f>
        <v/>
      </c>
    </row>
    <row r="7" spans="1:27" ht="30" customHeight="1" thickTop="1" thickBot="1">
      <c r="A7" s="95" t="str">
        <f>Liste!BA11</f>
        <v/>
      </c>
      <c r="B7" s="30" t="str">
        <f>IFERROR(VLOOKUP($A7,Liste!$AA$7:$AD$70,COLUMN(),0),"")</f>
        <v/>
      </c>
      <c r="C7" s="30" t="str">
        <f>IFERROR(VLOOKUP($A7,Liste!$AA$7:$AD$70,COLUMN(),0),"")</f>
        <v/>
      </c>
      <c r="D7" s="30" t="str">
        <f>IFERROR(VLOOKUP($A7,Liste!$AA$7:$AD$70,COLUMN(),0),"")</f>
        <v/>
      </c>
      <c r="E7" s="103"/>
      <c r="F7" s="91"/>
      <c r="G7" s="103"/>
      <c r="H7" s="30" t="str">
        <f>IFERROR(VLOOKUP($K7,Liste!$AA$7:$AD$70,COLUMN()-6,0),"")</f>
        <v/>
      </c>
      <c r="I7" s="30" t="str">
        <f>IFERROR(VLOOKUP($K7,Liste!$AA$7:$AD$70,COLUMN()-6,0),"")</f>
        <v/>
      </c>
      <c r="J7" s="30" t="str">
        <f>IFERROR(VLOOKUP($K7,Liste!$AA$7:$AD$70,COLUMN()-6,0),"")</f>
        <v/>
      </c>
      <c r="K7" s="95" t="str">
        <f>Liste!BC11</f>
        <v/>
      </c>
      <c r="L7" s="34"/>
      <c r="M7" s="95" t="str">
        <f>Liste!BA27</f>
        <v/>
      </c>
      <c r="N7" s="30" t="str">
        <f>IFERROR(VLOOKUP($M7,Liste!$AA$7:$AD$70,COLUMN()-12,0),"")</f>
        <v/>
      </c>
      <c r="O7" s="30" t="str">
        <f>IFERROR(VLOOKUP($M7,Liste!$AA$7:$AD$70,COLUMN()-12,0),"")</f>
        <v/>
      </c>
      <c r="P7" s="30" t="str">
        <f>IFERROR(VLOOKUP($M7,Liste!$AA$7:$AD$70,COLUMN()-12,0),"")</f>
        <v/>
      </c>
      <c r="Q7" s="103"/>
      <c r="R7" s="91"/>
      <c r="S7" s="103"/>
      <c r="T7" s="30" t="str">
        <f>IFERROR(VLOOKUP($W7,Liste!$AA$7:$AD$70,COLUMN()-18,0),"")</f>
        <v/>
      </c>
      <c r="U7" s="30" t="str">
        <f>IFERROR(VLOOKUP($W7,Liste!$AA$7:$AD$70,COLUMN()-18,0),"")</f>
        <v/>
      </c>
      <c r="V7" s="30" t="str">
        <f>IFERROR(VLOOKUP($W7,Liste!$AA$7:$AD$70,COLUMN()-18,0),"")</f>
        <v/>
      </c>
      <c r="W7" s="95" t="str">
        <f>Liste!BC27</f>
        <v/>
      </c>
    </row>
    <row r="8" spans="1:27" ht="30" customHeight="1" thickTop="1" thickBot="1">
      <c r="A8" s="95" t="str">
        <f>Liste!BA12</f>
        <v/>
      </c>
      <c r="B8" s="99" t="str">
        <f>IFERROR(VLOOKUP($A8,Liste!$AA$7:$AD$70,COLUMN(),0),"")</f>
        <v/>
      </c>
      <c r="C8" s="99" t="str">
        <f>IFERROR(VLOOKUP($A8,Liste!$AA$7:$AD$70,COLUMN(),0),"")</f>
        <v/>
      </c>
      <c r="D8" s="99" t="str">
        <f>IFERROR(VLOOKUP($A8,Liste!$AA$7:$AD$70,COLUMN(),0),"")</f>
        <v/>
      </c>
      <c r="E8" s="104"/>
      <c r="F8" s="91"/>
      <c r="G8" s="104"/>
      <c r="H8" s="99" t="str">
        <f>IFERROR(VLOOKUP($K8,Liste!$AA$7:$AD$70,COLUMN()-6,0),"")</f>
        <v/>
      </c>
      <c r="I8" s="99" t="str">
        <f>IFERROR(VLOOKUP($K8,Liste!$AA$7:$AD$70,COLUMN()-6,0),"")</f>
        <v/>
      </c>
      <c r="J8" s="99" t="str">
        <f>IFERROR(VLOOKUP($K8,Liste!$AA$7:$AD$70,COLUMN()-6,0),"")</f>
        <v/>
      </c>
      <c r="K8" s="95" t="str">
        <f>Liste!BC12</f>
        <v/>
      </c>
      <c r="L8" s="34"/>
      <c r="M8" s="95" t="str">
        <f>Liste!BA28</f>
        <v/>
      </c>
      <c r="N8" s="101" t="str">
        <f>IFERROR(VLOOKUP($M8,Liste!$AA$7:$AD$70,COLUMN()-12,0),"")</f>
        <v/>
      </c>
      <c r="O8" s="101" t="str">
        <f>IFERROR(VLOOKUP($M8,Liste!$AA$7:$AD$70,COLUMN()-12,0),"")</f>
        <v/>
      </c>
      <c r="P8" s="101" t="str">
        <f>IFERROR(VLOOKUP($M8,Liste!$AA$7:$AD$70,COLUMN()-12,0),"")</f>
        <v/>
      </c>
      <c r="Q8" s="106"/>
      <c r="R8" s="91"/>
      <c r="S8" s="106"/>
      <c r="T8" s="101" t="str">
        <f>IFERROR(VLOOKUP($W8,Liste!$AA$7:$AD$70,COLUMN()-18,0),"")</f>
        <v/>
      </c>
      <c r="U8" s="101" t="str">
        <f>IFERROR(VLOOKUP($W8,Liste!$AA$7:$AD$70,COLUMN()-18,0),"")</f>
        <v/>
      </c>
      <c r="V8" s="101" t="str">
        <f>IFERROR(VLOOKUP($W8,Liste!$AA$7:$AD$70,COLUMN()-18,0),"")</f>
        <v/>
      </c>
      <c r="W8" s="95" t="str">
        <f>Liste!BC28</f>
        <v/>
      </c>
    </row>
    <row r="9" spans="1:27" ht="30" customHeight="1" thickTop="1" thickBot="1">
      <c r="A9" s="95" t="str">
        <f>Liste!BA13</f>
        <v/>
      </c>
      <c r="B9" s="30" t="str">
        <f>IFERROR(VLOOKUP($A9,Liste!$AA$7:$AD$70,COLUMN(),0),"")</f>
        <v/>
      </c>
      <c r="C9" s="30" t="str">
        <f>IFERROR(VLOOKUP($A9,Liste!$AA$7:$AD$70,COLUMN(),0),"")</f>
        <v/>
      </c>
      <c r="D9" s="30" t="str">
        <f>IFERROR(VLOOKUP($A9,Liste!$AA$7:$AD$70,COLUMN(),0),"")</f>
        <v/>
      </c>
      <c r="E9" s="103"/>
      <c r="F9" s="91"/>
      <c r="G9" s="103"/>
      <c r="H9" s="30" t="str">
        <f>IFERROR(VLOOKUP($K9,Liste!$AA$7:$AD$70,COLUMN()-6,0),"")</f>
        <v/>
      </c>
      <c r="I9" s="30" t="str">
        <f>IFERROR(VLOOKUP($K9,Liste!$AA$7:$AD$70,COLUMN()-6,0),"")</f>
        <v/>
      </c>
      <c r="J9" s="30" t="str">
        <f>IFERROR(VLOOKUP($K9,Liste!$AA$7:$AD$70,COLUMN()-6,0),"")</f>
        <v/>
      </c>
      <c r="K9" s="95" t="str">
        <f>Liste!BC13</f>
        <v/>
      </c>
      <c r="L9" s="34"/>
      <c r="M9" s="95" t="str">
        <f>Liste!BA29</f>
        <v/>
      </c>
      <c r="N9" s="30" t="str">
        <f>IFERROR(VLOOKUP($M9,Liste!$AA$7:$AD$70,COLUMN()-12,0),"")</f>
        <v/>
      </c>
      <c r="O9" s="30" t="str">
        <f>IFERROR(VLOOKUP($M9,Liste!$AA$7:$AD$70,COLUMN()-12,0),"")</f>
        <v/>
      </c>
      <c r="P9" s="30" t="str">
        <f>IFERROR(VLOOKUP($M9,Liste!$AA$7:$AD$70,COLUMN()-12,0),"")</f>
        <v/>
      </c>
      <c r="Q9" s="103"/>
      <c r="R9" s="91"/>
      <c r="S9" s="103"/>
      <c r="T9" s="30" t="str">
        <f>IFERROR(VLOOKUP($W9,Liste!$AA$7:$AD$70,COLUMN()-18,0),"")</f>
        <v/>
      </c>
      <c r="U9" s="30" t="str">
        <f>IFERROR(VLOOKUP($W9,Liste!$AA$7:$AD$70,COLUMN()-18,0),"")</f>
        <v/>
      </c>
      <c r="V9" s="30" t="str">
        <f>IFERROR(VLOOKUP($W9,Liste!$AA$7:$AD$70,COLUMN()-18,0),"")</f>
        <v/>
      </c>
      <c r="W9" s="95" t="str">
        <f>Liste!BC29</f>
        <v/>
      </c>
    </row>
    <row r="10" spans="1:27" ht="30" customHeight="1" thickTop="1" thickBot="1">
      <c r="A10" s="95" t="str">
        <f>Liste!BA14</f>
        <v/>
      </c>
      <c r="B10" s="99" t="str">
        <f>IFERROR(VLOOKUP($A10,Liste!$AA$7:$AD$70,COLUMN(),0),"")</f>
        <v/>
      </c>
      <c r="C10" s="99" t="str">
        <f>IFERROR(VLOOKUP($A10,Liste!$AA$7:$AD$70,COLUMN(),0),"")</f>
        <v/>
      </c>
      <c r="D10" s="99" t="str">
        <f>IFERROR(VLOOKUP($A10,Liste!$AA$7:$AD$70,COLUMN(),0),"")</f>
        <v/>
      </c>
      <c r="E10" s="104"/>
      <c r="F10" s="31"/>
      <c r="G10" s="104"/>
      <c r="H10" s="99" t="str">
        <f>IFERROR(VLOOKUP($K10,Liste!$AA$7:$AD$70,COLUMN()-6,0),"")</f>
        <v/>
      </c>
      <c r="I10" s="99" t="str">
        <f>IFERROR(VLOOKUP($K10,Liste!$AA$7:$AD$70,COLUMN()-6,0),"")</f>
        <v/>
      </c>
      <c r="J10" s="99" t="str">
        <f>IFERROR(VLOOKUP($K10,Liste!$AA$7:$AD$70,COLUMN()-6,0),"")</f>
        <v/>
      </c>
      <c r="K10" s="95" t="str">
        <f>Liste!BC14</f>
        <v/>
      </c>
      <c r="L10" s="34"/>
      <c r="M10" s="95" t="str">
        <f>Liste!BA30</f>
        <v/>
      </c>
      <c r="N10" s="101" t="str">
        <f>IFERROR(VLOOKUP($M10,Liste!$AA$7:$AD$70,COLUMN()-12,0),"")</f>
        <v/>
      </c>
      <c r="O10" s="101" t="str">
        <f>IFERROR(VLOOKUP($M10,Liste!$AA$7:$AD$70,COLUMN()-12,0),"")</f>
        <v/>
      </c>
      <c r="P10" s="101" t="str">
        <f>IFERROR(VLOOKUP($M10,Liste!$AA$7:$AD$70,COLUMN()-12,0),"")</f>
        <v/>
      </c>
      <c r="Q10" s="106"/>
      <c r="R10" s="91"/>
      <c r="S10" s="106"/>
      <c r="T10" s="101" t="str">
        <f>IFERROR(VLOOKUP($W10,Liste!$AA$7:$AD$70,COLUMN()-18,0),"")</f>
        <v/>
      </c>
      <c r="U10" s="101" t="str">
        <f>IFERROR(VLOOKUP($W10,Liste!$AA$7:$AD$70,COLUMN()-18,0),"")</f>
        <v/>
      </c>
      <c r="V10" s="101" t="str">
        <f>IFERROR(VLOOKUP($W10,Liste!$AA$7:$AD$70,COLUMN()-18,0),"")</f>
        <v/>
      </c>
      <c r="W10" s="95" t="str">
        <f>Liste!BC30</f>
        <v/>
      </c>
    </row>
    <row r="11" spans="1:27" s="32" customFormat="1" ht="30" customHeight="1" thickTop="1" thickBot="1">
      <c r="A11" s="190" t="s">
        <v>19</v>
      </c>
      <c r="B11" s="188"/>
      <c r="C11" s="188"/>
      <c r="D11" s="194"/>
      <c r="E11" s="98" t="s">
        <v>20</v>
      </c>
      <c r="F11" s="31"/>
      <c r="G11" s="98" t="s">
        <v>21</v>
      </c>
      <c r="H11" s="190" t="s">
        <v>19</v>
      </c>
      <c r="I11" s="188"/>
      <c r="J11" s="188"/>
      <c r="K11" s="194"/>
      <c r="L11" s="34"/>
      <c r="M11" s="190" t="s">
        <v>19</v>
      </c>
      <c r="N11" s="188"/>
      <c r="O11" s="188"/>
      <c r="P11" s="189"/>
      <c r="Q11" s="96" t="s">
        <v>20</v>
      </c>
      <c r="R11" s="29"/>
      <c r="S11" s="97" t="s">
        <v>21</v>
      </c>
      <c r="T11" s="187" t="s">
        <v>19</v>
      </c>
      <c r="U11" s="188"/>
      <c r="V11" s="188"/>
      <c r="W11" s="189"/>
      <c r="X11" s="28"/>
    </row>
    <row r="12" spans="1:27" ht="30" customHeight="1" thickTop="1" thickBot="1">
      <c r="A12" s="95" t="str">
        <f>Liste!BA15</f>
        <v/>
      </c>
      <c r="B12" s="30" t="str">
        <f>IFERROR(VLOOKUP($A12,Liste!$AA$7:$AD$70,COLUMN(),0),"")</f>
        <v/>
      </c>
      <c r="C12" s="30" t="str">
        <f>IFERROR(VLOOKUP($A12,Liste!$AA$7:$AD$70,COLUMN(),0),"")</f>
        <v/>
      </c>
      <c r="D12" s="30" t="str">
        <f>IFERROR(VLOOKUP($A12,Liste!$AA$7:$AD$70,COLUMN(),0),"")</f>
        <v/>
      </c>
      <c r="E12" s="103"/>
      <c r="F12" s="91"/>
      <c r="G12" s="103"/>
      <c r="H12" s="30" t="str">
        <f>IFERROR(VLOOKUP($K12,Liste!$AA$7:$AD$70,COLUMN()-6,0),"")</f>
        <v/>
      </c>
      <c r="I12" s="30" t="str">
        <f>IFERROR(VLOOKUP($K12,Liste!$AA$7:$AD$70,COLUMN()-6,0),"")</f>
        <v/>
      </c>
      <c r="J12" s="30" t="str">
        <f>IFERROR(VLOOKUP($K12,Liste!$AA$7:$AD$70,COLUMN()-6,0),"")</f>
        <v/>
      </c>
      <c r="K12" s="95" t="str">
        <f>Liste!BC15</f>
        <v/>
      </c>
      <c r="L12" s="34"/>
      <c r="M12" s="95" t="str">
        <f>Liste!BA31</f>
        <v/>
      </c>
      <c r="N12" s="30" t="str">
        <f>IFERROR(VLOOKUP($M12,Liste!$AA$7:$AD$70,COLUMN()-12,0),"")</f>
        <v/>
      </c>
      <c r="O12" s="30" t="str">
        <f>IFERROR(VLOOKUP($M12,Liste!$AA$7:$AD$70,COLUMN()-12,0),"")</f>
        <v/>
      </c>
      <c r="P12" s="30" t="str">
        <f>IFERROR(VLOOKUP($M12,Liste!$AA$7:$AD$70,COLUMN()-12,0),"")</f>
        <v/>
      </c>
      <c r="Q12" s="103"/>
      <c r="R12" s="91"/>
      <c r="S12" s="103"/>
      <c r="T12" s="30" t="str">
        <f>IFERROR(VLOOKUP($W12,Liste!$AA$7:$AD$70,COLUMN()-18,0),"")</f>
        <v/>
      </c>
      <c r="U12" s="30" t="str">
        <f>IFERROR(VLOOKUP($W12,Liste!$AA$7:$AD$70,COLUMN()-18,0),"")</f>
        <v/>
      </c>
      <c r="V12" s="30" t="str">
        <f>IFERROR(VLOOKUP($W12,Liste!$AA$7:$AD$70,COLUMN()-18,0),"")</f>
        <v/>
      </c>
      <c r="W12" s="95" t="str">
        <f>Liste!BC31</f>
        <v/>
      </c>
    </row>
    <row r="13" spans="1:27" ht="30" customHeight="1" thickTop="1" thickBot="1">
      <c r="A13" s="95" t="str">
        <f>Liste!BA16</f>
        <v/>
      </c>
      <c r="B13" s="100" t="str">
        <f>IFERROR(VLOOKUP($A13,Liste!$AA$7:$AD$70,COLUMN(),0),"")</f>
        <v/>
      </c>
      <c r="C13" s="100" t="str">
        <f>IFERROR(VLOOKUP($A13,Liste!$AA$7:$AD$70,COLUMN(),0),"")</f>
        <v/>
      </c>
      <c r="D13" s="100" t="str">
        <f>IFERROR(VLOOKUP($A13,Liste!$AA$7:$AD$70,COLUMN(),0),"")</f>
        <v/>
      </c>
      <c r="E13" s="105"/>
      <c r="F13" s="91"/>
      <c r="G13" s="105"/>
      <c r="H13" s="100" t="str">
        <f>IFERROR(VLOOKUP($K13,Liste!$AA$7:$AD$70,COLUMN()-6,0),"")</f>
        <v/>
      </c>
      <c r="I13" s="100" t="str">
        <f>IFERROR(VLOOKUP($K13,Liste!$AA$7:$AD$70,COLUMN()-6,0),"")</f>
        <v/>
      </c>
      <c r="J13" s="100" t="str">
        <f>IFERROR(VLOOKUP($K13,Liste!$AA$7:$AD$70,COLUMN()-6,0),"")</f>
        <v/>
      </c>
      <c r="K13" s="95" t="str">
        <f>Liste!BC16</f>
        <v/>
      </c>
      <c r="L13" s="34"/>
      <c r="M13" s="95" t="str">
        <f>Liste!BA32</f>
        <v/>
      </c>
      <c r="N13" s="102" t="str">
        <f>IFERROR(VLOOKUP($M13,Liste!$AA$7:$AD$70,COLUMN()-12,0),"")</f>
        <v/>
      </c>
      <c r="O13" s="102" t="str">
        <f>IFERROR(VLOOKUP($M13,Liste!$AA$7:$AD$70,COLUMN()-12,0),"")</f>
        <v/>
      </c>
      <c r="P13" s="102" t="str">
        <f>IFERROR(VLOOKUP($M13,Liste!$AA$7:$AD$70,COLUMN()-12,0),"")</f>
        <v/>
      </c>
      <c r="Q13" s="107"/>
      <c r="R13" s="91"/>
      <c r="S13" s="107"/>
      <c r="T13" s="102" t="str">
        <f>IFERROR(VLOOKUP($W13,Liste!$AA$7:$AD$70,COLUMN()-18,0),"")</f>
        <v/>
      </c>
      <c r="U13" s="102" t="str">
        <f>IFERROR(VLOOKUP($W13,Liste!$AA$7:$AD$70,COLUMN()-18,0),"")</f>
        <v/>
      </c>
      <c r="V13" s="102" t="str">
        <f>IFERROR(VLOOKUP($W13,Liste!$AA$7:$AD$70,COLUMN()-18,0),"")</f>
        <v/>
      </c>
      <c r="W13" s="95" t="str">
        <f>Liste!BC32</f>
        <v/>
      </c>
    </row>
    <row r="14" spans="1:27" ht="30" customHeight="1" thickTop="1" thickBot="1">
      <c r="A14" s="95" t="str">
        <f>Liste!BA17</f>
        <v/>
      </c>
      <c r="B14" s="30" t="str">
        <f>IFERROR(VLOOKUP($A14,Liste!$AA$7:$AD$70,COLUMN(),0),"")</f>
        <v/>
      </c>
      <c r="C14" s="30" t="str">
        <f>IFERROR(VLOOKUP($A14,Liste!$AA$7:$AD$70,COLUMN(),0),"")</f>
        <v/>
      </c>
      <c r="D14" s="30" t="str">
        <f>IFERROR(VLOOKUP($A14,Liste!$AA$7:$AD$70,COLUMN(),0),"")</f>
        <v/>
      </c>
      <c r="E14" s="103"/>
      <c r="F14" s="91"/>
      <c r="G14" s="103"/>
      <c r="H14" s="30" t="str">
        <f>IFERROR(VLOOKUP($K14,Liste!$AA$7:$AD$70,COLUMN()-6,0),"")</f>
        <v/>
      </c>
      <c r="I14" s="30" t="str">
        <f>IFERROR(VLOOKUP($K14,Liste!$AA$7:$AD$70,COLUMN()-6,0),"")</f>
        <v/>
      </c>
      <c r="J14" s="30" t="str">
        <f>IFERROR(VLOOKUP($K14,Liste!$AA$7:$AD$70,COLUMN()-6,0),"")</f>
        <v/>
      </c>
      <c r="K14" s="95" t="str">
        <f>Liste!BC17</f>
        <v/>
      </c>
      <c r="L14" s="34"/>
      <c r="M14" s="95" t="str">
        <f>Liste!BA33</f>
        <v/>
      </c>
      <c r="N14" s="30" t="str">
        <f>IFERROR(VLOOKUP($M14,Liste!$AA$7:$AD$70,COLUMN()-12,0),"")</f>
        <v/>
      </c>
      <c r="O14" s="30" t="str">
        <f>IFERROR(VLOOKUP($M14,Liste!$AA$7:$AD$70,COLUMN()-12,0),"")</f>
        <v/>
      </c>
      <c r="P14" s="30" t="str">
        <f>IFERROR(VLOOKUP($M14,Liste!$AA$7:$AD$70,COLUMN()-12,0),"")</f>
        <v/>
      </c>
      <c r="Q14" s="103"/>
      <c r="R14" s="91"/>
      <c r="S14" s="103"/>
      <c r="T14" s="30" t="str">
        <f>IFERROR(VLOOKUP($W14,Liste!$AA$7:$AD$70,COLUMN()-18,0),"")</f>
        <v/>
      </c>
      <c r="U14" s="30" t="str">
        <f>IFERROR(VLOOKUP($W14,Liste!$AA$7:$AD$70,COLUMN()-18,0),"")</f>
        <v/>
      </c>
      <c r="V14" s="30" t="str">
        <f>IFERROR(VLOOKUP($W14,Liste!$AA$7:$AD$70,COLUMN()-18,0),"")</f>
        <v/>
      </c>
      <c r="W14" s="95" t="str">
        <f>Liste!BC33</f>
        <v/>
      </c>
    </row>
    <row r="15" spans="1:27" ht="30" customHeight="1" thickTop="1" thickBot="1">
      <c r="A15" s="95" t="str">
        <f>Liste!BA18</f>
        <v/>
      </c>
      <c r="B15" s="100" t="str">
        <f>IFERROR(VLOOKUP($A15,Liste!$AA$7:$AD$70,COLUMN(),0),"")</f>
        <v/>
      </c>
      <c r="C15" s="100" t="str">
        <f>IFERROR(VLOOKUP($A15,Liste!$AA$7:$AD$70,COLUMN(),0),"")</f>
        <v/>
      </c>
      <c r="D15" s="100" t="str">
        <f>IFERROR(VLOOKUP($A15,Liste!$AA$7:$AD$70,COLUMN(),0),"")</f>
        <v/>
      </c>
      <c r="E15" s="105"/>
      <c r="F15" s="91"/>
      <c r="G15" s="105"/>
      <c r="H15" s="100" t="str">
        <f>IFERROR(VLOOKUP($K15,Liste!$AA$7:$AD$70,COLUMN()-6,0),"")</f>
        <v/>
      </c>
      <c r="I15" s="100" t="str">
        <f>IFERROR(VLOOKUP($K15,Liste!$AA$7:$AD$70,COLUMN()-6,0),"")</f>
        <v/>
      </c>
      <c r="J15" s="100" t="str">
        <f>IFERROR(VLOOKUP($K15,Liste!$AA$7:$AD$70,COLUMN()-6,0),"")</f>
        <v/>
      </c>
      <c r="K15" s="95" t="str">
        <f>Liste!BC18</f>
        <v/>
      </c>
      <c r="L15" s="34"/>
      <c r="M15" s="95" t="str">
        <f>Liste!BA34</f>
        <v/>
      </c>
      <c r="N15" s="102" t="str">
        <f>IFERROR(VLOOKUP($M15,Liste!$AA$7:$AD$70,COLUMN()-12,0),"")</f>
        <v/>
      </c>
      <c r="O15" s="102" t="str">
        <f>IFERROR(VLOOKUP($M15,Liste!$AA$7:$AD$70,COLUMN()-12,0),"")</f>
        <v/>
      </c>
      <c r="P15" s="102" t="str">
        <f>IFERROR(VLOOKUP($M15,Liste!$AA$7:$AD$70,COLUMN()-12,0),"")</f>
        <v/>
      </c>
      <c r="Q15" s="107"/>
      <c r="R15" s="91"/>
      <c r="S15" s="107"/>
      <c r="T15" s="102" t="str">
        <f>IFERROR(VLOOKUP($W15,Liste!$AA$7:$AD$70,COLUMN()-18,0),"")</f>
        <v/>
      </c>
      <c r="U15" s="102" t="str">
        <f>IFERROR(VLOOKUP($W15,Liste!$AA$7:$AD$70,COLUMN()-18,0),"")</f>
        <v/>
      </c>
      <c r="V15" s="102" t="str">
        <f>IFERROR(VLOOKUP($W15,Liste!$AA$7:$AD$70,COLUMN()-18,0),"")</f>
        <v/>
      </c>
      <c r="W15" s="95" t="str">
        <f>Liste!BC34</f>
        <v/>
      </c>
    </row>
    <row r="16" spans="1:27" ht="30" customHeight="1" thickTop="1" thickBot="1">
      <c r="A16" s="95" t="str">
        <f>Liste!BA19</f>
        <v/>
      </c>
      <c r="B16" s="30" t="str">
        <f>IFERROR(VLOOKUP($A16,Liste!$AA$7:$AD$70,COLUMN(),0),"")</f>
        <v/>
      </c>
      <c r="C16" s="30" t="str">
        <f>IFERROR(VLOOKUP($A16,Liste!$AA$7:$AD$70,COLUMN(),0),"")</f>
        <v/>
      </c>
      <c r="D16" s="30" t="str">
        <f>IFERROR(VLOOKUP($A16,Liste!$AA$7:$AD$70,COLUMN(),0),"")</f>
        <v/>
      </c>
      <c r="E16" s="103"/>
      <c r="F16" s="91"/>
      <c r="G16" s="103"/>
      <c r="H16" s="30" t="str">
        <f>IFERROR(VLOOKUP($K16,Liste!$AA$7:$AD$70,COLUMN()-6,0),"")</f>
        <v/>
      </c>
      <c r="I16" s="30" t="str">
        <f>IFERROR(VLOOKUP($K16,Liste!$AA$7:$AD$70,COLUMN()-6,0),"")</f>
        <v/>
      </c>
      <c r="J16" s="30" t="str">
        <f>IFERROR(VLOOKUP($K16,Liste!$AA$7:$AD$70,COLUMN()-6,0),"")</f>
        <v/>
      </c>
      <c r="K16" s="95" t="str">
        <f>Liste!BC19</f>
        <v/>
      </c>
      <c r="L16" s="34"/>
      <c r="M16" s="95" t="str">
        <f>Liste!BA35</f>
        <v/>
      </c>
      <c r="N16" s="30" t="str">
        <f>IFERROR(VLOOKUP($M16,Liste!$AA$7:$AD$70,COLUMN()-12,0),"")</f>
        <v/>
      </c>
      <c r="O16" s="30" t="str">
        <f>IFERROR(VLOOKUP($M16,Liste!$AA$7:$AD$70,COLUMN()-12,0),"")</f>
        <v/>
      </c>
      <c r="P16" s="30" t="str">
        <f>IFERROR(VLOOKUP($M16,Liste!$AA$7:$AD$70,COLUMN()-12,0),"")</f>
        <v/>
      </c>
      <c r="Q16" s="103"/>
      <c r="R16" s="91"/>
      <c r="S16" s="103"/>
      <c r="T16" s="30" t="str">
        <f>IFERROR(VLOOKUP($W16,Liste!$AA$7:$AD$70,COLUMN()-18,0),"")</f>
        <v/>
      </c>
      <c r="U16" s="30" t="str">
        <f>IFERROR(VLOOKUP($W16,Liste!$AA$7:$AD$70,COLUMN()-18,0),"")</f>
        <v/>
      </c>
      <c r="V16" s="30" t="str">
        <f>IFERROR(VLOOKUP($W16,Liste!$AA$7:$AD$70,COLUMN()-18,0),"")</f>
        <v/>
      </c>
      <c r="W16" s="95" t="str">
        <f>Liste!BC35</f>
        <v/>
      </c>
    </row>
    <row r="17" spans="1:23" ht="30" customHeight="1" thickTop="1" thickBot="1">
      <c r="A17" s="95" t="str">
        <f>Liste!BA20</f>
        <v/>
      </c>
      <c r="B17" s="100" t="str">
        <f>IFERROR(VLOOKUP($A17,Liste!$AA$7:$AD$70,COLUMN(),0),"")</f>
        <v/>
      </c>
      <c r="C17" s="100" t="str">
        <f>IFERROR(VLOOKUP($A17,Liste!$AA$7:$AD$70,COLUMN(),0),"")</f>
        <v/>
      </c>
      <c r="D17" s="100" t="str">
        <f>IFERROR(VLOOKUP($A17,Liste!$AA$7:$AD$70,COLUMN(),0),"")</f>
        <v/>
      </c>
      <c r="E17" s="105"/>
      <c r="F17" s="91"/>
      <c r="G17" s="105"/>
      <c r="H17" s="100" t="str">
        <f>IFERROR(VLOOKUP($K17,Liste!$AA$7:$AD$70,COLUMN()-6,0),"")</f>
        <v/>
      </c>
      <c r="I17" s="100" t="str">
        <f>IFERROR(VLOOKUP($K17,Liste!$AA$7:$AD$70,COLUMN()-6,0),"")</f>
        <v/>
      </c>
      <c r="J17" s="100" t="str">
        <f>IFERROR(VLOOKUP($K17,Liste!$AA$7:$AD$70,COLUMN()-6,0),"")</f>
        <v/>
      </c>
      <c r="K17" s="95" t="str">
        <f>Liste!BC20</f>
        <v/>
      </c>
      <c r="L17" s="34"/>
      <c r="M17" s="95" t="str">
        <f>Liste!BA36</f>
        <v/>
      </c>
      <c r="N17" s="102" t="str">
        <f>IFERROR(VLOOKUP($M17,Liste!$AA$7:$AD$70,COLUMN()-12,0),"")</f>
        <v/>
      </c>
      <c r="O17" s="102" t="str">
        <f>IFERROR(VLOOKUP($M17,Liste!$AA$7:$AD$70,COLUMN()-12,0),"")</f>
        <v/>
      </c>
      <c r="P17" s="102" t="str">
        <f>IFERROR(VLOOKUP($M17,Liste!$AA$7:$AD$70,COLUMN()-12,0),"")</f>
        <v/>
      </c>
      <c r="Q17" s="107"/>
      <c r="R17" s="91"/>
      <c r="S17" s="107"/>
      <c r="T17" s="102" t="str">
        <f>IFERROR(VLOOKUP($W17,Liste!$AA$7:$AD$70,COLUMN()-18,0),"")</f>
        <v/>
      </c>
      <c r="U17" s="102" t="str">
        <f>IFERROR(VLOOKUP($W17,Liste!$AA$7:$AD$70,COLUMN()-18,0),"")</f>
        <v/>
      </c>
      <c r="V17" s="102" t="str">
        <f>IFERROR(VLOOKUP($W17,Liste!$AA$7:$AD$70,COLUMN()-18,0),"")</f>
        <v/>
      </c>
      <c r="W17" s="95" t="str">
        <f>Liste!BC36</f>
        <v/>
      </c>
    </row>
    <row r="18" spans="1:23" ht="30" customHeight="1" thickTop="1" thickBot="1">
      <c r="A18" s="95" t="str">
        <f>Liste!BA21</f>
        <v/>
      </c>
      <c r="B18" s="30" t="str">
        <f>IFERROR(VLOOKUP($A18,Liste!$AA$7:$AD$70,COLUMN(),0),"")</f>
        <v/>
      </c>
      <c r="C18" s="30" t="str">
        <f>IFERROR(VLOOKUP($A18,Liste!$AA$7:$AD$70,COLUMN(),0),"")</f>
        <v/>
      </c>
      <c r="D18" s="30" t="str">
        <f>IFERROR(VLOOKUP($A18,Liste!$AA$7:$AD$70,COLUMN(),0),"")</f>
        <v/>
      </c>
      <c r="E18" s="103"/>
      <c r="F18" s="91"/>
      <c r="G18" s="103"/>
      <c r="H18" s="30" t="str">
        <f>IFERROR(VLOOKUP($K18,Liste!$AA$7:$AD$70,COLUMN()-6,0),"")</f>
        <v/>
      </c>
      <c r="I18" s="30" t="str">
        <f>IFERROR(VLOOKUP($K18,Liste!$AA$7:$AD$70,COLUMN()-6,0),"")</f>
        <v/>
      </c>
      <c r="J18" s="30" t="str">
        <f>IFERROR(VLOOKUP($K18,Liste!$AA$7:$AD$70,COLUMN()-6,0),"")</f>
        <v/>
      </c>
      <c r="K18" s="95" t="str">
        <f>Liste!BC21</f>
        <v/>
      </c>
      <c r="L18" s="34"/>
      <c r="M18" s="95" t="str">
        <f>Liste!BA37</f>
        <v/>
      </c>
      <c r="N18" s="30" t="str">
        <f>IFERROR(VLOOKUP($M18,Liste!$AA$7:$AD$70,COLUMN()-12,0),"")</f>
        <v/>
      </c>
      <c r="O18" s="30" t="str">
        <f>IFERROR(VLOOKUP($M18,Liste!$AA$7:$AD$70,COLUMN()-12,0),"")</f>
        <v/>
      </c>
      <c r="P18" s="30" t="str">
        <f>IFERROR(VLOOKUP($M18,Liste!$AA$7:$AD$70,COLUMN()-12,0),"")</f>
        <v/>
      </c>
      <c r="Q18" s="103"/>
      <c r="R18" s="91"/>
      <c r="S18" s="103"/>
      <c r="T18" s="30" t="str">
        <f>IFERROR(VLOOKUP($W18,Liste!$AA$7:$AD$70,COLUMN()-18,0),"")</f>
        <v/>
      </c>
      <c r="U18" s="30" t="str">
        <f>IFERROR(VLOOKUP($W18,Liste!$AA$7:$AD$70,COLUMN()-18,0),"")</f>
        <v/>
      </c>
      <c r="V18" s="30" t="str">
        <f>IFERROR(VLOOKUP($W18,Liste!$AA$7:$AD$70,COLUMN()-18,0),"")</f>
        <v/>
      </c>
      <c r="W18" s="95" t="str">
        <f>Liste!BC37</f>
        <v/>
      </c>
    </row>
    <row r="19" spans="1:23" ht="30" customHeight="1" thickTop="1" thickBot="1">
      <c r="A19" s="95" t="str">
        <f>Liste!BA22</f>
        <v/>
      </c>
      <c r="B19" s="100" t="str">
        <f>IFERROR(VLOOKUP($A19,Liste!$AA$7:$AD$70,COLUMN(),0),"")</f>
        <v/>
      </c>
      <c r="C19" s="100" t="str">
        <f>IFERROR(VLOOKUP($A19,Liste!$AA$7:$AD$70,COLUMN(),0),"")</f>
        <v/>
      </c>
      <c r="D19" s="100" t="str">
        <f>IFERROR(VLOOKUP($A19,Liste!$AA$7:$AD$70,COLUMN(),0),"")</f>
        <v/>
      </c>
      <c r="E19" s="105"/>
      <c r="F19" s="91"/>
      <c r="G19" s="105"/>
      <c r="H19" s="100" t="str">
        <f>IFERROR(VLOOKUP($K19,Liste!$AA$7:$AD$70,COLUMN()-6,0),"")</f>
        <v/>
      </c>
      <c r="I19" s="100" t="str">
        <f>IFERROR(VLOOKUP($K19,Liste!$AA$7:$AD$70,COLUMN()-6,0),"")</f>
        <v/>
      </c>
      <c r="J19" s="100" t="str">
        <f>IFERROR(VLOOKUP($K19,Liste!$AA$7:$AD$70,COLUMN()-6,0),"")</f>
        <v/>
      </c>
      <c r="K19" s="95" t="str">
        <f>Liste!BC22</f>
        <v/>
      </c>
      <c r="L19" s="34"/>
      <c r="M19" s="95" t="str">
        <f>Liste!BA38</f>
        <v/>
      </c>
      <c r="N19" s="102" t="str">
        <f>IFERROR(VLOOKUP($M19,Liste!$AA$7:$AD$70,COLUMN()-12,0),"")</f>
        <v/>
      </c>
      <c r="O19" s="102" t="str">
        <f>IFERROR(VLOOKUP($M19,Liste!$AA$7:$AD$70,COLUMN()-12,0),"")</f>
        <v/>
      </c>
      <c r="P19" s="102" t="str">
        <f>IFERROR(VLOOKUP($M19,Liste!$AA$7:$AD$70,COLUMN()-12,0),"")</f>
        <v/>
      </c>
      <c r="Q19" s="107"/>
      <c r="R19" s="91"/>
      <c r="S19" s="107"/>
      <c r="T19" s="102" t="str">
        <f>IFERROR(VLOOKUP($W19,Liste!$AA$7:$AD$70,COLUMN()-18,0),"")</f>
        <v/>
      </c>
      <c r="U19" s="102" t="str">
        <f>IFERROR(VLOOKUP($W19,Liste!$AA$7:$AD$70,COLUMN()-18,0),"")</f>
        <v/>
      </c>
      <c r="V19" s="102" t="str">
        <f>IFERROR(VLOOKUP($W19,Liste!$AA$7:$AD$70,COLUMN()-18,0),"")</f>
        <v/>
      </c>
      <c r="W19" s="95" t="str">
        <f>Liste!BC38</f>
        <v/>
      </c>
    </row>
    <row r="20" spans="1:23" ht="20.100000000000001" customHeight="1" thickTop="1"/>
    <row r="21" spans="1:23" ht="20.100000000000001" customHeight="1">
      <c r="D21" s="28" t="s">
        <v>22</v>
      </c>
    </row>
    <row r="22" spans="1:23" ht="20.100000000000001" customHeight="1">
      <c r="J22" s="28" t="s">
        <v>22</v>
      </c>
    </row>
    <row r="23" spans="1:23" ht="20.100000000000001" customHeight="1"/>
    <row r="24" spans="1:23" ht="20.100000000000001" customHeight="1"/>
    <row r="25" spans="1:23" ht="20.100000000000001" customHeight="1"/>
    <row r="26" spans="1:23" ht="20.100000000000001" customHeight="1"/>
    <row r="27" spans="1:23" ht="20.100000000000001" hidden="1" customHeight="1">
      <c r="B27" s="28" t="str">
        <f>B3</f>
        <v/>
      </c>
      <c r="C27" s="28">
        <f>E3</f>
        <v>0</v>
      </c>
      <c r="D27" s="28">
        <f>G3</f>
        <v>0</v>
      </c>
    </row>
    <row r="28" spans="1:23" ht="20.100000000000001" hidden="1" customHeight="1">
      <c r="B28" s="28" t="str">
        <f t="shared" ref="B28:B34" si="0">B4</f>
        <v/>
      </c>
      <c r="C28" s="28">
        <f t="shared" ref="C28:C34" si="1">E4</f>
        <v>0</v>
      </c>
      <c r="D28" s="28">
        <f t="shared" ref="D28:D34" si="2">G4</f>
        <v>0</v>
      </c>
    </row>
    <row r="29" spans="1:23" ht="20.100000000000001" hidden="1" customHeight="1">
      <c r="B29" s="28" t="str">
        <f t="shared" si="0"/>
        <v/>
      </c>
      <c r="C29" s="28">
        <f t="shared" si="1"/>
        <v>0</v>
      </c>
      <c r="D29" s="28">
        <f t="shared" si="2"/>
        <v>0</v>
      </c>
    </row>
    <row r="30" spans="1:23" ht="20.100000000000001" hidden="1" customHeight="1">
      <c r="B30" s="28" t="str">
        <f t="shared" si="0"/>
        <v/>
      </c>
      <c r="C30" s="28">
        <f t="shared" si="1"/>
        <v>0</v>
      </c>
      <c r="D30" s="28">
        <f t="shared" si="2"/>
        <v>0</v>
      </c>
    </row>
    <row r="31" spans="1:23" ht="20.100000000000001" hidden="1" customHeight="1">
      <c r="B31" s="28" t="str">
        <f t="shared" si="0"/>
        <v/>
      </c>
      <c r="C31" s="28">
        <f t="shared" si="1"/>
        <v>0</v>
      </c>
      <c r="D31" s="28">
        <f t="shared" si="2"/>
        <v>0</v>
      </c>
    </row>
    <row r="32" spans="1:23" ht="20.100000000000001" hidden="1" customHeight="1">
      <c r="B32" s="28" t="str">
        <f t="shared" si="0"/>
        <v/>
      </c>
      <c r="C32" s="28">
        <f t="shared" si="1"/>
        <v>0</v>
      </c>
      <c r="D32" s="28">
        <f t="shared" si="2"/>
        <v>0</v>
      </c>
    </row>
    <row r="33" spans="2:4" ht="20.100000000000001" hidden="1" customHeight="1">
      <c r="B33" s="28" t="str">
        <f t="shared" si="0"/>
        <v/>
      </c>
      <c r="C33" s="28">
        <f t="shared" si="1"/>
        <v>0</v>
      </c>
      <c r="D33" s="28">
        <f t="shared" si="2"/>
        <v>0</v>
      </c>
    </row>
    <row r="34" spans="2:4" ht="20.100000000000001" hidden="1" customHeight="1">
      <c r="B34" s="28" t="str">
        <f t="shared" si="0"/>
        <v/>
      </c>
      <c r="C34" s="28">
        <f t="shared" si="1"/>
        <v>0</v>
      </c>
      <c r="D34" s="28">
        <f t="shared" si="2"/>
        <v>0</v>
      </c>
    </row>
    <row r="35" spans="2:4" ht="20.100000000000001" hidden="1" customHeight="1">
      <c r="B35" s="28" t="str">
        <f t="shared" ref="B35:B42" si="3">B12</f>
        <v/>
      </c>
      <c r="C35" s="28">
        <f t="shared" ref="C35:C42" si="4">E12</f>
        <v>0</v>
      </c>
      <c r="D35" s="28">
        <f t="shared" ref="D35:D42" si="5">G12</f>
        <v>0</v>
      </c>
    </row>
    <row r="36" spans="2:4" ht="20.100000000000001" hidden="1" customHeight="1">
      <c r="B36" s="28" t="str">
        <f t="shared" si="3"/>
        <v/>
      </c>
      <c r="C36" s="28">
        <f t="shared" si="4"/>
        <v>0</v>
      </c>
      <c r="D36" s="28">
        <f t="shared" si="5"/>
        <v>0</v>
      </c>
    </row>
    <row r="37" spans="2:4" ht="20.100000000000001" hidden="1" customHeight="1">
      <c r="B37" s="28" t="str">
        <f t="shared" si="3"/>
        <v/>
      </c>
      <c r="C37" s="28">
        <f t="shared" si="4"/>
        <v>0</v>
      </c>
      <c r="D37" s="28">
        <f t="shared" si="5"/>
        <v>0</v>
      </c>
    </row>
    <row r="38" spans="2:4" ht="20.100000000000001" hidden="1" customHeight="1">
      <c r="B38" s="28" t="str">
        <f t="shared" si="3"/>
        <v/>
      </c>
      <c r="C38" s="28">
        <f t="shared" si="4"/>
        <v>0</v>
      </c>
      <c r="D38" s="28">
        <f t="shared" si="5"/>
        <v>0</v>
      </c>
    </row>
    <row r="39" spans="2:4" ht="20.100000000000001" hidden="1" customHeight="1">
      <c r="B39" s="28" t="str">
        <f t="shared" si="3"/>
        <v/>
      </c>
      <c r="C39" s="28">
        <f t="shared" si="4"/>
        <v>0</v>
      </c>
      <c r="D39" s="28">
        <f t="shared" si="5"/>
        <v>0</v>
      </c>
    </row>
    <row r="40" spans="2:4" ht="20.100000000000001" hidden="1" customHeight="1">
      <c r="B40" s="28" t="str">
        <f t="shared" si="3"/>
        <v/>
      </c>
      <c r="C40" s="28">
        <f t="shared" si="4"/>
        <v>0</v>
      </c>
      <c r="D40" s="28">
        <f t="shared" si="5"/>
        <v>0</v>
      </c>
    </row>
    <row r="41" spans="2:4" ht="20.100000000000001" hidden="1" customHeight="1">
      <c r="B41" s="28" t="str">
        <f t="shared" si="3"/>
        <v/>
      </c>
      <c r="C41" s="28">
        <f t="shared" si="4"/>
        <v>0</v>
      </c>
      <c r="D41" s="28">
        <f t="shared" si="5"/>
        <v>0</v>
      </c>
    </row>
    <row r="42" spans="2:4" ht="20.100000000000001" hidden="1" customHeight="1">
      <c r="B42" s="28" t="str">
        <f t="shared" si="3"/>
        <v/>
      </c>
      <c r="C42" s="28">
        <f t="shared" si="4"/>
        <v>0</v>
      </c>
      <c r="D42" s="28">
        <f t="shared" si="5"/>
        <v>0</v>
      </c>
    </row>
    <row r="43" spans="2:4" ht="20.100000000000001" hidden="1" customHeight="1">
      <c r="B43" s="28" t="str">
        <f>H3</f>
        <v/>
      </c>
      <c r="C43" s="28">
        <f>G3</f>
        <v>0</v>
      </c>
      <c r="D43" s="28">
        <f>E3</f>
        <v>0</v>
      </c>
    </row>
    <row r="44" spans="2:4" ht="20.100000000000001" hidden="1" customHeight="1">
      <c r="B44" s="28" t="str">
        <f t="shared" ref="B44:B50" si="6">H4</f>
        <v/>
      </c>
      <c r="C44" s="28">
        <f t="shared" ref="C44:C50" si="7">G4</f>
        <v>0</v>
      </c>
      <c r="D44" s="28">
        <f t="shared" ref="D44:D50" si="8">E4</f>
        <v>0</v>
      </c>
    </row>
    <row r="45" spans="2:4" ht="20.100000000000001" hidden="1" customHeight="1">
      <c r="B45" s="28" t="str">
        <f t="shared" si="6"/>
        <v/>
      </c>
      <c r="C45" s="28">
        <f t="shared" si="7"/>
        <v>0</v>
      </c>
      <c r="D45" s="28">
        <f t="shared" si="8"/>
        <v>0</v>
      </c>
    </row>
    <row r="46" spans="2:4" ht="20.100000000000001" hidden="1" customHeight="1">
      <c r="B46" s="28" t="str">
        <f t="shared" si="6"/>
        <v/>
      </c>
      <c r="C46" s="28">
        <f t="shared" si="7"/>
        <v>0</v>
      </c>
      <c r="D46" s="28">
        <f t="shared" si="8"/>
        <v>0</v>
      </c>
    </row>
    <row r="47" spans="2:4" ht="20.100000000000001" hidden="1" customHeight="1">
      <c r="B47" s="28" t="str">
        <f t="shared" si="6"/>
        <v/>
      </c>
      <c r="C47" s="28">
        <f t="shared" si="7"/>
        <v>0</v>
      </c>
      <c r="D47" s="28">
        <f t="shared" si="8"/>
        <v>0</v>
      </c>
    </row>
    <row r="48" spans="2:4" ht="20.100000000000001" hidden="1" customHeight="1">
      <c r="B48" s="28" t="str">
        <f t="shared" si="6"/>
        <v/>
      </c>
      <c r="C48" s="28">
        <f t="shared" si="7"/>
        <v>0</v>
      </c>
      <c r="D48" s="28">
        <f t="shared" si="8"/>
        <v>0</v>
      </c>
    </row>
    <row r="49" spans="2:4" ht="20.100000000000001" hidden="1" customHeight="1">
      <c r="B49" s="28" t="str">
        <f t="shared" si="6"/>
        <v/>
      </c>
      <c r="C49" s="28">
        <f t="shared" si="7"/>
        <v>0</v>
      </c>
      <c r="D49" s="28">
        <f t="shared" si="8"/>
        <v>0</v>
      </c>
    </row>
    <row r="50" spans="2:4" ht="20.100000000000001" hidden="1" customHeight="1">
      <c r="B50" s="28" t="str">
        <f t="shared" si="6"/>
        <v/>
      </c>
      <c r="C50" s="28">
        <f t="shared" si="7"/>
        <v>0</v>
      </c>
      <c r="D50" s="28">
        <f t="shared" si="8"/>
        <v>0</v>
      </c>
    </row>
    <row r="51" spans="2:4" ht="20.100000000000001" hidden="1" customHeight="1">
      <c r="B51" s="28" t="str">
        <f t="shared" ref="B51:B58" si="9">H12</f>
        <v/>
      </c>
      <c r="C51" s="28">
        <f t="shared" ref="C51:C58" si="10">G12</f>
        <v>0</v>
      </c>
      <c r="D51" s="28">
        <f t="shared" ref="D51:D58" si="11">E12</f>
        <v>0</v>
      </c>
    </row>
    <row r="52" spans="2:4" ht="20.100000000000001" hidden="1" customHeight="1">
      <c r="B52" s="28" t="str">
        <f t="shared" si="9"/>
        <v/>
      </c>
      <c r="C52" s="28">
        <f t="shared" si="10"/>
        <v>0</v>
      </c>
      <c r="D52" s="28">
        <f t="shared" si="11"/>
        <v>0</v>
      </c>
    </row>
    <row r="53" spans="2:4" ht="20.100000000000001" hidden="1" customHeight="1">
      <c r="B53" s="28" t="str">
        <f t="shared" si="9"/>
        <v/>
      </c>
      <c r="C53" s="28">
        <f t="shared" si="10"/>
        <v>0</v>
      </c>
      <c r="D53" s="28">
        <f t="shared" si="11"/>
        <v>0</v>
      </c>
    </row>
    <row r="54" spans="2:4" ht="20.100000000000001" hidden="1" customHeight="1">
      <c r="B54" s="28" t="str">
        <f t="shared" si="9"/>
        <v/>
      </c>
      <c r="C54" s="28">
        <f t="shared" si="10"/>
        <v>0</v>
      </c>
      <c r="D54" s="28">
        <f t="shared" si="11"/>
        <v>0</v>
      </c>
    </row>
    <row r="55" spans="2:4" hidden="1">
      <c r="B55" s="28" t="str">
        <f t="shared" si="9"/>
        <v/>
      </c>
      <c r="C55" s="28">
        <f t="shared" si="10"/>
        <v>0</v>
      </c>
      <c r="D55" s="28">
        <f t="shared" si="11"/>
        <v>0</v>
      </c>
    </row>
    <row r="56" spans="2:4" hidden="1">
      <c r="B56" s="28" t="str">
        <f t="shared" si="9"/>
        <v/>
      </c>
      <c r="C56" s="28">
        <f t="shared" si="10"/>
        <v>0</v>
      </c>
      <c r="D56" s="28">
        <f t="shared" si="11"/>
        <v>0</v>
      </c>
    </row>
    <row r="57" spans="2:4" hidden="1">
      <c r="B57" s="28" t="str">
        <f t="shared" si="9"/>
        <v/>
      </c>
      <c r="C57" s="28">
        <f t="shared" si="10"/>
        <v>0</v>
      </c>
      <c r="D57" s="28">
        <f t="shared" si="11"/>
        <v>0</v>
      </c>
    </row>
    <row r="58" spans="2:4" hidden="1">
      <c r="B58" s="28" t="str">
        <f t="shared" si="9"/>
        <v/>
      </c>
      <c r="C58" s="28">
        <f t="shared" si="10"/>
        <v>0</v>
      </c>
      <c r="D58" s="28">
        <f t="shared" si="11"/>
        <v>0</v>
      </c>
    </row>
    <row r="59" spans="2:4" hidden="1">
      <c r="B59" s="28" t="str">
        <f>N3</f>
        <v/>
      </c>
      <c r="C59" s="28">
        <f>Q3</f>
        <v>0</v>
      </c>
      <c r="D59" s="28">
        <f>S3</f>
        <v>0</v>
      </c>
    </row>
    <row r="60" spans="2:4" hidden="1">
      <c r="B60" s="28" t="str">
        <f t="shared" ref="B60:B66" si="12">N4</f>
        <v/>
      </c>
      <c r="C60" s="28">
        <f t="shared" ref="C60:C66" si="13">Q4</f>
        <v>0</v>
      </c>
      <c r="D60" s="28">
        <f t="shared" ref="D60:D66" si="14">S4</f>
        <v>0</v>
      </c>
    </row>
    <row r="61" spans="2:4" hidden="1">
      <c r="B61" s="28" t="str">
        <f t="shared" si="12"/>
        <v/>
      </c>
      <c r="C61" s="28">
        <f t="shared" si="13"/>
        <v>0</v>
      </c>
      <c r="D61" s="28">
        <f t="shared" si="14"/>
        <v>0</v>
      </c>
    </row>
    <row r="62" spans="2:4" hidden="1">
      <c r="B62" s="28" t="str">
        <f t="shared" si="12"/>
        <v/>
      </c>
      <c r="C62" s="28">
        <f t="shared" si="13"/>
        <v>0</v>
      </c>
      <c r="D62" s="28">
        <f t="shared" si="14"/>
        <v>0</v>
      </c>
    </row>
    <row r="63" spans="2:4" hidden="1">
      <c r="B63" s="28" t="str">
        <f t="shared" si="12"/>
        <v/>
      </c>
      <c r="C63" s="28">
        <f t="shared" si="13"/>
        <v>0</v>
      </c>
      <c r="D63" s="28">
        <f t="shared" si="14"/>
        <v>0</v>
      </c>
    </row>
    <row r="64" spans="2:4" hidden="1">
      <c r="B64" s="28" t="str">
        <f t="shared" si="12"/>
        <v/>
      </c>
      <c r="C64" s="28">
        <f t="shared" si="13"/>
        <v>0</v>
      </c>
      <c r="D64" s="28">
        <f t="shared" si="14"/>
        <v>0</v>
      </c>
    </row>
    <row r="65" spans="2:4" hidden="1">
      <c r="B65" s="28" t="str">
        <f t="shared" si="12"/>
        <v/>
      </c>
      <c r="C65" s="28">
        <f t="shared" si="13"/>
        <v>0</v>
      </c>
      <c r="D65" s="28">
        <f t="shared" si="14"/>
        <v>0</v>
      </c>
    </row>
    <row r="66" spans="2:4" hidden="1">
      <c r="B66" s="28" t="str">
        <f t="shared" si="12"/>
        <v/>
      </c>
      <c r="C66" s="28">
        <f t="shared" si="13"/>
        <v>0</v>
      </c>
      <c r="D66" s="28">
        <f t="shared" si="14"/>
        <v>0</v>
      </c>
    </row>
    <row r="67" spans="2:4" hidden="1">
      <c r="B67" s="28" t="str">
        <f t="shared" ref="B67:B74" si="15">N12</f>
        <v/>
      </c>
      <c r="C67" s="28">
        <f t="shared" ref="C67:C74" si="16">Q12</f>
        <v>0</v>
      </c>
      <c r="D67" s="28">
        <f t="shared" ref="D67:D74" si="17">S12</f>
        <v>0</v>
      </c>
    </row>
    <row r="68" spans="2:4" hidden="1">
      <c r="B68" s="28" t="str">
        <f t="shared" si="15"/>
        <v/>
      </c>
      <c r="C68" s="28">
        <f t="shared" si="16"/>
        <v>0</v>
      </c>
      <c r="D68" s="28">
        <f t="shared" si="17"/>
        <v>0</v>
      </c>
    </row>
    <row r="69" spans="2:4" hidden="1">
      <c r="B69" s="28" t="str">
        <f t="shared" si="15"/>
        <v/>
      </c>
      <c r="C69" s="28">
        <f t="shared" si="16"/>
        <v>0</v>
      </c>
      <c r="D69" s="28">
        <f t="shared" si="17"/>
        <v>0</v>
      </c>
    </row>
    <row r="70" spans="2:4" hidden="1">
      <c r="B70" s="28" t="str">
        <f t="shared" si="15"/>
        <v/>
      </c>
      <c r="C70" s="28">
        <f t="shared" si="16"/>
        <v>0</v>
      </c>
      <c r="D70" s="28">
        <f t="shared" si="17"/>
        <v>0</v>
      </c>
    </row>
    <row r="71" spans="2:4" hidden="1">
      <c r="B71" s="28" t="str">
        <f t="shared" si="15"/>
        <v/>
      </c>
      <c r="C71" s="28">
        <f t="shared" si="16"/>
        <v>0</v>
      </c>
      <c r="D71" s="28">
        <f t="shared" si="17"/>
        <v>0</v>
      </c>
    </row>
    <row r="72" spans="2:4" hidden="1">
      <c r="B72" s="28" t="str">
        <f t="shared" si="15"/>
        <v/>
      </c>
      <c r="C72" s="28">
        <f t="shared" si="16"/>
        <v>0</v>
      </c>
      <c r="D72" s="28">
        <f t="shared" si="17"/>
        <v>0</v>
      </c>
    </row>
    <row r="73" spans="2:4" hidden="1">
      <c r="B73" s="28" t="str">
        <f t="shared" si="15"/>
        <v/>
      </c>
      <c r="C73" s="28">
        <f t="shared" si="16"/>
        <v>0</v>
      </c>
      <c r="D73" s="28">
        <f t="shared" si="17"/>
        <v>0</v>
      </c>
    </row>
    <row r="74" spans="2:4" hidden="1">
      <c r="B74" s="28" t="str">
        <f t="shared" si="15"/>
        <v/>
      </c>
      <c r="C74" s="28">
        <f t="shared" si="16"/>
        <v>0</v>
      </c>
      <c r="D74" s="28">
        <f t="shared" si="17"/>
        <v>0</v>
      </c>
    </row>
    <row r="75" spans="2:4" hidden="1">
      <c r="B75" s="28" t="str">
        <f>T3</f>
        <v/>
      </c>
      <c r="C75" s="28">
        <f>S3</f>
        <v>0</v>
      </c>
      <c r="D75" s="28">
        <f>Q3</f>
        <v>0</v>
      </c>
    </row>
    <row r="76" spans="2:4" hidden="1">
      <c r="B76" s="28" t="str">
        <f t="shared" ref="B76:B82" si="18">T4</f>
        <v/>
      </c>
      <c r="C76" s="28">
        <f t="shared" ref="C76:C82" si="19">S4</f>
        <v>0</v>
      </c>
      <c r="D76" s="28">
        <f t="shared" ref="D76:D82" si="20">Q4</f>
        <v>0</v>
      </c>
    </row>
    <row r="77" spans="2:4" hidden="1">
      <c r="B77" s="28" t="str">
        <f t="shared" si="18"/>
        <v/>
      </c>
      <c r="C77" s="28">
        <f t="shared" si="19"/>
        <v>0</v>
      </c>
      <c r="D77" s="28">
        <f t="shared" si="20"/>
        <v>0</v>
      </c>
    </row>
    <row r="78" spans="2:4" hidden="1">
      <c r="B78" s="28" t="str">
        <f t="shared" si="18"/>
        <v/>
      </c>
      <c r="C78" s="28">
        <f t="shared" si="19"/>
        <v>0</v>
      </c>
      <c r="D78" s="28">
        <f t="shared" si="20"/>
        <v>0</v>
      </c>
    </row>
    <row r="79" spans="2:4" hidden="1">
      <c r="B79" s="28" t="str">
        <f t="shared" si="18"/>
        <v/>
      </c>
      <c r="C79" s="28">
        <f t="shared" si="19"/>
        <v>0</v>
      </c>
      <c r="D79" s="28">
        <f t="shared" si="20"/>
        <v>0</v>
      </c>
    </row>
    <row r="80" spans="2:4" hidden="1">
      <c r="B80" s="28" t="str">
        <f t="shared" si="18"/>
        <v/>
      </c>
      <c r="C80" s="28">
        <f t="shared" si="19"/>
        <v>0</v>
      </c>
      <c r="D80" s="28">
        <f t="shared" si="20"/>
        <v>0</v>
      </c>
    </row>
    <row r="81" spans="2:4" hidden="1">
      <c r="B81" s="28" t="str">
        <f t="shared" si="18"/>
        <v/>
      </c>
      <c r="C81" s="28">
        <f t="shared" si="19"/>
        <v>0</v>
      </c>
      <c r="D81" s="28">
        <f t="shared" si="20"/>
        <v>0</v>
      </c>
    </row>
    <row r="82" spans="2:4" hidden="1">
      <c r="B82" s="28" t="str">
        <f t="shared" si="18"/>
        <v/>
      </c>
      <c r="C82" s="28">
        <f t="shared" si="19"/>
        <v>0</v>
      </c>
      <c r="D82" s="28">
        <f t="shared" si="20"/>
        <v>0</v>
      </c>
    </row>
    <row r="83" spans="2:4" hidden="1">
      <c r="B83" s="28" t="str">
        <f t="shared" ref="B83:B90" si="21">T12</f>
        <v/>
      </c>
      <c r="C83" s="28">
        <f t="shared" ref="C83:C90" si="22">S12</f>
        <v>0</v>
      </c>
      <c r="D83" s="28">
        <f t="shared" ref="D83:D90" si="23">Q12</f>
        <v>0</v>
      </c>
    </row>
    <row r="84" spans="2:4" hidden="1">
      <c r="B84" s="28" t="str">
        <f t="shared" si="21"/>
        <v/>
      </c>
      <c r="C84" s="28">
        <f t="shared" si="22"/>
        <v>0</v>
      </c>
      <c r="D84" s="28">
        <f t="shared" si="23"/>
        <v>0</v>
      </c>
    </row>
    <row r="85" spans="2:4" hidden="1">
      <c r="B85" s="28" t="str">
        <f t="shared" si="21"/>
        <v/>
      </c>
      <c r="C85" s="28">
        <f t="shared" si="22"/>
        <v>0</v>
      </c>
      <c r="D85" s="28">
        <f t="shared" si="23"/>
        <v>0</v>
      </c>
    </row>
    <row r="86" spans="2:4" hidden="1">
      <c r="B86" s="28" t="str">
        <f t="shared" si="21"/>
        <v/>
      </c>
      <c r="C86" s="28">
        <f t="shared" si="22"/>
        <v>0</v>
      </c>
      <c r="D86" s="28">
        <f t="shared" si="23"/>
        <v>0</v>
      </c>
    </row>
    <row r="87" spans="2:4" hidden="1">
      <c r="B87" s="28" t="str">
        <f t="shared" si="21"/>
        <v/>
      </c>
      <c r="C87" s="28">
        <f t="shared" si="22"/>
        <v>0</v>
      </c>
      <c r="D87" s="28">
        <f t="shared" si="23"/>
        <v>0</v>
      </c>
    </row>
    <row r="88" spans="2:4" hidden="1">
      <c r="B88" s="28" t="str">
        <f t="shared" si="21"/>
        <v/>
      </c>
      <c r="C88" s="28">
        <f t="shared" si="22"/>
        <v>0</v>
      </c>
      <c r="D88" s="28">
        <f t="shared" si="23"/>
        <v>0</v>
      </c>
    </row>
    <row r="89" spans="2:4" hidden="1">
      <c r="B89" s="28" t="str">
        <f t="shared" si="21"/>
        <v/>
      </c>
      <c r="C89" s="28">
        <f t="shared" si="22"/>
        <v>0</v>
      </c>
      <c r="D89" s="28">
        <f t="shared" si="23"/>
        <v>0</v>
      </c>
    </row>
    <row r="90" spans="2:4" hidden="1">
      <c r="B90" s="28" t="str">
        <f t="shared" si="21"/>
        <v/>
      </c>
      <c r="C90" s="28">
        <f t="shared" si="22"/>
        <v>0</v>
      </c>
      <c r="D90" s="28">
        <f t="shared" si="23"/>
        <v>0</v>
      </c>
    </row>
    <row r="91" spans="2:4" hidden="1">
      <c r="B91" s="28" t="str">
        <f>C3</f>
        <v/>
      </c>
      <c r="C91" s="28">
        <f>E3</f>
        <v>0</v>
      </c>
      <c r="D91" s="28">
        <f>G3</f>
        <v>0</v>
      </c>
    </row>
    <row r="92" spans="2:4" hidden="1">
      <c r="B92" s="28" t="str">
        <f t="shared" ref="B92:B98" si="24">C4</f>
        <v/>
      </c>
      <c r="C92" s="28">
        <f t="shared" ref="C92:C98" si="25">E4</f>
        <v>0</v>
      </c>
      <c r="D92" s="28">
        <f t="shared" ref="D92:D98" si="26">G4</f>
        <v>0</v>
      </c>
    </row>
    <row r="93" spans="2:4" hidden="1">
      <c r="B93" s="28" t="str">
        <f t="shared" si="24"/>
        <v/>
      </c>
      <c r="C93" s="28">
        <f t="shared" si="25"/>
        <v>0</v>
      </c>
      <c r="D93" s="28">
        <f t="shared" si="26"/>
        <v>0</v>
      </c>
    </row>
    <row r="94" spans="2:4" hidden="1">
      <c r="B94" s="28" t="str">
        <f t="shared" si="24"/>
        <v/>
      </c>
      <c r="C94" s="28">
        <f t="shared" si="25"/>
        <v>0</v>
      </c>
      <c r="D94" s="28">
        <f t="shared" si="26"/>
        <v>0</v>
      </c>
    </row>
    <row r="95" spans="2:4" hidden="1">
      <c r="B95" s="28" t="str">
        <f t="shared" si="24"/>
        <v/>
      </c>
      <c r="C95" s="28">
        <f t="shared" si="25"/>
        <v>0</v>
      </c>
      <c r="D95" s="28">
        <f t="shared" si="26"/>
        <v>0</v>
      </c>
    </row>
    <row r="96" spans="2:4" hidden="1">
      <c r="B96" s="28" t="str">
        <f t="shared" si="24"/>
        <v/>
      </c>
      <c r="C96" s="28">
        <f t="shared" si="25"/>
        <v>0</v>
      </c>
      <c r="D96" s="28">
        <f t="shared" si="26"/>
        <v>0</v>
      </c>
    </row>
    <row r="97" spans="2:4" hidden="1">
      <c r="B97" s="28" t="str">
        <f t="shared" si="24"/>
        <v/>
      </c>
      <c r="C97" s="28">
        <f t="shared" si="25"/>
        <v>0</v>
      </c>
      <c r="D97" s="28">
        <f t="shared" si="26"/>
        <v>0</v>
      </c>
    </row>
    <row r="98" spans="2:4" hidden="1">
      <c r="B98" s="28" t="str">
        <f t="shared" si="24"/>
        <v/>
      </c>
      <c r="C98" s="28">
        <f t="shared" si="25"/>
        <v>0</v>
      </c>
      <c r="D98" s="28">
        <f t="shared" si="26"/>
        <v>0</v>
      </c>
    </row>
    <row r="99" spans="2:4" hidden="1">
      <c r="B99" s="28" t="str">
        <f t="shared" ref="B99:B106" si="27">C12</f>
        <v/>
      </c>
      <c r="C99" s="28">
        <f t="shared" ref="C99:C106" si="28">E12</f>
        <v>0</v>
      </c>
      <c r="D99" s="28">
        <f t="shared" ref="D99:D106" si="29">G12</f>
        <v>0</v>
      </c>
    </row>
    <row r="100" spans="2:4" hidden="1">
      <c r="B100" s="28" t="str">
        <f t="shared" si="27"/>
        <v/>
      </c>
      <c r="C100" s="28">
        <f t="shared" si="28"/>
        <v>0</v>
      </c>
      <c r="D100" s="28">
        <f t="shared" si="29"/>
        <v>0</v>
      </c>
    </row>
    <row r="101" spans="2:4" hidden="1">
      <c r="B101" s="28" t="str">
        <f t="shared" si="27"/>
        <v/>
      </c>
      <c r="C101" s="28">
        <f t="shared" si="28"/>
        <v>0</v>
      </c>
      <c r="D101" s="28">
        <f t="shared" si="29"/>
        <v>0</v>
      </c>
    </row>
    <row r="102" spans="2:4" hidden="1">
      <c r="B102" s="28" t="str">
        <f t="shared" si="27"/>
        <v/>
      </c>
      <c r="C102" s="28">
        <f t="shared" si="28"/>
        <v>0</v>
      </c>
      <c r="D102" s="28">
        <f t="shared" si="29"/>
        <v>0</v>
      </c>
    </row>
    <row r="103" spans="2:4" hidden="1">
      <c r="B103" s="28" t="str">
        <f t="shared" si="27"/>
        <v/>
      </c>
      <c r="C103" s="28">
        <f t="shared" si="28"/>
        <v>0</v>
      </c>
      <c r="D103" s="28">
        <f t="shared" si="29"/>
        <v>0</v>
      </c>
    </row>
    <row r="104" spans="2:4" hidden="1">
      <c r="B104" s="28" t="str">
        <f t="shared" si="27"/>
        <v/>
      </c>
      <c r="C104" s="28">
        <f t="shared" si="28"/>
        <v>0</v>
      </c>
      <c r="D104" s="28">
        <f t="shared" si="29"/>
        <v>0</v>
      </c>
    </row>
    <row r="105" spans="2:4" hidden="1">
      <c r="B105" s="28" t="str">
        <f t="shared" si="27"/>
        <v/>
      </c>
      <c r="C105" s="28">
        <f t="shared" si="28"/>
        <v>0</v>
      </c>
      <c r="D105" s="28">
        <f t="shared" si="29"/>
        <v>0</v>
      </c>
    </row>
    <row r="106" spans="2:4" hidden="1">
      <c r="B106" s="28" t="str">
        <f t="shared" si="27"/>
        <v/>
      </c>
      <c r="C106" s="28">
        <f t="shared" si="28"/>
        <v>0</v>
      </c>
      <c r="D106" s="28">
        <f t="shared" si="29"/>
        <v>0</v>
      </c>
    </row>
    <row r="107" spans="2:4" hidden="1">
      <c r="B107" s="28" t="str">
        <f>D3</f>
        <v/>
      </c>
      <c r="C107" s="28">
        <f>E3</f>
        <v>0</v>
      </c>
      <c r="D107" s="28">
        <f>G3</f>
        <v>0</v>
      </c>
    </row>
    <row r="108" spans="2:4" hidden="1">
      <c r="B108" s="28" t="str">
        <f t="shared" ref="B108:B114" si="30">D4</f>
        <v/>
      </c>
      <c r="C108" s="28">
        <f t="shared" ref="C108:C114" si="31">E4</f>
        <v>0</v>
      </c>
      <c r="D108" s="28">
        <f t="shared" ref="D108:D114" si="32">G4</f>
        <v>0</v>
      </c>
    </row>
    <row r="109" spans="2:4" hidden="1">
      <c r="B109" s="28" t="str">
        <f t="shared" si="30"/>
        <v/>
      </c>
      <c r="C109" s="28">
        <f t="shared" si="31"/>
        <v>0</v>
      </c>
      <c r="D109" s="28">
        <f t="shared" si="32"/>
        <v>0</v>
      </c>
    </row>
    <row r="110" spans="2:4" hidden="1">
      <c r="B110" s="28" t="str">
        <f t="shared" si="30"/>
        <v/>
      </c>
      <c r="C110" s="28">
        <f t="shared" si="31"/>
        <v>0</v>
      </c>
      <c r="D110" s="28">
        <f t="shared" si="32"/>
        <v>0</v>
      </c>
    </row>
    <row r="111" spans="2:4" hidden="1">
      <c r="B111" s="28" t="str">
        <f t="shared" si="30"/>
        <v/>
      </c>
      <c r="C111" s="28">
        <f t="shared" si="31"/>
        <v>0</v>
      </c>
      <c r="D111" s="28">
        <f t="shared" si="32"/>
        <v>0</v>
      </c>
    </row>
    <row r="112" spans="2:4" hidden="1">
      <c r="B112" s="28" t="str">
        <f t="shared" si="30"/>
        <v/>
      </c>
      <c r="C112" s="28">
        <f t="shared" si="31"/>
        <v>0</v>
      </c>
      <c r="D112" s="28">
        <f t="shared" si="32"/>
        <v>0</v>
      </c>
    </row>
    <row r="113" spans="2:4" hidden="1">
      <c r="B113" s="28" t="str">
        <f t="shared" si="30"/>
        <v/>
      </c>
      <c r="C113" s="28">
        <f t="shared" si="31"/>
        <v>0</v>
      </c>
      <c r="D113" s="28">
        <f t="shared" si="32"/>
        <v>0</v>
      </c>
    </row>
    <row r="114" spans="2:4" hidden="1">
      <c r="B114" s="28" t="str">
        <f t="shared" si="30"/>
        <v/>
      </c>
      <c r="C114" s="28">
        <f t="shared" si="31"/>
        <v>0</v>
      </c>
      <c r="D114" s="28">
        <f t="shared" si="32"/>
        <v>0</v>
      </c>
    </row>
    <row r="115" spans="2:4" hidden="1">
      <c r="B115" s="28" t="str">
        <f t="shared" ref="B115:C122" si="33">D12</f>
        <v/>
      </c>
      <c r="C115" s="28">
        <f t="shared" si="33"/>
        <v>0</v>
      </c>
      <c r="D115" s="28">
        <f t="shared" ref="D115:D122" si="34">G12</f>
        <v>0</v>
      </c>
    </row>
    <row r="116" spans="2:4" hidden="1">
      <c r="B116" s="28" t="str">
        <f t="shared" si="33"/>
        <v/>
      </c>
      <c r="C116" s="28">
        <f t="shared" si="33"/>
        <v>0</v>
      </c>
      <c r="D116" s="28">
        <f t="shared" si="34"/>
        <v>0</v>
      </c>
    </row>
    <row r="117" spans="2:4" hidden="1">
      <c r="B117" s="28" t="str">
        <f t="shared" si="33"/>
        <v/>
      </c>
      <c r="C117" s="28">
        <f t="shared" si="33"/>
        <v>0</v>
      </c>
      <c r="D117" s="28">
        <f t="shared" si="34"/>
        <v>0</v>
      </c>
    </row>
    <row r="118" spans="2:4" hidden="1">
      <c r="B118" s="28" t="str">
        <f t="shared" si="33"/>
        <v/>
      </c>
      <c r="C118" s="28">
        <f t="shared" si="33"/>
        <v>0</v>
      </c>
      <c r="D118" s="28">
        <f t="shared" si="34"/>
        <v>0</v>
      </c>
    </row>
    <row r="119" spans="2:4" hidden="1">
      <c r="B119" s="28" t="str">
        <f t="shared" si="33"/>
        <v/>
      </c>
      <c r="C119" s="28">
        <f t="shared" si="33"/>
        <v>0</v>
      </c>
      <c r="D119" s="28">
        <f t="shared" si="34"/>
        <v>0</v>
      </c>
    </row>
    <row r="120" spans="2:4" hidden="1">
      <c r="B120" s="28" t="str">
        <f t="shared" si="33"/>
        <v/>
      </c>
      <c r="C120" s="28">
        <f t="shared" si="33"/>
        <v>0</v>
      </c>
      <c r="D120" s="28">
        <f t="shared" si="34"/>
        <v>0</v>
      </c>
    </row>
    <row r="121" spans="2:4" hidden="1">
      <c r="B121" s="28" t="str">
        <f t="shared" si="33"/>
        <v/>
      </c>
      <c r="C121" s="28">
        <f t="shared" si="33"/>
        <v>0</v>
      </c>
      <c r="D121" s="28">
        <f t="shared" si="34"/>
        <v>0</v>
      </c>
    </row>
    <row r="122" spans="2:4" hidden="1">
      <c r="B122" s="28" t="str">
        <f t="shared" si="33"/>
        <v/>
      </c>
      <c r="C122" s="28">
        <f t="shared" si="33"/>
        <v>0</v>
      </c>
      <c r="D122" s="28">
        <f t="shared" si="34"/>
        <v>0</v>
      </c>
    </row>
    <row r="123" spans="2:4" hidden="1">
      <c r="B123" s="28" t="str">
        <f>I3</f>
        <v/>
      </c>
      <c r="C123" s="28">
        <f>G3</f>
        <v>0</v>
      </c>
      <c r="D123" s="28">
        <f>E3</f>
        <v>0</v>
      </c>
    </row>
    <row r="124" spans="2:4" hidden="1">
      <c r="B124" s="28" t="str">
        <f t="shared" ref="B124:B130" si="35">I4</f>
        <v/>
      </c>
      <c r="C124" s="28">
        <f t="shared" ref="C124:C130" si="36">G4</f>
        <v>0</v>
      </c>
      <c r="D124" s="28">
        <f t="shared" ref="D124:D130" si="37">E4</f>
        <v>0</v>
      </c>
    </row>
    <row r="125" spans="2:4" hidden="1">
      <c r="B125" s="28" t="str">
        <f t="shared" si="35"/>
        <v/>
      </c>
      <c r="C125" s="28">
        <f t="shared" si="36"/>
        <v>0</v>
      </c>
      <c r="D125" s="28">
        <f t="shared" si="37"/>
        <v>0</v>
      </c>
    </row>
    <row r="126" spans="2:4" hidden="1">
      <c r="B126" s="28" t="str">
        <f t="shared" si="35"/>
        <v/>
      </c>
      <c r="C126" s="28">
        <f t="shared" si="36"/>
        <v>0</v>
      </c>
      <c r="D126" s="28">
        <f t="shared" si="37"/>
        <v>0</v>
      </c>
    </row>
    <row r="127" spans="2:4" hidden="1">
      <c r="B127" s="28" t="str">
        <f t="shared" si="35"/>
        <v/>
      </c>
      <c r="C127" s="28">
        <f t="shared" si="36"/>
        <v>0</v>
      </c>
      <c r="D127" s="28">
        <f t="shared" si="37"/>
        <v>0</v>
      </c>
    </row>
    <row r="128" spans="2:4" hidden="1">
      <c r="B128" s="28" t="str">
        <f t="shared" si="35"/>
        <v/>
      </c>
      <c r="C128" s="28">
        <f t="shared" si="36"/>
        <v>0</v>
      </c>
      <c r="D128" s="28">
        <f t="shared" si="37"/>
        <v>0</v>
      </c>
    </row>
    <row r="129" spans="2:4" hidden="1">
      <c r="B129" s="28" t="str">
        <f t="shared" si="35"/>
        <v/>
      </c>
      <c r="C129" s="28">
        <f t="shared" si="36"/>
        <v>0</v>
      </c>
      <c r="D129" s="28">
        <f t="shared" si="37"/>
        <v>0</v>
      </c>
    </row>
    <row r="130" spans="2:4" hidden="1">
      <c r="B130" s="28" t="str">
        <f t="shared" si="35"/>
        <v/>
      </c>
      <c r="C130" s="28">
        <f t="shared" si="36"/>
        <v>0</v>
      </c>
      <c r="D130" s="28">
        <f t="shared" si="37"/>
        <v>0</v>
      </c>
    </row>
    <row r="131" spans="2:4" hidden="1">
      <c r="B131" s="28" t="str">
        <f t="shared" ref="B131:B138" si="38">I12</f>
        <v/>
      </c>
      <c r="C131" s="28">
        <f t="shared" ref="C131:C138" si="39">G12</f>
        <v>0</v>
      </c>
      <c r="D131" s="28">
        <f t="shared" ref="D131:D138" si="40">E12</f>
        <v>0</v>
      </c>
    </row>
    <row r="132" spans="2:4" hidden="1">
      <c r="B132" s="28" t="str">
        <f t="shared" si="38"/>
        <v/>
      </c>
      <c r="C132" s="28">
        <f t="shared" si="39"/>
        <v>0</v>
      </c>
      <c r="D132" s="28">
        <f t="shared" si="40"/>
        <v>0</v>
      </c>
    </row>
    <row r="133" spans="2:4" hidden="1">
      <c r="B133" s="28" t="str">
        <f t="shared" si="38"/>
        <v/>
      </c>
      <c r="C133" s="28">
        <f t="shared" si="39"/>
        <v>0</v>
      </c>
      <c r="D133" s="28">
        <f t="shared" si="40"/>
        <v>0</v>
      </c>
    </row>
    <row r="134" spans="2:4" hidden="1">
      <c r="B134" s="28" t="str">
        <f t="shared" si="38"/>
        <v/>
      </c>
      <c r="C134" s="28">
        <f t="shared" si="39"/>
        <v>0</v>
      </c>
      <c r="D134" s="28">
        <f t="shared" si="40"/>
        <v>0</v>
      </c>
    </row>
    <row r="135" spans="2:4" hidden="1">
      <c r="B135" s="28" t="str">
        <f t="shared" si="38"/>
        <v/>
      </c>
      <c r="C135" s="28">
        <f t="shared" si="39"/>
        <v>0</v>
      </c>
      <c r="D135" s="28">
        <f t="shared" si="40"/>
        <v>0</v>
      </c>
    </row>
    <row r="136" spans="2:4" hidden="1">
      <c r="B136" s="28" t="str">
        <f t="shared" si="38"/>
        <v/>
      </c>
      <c r="C136" s="28">
        <f t="shared" si="39"/>
        <v>0</v>
      </c>
      <c r="D136" s="28">
        <f t="shared" si="40"/>
        <v>0</v>
      </c>
    </row>
    <row r="137" spans="2:4" hidden="1">
      <c r="B137" s="28" t="str">
        <f t="shared" si="38"/>
        <v/>
      </c>
      <c r="C137" s="28">
        <f t="shared" si="39"/>
        <v>0</v>
      </c>
      <c r="D137" s="28">
        <f t="shared" si="40"/>
        <v>0</v>
      </c>
    </row>
    <row r="138" spans="2:4" hidden="1">
      <c r="B138" s="28" t="str">
        <f t="shared" si="38"/>
        <v/>
      </c>
      <c r="C138" s="28">
        <f t="shared" si="39"/>
        <v>0</v>
      </c>
      <c r="D138" s="28">
        <f t="shared" si="40"/>
        <v>0</v>
      </c>
    </row>
    <row r="139" spans="2:4" hidden="1">
      <c r="B139" s="28" t="str">
        <f>J3</f>
        <v/>
      </c>
      <c r="C139" s="28">
        <f>G3</f>
        <v>0</v>
      </c>
      <c r="D139" s="28">
        <f>E3</f>
        <v>0</v>
      </c>
    </row>
    <row r="140" spans="2:4" hidden="1">
      <c r="B140" s="28" t="str">
        <f t="shared" ref="B140:B146" si="41">J4</f>
        <v/>
      </c>
      <c r="C140" s="28">
        <f t="shared" ref="C140:C146" si="42">G4</f>
        <v>0</v>
      </c>
      <c r="D140" s="28">
        <f t="shared" ref="D140:D146" si="43">E4</f>
        <v>0</v>
      </c>
    </row>
    <row r="141" spans="2:4" hidden="1">
      <c r="B141" s="28" t="str">
        <f t="shared" si="41"/>
        <v/>
      </c>
      <c r="C141" s="28">
        <f t="shared" si="42"/>
        <v>0</v>
      </c>
      <c r="D141" s="28">
        <f t="shared" si="43"/>
        <v>0</v>
      </c>
    </row>
    <row r="142" spans="2:4" hidden="1">
      <c r="B142" s="28" t="str">
        <f t="shared" si="41"/>
        <v/>
      </c>
      <c r="C142" s="28">
        <f t="shared" si="42"/>
        <v>0</v>
      </c>
      <c r="D142" s="28">
        <f t="shared" si="43"/>
        <v>0</v>
      </c>
    </row>
    <row r="143" spans="2:4" hidden="1">
      <c r="B143" s="28" t="str">
        <f t="shared" si="41"/>
        <v/>
      </c>
      <c r="C143" s="28">
        <f t="shared" si="42"/>
        <v>0</v>
      </c>
      <c r="D143" s="28">
        <f t="shared" si="43"/>
        <v>0</v>
      </c>
    </row>
    <row r="144" spans="2:4" hidden="1">
      <c r="B144" s="28" t="str">
        <f t="shared" si="41"/>
        <v/>
      </c>
      <c r="C144" s="28">
        <f t="shared" si="42"/>
        <v>0</v>
      </c>
      <c r="D144" s="28">
        <f t="shared" si="43"/>
        <v>0</v>
      </c>
    </row>
    <row r="145" spans="2:4" hidden="1">
      <c r="B145" s="28" t="str">
        <f t="shared" si="41"/>
        <v/>
      </c>
      <c r="C145" s="28">
        <f t="shared" si="42"/>
        <v>0</v>
      </c>
      <c r="D145" s="28">
        <f t="shared" si="43"/>
        <v>0</v>
      </c>
    </row>
    <row r="146" spans="2:4" hidden="1">
      <c r="B146" s="28" t="str">
        <f t="shared" si="41"/>
        <v/>
      </c>
      <c r="C146" s="28">
        <f t="shared" si="42"/>
        <v>0</v>
      </c>
      <c r="D146" s="28">
        <f t="shared" si="43"/>
        <v>0</v>
      </c>
    </row>
    <row r="147" spans="2:4" hidden="1">
      <c r="B147" s="28" t="str">
        <f t="shared" ref="B147:B154" si="44">J12</f>
        <v/>
      </c>
      <c r="C147" s="28">
        <f t="shared" ref="C147:C154" si="45">G12</f>
        <v>0</v>
      </c>
      <c r="D147" s="28">
        <f t="shared" ref="D147:D154" si="46">E12</f>
        <v>0</v>
      </c>
    </row>
    <row r="148" spans="2:4" hidden="1">
      <c r="B148" s="28" t="str">
        <f t="shared" si="44"/>
        <v/>
      </c>
      <c r="C148" s="28">
        <f t="shared" si="45"/>
        <v>0</v>
      </c>
      <c r="D148" s="28">
        <f t="shared" si="46"/>
        <v>0</v>
      </c>
    </row>
    <row r="149" spans="2:4" hidden="1">
      <c r="B149" s="28" t="str">
        <f t="shared" si="44"/>
        <v/>
      </c>
      <c r="C149" s="28">
        <f t="shared" si="45"/>
        <v>0</v>
      </c>
      <c r="D149" s="28">
        <f t="shared" si="46"/>
        <v>0</v>
      </c>
    </row>
    <row r="150" spans="2:4" hidden="1">
      <c r="B150" s="28" t="str">
        <f t="shared" si="44"/>
        <v/>
      </c>
      <c r="C150" s="28">
        <f t="shared" si="45"/>
        <v>0</v>
      </c>
      <c r="D150" s="28">
        <f t="shared" si="46"/>
        <v>0</v>
      </c>
    </row>
    <row r="151" spans="2:4" hidden="1">
      <c r="B151" s="28" t="str">
        <f t="shared" si="44"/>
        <v/>
      </c>
      <c r="C151" s="28">
        <f t="shared" si="45"/>
        <v>0</v>
      </c>
      <c r="D151" s="28">
        <f t="shared" si="46"/>
        <v>0</v>
      </c>
    </row>
    <row r="152" spans="2:4" hidden="1">
      <c r="B152" s="28" t="str">
        <f t="shared" si="44"/>
        <v/>
      </c>
      <c r="C152" s="28">
        <f t="shared" si="45"/>
        <v>0</v>
      </c>
      <c r="D152" s="28">
        <f t="shared" si="46"/>
        <v>0</v>
      </c>
    </row>
    <row r="153" spans="2:4" hidden="1">
      <c r="B153" s="28" t="str">
        <f t="shared" si="44"/>
        <v/>
      </c>
      <c r="C153" s="28">
        <f t="shared" si="45"/>
        <v>0</v>
      </c>
      <c r="D153" s="28">
        <f t="shared" si="46"/>
        <v>0</v>
      </c>
    </row>
    <row r="154" spans="2:4" hidden="1">
      <c r="B154" s="28" t="str">
        <f t="shared" si="44"/>
        <v/>
      </c>
      <c r="C154" s="28">
        <f t="shared" si="45"/>
        <v>0</v>
      </c>
      <c r="D154" s="28">
        <f t="shared" si="46"/>
        <v>0</v>
      </c>
    </row>
    <row r="155" spans="2:4" hidden="1">
      <c r="B155" s="28" t="str">
        <f>O3</f>
        <v/>
      </c>
      <c r="C155" s="28">
        <f>Q3</f>
        <v>0</v>
      </c>
      <c r="D155" s="28">
        <f>S3</f>
        <v>0</v>
      </c>
    </row>
    <row r="156" spans="2:4" hidden="1">
      <c r="B156" s="28" t="str">
        <f t="shared" ref="B156:B162" si="47">O4</f>
        <v/>
      </c>
      <c r="C156" s="28">
        <f t="shared" ref="C156:C162" si="48">Q4</f>
        <v>0</v>
      </c>
      <c r="D156" s="28">
        <f t="shared" ref="D156:D162" si="49">S4</f>
        <v>0</v>
      </c>
    </row>
    <row r="157" spans="2:4" hidden="1">
      <c r="B157" s="28" t="str">
        <f t="shared" si="47"/>
        <v/>
      </c>
      <c r="C157" s="28">
        <f t="shared" si="48"/>
        <v>0</v>
      </c>
      <c r="D157" s="28">
        <f t="shared" si="49"/>
        <v>0</v>
      </c>
    </row>
    <row r="158" spans="2:4" hidden="1">
      <c r="B158" s="28" t="str">
        <f t="shared" si="47"/>
        <v/>
      </c>
      <c r="C158" s="28">
        <f t="shared" si="48"/>
        <v>0</v>
      </c>
      <c r="D158" s="28">
        <f t="shared" si="49"/>
        <v>0</v>
      </c>
    </row>
    <row r="159" spans="2:4" hidden="1">
      <c r="B159" s="28" t="str">
        <f t="shared" si="47"/>
        <v/>
      </c>
      <c r="C159" s="28">
        <f t="shared" si="48"/>
        <v>0</v>
      </c>
      <c r="D159" s="28">
        <f t="shared" si="49"/>
        <v>0</v>
      </c>
    </row>
    <row r="160" spans="2:4" hidden="1">
      <c r="B160" s="28" t="str">
        <f t="shared" si="47"/>
        <v/>
      </c>
      <c r="C160" s="28">
        <f t="shared" si="48"/>
        <v>0</v>
      </c>
      <c r="D160" s="28">
        <f t="shared" si="49"/>
        <v>0</v>
      </c>
    </row>
    <row r="161" spans="2:4" hidden="1">
      <c r="B161" s="28" t="str">
        <f t="shared" si="47"/>
        <v/>
      </c>
      <c r="C161" s="28">
        <f t="shared" si="48"/>
        <v>0</v>
      </c>
      <c r="D161" s="28">
        <f t="shared" si="49"/>
        <v>0</v>
      </c>
    </row>
    <row r="162" spans="2:4" hidden="1">
      <c r="B162" s="28" t="str">
        <f t="shared" si="47"/>
        <v/>
      </c>
      <c r="C162" s="28">
        <f t="shared" si="48"/>
        <v>0</v>
      </c>
      <c r="D162" s="28">
        <f t="shared" si="49"/>
        <v>0</v>
      </c>
    </row>
    <row r="163" spans="2:4" hidden="1">
      <c r="B163" s="28" t="str">
        <f t="shared" ref="B163:B170" si="50">O12</f>
        <v/>
      </c>
      <c r="C163" s="28">
        <f t="shared" ref="C163:C170" si="51">Q12</f>
        <v>0</v>
      </c>
      <c r="D163" s="28">
        <f t="shared" ref="D163:D170" si="52">S12</f>
        <v>0</v>
      </c>
    </row>
    <row r="164" spans="2:4" hidden="1">
      <c r="B164" s="28" t="str">
        <f t="shared" si="50"/>
        <v/>
      </c>
      <c r="C164" s="28">
        <f t="shared" si="51"/>
        <v>0</v>
      </c>
      <c r="D164" s="28">
        <f t="shared" si="52"/>
        <v>0</v>
      </c>
    </row>
    <row r="165" spans="2:4" hidden="1">
      <c r="B165" s="28" t="str">
        <f t="shared" si="50"/>
        <v/>
      </c>
      <c r="C165" s="28">
        <f t="shared" si="51"/>
        <v>0</v>
      </c>
      <c r="D165" s="28">
        <f t="shared" si="52"/>
        <v>0</v>
      </c>
    </row>
    <row r="166" spans="2:4" hidden="1">
      <c r="B166" s="28" t="str">
        <f t="shared" si="50"/>
        <v/>
      </c>
      <c r="C166" s="28">
        <f t="shared" si="51"/>
        <v>0</v>
      </c>
      <c r="D166" s="28">
        <f t="shared" si="52"/>
        <v>0</v>
      </c>
    </row>
    <row r="167" spans="2:4" hidden="1">
      <c r="B167" s="28" t="str">
        <f t="shared" si="50"/>
        <v/>
      </c>
      <c r="C167" s="28">
        <f t="shared" si="51"/>
        <v>0</v>
      </c>
      <c r="D167" s="28">
        <f t="shared" si="52"/>
        <v>0</v>
      </c>
    </row>
    <row r="168" spans="2:4" hidden="1">
      <c r="B168" s="28" t="str">
        <f t="shared" si="50"/>
        <v/>
      </c>
      <c r="C168" s="28">
        <f t="shared" si="51"/>
        <v>0</v>
      </c>
      <c r="D168" s="28">
        <f t="shared" si="52"/>
        <v>0</v>
      </c>
    </row>
    <row r="169" spans="2:4" hidden="1">
      <c r="B169" s="28" t="str">
        <f t="shared" si="50"/>
        <v/>
      </c>
      <c r="C169" s="28">
        <f t="shared" si="51"/>
        <v>0</v>
      </c>
      <c r="D169" s="28">
        <f t="shared" si="52"/>
        <v>0</v>
      </c>
    </row>
    <row r="170" spans="2:4" hidden="1">
      <c r="B170" s="28" t="str">
        <f t="shared" si="50"/>
        <v/>
      </c>
      <c r="C170" s="28">
        <f t="shared" si="51"/>
        <v>0</v>
      </c>
      <c r="D170" s="28">
        <f t="shared" si="52"/>
        <v>0</v>
      </c>
    </row>
    <row r="171" spans="2:4" hidden="1">
      <c r="B171" s="28" t="str">
        <f>P3</f>
        <v/>
      </c>
      <c r="C171" s="28">
        <f>Q3</f>
        <v>0</v>
      </c>
      <c r="D171" s="28">
        <f>S3</f>
        <v>0</v>
      </c>
    </row>
    <row r="172" spans="2:4" hidden="1">
      <c r="B172" s="28" t="str">
        <f t="shared" ref="B172:C178" si="53">P4</f>
        <v/>
      </c>
      <c r="C172" s="28">
        <f t="shared" si="53"/>
        <v>0</v>
      </c>
      <c r="D172" s="28">
        <f t="shared" ref="D172:D178" si="54">S4</f>
        <v>0</v>
      </c>
    </row>
    <row r="173" spans="2:4" hidden="1">
      <c r="B173" s="28" t="str">
        <f t="shared" si="53"/>
        <v/>
      </c>
      <c r="C173" s="28">
        <f t="shared" si="53"/>
        <v>0</v>
      </c>
      <c r="D173" s="28">
        <f t="shared" si="54"/>
        <v>0</v>
      </c>
    </row>
    <row r="174" spans="2:4" hidden="1">
      <c r="B174" s="28" t="str">
        <f t="shared" si="53"/>
        <v/>
      </c>
      <c r="C174" s="28">
        <f t="shared" si="53"/>
        <v>0</v>
      </c>
      <c r="D174" s="28">
        <f t="shared" si="54"/>
        <v>0</v>
      </c>
    </row>
    <row r="175" spans="2:4" hidden="1">
      <c r="B175" s="28" t="str">
        <f t="shared" si="53"/>
        <v/>
      </c>
      <c r="C175" s="28">
        <f t="shared" si="53"/>
        <v>0</v>
      </c>
      <c r="D175" s="28">
        <f t="shared" si="54"/>
        <v>0</v>
      </c>
    </row>
    <row r="176" spans="2:4" hidden="1">
      <c r="B176" s="28" t="str">
        <f t="shared" si="53"/>
        <v/>
      </c>
      <c r="C176" s="28">
        <f t="shared" si="53"/>
        <v>0</v>
      </c>
      <c r="D176" s="28">
        <f t="shared" si="54"/>
        <v>0</v>
      </c>
    </row>
    <row r="177" spans="2:4" hidden="1">
      <c r="B177" s="28" t="str">
        <f t="shared" si="53"/>
        <v/>
      </c>
      <c r="C177" s="28">
        <f t="shared" si="53"/>
        <v>0</v>
      </c>
      <c r="D177" s="28">
        <f t="shared" si="54"/>
        <v>0</v>
      </c>
    </row>
    <row r="178" spans="2:4" hidden="1">
      <c r="B178" s="28" t="str">
        <f t="shared" si="53"/>
        <v/>
      </c>
      <c r="C178" s="28">
        <f t="shared" si="53"/>
        <v>0</v>
      </c>
      <c r="D178" s="28">
        <f t="shared" si="54"/>
        <v>0</v>
      </c>
    </row>
    <row r="179" spans="2:4" hidden="1">
      <c r="B179" s="28" t="str">
        <f t="shared" ref="B179:C186" si="55">P12</f>
        <v/>
      </c>
      <c r="C179" s="28">
        <f t="shared" si="55"/>
        <v>0</v>
      </c>
      <c r="D179" s="28">
        <f t="shared" ref="D179:D186" si="56">S12</f>
        <v>0</v>
      </c>
    </row>
    <row r="180" spans="2:4" hidden="1">
      <c r="B180" s="28" t="str">
        <f t="shared" si="55"/>
        <v/>
      </c>
      <c r="C180" s="28">
        <f t="shared" si="55"/>
        <v>0</v>
      </c>
      <c r="D180" s="28">
        <f t="shared" si="56"/>
        <v>0</v>
      </c>
    </row>
    <row r="181" spans="2:4" hidden="1">
      <c r="B181" s="28" t="str">
        <f t="shared" si="55"/>
        <v/>
      </c>
      <c r="C181" s="28">
        <f t="shared" si="55"/>
        <v>0</v>
      </c>
      <c r="D181" s="28">
        <f t="shared" si="56"/>
        <v>0</v>
      </c>
    </row>
    <row r="182" spans="2:4" hidden="1">
      <c r="B182" s="28" t="str">
        <f t="shared" si="55"/>
        <v/>
      </c>
      <c r="C182" s="28">
        <f t="shared" si="55"/>
        <v>0</v>
      </c>
      <c r="D182" s="28">
        <f t="shared" si="56"/>
        <v>0</v>
      </c>
    </row>
    <row r="183" spans="2:4" hidden="1">
      <c r="B183" s="28" t="str">
        <f t="shared" si="55"/>
        <v/>
      </c>
      <c r="C183" s="28">
        <f t="shared" si="55"/>
        <v>0</v>
      </c>
      <c r="D183" s="28">
        <f t="shared" si="56"/>
        <v>0</v>
      </c>
    </row>
    <row r="184" spans="2:4" hidden="1">
      <c r="B184" s="28" t="str">
        <f t="shared" si="55"/>
        <v/>
      </c>
      <c r="C184" s="28">
        <f t="shared" si="55"/>
        <v>0</v>
      </c>
      <c r="D184" s="28">
        <f t="shared" si="56"/>
        <v>0</v>
      </c>
    </row>
    <row r="185" spans="2:4" hidden="1">
      <c r="B185" s="28" t="str">
        <f t="shared" si="55"/>
        <v/>
      </c>
      <c r="C185" s="28">
        <f t="shared" si="55"/>
        <v>0</v>
      </c>
      <c r="D185" s="28">
        <f t="shared" si="56"/>
        <v>0</v>
      </c>
    </row>
    <row r="186" spans="2:4" hidden="1">
      <c r="B186" s="28" t="str">
        <f t="shared" si="55"/>
        <v/>
      </c>
      <c r="C186" s="28">
        <f t="shared" si="55"/>
        <v>0</v>
      </c>
      <c r="D186" s="28">
        <f t="shared" si="56"/>
        <v>0</v>
      </c>
    </row>
    <row r="187" spans="2:4" hidden="1">
      <c r="B187" s="28" t="str">
        <f>U3</f>
        <v/>
      </c>
      <c r="C187" s="28">
        <f>S3</f>
        <v>0</v>
      </c>
      <c r="D187" s="28">
        <f>Q3</f>
        <v>0</v>
      </c>
    </row>
    <row r="188" spans="2:4" hidden="1">
      <c r="B188" s="28" t="str">
        <f t="shared" ref="B188:B194" si="57">U4</f>
        <v/>
      </c>
      <c r="C188" s="28">
        <f t="shared" ref="C188:C194" si="58">S4</f>
        <v>0</v>
      </c>
      <c r="D188" s="28">
        <f t="shared" ref="D188:D194" si="59">Q4</f>
        <v>0</v>
      </c>
    </row>
    <row r="189" spans="2:4" hidden="1">
      <c r="B189" s="28" t="str">
        <f t="shared" si="57"/>
        <v/>
      </c>
      <c r="C189" s="28">
        <f t="shared" si="58"/>
        <v>0</v>
      </c>
      <c r="D189" s="28">
        <f t="shared" si="59"/>
        <v>0</v>
      </c>
    </row>
    <row r="190" spans="2:4" hidden="1">
      <c r="B190" s="28" t="str">
        <f t="shared" si="57"/>
        <v/>
      </c>
      <c r="C190" s="28">
        <f t="shared" si="58"/>
        <v>0</v>
      </c>
      <c r="D190" s="28">
        <f t="shared" si="59"/>
        <v>0</v>
      </c>
    </row>
    <row r="191" spans="2:4" hidden="1">
      <c r="B191" s="28" t="str">
        <f t="shared" si="57"/>
        <v/>
      </c>
      <c r="C191" s="28">
        <f t="shared" si="58"/>
        <v>0</v>
      </c>
      <c r="D191" s="28">
        <f t="shared" si="59"/>
        <v>0</v>
      </c>
    </row>
    <row r="192" spans="2:4" hidden="1">
      <c r="B192" s="28" t="str">
        <f t="shared" si="57"/>
        <v/>
      </c>
      <c r="C192" s="28">
        <f t="shared" si="58"/>
        <v>0</v>
      </c>
      <c r="D192" s="28">
        <f t="shared" si="59"/>
        <v>0</v>
      </c>
    </row>
    <row r="193" spans="2:4" hidden="1">
      <c r="B193" s="28" t="str">
        <f t="shared" si="57"/>
        <v/>
      </c>
      <c r="C193" s="28">
        <f t="shared" si="58"/>
        <v>0</v>
      </c>
      <c r="D193" s="28">
        <f t="shared" si="59"/>
        <v>0</v>
      </c>
    </row>
    <row r="194" spans="2:4" hidden="1">
      <c r="B194" s="28" t="str">
        <f t="shared" si="57"/>
        <v/>
      </c>
      <c r="C194" s="28">
        <f t="shared" si="58"/>
        <v>0</v>
      </c>
      <c r="D194" s="28">
        <f t="shared" si="59"/>
        <v>0</v>
      </c>
    </row>
    <row r="195" spans="2:4" hidden="1">
      <c r="B195" s="28" t="str">
        <f t="shared" ref="B195:B202" si="60">U12</f>
        <v/>
      </c>
      <c r="C195" s="28">
        <f t="shared" ref="C195:C202" si="61">S12</f>
        <v>0</v>
      </c>
      <c r="D195" s="28">
        <f t="shared" ref="D195:D202" si="62">Q12</f>
        <v>0</v>
      </c>
    </row>
    <row r="196" spans="2:4" hidden="1">
      <c r="B196" s="28" t="str">
        <f t="shared" si="60"/>
        <v/>
      </c>
      <c r="C196" s="28">
        <f t="shared" si="61"/>
        <v>0</v>
      </c>
      <c r="D196" s="28">
        <f t="shared" si="62"/>
        <v>0</v>
      </c>
    </row>
    <row r="197" spans="2:4" hidden="1">
      <c r="B197" s="28" t="str">
        <f t="shared" si="60"/>
        <v/>
      </c>
      <c r="C197" s="28">
        <f t="shared" si="61"/>
        <v>0</v>
      </c>
      <c r="D197" s="28">
        <f t="shared" si="62"/>
        <v>0</v>
      </c>
    </row>
    <row r="198" spans="2:4" hidden="1">
      <c r="B198" s="28" t="str">
        <f t="shared" si="60"/>
        <v/>
      </c>
      <c r="C198" s="28">
        <f t="shared" si="61"/>
        <v>0</v>
      </c>
      <c r="D198" s="28">
        <f t="shared" si="62"/>
        <v>0</v>
      </c>
    </row>
    <row r="199" spans="2:4" hidden="1">
      <c r="B199" s="28" t="str">
        <f t="shared" si="60"/>
        <v/>
      </c>
      <c r="C199" s="28">
        <f t="shared" si="61"/>
        <v>0</v>
      </c>
      <c r="D199" s="28">
        <f t="shared" si="62"/>
        <v>0</v>
      </c>
    </row>
    <row r="200" spans="2:4" hidden="1">
      <c r="B200" s="28" t="str">
        <f t="shared" si="60"/>
        <v/>
      </c>
      <c r="C200" s="28">
        <f t="shared" si="61"/>
        <v>0</v>
      </c>
      <c r="D200" s="28">
        <f t="shared" si="62"/>
        <v>0</v>
      </c>
    </row>
    <row r="201" spans="2:4" hidden="1">
      <c r="B201" s="28" t="str">
        <f t="shared" si="60"/>
        <v/>
      </c>
      <c r="C201" s="28">
        <f t="shared" si="61"/>
        <v>0</v>
      </c>
      <c r="D201" s="28">
        <f t="shared" si="62"/>
        <v>0</v>
      </c>
    </row>
    <row r="202" spans="2:4" hidden="1">
      <c r="B202" s="28" t="str">
        <f t="shared" si="60"/>
        <v/>
      </c>
      <c r="C202" s="28">
        <f t="shared" si="61"/>
        <v>0</v>
      </c>
      <c r="D202" s="28">
        <f t="shared" si="62"/>
        <v>0</v>
      </c>
    </row>
    <row r="203" spans="2:4" hidden="1">
      <c r="B203" s="28" t="str">
        <f>V3</f>
        <v/>
      </c>
      <c r="C203" s="28">
        <f>S3</f>
        <v>0</v>
      </c>
      <c r="D203" s="28">
        <f>Q3</f>
        <v>0</v>
      </c>
    </row>
    <row r="204" spans="2:4" hidden="1">
      <c r="B204" s="28" t="str">
        <f t="shared" ref="B204:B210" si="63">V4</f>
        <v/>
      </c>
      <c r="C204" s="28">
        <f t="shared" ref="C204:C210" si="64">S4</f>
        <v>0</v>
      </c>
      <c r="D204" s="28">
        <f t="shared" ref="D204:D210" si="65">Q4</f>
        <v>0</v>
      </c>
    </row>
    <row r="205" spans="2:4" hidden="1">
      <c r="B205" s="28" t="str">
        <f t="shared" si="63"/>
        <v/>
      </c>
      <c r="C205" s="28">
        <f t="shared" si="64"/>
        <v>0</v>
      </c>
      <c r="D205" s="28">
        <f t="shared" si="65"/>
        <v>0</v>
      </c>
    </row>
    <row r="206" spans="2:4" hidden="1">
      <c r="B206" s="28" t="str">
        <f t="shared" si="63"/>
        <v/>
      </c>
      <c r="C206" s="28">
        <f t="shared" si="64"/>
        <v>0</v>
      </c>
      <c r="D206" s="28">
        <f t="shared" si="65"/>
        <v>0</v>
      </c>
    </row>
    <row r="207" spans="2:4" hidden="1">
      <c r="B207" s="28" t="str">
        <f t="shared" si="63"/>
        <v/>
      </c>
      <c r="C207" s="28">
        <f t="shared" si="64"/>
        <v>0</v>
      </c>
      <c r="D207" s="28">
        <f t="shared" si="65"/>
        <v>0</v>
      </c>
    </row>
    <row r="208" spans="2:4" hidden="1">
      <c r="B208" s="28" t="str">
        <f t="shared" si="63"/>
        <v/>
      </c>
      <c r="C208" s="28">
        <f t="shared" si="64"/>
        <v>0</v>
      </c>
      <c r="D208" s="28">
        <f t="shared" si="65"/>
        <v>0</v>
      </c>
    </row>
    <row r="209" spans="2:4" hidden="1">
      <c r="B209" s="28" t="str">
        <f t="shared" si="63"/>
        <v/>
      </c>
      <c r="C209" s="28">
        <f t="shared" si="64"/>
        <v>0</v>
      </c>
      <c r="D209" s="28">
        <f t="shared" si="65"/>
        <v>0</v>
      </c>
    </row>
    <row r="210" spans="2:4" hidden="1">
      <c r="B210" s="28" t="str">
        <f t="shared" si="63"/>
        <v/>
      </c>
      <c r="C210" s="28">
        <f t="shared" si="64"/>
        <v>0</v>
      </c>
      <c r="D210" s="28">
        <f t="shared" si="65"/>
        <v>0</v>
      </c>
    </row>
    <row r="211" spans="2:4" hidden="1">
      <c r="B211" s="28" t="str">
        <f t="shared" ref="B211:B218" si="66">V12</f>
        <v/>
      </c>
      <c r="C211" s="28">
        <f t="shared" ref="C211:C218" si="67">S12</f>
        <v>0</v>
      </c>
      <c r="D211" s="28">
        <f t="shared" ref="D211:D218" si="68">Q12</f>
        <v>0</v>
      </c>
    </row>
    <row r="212" spans="2:4" hidden="1">
      <c r="B212" s="28" t="str">
        <f t="shared" si="66"/>
        <v/>
      </c>
      <c r="C212" s="28">
        <f t="shared" si="67"/>
        <v>0</v>
      </c>
      <c r="D212" s="28">
        <f t="shared" si="68"/>
        <v>0</v>
      </c>
    </row>
    <row r="213" spans="2:4" hidden="1">
      <c r="B213" s="28" t="str">
        <f t="shared" si="66"/>
        <v/>
      </c>
      <c r="C213" s="28">
        <f t="shared" si="67"/>
        <v>0</v>
      </c>
      <c r="D213" s="28">
        <f t="shared" si="68"/>
        <v>0</v>
      </c>
    </row>
    <row r="214" spans="2:4" hidden="1">
      <c r="B214" s="28" t="str">
        <f t="shared" si="66"/>
        <v/>
      </c>
      <c r="C214" s="28">
        <f t="shared" si="67"/>
        <v>0</v>
      </c>
      <c r="D214" s="28">
        <f t="shared" si="68"/>
        <v>0</v>
      </c>
    </row>
    <row r="215" spans="2:4" hidden="1">
      <c r="B215" s="28" t="str">
        <f t="shared" si="66"/>
        <v/>
      </c>
      <c r="C215" s="28">
        <f t="shared" si="67"/>
        <v>0</v>
      </c>
      <c r="D215" s="28">
        <f t="shared" si="68"/>
        <v>0</v>
      </c>
    </row>
    <row r="216" spans="2:4" hidden="1">
      <c r="B216" s="28" t="str">
        <f t="shared" si="66"/>
        <v/>
      </c>
      <c r="C216" s="28">
        <f t="shared" si="67"/>
        <v>0</v>
      </c>
      <c r="D216" s="28">
        <f t="shared" si="68"/>
        <v>0</v>
      </c>
    </row>
    <row r="217" spans="2:4" hidden="1">
      <c r="B217" s="28" t="str">
        <f t="shared" si="66"/>
        <v/>
      </c>
      <c r="C217" s="28">
        <f t="shared" si="67"/>
        <v>0</v>
      </c>
      <c r="D217" s="28">
        <f t="shared" si="68"/>
        <v>0</v>
      </c>
    </row>
    <row r="218" spans="2:4" hidden="1">
      <c r="B218" s="28" t="str">
        <f t="shared" si="66"/>
        <v/>
      </c>
      <c r="C218" s="28">
        <f t="shared" si="67"/>
        <v>0</v>
      </c>
      <c r="D218" s="28">
        <f t="shared" si="68"/>
        <v>0</v>
      </c>
    </row>
  </sheetData>
  <sheetProtection selectLockedCells="1"/>
  <mergeCells count="9">
    <mergeCell ref="A1:W1"/>
    <mergeCell ref="A11:D11"/>
    <mergeCell ref="H11:K11"/>
    <mergeCell ref="M11:P11"/>
    <mergeCell ref="T11:W11"/>
    <mergeCell ref="A2:D2"/>
    <mergeCell ref="H2:K2"/>
    <mergeCell ref="M2:P2"/>
    <mergeCell ref="T2:W2"/>
  </mergeCells>
  <conditionalFormatting sqref="T3:V10 H3:J10 T12:V19 B12:D19 H12:J19 N12:P19 N3:P10 B3:D10">
    <cfRule type="expression" dxfId="51" priority="29" stopIfTrue="1">
      <formula>B3=#REF!</formula>
    </cfRule>
  </conditionalFormatting>
  <conditionalFormatting sqref="A1:XFD2 A11:XFD11 A3:D10 H3:P10 F3:F10 A20:XFD1048576 A12:D19 H12:P19 F12:F19 T3:XFD10 R3:R10 T12:XFD19 R12:R19">
    <cfRule type="expression" dxfId="50" priority="21">
      <formula>TODAY()&gt;$AA$1</formula>
    </cfRule>
  </conditionalFormatting>
  <conditionalFormatting sqref="G3:G10">
    <cfRule type="expression" dxfId="49" priority="16" stopIfTrue="1">
      <formula>G3=#REF!</formula>
    </cfRule>
  </conditionalFormatting>
  <conditionalFormatting sqref="G3:G10">
    <cfRule type="expression" dxfId="48" priority="15">
      <formula>TODAY()&gt;$AA$1</formula>
    </cfRule>
  </conditionalFormatting>
  <conditionalFormatting sqref="E3:E10">
    <cfRule type="expression" dxfId="47" priority="14" stopIfTrue="1">
      <formula>E3=#REF!</formula>
    </cfRule>
  </conditionalFormatting>
  <conditionalFormatting sqref="E3:E10">
    <cfRule type="expression" dxfId="46" priority="13">
      <formula>TODAY()&gt;$AA$1</formula>
    </cfRule>
  </conditionalFormatting>
  <conditionalFormatting sqref="G12:G19">
    <cfRule type="expression" dxfId="45" priority="12" stopIfTrue="1">
      <formula>G12=#REF!</formula>
    </cfRule>
  </conditionalFormatting>
  <conditionalFormatting sqref="G12:G19">
    <cfRule type="expression" dxfId="44" priority="11">
      <formula>TODAY()&gt;$AA$1</formula>
    </cfRule>
  </conditionalFormatting>
  <conditionalFormatting sqref="E12:E19">
    <cfRule type="expression" dxfId="43" priority="10" stopIfTrue="1">
      <formula>E12=#REF!</formula>
    </cfRule>
  </conditionalFormatting>
  <conditionalFormatting sqref="E12:E19">
    <cfRule type="expression" dxfId="42" priority="9">
      <formula>TODAY()&gt;$AA$1</formula>
    </cfRule>
  </conditionalFormatting>
  <conditionalFormatting sqref="S3:S10">
    <cfRule type="expression" dxfId="41" priority="8" stopIfTrue="1">
      <formula>S3=#REF!</formula>
    </cfRule>
  </conditionalFormatting>
  <conditionalFormatting sqref="S3:S10">
    <cfRule type="expression" dxfId="40" priority="7">
      <formula>TODAY()&gt;$AA$1</formula>
    </cfRule>
  </conditionalFormatting>
  <conditionalFormatting sqref="Q3:Q10">
    <cfRule type="expression" dxfId="39" priority="6" stopIfTrue="1">
      <formula>Q3=#REF!</formula>
    </cfRule>
  </conditionalFormatting>
  <conditionalFormatting sqref="Q3:Q10">
    <cfRule type="expression" dxfId="38" priority="5">
      <formula>TODAY()&gt;$AA$1</formula>
    </cfRule>
  </conditionalFormatting>
  <conditionalFormatting sqref="S12:S19">
    <cfRule type="expression" dxfId="37" priority="4" stopIfTrue="1">
      <formula>S12=#REF!</formula>
    </cfRule>
  </conditionalFormatting>
  <conditionalFormatting sqref="S12:S19">
    <cfRule type="expression" dxfId="36" priority="3">
      <formula>TODAY()&gt;$AA$1</formula>
    </cfRule>
  </conditionalFormatting>
  <conditionalFormatting sqref="Q12:Q19">
    <cfRule type="expression" dxfId="35" priority="2" stopIfTrue="1">
      <formula>Q12=#REF!</formula>
    </cfRule>
  </conditionalFormatting>
  <conditionalFormatting sqref="Q12:Q19">
    <cfRule type="expression" dxfId="34" priority="1">
      <formula>TODAY()&gt;$AA$1</formula>
    </cfRule>
  </conditionalFormatting>
  <printOptions horizontalCentered="1" verticalCentered="1" gridLines="1"/>
  <pageMargins left="0.78749999999999998" right="0.78749999999999998" top="0.98402777777777795" bottom="0.98402777777777795" header="0.51180555555555562" footer="0.51180555555555562"/>
  <pageSetup paperSize="9" scale="105" firstPageNumber="0" orientation="landscape" horizontalDpi="300" verticalDpi="300" r:id="rId1"/>
  <headerFooter alignWithMargins="0">
    <oddHeader>&amp;C&amp;A</oddHeader>
    <oddFooter>&amp;CClub de pétanque " Les cygales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RAZpartie">
                <anchor moveWithCells="1" sizeWithCells="1">
                  <from>
                    <xdr:col>7</xdr:col>
                    <xdr:colOff>327660</xdr:colOff>
                    <xdr:row>21</xdr:row>
                    <xdr:rowOff>38100</xdr:rowOff>
                  </from>
                  <to>
                    <xdr:col>8</xdr:col>
                    <xdr:colOff>1249680</xdr:colOff>
                    <xdr:row>23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8" stopIfTrue="1" id="{53FF95C0-EBDC-4D15-BA9C-4A8765CB54C8}">
            <xm:f>B12='Partie 2'!#REF!</xm:f>
            <x14:dxf>
              <font>
                <b/>
                <i val="0"/>
                <color rgb="FFFF0000"/>
              </font>
              <fill>
                <patternFill>
                  <bgColor rgb="FF002060"/>
                </patternFill>
              </fill>
            </x14:dxf>
          </x14:cfRule>
          <xm:sqref>B12:D19 H12:J19</xm:sqref>
        </x14:conditionalFormatting>
        <x14:conditionalFormatting xmlns:xm="http://schemas.microsoft.com/office/excel/2006/main">
          <x14:cfRule type="expression" priority="27" stopIfTrue="1" id="{60899374-76D6-4994-B680-25D6B7113EDC}">
            <xm:f>N3='Partie 2'!#REF!</xm:f>
            <x14:dxf>
              <font>
                <b/>
                <i val="0"/>
                <color rgb="FFFF0000"/>
              </font>
              <fill>
                <patternFill>
                  <bgColor rgb="FF002060"/>
                </patternFill>
              </fill>
            </x14:dxf>
          </x14:cfRule>
          <xm:sqref>T3:V10 N3:P10</xm:sqref>
        </x14:conditionalFormatting>
        <x14:conditionalFormatting xmlns:xm="http://schemas.microsoft.com/office/excel/2006/main">
          <x14:cfRule type="expression" priority="26" stopIfTrue="1" id="{802FFC05-586E-4CF3-835F-03CD419D87D7}">
            <xm:f>N12='Partie 2'!#REF!</xm:f>
            <x14:dxf>
              <font>
                <b/>
                <i val="0"/>
                <color rgb="FFFF0000"/>
              </font>
              <fill>
                <patternFill>
                  <bgColor rgb="FF002060"/>
                </patternFill>
              </fill>
            </x14:dxf>
          </x14:cfRule>
          <xm:sqref>N12:P19 T12:V19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1:AA195"/>
  <sheetViews>
    <sheetView zoomScaleNormal="100" workbookViewId="0">
      <pane xSplit="15" ySplit="2" topLeftCell="Y3" activePane="bottomRight" state="frozen"/>
      <selection activeCell="AA1" sqref="AA1"/>
      <selection pane="topRight" activeCell="AA1" sqref="AA1"/>
      <selection pane="bottomLeft" activeCell="AA1" sqref="AA1"/>
      <selection pane="bottomRight"/>
    </sheetView>
  </sheetViews>
  <sheetFormatPr baseColWidth="10" defaultRowHeight="13.2"/>
  <cols>
    <col min="1" max="1" width="8" style="39" customWidth="1"/>
    <col min="2" max="2" width="23.6640625" style="39" customWidth="1"/>
    <col min="3" max="3" width="5" style="39" customWidth="1"/>
    <col min="4" max="11" width="7.109375" style="52" customWidth="1"/>
    <col min="12" max="12" width="23.6640625" style="39" customWidth="1"/>
    <col min="13" max="13" width="14.6640625" style="52" customWidth="1"/>
    <col min="14" max="14" width="11.33203125" style="52" bestFit="1" customWidth="1"/>
    <col min="15" max="15" width="10.33203125" style="52" customWidth="1"/>
    <col min="16" max="16" width="5" style="39" customWidth="1"/>
    <col min="17" max="17" width="11.44140625" style="39"/>
    <col min="18" max="18" width="23.6640625" style="39" customWidth="1"/>
    <col min="19" max="19" width="14.6640625" style="80" customWidth="1"/>
    <col min="20" max="20" width="11.33203125" style="80" bestFit="1" customWidth="1"/>
    <col min="21" max="250" width="11.44140625" style="39"/>
    <col min="251" max="251" width="5.5546875" style="39" customWidth="1"/>
    <col min="252" max="252" width="25.6640625" style="39" customWidth="1"/>
    <col min="253" max="253" width="5" style="39" customWidth="1"/>
    <col min="254" max="262" width="7.109375" style="39" customWidth="1"/>
    <col min="263" max="263" width="9.88671875" style="39" bestFit="1" customWidth="1"/>
    <col min="264" max="264" width="25.6640625" style="39" customWidth="1"/>
    <col min="265" max="265" width="16.44140625" style="39" customWidth="1"/>
    <col min="266" max="266" width="9.88671875" style="39" bestFit="1" customWidth="1"/>
    <col min="267" max="267" width="10.33203125" style="39" customWidth="1"/>
    <col min="268" max="268" width="10.88671875" style="39" customWidth="1"/>
    <col min="269" max="269" width="12" style="39" customWidth="1"/>
    <col min="270" max="270" width="11.33203125" style="39" customWidth="1"/>
    <col min="271" max="271" width="11.109375" style="39" customWidth="1"/>
    <col min="272" max="272" width="9.5546875" style="39" customWidth="1"/>
    <col min="273" max="506" width="11.44140625" style="39"/>
    <col min="507" max="507" width="5.5546875" style="39" customWidth="1"/>
    <col min="508" max="508" width="25.6640625" style="39" customWidth="1"/>
    <col min="509" max="509" width="5" style="39" customWidth="1"/>
    <col min="510" max="518" width="7.109375" style="39" customWidth="1"/>
    <col min="519" max="519" width="9.88671875" style="39" bestFit="1" customWidth="1"/>
    <col min="520" max="520" width="25.6640625" style="39" customWidth="1"/>
    <col min="521" max="521" width="16.44140625" style="39" customWidth="1"/>
    <col min="522" max="522" width="9.88671875" style="39" bestFit="1" customWidth="1"/>
    <col min="523" max="523" width="10.33203125" style="39" customWidth="1"/>
    <col min="524" max="524" width="10.88671875" style="39" customWidth="1"/>
    <col min="525" max="525" width="12" style="39" customWidth="1"/>
    <col min="526" max="526" width="11.33203125" style="39" customWidth="1"/>
    <col min="527" max="527" width="11.109375" style="39" customWidth="1"/>
    <col min="528" max="528" width="9.5546875" style="39" customWidth="1"/>
    <col min="529" max="762" width="11.44140625" style="39"/>
    <col min="763" max="763" width="5.5546875" style="39" customWidth="1"/>
    <col min="764" max="764" width="25.6640625" style="39" customWidth="1"/>
    <col min="765" max="765" width="5" style="39" customWidth="1"/>
    <col min="766" max="774" width="7.109375" style="39" customWidth="1"/>
    <col min="775" max="775" width="9.88671875" style="39" bestFit="1" customWidth="1"/>
    <col min="776" max="776" width="25.6640625" style="39" customWidth="1"/>
    <col min="777" max="777" width="16.44140625" style="39" customWidth="1"/>
    <col min="778" max="778" width="9.88671875" style="39" bestFit="1" customWidth="1"/>
    <col min="779" max="779" width="10.33203125" style="39" customWidth="1"/>
    <col min="780" max="780" width="10.88671875" style="39" customWidth="1"/>
    <col min="781" max="781" width="12" style="39" customWidth="1"/>
    <col min="782" max="782" width="11.33203125" style="39" customWidth="1"/>
    <col min="783" max="783" width="11.109375" style="39" customWidth="1"/>
    <col min="784" max="784" width="9.5546875" style="39" customWidth="1"/>
    <col min="785" max="1018" width="11.44140625" style="39"/>
    <col min="1019" max="1019" width="5.5546875" style="39" customWidth="1"/>
    <col min="1020" max="1020" width="25.6640625" style="39" customWidth="1"/>
    <col min="1021" max="1021" width="5" style="39" customWidth="1"/>
    <col min="1022" max="1030" width="7.109375" style="39" customWidth="1"/>
    <col min="1031" max="1031" width="9.88671875" style="39" bestFit="1" customWidth="1"/>
    <col min="1032" max="1032" width="25.6640625" style="39" customWidth="1"/>
    <col min="1033" max="1033" width="16.44140625" style="39" customWidth="1"/>
    <col min="1034" max="1034" width="9.88671875" style="39" bestFit="1" customWidth="1"/>
    <col min="1035" max="1035" width="10.33203125" style="39" customWidth="1"/>
    <col min="1036" max="1036" width="10.88671875" style="39" customWidth="1"/>
    <col min="1037" max="1037" width="12" style="39" customWidth="1"/>
    <col min="1038" max="1038" width="11.33203125" style="39" customWidth="1"/>
    <col min="1039" max="1039" width="11.109375" style="39" customWidth="1"/>
    <col min="1040" max="1040" width="9.5546875" style="39" customWidth="1"/>
    <col min="1041" max="1274" width="11.44140625" style="39"/>
    <col min="1275" max="1275" width="5.5546875" style="39" customWidth="1"/>
    <col min="1276" max="1276" width="25.6640625" style="39" customWidth="1"/>
    <col min="1277" max="1277" width="5" style="39" customWidth="1"/>
    <col min="1278" max="1286" width="7.109375" style="39" customWidth="1"/>
    <col min="1287" max="1287" width="9.88671875" style="39" bestFit="1" customWidth="1"/>
    <col min="1288" max="1288" width="25.6640625" style="39" customWidth="1"/>
    <col min="1289" max="1289" width="16.44140625" style="39" customWidth="1"/>
    <col min="1290" max="1290" width="9.88671875" style="39" bestFit="1" customWidth="1"/>
    <col min="1291" max="1291" width="10.33203125" style="39" customWidth="1"/>
    <col min="1292" max="1292" width="10.88671875" style="39" customWidth="1"/>
    <col min="1293" max="1293" width="12" style="39" customWidth="1"/>
    <col min="1294" max="1294" width="11.33203125" style="39" customWidth="1"/>
    <col min="1295" max="1295" width="11.109375" style="39" customWidth="1"/>
    <col min="1296" max="1296" width="9.5546875" style="39" customWidth="1"/>
    <col min="1297" max="1530" width="11.44140625" style="39"/>
    <col min="1531" max="1531" width="5.5546875" style="39" customWidth="1"/>
    <col min="1532" max="1532" width="25.6640625" style="39" customWidth="1"/>
    <col min="1533" max="1533" width="5" style="39" customWidth="1"/>
    <col min="1534" max="1542" width="7.109375" style="39" customWidth="1"/>
    <col min="1543" max="1543" width="9.88671875" style="39" bestFit="1" customWidth="1"/>
    <col min="1544" max="1544" width="25.6640625" style="39" customWidth="1"/>
    <col min="1545" max="1545" width="16.44140625" style="39" customWidth="1"/>
    <col min="1546" max="1546" width="9.88671875" style="39" bestFit="1" customWidth="1"/>
    <col min="1547" max="1547" width="10.33203125" style="39" customWidth="1"/>
    <col min="1548" max="1548" width="10.88671875" style="39" customWidth="1"/>
    <col min="1549" max="1549" width="12" style="39" customWidth="1"/>
    <col min="1550" max="1550" width="11.33203125" style="39" customWidth="1"/>
    <col min="1551" max="1551" width="11.109375" style="39" customWidth="1"/>
    <col min="1552" max="1552" width="9.5546875" style="39" customWidth="1"/>
    <col min="1553" max="1786" width="11.44140625" style="39"/>
    <col min="1787" max="1787" width="5.5546875" style="39" customWidth="1"/>
    <col min="1788" max="1788" width="25.6640625" style="39" customWidth="1"/>
    <col min="1789" max="1789" width="5" style="39" customWidth="1"/>
    <col min="1790" max="1798" width="7.109375" style="39" customWidth="1"/>
    <col min="1799" max="1799" width="9.88671875" style="39" bestFit="1" customWidth="1"/>
    <col min="1800" max="1800" width="25.6640625" style="39" customWidth="1"/>
    <col min="1801" max="1801" width="16.44140625" style="39" customWidth="1"/>
    <col min="1802" max="1802" width="9.88671875" style="39" bestFit="1" customWidth="1"/>
    <col min="1803" max="1803" width="10.33203125" style="39" customWidth="1"/>
    <col min="1804" max="1804" width="10.88671875" style="39" customWidth="1"/>
    <col min="1805" max="1805" width="12" style="39" customWidth="1"/>
    <col min="1806" max="1806" width="11.33203125" style="39" customWidth="1"/>
    <col min="1807" max="1807" width="11.109375" style="39" customWidth="1"/>
    <col min="1808" max="1808" width="9.5546875" style="39" customWidth="1"/>
    <col min="1809" max="2042" width="11.44140625" style="39"/>
    <col min="2043" max="2043" width="5.5546875" style="39" customWidth="1"/>
    <col min="2044" max="2044" width="25.6640625" style="39" customWidth="1"/>
    <col min="2045" max="2045" width="5" style="39" customWidth="1"/>
    <col min="2046" max="2054" width="7.109375" style="39" customWidth="1"/>
    <col min="2055" max="2055" width="9.88671875" style="39" bestFit="1" customWidth="1"/>
    <col min="2056" max="2056" width="25.6640625" style="39" customWidth="1"/>
    <col min="2057" max="2057" width="16.44140625" style="39" customWidth="1"/>
    <col min="2058" max="2058" width="9.88671875" style="39" bestFit="1" customWidth="1"/>
    <col min="2059" max="2059" width="10.33203125" style="39" customWidth="1"/>
    <col min="2060" max="2060" width="10.88671875" style="39" customWidth="1"/>
    <col min="2061" max="2061" width="12" style="39" customWidth="1"/>
    <col min="2062" max="2062" width="11.33203125" style="39" customWidth="1"/>
    <col min="2063" max="2063" width="11.109375" style="39" customWidth="1"/>
    <col min="2064" max="2064" width="9.5546875" style="39" customWidth="1"/>
    <col min="2065" max="2298" width="11.44140625" style="39"/>
    <col min="2299" max="2299" width="5.5546875" style="39" customWidth="1"/>
    <col min="2300" max="2300" width="25.6640625" style="39" customWidth="1"/>
    <col min="2301" max="2301" width="5" style="39" customWidth="1"/>
    <col min="2302" max="2310" width="7.109375" style="39" customWidth="1"/>
    <col min="2311" max="2311" width="9.88671875" style="39" bestFit="1" customWidth="1"/>
    <col min="2312" max="2312" width="25.6640625" style="39" customWidth="1"/>
    <col min="2313" max="2313" width="16.44140625" style="39" customWidth="1"/>
    <col min="2314" max="2314" width="9.88671875" style="39" bestFit="1" customWidth="1"/>
    <col min="2315" max="2315" width="10.33203125" style="39" customWidth="1"/>
    <col min="2316" max="2316" width="10.88671875" style="39" customWidth="1"/>
    <col min="2317" max="2317" width="12" style="39" customWidth="1"/>
    <col min="2318" max="2318" width="11.33203125" style="39" customWidth="1"/>
    <col min="2319" max="2319" width="11.109375" style="39" customWidth="1"/>
    <col min="2320" max="2320" width="9.5546875" style="39" customWidth="1"/>
    <col min="2321" max="2554" width="11.44140625" style="39"/>
    <col min="2555" max="2555" width="5.5546875" style="39" customWidth="1"/>
    <col min="2556" max="2556" width="25.6640625" style="39" customWidth="1"/>
    <col min="2557" max="2557" width="5" style="39" customWidth="1"/>
    <col min="2558" max="2566" width="7.109375" style="39" customWidth="1"/>
    <col min="2567" max="2567" width="9.88671875" style="39" bestFit="1" customWidth="1"/>
    <col min="2568" max="2568" width="25.6640625" style="39" customWidth="1"/>
    <col min="2569" max="2569" width="16.44140625" style="39" customWidth="1"/>
    <col min="2570" max="2570" width="9.88671875" style="39" bestFit="1" customWidth="1"/>
    <col min="2571" max="2571" width="10.33203125" style="39" customWidth="1"/>
    <col min="2572" max="2572" width="10.88671875" style="39" customWidth="1"/>
    <col min="2573" max="2573" width="12" style="39" customWidth="1"/>
    <col min="2574" max="2574" width="11.33203125" style="39" customWidth="1"/>
    <col min="2575" max="2575" width="11.109375" style="39" customWidth="1"/>
    <col min="2576" max="2576" width="9.5546875" style="39" customWidth="1"/>
    <col min="2577" max="2810" width="11.44140625" style="39"/>
    <col min="2811" max="2811" width="5.5546875" style="39" customWidth="1"/>
    <col min="2812" max="2812" width="25.6640625" style="39" customWidth="1"/>
    <col min="2813" max="2813" width="5" style="39" customWidth="1"/>
    <col min="2814" max="2822" width="7.109375" style="39" customWidth="1"/>
    <col min="2823" max="2823" width="9.88671875" style="39" bestFit="1" customWidth="1"/>
    <col min="2824" max="2824" width="25.6640625" style="39" customWidth="1"/>
    <col min="2825" max="2825" width="16.44140625" style="39" customWidth="1"/>
    <col min="2826" max="2826" width="9.88671875" style="39" bestFit="1" customWidth="1"/>
    <col min="2827" max="2827" width="10.33203125" style="39" customWidth="1"/>
    <col min="2828" max="2828" width="10.88671875" style="39" customWidth="1"/>
    <col min="2829" max="2829" width="12" style="39" customWidth="1"/>
    <col min="2830" max="2830" width="11.33203125" style="39" customWidth="1"/>
    <col min="2831" max="2831" width="11.109375" style="39" customWidth="1"/>
    <col min="2832" max="2832" width="9.5546875" style="39" customWidth="1"/>
    <col min="2833" max="3066" width="11.44140625" style="39"/>
    <col min="3067" max="3067" width="5.5546875" style="39" customWidth="1"/>
    <col min="3068" max="3068" width="25.6640625" style="39" customWidth="1"/>
    <col min="3069" max="3069" width="5" style="39" customWidth="1"/>
    <col min="3070" max="3078" width="7.109375" style="39" customWidth="1"/>
    <col min="3079" max="3079" width="9.88671875" style="39" bestFit="1" customWidth="1"/>
    <col min="3080" max="3080" width="25.6640625" style="39" customWidth="1"/>
    <col min="3081" max="3081" width="16.44140625" style="39" customWidth="1"/>
    <col min="3082" max="3082" width="9.88671875" style="39" bestFit="1" customWidth="1"/>
    <col min="3083" max="3083" width="10.33203125" style="39" customWidth="1"/>
    <col min="3084" max="3084" width="10.88671875" style="39" customWidth="1"/>
    <col min="3085" max="3085" width="12" style="39" customWidth="1"/>
    <col min="3086" max="3086" width="11.33203125" style="39" customWidth="1"/>
    <col min="3087" max="3087" width="11.109375" style="39" customWidth="1"/>
    <col min="3088" max="3088" width="9.5546875" style="39" customWidth="1"/>
    <col min="3089" max="3322" width="11.44140625" style="39"/>
    <col min="3323" max="3323" width="5.5546875" style="39" customWidth="1"/>
    <col min="3324" max="3324" width="25.6640625" style="39" customWidth="1"/>
    <col min="3325" max="3325" width="5" style="39" customWidth="1"/>
    <col min="3326" max="3334" width="7.109375" style="39" customWidth="1"/>
    <col min="3335" max="3335" width="9.88671875" style="39" bestFit="1" customWidth="1"/>
    <col min="3336" max="3336" width="25.6640625" style="39" customWidth="1"/>
    <col min="3337" max="3337" width="16.44140625" style="39" customWidth="1"/>
    <col min="3338" max="3338" width="9.88671875" style="39" bestFit="1" customWidth="1"/>
    <col min="3339" max="3339" width="10.33203125" style="39" customWidth="1"/>
    <col min="3340" max="3340" width="10.88671875" style="39" customWidth="1"/>
    <col min="3341" max="3341" width="12" style="39" customWidth="1"/>
    <col min="3342" max="3342" width="11.33203125" style="39" customWidth="1"/>
    <col min="3343" max="3343" width="11.109375" style="39" customWidth="1"/>
    <col min="3344" max="3344" width="9.5546875" style="39" customWidth="1"/>
    <col min="3345" max="3578" width="11.44140625" style="39"/>
    <col min="3579" max="3579" width="5.5546875" style="39" customWidth="1"/>
    <col min="3580" max="3580" width="25.6640625" style="39" customWidth="1"/>
    <col min="3581" max="3581" width="5" style="39" customWidth="1"/>
    <col min="3582" max="3590" width="7.109375" style="39" customWidth="1"/>
    <col min="3591" max="3591" width="9.88671875" style="39" bestFit="1" customWidth="1"/>
    <col min="3592" max="3592" width="25.6640625" style="39" customWidth="1"/>
    <col min="3593" max="3593" width="16.44140625" style="39" customWidth="1"/>
    <col min="3594" max="3594" width="9.88671875" style="39" bestFit="1" customWidth="1"/>
    <col min="3595" max="3595" width="10.33203125" style="39" customWidth="1"/>
    <col min="3596" max="3596" width="10.88671875" style="39" customWidth="1"/>
    <col min="3597" max="3597" width="12" style="39" customWidth="1"/>
    <col min="3598" max="3598" width="11.33203125" style="39" customWidth="1"/>
    <col min="3599" max="3599" width="11.109375" style="39" customWidth="1"/>
    <col min="3600" max="3600" width="9.5546875" style="39" customWidth="1"/>
    <col min="3601" max="3834" width="11.44140625" style="39"/>
    <col min="3835" max="3835" width="5.5546875" style="39" customWidth="1"/>
    <col min="3836" max="3836" width="25.6640625" style="39" customWidth="1"/>
    <col min="3837" max="3837" width="5" style="39" customWidth="1"/>
    <col min="3838" max="3846" width="7.109375" style="39" customWidth="1"/>
    <col min="3847" max="3847" width="9.88671875" style="39" bestFit="1" customWidth="1"/>
    <col min="3848" max="3848" width="25.6640625" style="39" customWidth="1"/>
    <col min="3849" max="3849" width="16.44140625" style="39" customWidth="1"/>
    <col min="3850" max="3850" width="9.88671875" style="39" bestFit="1" customWidth="1"/>
    <col min="3851" max="3851" width="10.33203125" style="39" customWidth="1"/>
    <col min="3852" max="3852" width="10.88671875" style="39" customWidth="1"/>
    <col min="3853" max="3853" width="12" style="39" customWidth="1"/>
    <col min="3854" max="3854" width="11.33203125" style="39" customWidth="1"/>
    <col min="3855" max="3855" width="11.109375" style="39" customWidth="1"/>
    <col min="3856" max="3856" width="9.5546875" style="39" customWidth="1"/>
    <col min="3857" max="4090" width="11.44140625" style="39"/>
    <col min="4091" max="4091" width="5.5546875" style="39" customWidth="1"/>
    <col min="4092" max="4092" width="25.6640625" style="39" customWidth="1"/>
    <col min="4093" max="4093" width="5" style="39" customWidth="1"/>
    <col min="4094" max="4102" width="7.109375" style="39" customWidth="1"/>
    <col min="4103" max="4103" width="9.88671875" style="39" bestFit="1" customWidth="1"/>
    <col min="4104" max="4104" width="25.6640625" style="39" customWidth="1"/>
    <col min="4105" max="4105" width="16.44140625" style="39" customWidth="1"/>
    <col min="4106" max="4106" width="9.88671875" style="39" bestFit="1" customWidth="1"/>
    <col min="4107" max="4107" width="10.33203125" style="39" customWidth="1"/>
    <col min="4108" max="4108" width="10.88671875" style="39" customWidth="1"/>
    <col min="4109" max="4109" width="12" style="39" customWidth="1"/>
    <col min="4110" max="4110" width="11.33203125" style="39" customWidth="1"/>
    <col min="4111" max="4111" width="11.109375" style="39" customWidth="1"/>
    <col min="4112" max="4112" width="9.5546875" style="39" customWidth="1"/>
    <col min="4113" max="4346" width="11.44140625" style="39"/>
    <col min="4347" max="4347" width="5.5546875" style="39" customWidth="1"/>
    <col min="4348" max="4348" width="25.6640625" style="39" customWidth="1"/>
    <col min="4349" max="4349" width="5" style="39" customWidth="1"/>
    <col min="4350" max="4358" width="7.109375" style="39" customWidth="1"/>
    <col min="4359" max="4359" width="9.88671875" style="39" bestFit="1" customWidth="1"/>
    <col min="4360" max="4360" width="25.6640625" style="39" customWidth="1"/>
    <col min="4361" max="4361" width="16.44140625" style="39" customWidth="1"/>
    <col min="4362" max="4362" width="9.88671875" style="39" bestFit="1" customWidth="1"/>
    <col min="4363" max="4363" width="10.33203125" style="39" customWidth="1"/>
    <col min="4364" max="4364" width="10.88671875" style="39" customWidth="1"/>
    <col min="4365" max="4365" width="12" style="39" customWidth="1"/>
    <col min="4366" max="4366" width="11.33203125" style="39" customWidth="1"/>
    <col min="4367" max="4367" width="11.109375" style="39" customWidth="1"/>
    <col min="4368" max="4368" width="9.5546875" style="39" customWidth="1"/>
    <col min="4369" max="4602" width="11.44140625" style="39"/>
    <col min="4603" max="4603" width="5.5546875" style="39" customWidth="1"/>
    <col min="4604" max="4604" width="25.6640625" style="39" customWidth="1"/>
    <col min="4605" max="4605" width="5" style="39" customWidth="1"/>
    <col min="4606" max="4614" width="7.109375" style="39" customWidth="1"/>
    <col min="4615" max="4615" width="9.88671875" style="39" bestFit="1" customWidth="1"/>
    <col min="4616" max="4616" width="25.6640625" style="39" customWidth="1"/>
    <col min="4617" max="4617" width="16.44140625" style="39" customWidth="1"/>
    <col min="4618" max="4618" width="9.88671875" style="39" bestFit="1" customWidth="1"/>
    <col min="4619" max="4619" width="10.33203125" style="39" customWidth="1"/>
    <col min="4620" max="4620" width="10.88671875" style="39" customWidth="1"/>
    <col min="4621" max="4621" width="12" style="39" customWidth="1"/>
    <col min="4622" max="4622" width="11.33203125" style="39" customWidth="1"/>
    <col min="4623" max="4623" width="11.109375" style="39" customWidth="1"/>
    <col min="4624" max="4624" width="9.5546875" style="39" customWidth="1"/>
    <col min="4625" max="4858" width="11.44140625" style="39"/>
    <col min="4859" max="4859" width="5.5546875" style="39" customWidth="1"/>
    <col min="4860" max="4860" width="25.6640625" style="39" customWidth="1"/>
    <col min="4861" max="4861" width="5" style="39" customWidth="1"/>
    <col min="4862" max="4870" width="7.109375" style="39" customWidth="1"/>
    <col min="4871" max="4871" width="9.88671875" style="39" bestFit="1" customWidth="1"/>
    <col min="4872" max="4872" width="25.6640625" style="39" customWidth="1"/>
    <col min="4873" max="4873" width="16.44140625" style="39" customWidth="1"/>
    <col min="4874" max="4874" width="9.88671875" style="39" bestFit="1" customWidth="1"/>
    <col min="4875" max="4875" width="10.33203125" style="39" customWidth="1"/>
    <col min="4876" max="4876" width="10.88671875" style="39" customWidth="1"/>
    <col min="4877" max="4877" width="12" style="39" customWidth="1"/>
    <col min="4878" max="4878" width="11.33203125" style="39" customWidth="1"/>
    <col min="4879" max="4879" width="11.109375" style="39" customWidth="1"/>
    <col min="4880" max="4880" width="9.5546875" style="39" customWidth="1"/>
    <col min="4881" max="5114" width="11.44140625" style="39"/>
    <col min="5115" max="5115" width="5.5546875" style="39" customWidth="1"/>
    <col min="5116" max="5116" width="25.6640625" style="39" customWidth="1"/>
    <col min="5117" max="5117" width="5" style="39" customWidth="1"/>
    <col min="5118" max="5126" width="7.109375" style="39" customWidth="1"/>
    <col min="5127" max="5127" width="9.88671875" style="39" bestFit="1" customWidth="1"/>
    <col min="5128" max="5128" width="25.6640625" style="39" customWidth="1"/>
    <col min="5129" max="5129" width="16.44140625" style="39" customWidth="1"/>
    <col min="5130" max="5130" width="9.88671875" style="39" bestFit="1" customWidth="1"/>
    <col min="5131" max="5131" width="10.33203125" style="39" customWidth="1"/>
    <col min="5132" max="5132" width="10.88671875" style="39" customWidth="1"/>
    <col min="5133" max="5133" width="12" style="39" customWidth="1"/>
    <col min="5134" max="5134" width="11.33203125" style="39" customWidth="1"/>
    <col min="5135" max="5135" width="11.109375" style="39" customWidth="1"/>
    <col min="5136" max="5136" width="9.5546875" style="39" customWidth="1"/>
    <col min="5137" max="5370" width="11.44140625" style="39"/>
    <col min="5371" max="5371" width="5.5546875" style="39" customWidth="1"/>
    <col min="5372" max="5372" width="25.6640625" style="39" customWidth="1"/>
    <col min="5373" max="5373" width="5" style="39" customWidth="1"/>
    <col min="5374" max="5382" width="7.109375" style="39" customWidth="1"/>
    <col min="5383" max="5383" width="9.88671875" style="39" bestFit="1" customWidth="1"/>
    <col min="5384" max="5384" width="25.6640625" style="39" customWidth="1"/>
    <col min="5385" max="5385" width="16.44140625" style="39" customWidth="1"/>
    <col min="5386" max="5386" width="9.88671875" style="39" bestFit="1" customWidth="1"/>
    <col min="5387" max="5387" width="10.33203125" style="39" customWidth="1"/>
    <col min="5388" max="5388" width="10.88671875" style="39" customWidth="1"/>
    <col min="5389" max="5389" width="12" style="39" customWidth="1"/>
    <col min="5390" max="5390" width="11.33203125" style="39" customWidth="1"/>
    <col min="5391" max="5391" width="11.109375" style="39" customWidth="1"/>
    <col min="5392" max="5392" width="9.5546875" style="39" customWidth="1"/>
    <col min="5393" max="5626" width="11.44140625" style="39"/>
    <col min="5627" max="5627" width="5.5546875" style="39" customWidth="1"/>
    <col min="5628" max="5628" width="25.6640625" style="39" customWidth="1"/>
    <col min="5629" max="5629" width="5" style="39" customWidth="1"/>
    <col min="5630" max="5638" width="7.109375" style="39" customWidth="1"/>
    <col min="5639" max="5639" width="9.88671875" style="39" bestFit="1" customWidth="1"/>
    <col min="5640" max="5640" width="25.6640625" style="39" customWidth="1"/>
    <col min="5641" max="5641" width="16.44140625" style="39" customWidth="1"/>
    <col min="5642" max="5642" width="9.88671875" style="39" bestFit="1" customWidth="1"/>
    <col min="5643" max="5643" width="10.33203125" style="39" customWidth="1"/>
    <col min="5644" max="5644" width="10.88671875" style="39" customWidth="1"/>
    <col min="5645" max="5645" width="12" style="39" customWidth="1"/>
    <col min="5646" max="5646" width="11.33203125" style="39" customWidth="1"/>
    <col min="5647" max="5647" width="11.109375" style="39" customWidth="1"/>
    <col min="5648" max="5648" width="9.5546875" style="39" customWidth="1"/>
    <col min="5649" max="5882" width="11.44140625" style="39"/>
    <col min="5883" max="5883" width="5.5546875" style="39" customWidth="1"/>
    <col min="5884" max="5884" width="25.6640625" style="39" customWidth="1"/>
    <col min="5885" max="5885" width="5" style="39" customWidth="1"/>
    <col min="5886" max="5894" width="7.109375" style="39" customWidth="1"/>
    <col min="5895" max="5895" width="9.88671875" style="39" bestFit="1" customWidth="1"/>
    <col min="5896" max="5896" width="25.6640625" style="39" customWidth="1"/>
    <col min="5897" max="5897" width="16.44140625" style="39" customWidth="1"/>
    <col min="5898" max="5898" width="9.88671875" style="39" bestFit="1" customWidth="1"/>
    <col min="5899" max="5899" width="10.33203125" style="39" customWidth="1"/>
    <col min="5900" max="5900" width="10.88671875" style="39" customWidth="1"/>
    <col min="5901" max="5901" width="12" style="39" customWidth="1"/>
    <col min="5902" max="5902" width="11.33203125" style="39" customWidth="1"/>
    <col min="5903" max="5903" width="11.109375" style="39" customWidth="1"/>
    <col min="5904" max="5904" width="9.5546875" style="39" customWidth="1"/>
    <col min="5905" max="6138" width="11.44140625" style="39"/>
    <col min="6139" max="6139" width="5.5546875" style="39" customWidth="1"/>
    <col min="6140" max="6140" width="25.6640625" style="39" customWidth="1"/>
    <col min="6141" max="6141" width="5" style="39" customWidth="1"/>
    <col min="6142" max="6150" width="7.109375" style="39" customWidth="1"/>
    <col min="6151" max="6151" width="9.88671875" style="39" bestFit="1" customWidth="1"/>
    <col min="6152" max="6152" width="25.6640625" style="39" customWidth="1"/>
    <col min="6153" max="6153" width="16.44140625" style="39" customWidth="1"/>
    <col min="6154" max="6154" width="9.88671875" style="39" bestFit="1" customWidth="1"/>
    <col min="6155" max="6155" width="10.33203125" style="39" customWidth="1"/>
    <col min="6156" max="6156" width="10.88671875" style="39" customWidth="1"/>
    <col min="6157" max="6157" width="12" style="39" customWidth="1"/>
    <col min="6158" max="6158" width="11.33203125" style="39" customWidth="1"/>
    <col min="6159" max="6159" width="11.109375" style="39" customWidth="1"/>
    <col min="6160" max="6160" width="9.5546875" style="39" customWidth="1"/>
    <col min="6161" max="6394" width="11.44140625" style="39"/>
    <col min="6395" max="6395" width="5.5546875" style="39" customWidth="1"/>
    <col min="6396" max="6396" width="25.6640625" style="39" customWidth="1"/>
    <col min="6397" max="6397" width="5" style="39" customWidth="1"/>
    <col min="6398" max="6406" width="7.109375" style="39" customWidth="1"/>
    <col min="6407" max="6407" width="9.88671875" style="39" bestFit="1" customWidth="1"/>
    <col min="6408" max="6408" width="25.6640625" style="39" customWidth="1"/>
    <col min="6409" max="6409" width="16.44140625" style="39" customWidth="1"/>
    <col min="6410" max="6410" width="9.88671875" style="39" bestFit="1" customWidth="1"/>
    <col min="6411" max="6411" width="10.33203125" style="39" customWidth="1"/>
    <col min="6412" max="6412" width="10.88671875" style="39" customWidth="1"/>
    <col min="6413" max="6413" width="12" style="39" customWidth="1"/>
    <col min="6414" max="6414" width="11.33203125" style="39" customWidth="1"/>
    <col min="6415" max="6415" width="11.109375" style="39" customWidth="1"/>
    <col min="6416" max="6416" width="9.5546875" style="39" customWidth="1"/>
    <col min="6417" max="6650" width="11.44140625" style="39"/>
    <col min="6651" max="6651" width="5.5546875" style="39" customWidth="1"/>
    <col min="6652" max="6652" width="25.6640625" style="39" customWidth="1"/>
    <col min="6653" max="6653" width="5" style="39" customWidth="1"/>
    <col min="6654" max="6662" width="7.109375" style="39" customWidth="1"/>
    <col min="6663" max="6663" width="9.88671875" style="39" bestFit="1" customWidth="1"/>
    <col min="6664" max="6664" width="25.6640625" style="39" customWidth="1"/>
    <col min="6665" max="6665" width="16.44140625" style="39" customWidth="1"/>
    <col min="6666" max="6666" width="9.88671875" style="39" bestFit="1" customWidth="1"/>
    <col min="6667" max="6667" width="10.33203125" style="39" customWidth="1"/>
    <col min="6668" max="6668" width="10.88671875" style="39" customWidth="1"/>
    <col min="6669" max="6669" width="12" style="39" customWidth="1"/>
    <col min="6670" max="6670" width="11.33203125" style="39" customWidth="1"/>
    <col min="6671" max="6671" width="11.109375" style="39" customWidth="1"/>
    <col min="6672" max="6672" width="9.5546875" style="39" customWidth="1"/>
    <col min="6673" max="6906" width="11.44140625" style="39"/>
    <col min="6907" max="6907" width="5.5546875" style="39" customWidth="1"/>
    <col min="6908" max="6908" width="25.6640625" style="39" customWidth="1"/>
    <col min="6909" max="6909" width="5" style="39" customWidth="1"/>
    <col min="6910" max="6918" width="7.109375" style="39" customWidth="1"/>
    <col min="6919" max="6919" width="9.88671875" style="39" bestFit="1" customWidth="1"/>
    <col min="6920" max="6920" width="25.6640625" style="39" customWidth="1"/>
    <col min="6921" max="6921" width="16.44140625" style="39" customWidth="1"/>
    <col min="6922" max="6922" width="9.88671875" style="39" bestFit="1" customWidth="1"/>
    <col min="6923" max="6923" width="10.33203125" style="39" customWidth="1"/>
    <col min="6924" max="6924" width="10.88671875" style="39" customWidth="1"/>
    <col min="6925" max="6925" width="12" style="39" customWidth="1"/>
    <col min="6926" max="6926" width="11.33203125" style="39" customWidth="1"/>
    <col min="6927" max="6927" width="11.109375" style="39" customWidth="1"/>
    <col min="6928" max="6928" width="9.5546875" style="39" customWidth="1"/>
    <col min="6929" max="7162" width="11.44140625" style="39"/>
    <col min="7163" max="7163" width="5.5546875" style="39" customWidth="1"/>
    <col min="7164" max="7164" width="25.6640625" style="39" customWidth="1"/>
    <col min="7165" max="7165" width="5" style="39" customWidth="1"/>
    <col min="7166" max="7174" width="7.109375" style="39" customWidth="1"/>
    <col min="7175" max="7175" width="9.88671875" style="39" bestFit="1" customWidth="1"/>
    <col min="7176" max="7176" width="25.6640625" style="39" customWidth="1"/>
    <col min="7177" max="7177" width="16.44140625" style="39" customWidth="1"/>
    <col min="7178" max="7178" width="9.88671875" style="39" bestFit="1" customWidth="1"/>
    <col min="7179" max="7179" width="10.33203125" style="39" customWidth="1"/>
    <col min="7180" max="7180" width="10.88671875" style="39" customWidth="1"/>
    <col min="7181" max="7181" width="12" style="39" customWidth="1"/>
    <col min="7182" max="7182" width="11.33203125" style="39" customWidth="1"/>
    <col min="7183" max="7183" width="11.109375" style="39" customWidth="1"/>
    <col min="7184" max="7184" width="9.5546875" style="39" customWidth="1"/>
    <col min="7185" max="7418" width="11.44140625" style="39"/>
    <col min="7419" max="7419" width="5.5546875" style="39" customWidth="1"/>
    <col min="7420" max="7420" width="25.6640625" style="39" customWidth="1"/>
    <col min="7421" max="7421" width="5" style="39" customWidth="1"/>
    <col min="7422" max="7430" width="7.109375" style="39" customWidth="1"/>
    <col min="7431" max="7431" width="9.88671875" style="39" bestFit="1" customWidth="1"/>
    <col min="7432" max="7432" width="25.6640625" style="39" customWidth="1"/>
    <col min="7433" max="7433" width="16.44140625" style="39" customWidth="1"/>
    <col min="7434" max="7434" width="9.88671875" style="39" bestFit="1" customWidth="1"/>
    <col min="7435" max="7435" width="10.33203125" style="39" customWidth="1"/>
    <col min="7436" max="7436" width="10.88671875" style="39" customWidth="1"/>
    <col min="7437" max="7437" width="12" style="39" customWidth="1"/>
    <col min="7438" max="7438" width="11.33203125" style="39" customWidth="1"/>
    <col min="7439" max="7439" width="11.109375" style="39" customWidth="1"/>
    <col min="7440" max="7440" width="9.5546875" style="39" customWidth="1"/>
    <col min="7441" max="7674" width="11.44140625" style="39"/>
    <col min="7675" max="7675" width="5.5546875" style="39" customWidth="1"/>
    <col min="7676" max="7676" width="25.6640625" style="39" customWidth="1"/>
    <col min="7677" max="7677" width="5" style="39" customWidth="1"/>
    <col min="7678" max="7686" width="7.109375" style="39" customWidth="1"/>
    <col min="7687" max="7687" width="9.88671875" style="39" bestFit="1" customWidth="1"/>
    <col min="7688" max="7688" width="25.6640625" style="39" customWidth="1"/>
    <col min="7689" max="7689" width="16.44140625" style="39" customWidth="1"/>
    <col min="7690" max="7690" width="9.88671875" style="39" bestFit="1" customWidth="1"/>
    <col min="7691" max="7691" width="10.33203125" style="39" customWidth="1"/>
    <col min="7692" max="7692" width="10.88671875" style="39" customWidth="1"/>
    <col min="7693" max="7693" width="12" style="39" customWidth="1"/>
    <col min="7694" max="7694" width="11.33203125" style="39" customWidth="1"/>
    <col min="7695" max="7695" width="11.109375" style="39" customWidth="1"/>
    <col min="7696" max="7696" width="9.5546875" style="39" customWidth="1"/>
    <col min="7697" max="7930" width="11.44140625" style="39"/>
    <col min="7931" max="7931" width="5.5546875" style="39" customWidth="1"/>
    <col min="7932" max="7932" width="25.6640625" style="39" customWidth="1"/>
    <col min="7933" max="7933" width="5" style="39" customWidth="1"/>
    <col min="7934" max="7942" width="7.109375" style="39" customWidth="1"/>
    <col min="7943" max="7943" width="9.88671875" style="39" bestFit="1" customWidth="1"/>
    <col min="7944" max="7944" width="25.6640625" style="39" customWidth="1"/>
    <col min="7945" max="7945" width="16.44140625" style="39" customWidth="1"/>
    <col min="7946" max="7946" width="9.88671875" style="39" bestFit="1" customWidth="1"/>
    <col min="7947" max="7947" width="10.33203125" style="39" customWidth="1"/>
    <col min="7948" max="7948" width="10.88671875" style="39" customWidth="1"/>
    <col min="7949" max="7949" width="12" style="39" customWidth="1"/>
    <col min="7950" max="7950" width="11.33203125" style="39" customWidth="1"/>
    <col min="7951" max="7951" width="11.109375" style="39" customWidth="1"/>
    <col min="7952" max="7952" width="9.5546875" style="39" customWidth="1"/>
    <col min="7953" max="8186" width="11.44140625" style="39"/>
    <col min="8187" max="8187" width="5.5546875" style="39" customWidth="1"/>
    <col min="8188" max="8188" width="25.6640625" style="39" customWidth="1"/>
    <col min="8189" max="8189" width="5" style="39" customWidth="1"/>
    <col min="8190" max="8198" width="7.109375" style="39" customWidth="1"/>
    <col min="8199" max="8199" width="9.88671875" style="39" bestFit="1" customWidth="1"/>
    <col min="8200" max="8200" width="25.6640625" style="39" customWidth="1"/>
    <col min="8201" max="8201" width="16.44140625" style="39" customWidth="1"/>
    <col min="8202" max="8202" width="9.88671875" style="39" bestFit="1" customWidth="1"/>
    <col min="8203" max="8203" width="10.33203125" style="39" customWidth="1"/>
    <col min="8204" max="8204" width="10.88671875" style="39" customWidth="1"/>
    <col min="8205" max="8205" width="12" style="39" customWidth="1"/>
    <col min="8206" max="8206" width="11.33203125" style="39" customWidth="1"/>
    <col min="8207" max="8207" width="11.109375" style="39" customWidth="1"/>
    <col min="8208" max="8208" width="9.5546875" style="39" customWidth="1"/>
    <col min="8209" max="8442" width="11.44140625" style="39"/>
    <col min="8443" max="8443" width="5.5546875" style="39" customWidth="1"/>
    <col min="8444" max="8444" width="25.6640625" style="39" customWidth="1"/>
    <col min="8445" max="8445" width="5" style="39" customWidth="1"/>
    <col min="8446" max="8454" width="7.109375" style="39" customWidth="1"/>
    <col min="8455" max="8455" width="9.88671875" style="39" bestFit="1" customWidth="1"/>
    <col min="8456" max="8456" width="25.6640625" style="39" customWidth="1"/>
    <col min="8457" max="8457" width="16.44140625" style="39" customWidth="1"/>
    <col min="8458" max="8458" width="9.88671875" style="39" bestFit="1" customWidth="1"/>
    <col min="8459" max="8459" width="10.33203125" style="39" customWidth="1"/>
    <col min="8460" max="8460" width="10.88671875" style="39" customWidth="1"/>
    <col min="8461" max="8461" width="12" style="39" customWidth="1"/>
    <col min="8462" max="8462" width="11.33203125" style="39" customWidth="1"/>
    <col min="8463" max="8463" width="11.109375" style="39" customWidth="1"/>
    <col min="8464" max="8464" width="9.5546875" style="39" customWidth="1"/>
    <col min="8465" max="8698" width="11.44140625" style="39"/>
    <col min="8699" max="8699" width="5.5546875" style="39" customWidth="1"/>
    <col min="8700" max="8700" width="25.6640625" style="39" customWidth="1"/>
    <col min="8701" max="8701" width="5" style="39" customWidth="1"/>
    <col min="8702" max="8710" width="7.109375" style="39" customWidth="1"/>
    <col min="8711" max="8711" width="9.88671875" style="39" bestFit="1" customWidth="1"/>
    <col min="8712" max="8712" width="25.6640625" style="39" customWidth="1"/>
    <col min="8713" max="8713" width="16.44140625" style="39" customWidth="1"/>
    <col min="8714" max="8714" width="9.88671875" style="39" bestFit="1" customWidth="1"/>
    <col min="8715" max="8715" width="10.33203125" style="39" customWidth="1"/>
    <col min="8716" max="8716" width="10.88671875" style="39" customWidth="1"/>
    <col min="8717" max="8717" width="12" style="39" customWidth="1"/>
    <col min="8718" max="8718" width="11.33203125" style="39" customWidth="1"/>
    <col min="8719" max="8719" width="11.109375" style="39" customWidth="1"/>
    <col min="8720" max="8720" width="9.5546875" style="39" customWidth="1"/>
    <col min="8721" max="8954" width="11.44140625" style="39"/>
    <col min="8955" max="8955" width="5.5546875" style="39" customWidth="1"/>
    <col min="8956" max="8956" width="25.6640625" style="39" customWidth="1"/>
    <col min="8957" max="8957" width="5" style="39" customWidth="1"/>
    <col min="8958" max="8966" width="7.109375" style="39" customWidth="1"/>
    <col min="8967" max="8967" width="9.88671875" style="39" bestFit="1" customWidth="1"/>
    <col min="8968" max="8968" width="25.6640625" style="39" customWidth="1"/>
    <col min="8969" max="8969" width="16.44140625" style="39" customWidth="1"/>
    <col min="8970" max="8970" width="9.88671875" style="39" bestFit="1" customWidth="1"/>
    <col min="8971" max="8971" width="10.33203125" style="39" customWidth="1"/>
    <col min="8972" max="8972" width="10.88671875" style="39" customWidth="1"/>
    <col min="8973" max="8973" width="12" style="39" customWidth="1"/>
    <col min="8974" max="8974" width="11.33203125" style="39" customWidth="1"/>
    <col min="8975" max="8975" width="11.109375" style="39" customWidth="1"/>
    <col min="8976" max="8976" width="9.5546875" style="39" customWidth="1"/>
    <col min="8977" max="9210" width="11.44140625" style="39"/>
    <col min="9211" max="9211" width="5.5546875" style="39" customWidth="1"/>
    <col min="9212" max="9212" width="25.6640625" style="39" customWidth="1"/>
    <col min="9213" max="9213" width="5" style="39" customWidth="1"/>
    <col min="9214" max="9222" width="7.109375" style="39" customWidth="1"/>
    <col min="9223" max="9223" width="9.88671875" style="39" bestFit="1" customWidth="1"/>
    <col min="9224" max="9224" width="25.6640625" style="39" customWidth="1"/>
    <col min="9225" max="9225" width="16.44140625" style="39" customWidth="1"/>
    <col min="9226" max="9226" width="9.88671875" style="39" bestFit="1" customWidth="1"/>
    <col min="9227" max="9227" width="10.33203125" style="39" customWidth="1"/>
    <col min="9228" max="9228" width="10.88671875" style="39" customWidth="1"/>
    <col min="9229" max="9229" width="12" style="39" customWidth="1"/>
    <col min="9230" max="9230" width="11.33203125" style="39" customWidth="1"/>
    <col min="9231" max="9231" width="11.109375" style="39" customWidth="1"/>
    <col min="9232" max="9232" width="9.5546875" style="39" customWidth="1"/>
    <col min="9233" max="9466" width="11.44140625" style="39"/>
    <col min="9467" max="9467" width="5.5546875" style="39" customWidth="1"/>
    <col min="9468" max="9468" width="25.6640625" style="39" customWidth="1"/>
    <col min="9469" max="9469" width="5" style="39" customWidth="1"/>
    <col min="9470" max="9478" width="7.109375" style="39" customWidth="1"/>
    <col min="9479" max="9479" width="9.88671875" style="39" bestFit="1" customWidth="1"/>
    <col min="9480" max="9480" width="25.6640625" style="39" customWidth="1"/>
    <col min="9481" max="9481" width="16.44140625" style="39" customWidth="1"/>
    <col min="9482" max="9482" width="9.88671875" style="39" bestFit="1" customWidth="1"/>
    <col min="9483" max="9483" width="10.33203125" style="39" customWidth="1"/>
    <col min="9484" max="9484" width="10.88671875" style="39" customWidth="1"/>
    <col min="9485" max="9485" width="12" style="39" customWidth="1"/>
    <col min="9486" max="9486" width="11.33203125" style="39" customWidth="1"/>
    <col min="9487" max="9487" width="11.109375" style="39" customWidth="1"/>
    <col min="9488" max="9488" width="9.5546875" style="39" customWidth="1"/>
    <col min="9489" max="9722" width="11.44140625" style="39"/>
    <col min="9723" max="9723" width="5.5546875" style="39" customWidth="1"/>
    <col min="9724" max="9724" width="25.6640625" style="39" customWidth="1"/>
    <col min="9725" max="9725" width="5" style="39" customWidth="1"/>
    <col min="9726" max="9734" width="7.109375" style="39" customWidth="1"/>
    <col min="9735" max="9735" width="9.88671875" style="39" bestFit="1" customWidth="1"/>
    <col min="9736" max="9736" width="25.6640625" style="39" customWidth="1"/>
    <col min="9737" max="9737" width="16.44140625" style="39" customWidth="1"/>
    <col min="9738" max="9738" width="9.88671875" style="39" bestFit="1" customWidth="1"/>
    <col min="9739" max="9739" width="10.33203125" style="39" customWidth="1"/>
    <col min="9740" max="9740" width="10.88671875" style="39" customWidth="1"/>
    <col min="9741" max="9741" width="12" style="39" customWidth="1"/>
    <col min="9742" max="9742" width="11.33203125" style="39" customWidth="1"/>
    <col min="9743" max="9743" width="11.109375" style="39" customWidth="1"/>
    <col min="9744" max="9744" width="9.5546875" style="39" customWidth="1"/>
    <col min="9745" max="9978" width="11.44140625" style="39"/>
    <col min="9979" max="9979" width="5.5546875" style="39" customWidth="1"/>
    <col min="9980" max="9980" width="25.6640625" style="39" customWidth="1"/>
    <col min="9981" max="9981" width="5" style="39" customWidth="1"/>
    <col min="9982" max="9990" width="7.109375" style="39" customWidth="1"/>
    <col min="9991" max="9991" width="9.88671875" style="39" bestFit="1" customWidth="1"/>
    <col min="9992" max="9992" width="25.6640625" style="39" customWidth="1"/>
    <col min="9993" max="9993" width="16.44140625" style="39" customWidth="1"/>
    <col min="9994" max="9994" width="9.88671875" style="39" bestFit="1" customWidth="1"/>
    <col min="9995" max="9995" width="10.33203125" style="39" customWidth="1"/>
    <col min="9996" max="9996" width="10.88671875" style="39" customWidth="1"/>
    <col min="9997" max="9997" width="12" style="39" customWidth="1"/>
    <col min="9998" max="9998" width="11.33203125" style="39" customWidth="1"/>
    <col min="9999" max="9999" width="11.109375" style="39" customWidth="1"/>
    <col min="10000" max="10000" width="9.5546875" style="39" customWidth="1"/>
    <col min="10001" max="10234" width="11.44140625" style="39"/>
    <col min="10235" max="10235" width="5.5546875" style="39" customWidth="1"/>
    <col min="10236" max="10236" width="25.6640625" style="39" customWidth="1"/>
    <col min="10237" max="10237" width="5" style="39" customWidth="1"/>
    <col min="10238" max="10246" width="7.109375" style="39" customWidth="1"/>
    <col min="10247" max="10247" width="9.88671875" style="39" bestFit="1" customWidth="1"/>
    <col min="10248" max="10248" width="25.6640625" style="39" customWidth="1"/>
    <col min="10249" max="10249" width="16.44140625" style="39" customWidth="1"/>
    <col min="10250" max="10250" width="9.88671875" style="39" bestFit="1" customWidth="1"/>
    <col min="10251" max="10251" width="10.33203125" style="39" customWidth="1"/>
    <col min="10252" max="10252" width="10.88671875" style="39" customWidth="1"/>
    <col min="10253" max="10253" width="12" style="39" customWidth="1"/>
    <col min="10254" max="10254" width="11.33203125" style="39" customWidth="1"/>
    <col min="10255" max="10255" width="11.109375" style="39" customWidth="1"/>
    <col min="10256" max="10256" width="9.5546875" style="39" customWidth="1"/>
    <col min="10257" max="10490" width="11.44140625" style="39"/>
    <col min="10491" max="10491" width="5.5546875" style="39" customWidth="1"/>
    <col min="10492" max="10492" width="25.6640625" style="39" customWidth="1"/>
    <col min="10493" max="10493" width="5" style="39" customWidth="1"/>
    <col min="10494" max="10502" width="7.109375" style="39" customWidth="1"/>
    <col min="10503" max="10503" width="9.88671875" style="39" bestFit="1" customWidth="1"/>
    <col min="10504" max="10504" width="25.6640625" style="39" customWidth="1"/>
    <col min="10505" max="10505" width="16.44140625" style="39" customWidth="1"/>
    <col min="10506" max="10506" width="9.88671875" style="39" bestFit="1" customWidth="1"/>
    <col min="10507" max="10507" width="10.33203125" style="39" customWidth="1"/>
    <col min="10508" max="10508" width="10.88671875" style="39" customWidth="1"/>
    <col min="10509" max="10509" width="12" style="39" customWidth="1"/>
    <col min="10510" max="10510" width="11.33203125" style="39" customWidth="1"/>
    <col min="10511" max="10511" width="11.109375" style="39" customWidth="1"/>
    <col min="10512" max="10512" width="9.5546875" style="39" customWidth="1"/>
    <col min="10513" max="10746" width="11.44140625" style="39"/>
    <col min="10747" max="10747" width="5.5546875" style="39" customWidth="1"/>
    <col min="10748" max="10748" width="25.6640625" style="39" customWidth="1"/>
    <col min="10749" max="10749" width="5" style="39" customWidth="1"/>
    <col min="10750" max="10758" width="7.109375" style="39" customWidth="1"/>
    <col min="10759" max="10759" width="9.88671875" style="39" bestFit="1" customWidth="1"/>
    <col min="10760" max="10760" width="25.6640625" style="39" customWidth="1"/>
    <col min="10761" max="10761" width="16.44140625" style="39" customWidth="1"/>
    <col min="10762" max="10762" width="9.88671875" style="39" bestFit="1" customWidth="1"/>
    <col min="10763" max="10763" width="10.33203125" style="39" customWidth="1"/>
    <col min="10764" max="10764" width="10.88671875" style="39" customWidth="1"/>
    <col min="10765" max="10765" width="12" style="39" customWidth="1"/>
    <col min="10766" max="10766" width="11.33203125" style="39" customWidth="1"/>
    <col min="10767" max="10767" width="11.109375" style="39" customWidth="1"/>
    <col min="10768" max="10768" width="9.5546875" style="39" customWidth="1"/>
    <col min="10769" max="11002" width="11.44140625" style="39"/>
    <col min="11003" max="11003" width="5.5546875" style="39" customWidth="1"/>
    <col min="11004" max="11004" width="25.6640625" style="39" customWidth="1"/>
    <col min="11005" max="11005" width="5" style="39" customWidth="1"/>
    <col min="11006" max="11014" width="7.109375" style="39" customWidth="1"/>
    <col min="11015" max="11015" width="9.88671875" style="39" bestFit="1" customWidth="1"/>
    <col min="11016" max="11016" width="25.6640625" style="39" customWidth="1"/>
    <col min="11017" max="11017" width="16.44140625" style="39" customWidth="1"/>
    <col min="11018" max="11018" width="9.88671875" style="39" bestFit="1" customWidth="1"/>
    <col min="11019" max="11019" width="10.33203125" style="39" customWidth="1"/>
    <col min="11020" max="11020" width="10.88671875" style="39" customWidth="1"/>
    <col min="11021" max="11021" width="12" style="39" customWidth="1"/>
    <col min="11022" max="11022" width="11.33203125" style="39" customWidth="1"/>
    <col min="11023" max="11023" width="11.109375" style="39" customWidth="1"/>
    <col min="11024" max="11024" width="9.5546875" style="39" customWidth="1"/>
    <col min="11025" max="11258" width="11.44140625" style="39"/>
    <col min="11259" max="11259" width="5.5546875" style="39" customWidth="1"/>
    <col min="11260" max="11260" width="25.6640625" style="39" customWidth="1"/>
    <col min="11261" max="11261" width="5" style="39" customWidth="1"/>
    <col min="11262" max="11270" width="7.109375" style="39" customWidth="1"/>
    <col min="11271" max="11271" width="9.88671875" style="39" bestFit="1" customWidth="1"/>
    <col min="11272" max="11272" width="25.6640625" style="39" customWidth="1"/>
    <col min="11273" max="11273" width="16.44140625" style="39" customWidth="1"/>
    <col min="11274" max="11274" width="9.88671875" style="39" bestFit="1" customWidth="1"/>
    <col min="11275" max="11275" width="10.33203125" style="39" customWidth="1"/>
    <col min="11276" max="11276" width="10.88671875" style="39" customWidth="1"/>
    <col min="11277" max="11277" width="12" style="39" customWidth="1"/>
    <col min="11278" max="11278" width="11.33203125" style="39" customWidth="1"/>
    <col min="11279" max="11279" width="11.109375" style="39" customWidth="1"/>
    <col min="11280" max="11280" width="9.5546875" style="39" customWidth="1"/>
    <col min="11281" max="11514" width="11.44140625" style="39"/>
    <col min="11515" max="11515" width="5.5546875" style="39" customWidth="1"/>
    <col min="11516" max="11516" width="25.6640625" style="39" customWidth="1"/>
    <col min="11517" max="11517" width="5" style="39" customWidth="1"/>
    <col min="11518" max="11526" width="7.109375" style="39" customWidth="1"/>
    <col min="11527" max="11527" width="9.88671875" style="39" bestFit="1" customWidth="1"/>
    <col min="11528" max="11528" width="25.6640625" style="39" customWidth="1"/>
    <col min="11529" max="11529" width="16.44140625" style="39" customWidth="1"/>
    <col min="11530" max="11530" width="9.88671875" style="39" bestFit="1" customWidth="1"/>
    <col min="11531" max="11531" width="10.33203125" style="39" customWidth="1"/>
    <col min="11532" max="11532" width="10.88671875" style="39" customWidth="1"/>
    <col min="11533" max="11533" width="12" style="39" customWidth="1"/>
    <col min="11534" max="11534" width="11.33203125" style="39" customWidth="1"/>
    <col min="11535" max="11535" width="11.109375" style="39" customWidth="1"/>
    <col min="11536" max="11536" width="9.5546875" style="39" customWidth="1"/>
    <col min="11537" max="11770" width="11.44140625" style="39"/>
    <col min="11771" max="11771" width="5.5546875" style="39" customWidth="1"/>
    <col min="11772" max="11772" width="25.6640625" style="39" customWidth="1"/>
    <col min="11773" max="11773" width="5" style="39" customWidth="1"/>
    <col min="11774" max="11782" width="7.109375" style="39" customWidth="1"/>
    <col min="11783" max="11783" width="9.88671875" style="39" bestFit="1" customWidth="1"/>
    <col min="11784" max="11784" width="25.6640625" style="39" customWidth="1"/>
    <col min="11785" max="11785" width="16.44140625" style="39" customWidth="1"/>
    <col min="11786" max="11786" width="9.88671875" style="39" bestFit="1" customWidth="1"/>
    <col min="11787" max="11787" width="10.33203125" style="39" customWidth="1"/>
    <col min="11788" max="11788" width="10.88671875" style="39" customWidth="1"/>
    <col min="11789" max="11789" width="12" style="39" customWidth="1"/>
    <col min="11790" max="11790" width="11.33203125" style="39" customWidth="1"/>
    <col min="11791" max="11791" width="11.109375" style="39" customWidth="1"/>
    <col min="11792" max="11792" width="9.5546875" style="39" customWidth="1"/>
    <col min="11793" max="12026" width="11.44140625" style="39"/>
    <col min="12027" max="12027" width="5.5546875" style="39" customWidth="1"/>
    <col min="12028" max="12028" width="25.6640625" style="39" customWidth="1"/>
    <col min="12029" max="12029" width="5" style="39" customWidth="1"/>
    <col min="12030" max="12038" width="7.109375" style="39" customWidth="1"/>
    <col min="12039" max="12039" width="9.88671875" style="39" bestFit="1" customWidth="1"/>
    <col min="12040" max="12040" width="25.6640625" style="39" customWidth="1"/>
    <col min="12041" max="12041" width="16.44140625" style="39" customWidth="1"/>
    <col min="12042" max="12042" width="9.88671875" style="39" bestFit="1" customWidth="1"/>
    <col min="12043" max="12043" width="10.33203125" style="39" customWidth="1"/>
    <col min="12044" max="12044" width="10.88671875" style="39" customWidth="1"/>
    <col min="12045" max="12045" width="12" style="39" customWidth="1"/>
    <col min="12046" max="12046" width="11.33203125" style="39" customWidth="1"/>
    <col min="12047" max="12047" width="11.109375" style="39" customWidth="1"/>
    <col min="12048" max="12048" width="9.5546875" style="39" customWidth="1"/>
    <col min="12049" max="12282" width="11.44140625" style="39"/>
    <col min="12283" max="12283" width="5.5546875" style="39" customWidth="1"/>
    <col min="12284" max="12284" width="25.6640625" style="39" customWidth="1"/>
    <col min="12285" max="12285" width="5" style="39" customWidth="1"/>
    <col min="12286" max="12294" width="7.109375" style="39" customWidth="1"/>
    <col min="12295" max="12295" width="9.88671875" style="39" bestFit="1" customWidth="1"/>
    <col min="12296" max="12296" width="25.6640625" style="39" customWidth="1"/>
    <col min="12297" max="12297" width="16.44140625" style="39" customWidth="1"/>
    <col min="12298" max="12298" width="9.88671875" style="39" bestFit="1" customWidth="1"/>
    <col min="12299" max="12299" width="10.33203125" style="39" customWidth="1"/>
    <col min="12300" max="12300" width="10.88671875" style="39" customWidth="1"/>
    <col min="12301" max="12301" width="12" style="39" customWidth="1"/>
    <col min="12302" max="12302" width="11.33203125" style="39" customWidth="1"/>
    <col min="12303" max="12303" width="11.109375" style="39" customWidth="1"/>
    <col min="12304" max="12304" width="9.5546875" style="39" customWidth="1"/>
    <col min="12305" max="12538" width="11.44140625" style="39"/>
    <col min="12539" max="12539" width="5.5546875" style="39" customWidth="1"/>
    <col min="12540" max="12540" width="25.6640625" style="39" customWidth="1"/>
    <col min="12541" max="12541" width="5" style="39" customWidth="1"/>
    <col min="12542" max="12550" width="7.109375" style="39" customWidth="1"/>
    <col min="12551" max="12551" width="9.88671875" style="39" bestFit="1" customWidth="1"/>
    <col min="12552" max="12552" width="25.6640625" style="39" customWidth="1"/>
    <col min="12553" max="12553" width="16.44140625" style="39" customWidth="1"/>
    <col min="12554" max="12554" width="9.88671875" style="39" bestFit="1" customWidth="1"/>
    <col min="12555" max="12555" width="10.33203125" style="39" customWidth="1"/>
    <col min="12556" max="12556" width="10.88671875" style="39" customWidth="1"/>
    <col min="12557" max="12557" width="12" style="39" customWidth="1"/>
    <col min="12558" max="12558" width="11.33203125" style="39" customWidth="1"/>
    <col min="12559" max="12559" width="11.109375" style="39" customWidth="1"/>
    <col min="12560" max="12560" width="9.5546875" style="39" customWidth="1"/>
    <col min="12561" max="12794" width="11.44140625" style="39"/>
    <col min="12795" max="12795" width="5.5546875" style="39" customWidth="1"/>
    <col min="12796" max="12796" width="25.6640625" style="39" customWidth="1"/>
    <col min="12797" max="12797" width="5" style="39" customWidth="1"/>
    <col min="12798" max="12806" width="7.109375" style="39" customWidth="1"/>
    <col min="12807" max="12807" width="9.88671875" style="39" bestFit="1" customWidth="1"/>
    <col min="12808" max="12808" width="25.6640625" style="39" customWidth="1"/>
    <col min="12809" max="12809" width="16.44140625" style="39" customWidth="1"/>
    <col min="12810" max="12810" width="9.88671875" style="39" bestFit="1" customWidth="1"/>
    <col min="12811" max="12811" width="10.33203125" style="39" customWidth="1"/>
    <col min="12812" max="12812" width="10.88671875" style="39" customWidth="1"/>
    <col min="12813" max="12813" width="12" style="39" customWidth="1"/>
    <col min="12814" max="12814" width="11.33203125" style="39" customWidth="1"/>
    <col min="12815" max="12815" width="11.109375" style="39" customWidth="1"/>
    <col min="12816" max="12816" width="9.5546875" style="39" customWidth="1"/>
    <col min="12817" max="13050" width="11.44140625" style="39"/>
    <col min="13051" max="13051" width="5.5546875" style="39" customWidth="1"/>
    <col min="13052" max="13052" width="25.6640625" style="39" customWidth="1"/>
    <col min="13053" max="13053" width="5" style="39" customWidth="1"/>
    <col min="13054" max="13062" width="7.109375" style="39" customWidth="1"/>
    <col min="13063" max="13063" width="9.88671875" style="39" bestFit="1" customWidth="1"/>
    <col min="13064" max="13064" width="25.6640625" style="39" customWidth="1"/>
    <col min="13065" max="13065" width="16.44140625" style="39" customWidth="1"/>
    <col min="13066" max="13066" width="9.88671875" style="39" bestFit="1" customWidth="1"/>
    <col min="13067" max="13067" width="10.33203125" style="39" customWidth="1"/>
    <col min="13068" max="13068" width="10.88671875" style="39" customWidth="1"/>
    <col min="13069" max="13069" width="12" style="39" customWidth="1"/>
    <col min="13070" max="13070" width="11.33203125" style="39" customWidth="1"/>
    <col min="13071" max="13071" width="11.109375" style="39" customWidth="1"/>
    <col min="13072" max="13072" width="9.5546875" style="39" customWidth="1"/>
    <col min="13073" max="13306" width="11.44140625" style="39"/>
    <col min="13307" max="13307" width="5.5546875" style="39" customWidth="1"/>
    <col min="13308" max="13308" width="25.6640625" style="39" customWidth="1"/>
    <col min="13309" max="13309" width="5" style="39" customWidth="1"/>
    <col min="13310" max="13318" width="7.109375" style="39" customWidth="1"/>
    <col min="13319" max="13319" width="9.88671875" style="39" bestFit="1" customWidth="1"/>
    <col min="13320" max="13320" width="25.6640625" style="39" customWidth="1"/>
    <col min="13321" max="13321" width="16.44140625" style="39" customWidth="1"/>
    <col min="13322" max="13322" width="9.88671875" style="39" bestFit="1" customWidth="1"/>
    <col min="13323" max="13323" width="10.33203125" style="39" customWidth="1"/>
    <col min="13324" max="13324" width="10.88671875" style="39" customWidth="1"/>
    <col min="13325" max="13325" width="12" style="39" customWidth="1"/>
    <col min="13326" max="13326" width="11.33203125" style="39" customWidth="1"/>
    <col min="13327" max="13327" width="11.109375" style="39" customWidth="1"/>
    <col min="13328" max="13328" width="9.5546875" style="39" customWidth="1"/>
    <col min="13329" max="13562" width="11.44140625" style="39"/>
    <col min="13563" max="13563" width="5.5546875" style="39" customWidth="1"/>
    <col min="13564" max="13564" width="25.6640625" style="39" customWidth="1"/>
    <col min="13565" max="13565" width="5" style="39" customWidth="1"/>
    <col min="13566" max="13574" width="7.109375" style="39" customWidth="1"/>
    <col min="13575" max="13575" width="9.88671875" style="39" bestFit="1" customWidth="1"/>
    <col min="13576" max="13576" width="25.6640625" style="39" customWidth="1"/>
    <col min="13577" max="13577" width="16.44140625" style="39" customWidth="1"/>
    <col min="13578" max="13578" width="9.88671875" style="39" bestFit="1" customWidth="1"/>
    <col min="13579" max="13579" width="10.33203125" style="39" customWidth="1"/>
    <col min="13580" max="13580" width="10.88671875" style="39" customWidth="1"/>
    <col min="13581" max="13581" width="12" style="39" customWidth="1"/>
    <col min="13582" max="13582" width="11.33203125" style="39" customWidth="1"/>
    <col min="13583" max="13583" width="11.109375" style="39" customWidth="1"/>
    <col min="13584" max="13584" width="9.5546875" style="39" customWidth="1"/>
    <col min="13585" max="13818" width="11.44140625" style="39"/>
    <col min="13819" max="13819" width="5.5546875" style="39" customWidth="1"/>
    <col min="13820" max="13820" width="25.6640625" style="39" customWidth="1"/>
    <col min="13821" max="13821" width="5" style="39" customWidth="1"/>
    <col min="13822" max="13830" width="7.109375" style="39" customWidth="1"/>
    <col min="13831" max="13831" width="9.88671875" style="39" bestFit="1" customWidth="1"/>
    <col min="13832" max="13832" width="25.6640625" style="39" customWidth="1"/>
    <col min="13833" max="13833" width="16.44140625" style="39" customWidth="1"/>
    <col min="13834" max="13834" width="9.88671875" style="39" bestFit="1" customWidth="1"/>
    <col min="13835" max="13835" width="10.33203125" style="39" customWidth="1"/>
    <col min="13836" max="13836" width="10.88671875" style="39" customWidth="1"/>
    <col min="13837" max="13837" width="12" style="39" customWidth="1"/>
    <col min="13838" max="13838" width="11.33203125" style="39" customWidth="1"/>
    <col min="13839" max="13839" width="11.109375" style="39" customWidth="1"/>
    <col min="13840" max="13840" width="9.5546875" style="39" customWidth="1"/>
    <col min="13841" max="14074" width="11.44140625" style="39"/>
    <col min="14075" max="14075" width="5.5546875" style="39" customWidth="1"/>
    <col min="14076" max="14076" width="25.6640625" style="39" customWidth="1"/>
    <col min="14077" max="14077" width="5" style="39" customWidth="1"/>
    <col min="14078" max="14086" width="7.109375" style="39" customWidth="1"/>
    <col min="14087" max="14087" width="9.88671875" style="39" bestFit="1" customWidth="1"/>
    <col min="14088" max="14088" width="25.6640625" style="39" customWidth="1"/>
    <col min="14089" max="14089" width="16.44140625" style="39" customWidth="1"/>
    <col min="14090" max="14090" width="9.88671875" style="39" bestFit="1" customWidth="1"/>
    <col min="14091" max="14091" width="10.33203125" style="39" customWidth="1"/>
    <col min="14092" max="14092" width="10.88671875" style="39" customWidth="1"/>
    <col min="14093" max="14093" width="12" style="39" customWidth="1"/>
    <col min="14094" max="14094" width="11.33203125" style="39" customWidth="1"/>
    <col min="14095" max="14095" width="11.109375" style="39" customWidth="1"/>
    <col min="14096" max="14096" width="9.5546875" style="39" customWidth="1"/>
    <col min="14097" max="14330" width="11.44140625" style="39"/>
    <col min="14331" max="14331" width="5.5546875" style="39" customWidth="1"/>
    <col min="14332" max="14332" width="25.6640625" style="39" customWidth="1"/>
    <col min="14333" max="14333" width="5" style="39" customWidth="1"/>
    <col min="14334" max="14342" width="7.109375" style="39" customWidth="1"/>
    <col min="14343" max="14343" width="9.88671875" style="39" bestFit="1" customWidth="1"/>
    <col min="14344" max="14344" width="25.6640625" style="39" customWidth="1"/>
    <col min="14345" max="14345" width="16.44140625" style="39" customWidth="1"/>
    <col min="14346" max="14346" width="9.88671875" style="39" bestFit="1" customWidth="1"/>
    <col min="14347" max="14347" width="10.33203125" style="39" customWidth="1"/>
    <col min="14348" max="14348" width="10.88671875" style="39" customWidth="1"/>
    <col min="14349" max="14349" width="12" style="39" customWidth="1"/>
    <col min="14350" max="14350" width="11.33203125" style="39" customWidth="1"/>
    <col min="14351" max="14351" width="11.109375" style="39" customWidth="1"/>
    <col min="14352" max="14352" width="9.5546875" style="39" customWidth="1"/>
    <col min="14353" max="14586" width="11.44140625" style="39"/>
    <col min="14587" max="14587" width="5.5546875" style="39" customWidth="1"/>
    <col min="14588" max="14588" width="25.6640625" style="39" customWidth="1"/>
    <col min="14589" max="14589" width="5" style="39" customWidth="1"/>
    <col min="14590" max="14598" width="7.109375" style="39" customWidth="1"/>
    <col min="14599" max="14599" width="9.88671875" style="39" bestFit="1" customWidth="1"/>
    <col min="14600" max="14600" width="25.6640625" style="39" customWidth="1"/>
    <col min="14601" max="14601" width="16.44140625" style="39" customWidth="1"/>
    <col min="14602" max="14602" width="9.88671875" style="39" bestFit="1" customWidth="1"/>
    <col min="14603" max="14603" width="10.33203125" style="39" customWidth="1"/>
    <col min="14604" max="14604" width="10.88671875" style="39" customWidth="1"/>
    <col min="14605" max="14605" width="12" style="39" customWidth="1"/>
    <col min="14606" max="14606" width="11.33203125" style="39" customWidth="1"/>
    <col min="14607" max="14607" width="11.109375" style="39" customWidth="1"/>
    <col min="14608" max="14608" width="9.5546875" style="39" customWidth="1"/>
    <col min="14609" max="14842" width="11.44140625" style="39"/>
    <col min="14843" max="14843" width="5.5546875" style="39" customWidth="1"/>
    <col min="14844" max="14844" width="25.6640625" style="39" customWidth="1"/>
    <col min="14845" max="14845" width="5" style="39" customWidth="1"/>
    <col min="14846" max="14854" width="7.109375" style="39" customWidth="1"/>
    <col min="14855" max="14855" width="9.88671875" style="39" bestFit="1" customWidth="1"/>
    <col min="14856" max="14856" width="25.6640625" style="39" customWidth="1"/>
    <col min="14857" max="14857" width="16.44140625" style="39" customWidth="1"/>
    <col min="14858" max="14858" width="9.88671875" style="39" bestFit="1" customWidth="1"/>
    <col min="14859" max="14859" width="10.33203125" style="39" customWidth="1"/>
    <col min="14860" max="14860" width="10.88671875" style="39" customWidth="1"/>
    <col min="14861" max="14861" width="12" style="39" customWidth="1"/>
    <col min="14862" max="14862" width="11.33203125" style="39" customWidth="1"/>
    <col min="14863" max="14863" width="11.109375" style="39" customWidth="1"/>
    <col min="14864" max="14864" width="9.5546875" style="39" customWidth="1"/>
    <col min="14865" max="15098" width="11.44140625" style="39"/>
    <col min="15099" max="15099" width="5.5546875" style="39" customWidth="1"/>
    <col min="15100" max="15100" width="25.6640625" style="39" customWidth="1"/>
    <col min="15101" max="15101" width="5" style="39" customWidth="1"/>
    <col min="15102" max="15110" width="7.109375" style="39" customWidth="1"/>
    <col min="15111" max="15111" width="9.88671875" style="39" bestFit="1" customWidth="1"/>
    <col min="15112" max="15112" width="25.6640625" style="39" customWidth="1"/>
    <col min="15113" max="15113" width="16.44140625" style="39" customWidth="1"/>
    <col min="15114" max="15114" width="9.88671875" style="39" bestFit="1" customWidth="1"/>
    <col min="15115" max="15115" width="10.33203125" style="39" customWidth="1"/>
    <col min="15116" max="15116" width="10.88671875" style="39" customWidth="1"/>
    <col min="15117" max="15117" width="12" style="39" customWidth="1"/>
    <col min="15118" max="15118" width="11.33203125" style="39" customWidth="1"/>
    <col min="15119" max="15119" width="11.109375" style="39" customWidth="1"/>
    <col min="15120" max="15120" width="9.5546875" style="39" customWidth="1"/>
    <col min="15121" max="15354" width="11.44140625" style="39"/>
    <col min="15355" max="15355" width="5.5546875" style="39" customWidth="1"/>
    <col min="15356" max="15356" width="25.6640625" style="39" customWidth="1"/>
    <col min="15357" max="15357" width="5" style="39" customWidth="1"/>
    <col min="15358" max="15366" width="7.109375" style="39" customWidth="1"/>
    <col min="15367" max="15367" width="9.88671875" style="39" bestFit="1" customWidth="1"/>
    <col min="15368" max="15368" width="25.6640625" style="39" customWidth="1"/>
    <col min="15369" max="15369" width="16.44140625" style="39" customWidth="1"/>
    <col min="15370" max="15370" width="9.88671875" style="39" bestFit="1" customWidth="1"/>
    <col min="15371" max="15371" width="10.33203125" style="39" customWidth="1"/>
    <col min="15372" max="15372" width="10.88671875" style="39" customWidth="1"/>
    <col min="15373" max="15373" width="12" style="39" customWidth="1"/>
    <col min="15374" max="15374" width="11.33203125" style="39" customWidth="1"/>
    <col min="15375" max="15375" width="11.109375" style="39" customWidth="1"/>
    <col min="15376" max="15376" width="9.5546875" style="39" customWidth="1"/>
    <col min="15377" max="15610" width="11.44140625" style="39"/>
    <col min="15611" max="15611" width="5.5546875" style="39" customWidth="1"/>
    <col min="15612" max="15612" width="25.6640625" style="39" customWidth="1"/>
    <col min="15613" max="15613" width="5" style="39" customWidth="1"/>
    <col min="15614" max="15622" width="7.109375" style="39" customWidth="1"/>
    <col min="15623" max="15623" width="9.88671875" style="39" bestFit="1" customWidth="1"/>
    <col min="15624" max="15624" width="25.6640625" style="39" customWidth="1"/>
    <col min="15625" max="15625" width="16.44140625" style="39" customWidth="1"/>
    <col min="15626" max="15626" width="9.88671875" style="39" bestFit="1" customWidth="1"/>
    <col min="15627" max="15627" width="10.33203125" style="39" customWidth="1"/>
    <col min="15628" max="15628" width="10.88671875" style="39" customWidth="1"/>
    <col min="15629" max="15629" width="12" style="39" customWidth="1"/>
    <col min="15630" max="15630" width="11.33203125" style="39" customWidth="1"/>
    <col min="15631" max="15631" width="11.109375" style="39" customWidth="1"/>
    <col min="15632" max="15632" width="9.5546875" style="39" customWidth="1"/>
    <col min="15633" max="15866" width="11.44140625" style="39"/>
    <col min="15867" max="15867" width="5.5546875" style="39" customWidth="1"/>
    <col min="15868" max="15868" width="25.6640625" style="39" customWidth="1"/>
    <col min="15869" max="15869" width="5" style="39" customWidth="1"/>
    <col min="15870" max="15878" width="7.109375" style="39" customWidth="1"/>
    <col min="15879" max="15879" width="9.88671875" style="39" bestFit="1" customWidth="1"/>
    <col min="15880" max="15880" width="25.6640625" style="39" customWidth="1"/>
    <col min="15881" max="15881" width="16.44140625" style="39" customWidth="1"/>
    <col min="15882" max="15882" width="9.88671875" style="39" bestFit="1" customWidth="1"/>
    <col min="15883" max="15883" width="10.33203125" style="39" customWidth="1"/>
    <col min="15884" max="15884" width="10.88671875" style="39" customWidth="1"/>
    <col min="15885" max="15885" width="12" style="39" customWidth="1"/>
    <col min="15886" max="15886" width="11.33203125" style="39" customWidth="1"/>
    <col min="15887" max="15887" width="11.109375" style="39" customWidth="1"/>
    <col min="15888" max="15888" width="9.5546875" style="39" customWidth="1"/>
    <col min="15889" max="16122" width="11.44140625" style="39"/>
    <col min="16123" max="16123" width="5.5546875" style="39" customWidth="1"/>
    <col min="16124" max="16124" width="25.6640625" style="39" customWidth="1"/>
    <col min="16125" max="16125" width="5" style="39" customWidth="1"/>
    <col min="16126" max="16134" width="7.109375" style="39" customWidth="1"/>
    <col min="16135" max="16135" width="9.88671875" style="39" bestFit="1" customWidth="1"/>
    <col min="16136" max="16136" width="25.6640625" style="39" customWidth="1"/>
    <col min="16137" max="16137" width="16.44140625" style="39" customWidth="1"/>
    <col min="16138" max="16138" width="9.88671875" style="39" bestFit="1" customWidth="1"/>
    <col min="16139" max="16139" width="10.33203125" style="39" customWidth="1"/>
    <col min="16140" max="16140" width="10.88671875" style="39" customWidth="1"/>
    <col min="16141" max="16141" width="12" style="39" customWidth="1"/>
    <col min="16142" max="16142" width="11.33203125" style="39" customWidth="1"/>
    <col min="16143" max="16143" width="11.109375" style="39" customWidth="1"/>
    <col min="16144" max="16144" width="9.5546875" style="39" customWidth="1"/>
    <col min="16145" max="16384" width="11.44140625" style="39"/>
  </cols>
  <sheetData>
    <row r="1" spans="1:27" ht="18.600000000000001" thickTop="1" thickBot="1">
      <c r="A1" s="87" t="s">
        <v>25</v>
      </c>
      <c r="B1" s="88"/>
      <c r="C1" s="88"/>
      <c r="D1" s="88"/>
      <c r="E1" s="88"/>
      <c r="F1" s="88"/>
      <c r="G1" s="88"/>
      <c r="H1" s="88"/>
      <c r="I1" s="88"/>
      <c r="J1" s="88"/>
      <c r="K1" s="88"/>
      <c r="L1" s="88"/>
      <c r="M1" s="88"/>
      <c r="N1" s="88"/>
      <c r="O1" s="89"/>
      <c r="Q1" s="87" t="s">
        <v>25</v>
      </c>
      <c r="R1" s="88"/>
      <c r="S1" s="88"/>
      <c r="T1" s="88"/>
      <c r="U1" s="90"/>
      <c r="AA1" s="148">
        <v>30072022</v>
      </c>
    </row>
    <row r="2" spans="1:27" s="45" customFormat="1" ht="30" customHeight="1" thickTop="1" thickBot="1">
      <c r="A2" s="53" t="s">
        <v>56</v>
      </c>
      <c r="B2" s="41" t="s">
        <v>26</v>
      </c>
      <c r="C2" s="42"/>
      <c r="D2" s="195" t="s">
        <v>7</v>
      </c>
      <c r="E2" s="195"/>
      <c r="F2" s="196" t="s">
        <v>8</v>
      </c>
      <c r="G2" s="196"/>
      <c r="H2" s="197" t="s">
        <v>9</v>
      </c>
      <c r="I2" s="197"/>
      <c r="J2" s="198" t="s">
        <v>10</v>
      </c>
      <c r="K2" s="198"/>
      <c r="L2" s="41" t="s">
        <v>27</v>
      </c>
      <c r="M2" s="43" t="s">
        <v>28</v>
      </c>
      <c r="N2" s="43" t="s">
        <v>29</v>
      </c>
      <c r="O2" s="44" t="s">
        <v>30</v>
      </c>
      <c r="Q2" s="43" t="s">
        <v>47</v>
      </c>
      <c r="R2" s="43" t="s">
        <v>27</v>
      </c>
      <c r="S2" s="43" t="s">
        <v>28</v>
      </c>
      <c r="T2" s="43" t="s">
        <v>29</v>
      </c>
      <c r="U2" s="43" t="s">
        <v>52</v>
      </c>
    </row>
    <row r="3" spans="1:27" ht="16.2" thickTop="1" thickBot="1">
      <c r="A3" s="40">
        <f t="shared" ref="A3:A67" si="0">ROW()-2</f>
        <v>1</v>
      </c>
      <c r="B3" s="41" t="str">
        <f>IFERROR(INDEX(Liste!$I$7:$I$198,MATCH(Recap!A3,Liste!$L$7:$L$198,0)),"")</f>
        <v>A1</v>
      </c>
      <c r="C3" s="42"/>
      <c r="D3" s="54">
        <f>IFERROR(VLOOKUP($B3,'Partie 1'!$B$27:$D$218,2,0),"")</f>
        <v>0</v>
      </c>
      <c r="E3" s="46">
        <f>IFERROR(VLOOKUP($B3,'Partie 1'!$B$27:$D$218,3,0),"")</f>
        <v>0</v>
      </c>
      <c r="F3" s="54" t="str">
        <f>IFERROR(VLOOKUP($B3,'Partie 2'!$B$27:$D$218,2,0),"")</f>
        <v/>
      </c>
      <c r="G3" s="47" t="str">
        <f>IFERROR(VLOOKUP($B3,'Partie 2'!$B$27:$D$218,3,0),"")</f>
        <v/>
      </c>
      <c r="H3" s="54" t="str">
        <f>IFERROR(VLOOKUP($B3,'Partie 3'!$B$27:$D$218,2,0),"")</f>
        <v/>
      </c>
      <c r="I3" s="48" t="str">
        <f>IFERROR(VLOOKUP($B3,'Partie 3'!$B$27:$D$218,3,0),"")</f>
        <v/>
      </c>
      <c r="J3" s="54" t="str">
        <f>IFERROR(VLOOKUP($B3,'Partie 4'!$B$27:$D$218,2,0),"")</f>
        <v/>
      </c>
      <c r="K3" s="49" t="str">
        <f>IFERROR(VLOOKUP($B3,'Partie 4'!$B$27:$D$218,3,0),"")</f>
        <v/>
      </c>
      <c r="L3" s="41" t="str">
        <f>IF(ISBLANK(B3),"",B3)</f>
        <v>A1</v>
      </c>
      <c r="M3" s="50">
        <f t="shared" ref="M3:M34" si="1">SUMIF($D$2:$K$2,"P*",D3:K3)</f>
        <v>0</v>
      </c>
      <c r="N3" s="50">
        <f t="shared" ref="N3:N34" si="2">SUMIF($D$2:$K$2,"",D3:K3)</f>
        <v>0</v>
      </c>
      <c r="O3" s="51">
        <f>COUNTIFS($D$2:$K$2,"P*",D3:K3,13)</f>
        <v>0</v>
      </c>
      <c r="Q3" s="51">
        <f>IFERROR(INDEX(Liste!$G$7:$G$198,MATCH(B3,Liste!$I$7:$I$198,0)),"")</f>
        <v>0</v>
      </c>
      <c r="R3" s="51" t="str">
        <f>B3</f>
        <v>A1</v>
      </c>
      <c r="S3" s="50">
        <f>M3</f>
        <v>0</v>
      </c>
      <c r="T3" s="50">
        <f t="shared" ref="T3:U3" si="3">N3</f>
        <v>0</v>
      </c>
      <c r="U3" s="50">
        <f t="shared" si="3"/>
        <v>0</v>
      </c>
    </row>
    <row r="4" spans="1:27" ht="16.2" thickTop="1" thickBot="1">
      <c r="A4" s="40">
        <f t="shared" si="0"/>
        <v>2</v>
      </c>
      <c r="B4" s="41" t="str">
        <f>IFERROR(INDEX(Liste!$I$7:$I$198,MATCH(Recap!A4,Liste!$L$7:$L$198,0)),"")</f>
        <v>A2</v>
      </c>
      <c r="C4" s="42"/>
      <c r="D4" s="54">
        <f>IFERROR(VLOOKUP($B4,'Partie 1'!$B$27:$D$218,2,0),"")</f>
        <v>0</v>
      </c>
      <c r="E4" s="92">
        <f>IFERROR(VLOOKUP($B4,'Partie 1'!$B$27:$D$218,3,0),"")</f>
        <v>0</v>
      </c>
      <c r="F4" s="54" t="str">
        <f>IFERROR(VLOOKUP($B4,'Partie 2'!$B$27:$D$218,2,0),"")</f>
        <v/>
      </c>
      <c r="G4" s="93" t="str">
        <f>IFERROR(VLOOKUP($B4,'Partie 2'!$B$27:$D$218,3,0),"")</f>
        <v/>
      </c>
      <c r="H4" s="54" t="str">
        <f>IFERROR(VLOOKUP($B4,'Partie 3'!$B$27:$D$218,2,0),"")</f>
        <v/>
      </c>
      <c r="I4" s="150" t="str">
        <f>IFERROR(VLOOKUP($B4,'Partie 3'!$B$27:$D$218,3,0),"")</f>
        <v/>
      </c>
      <c r="J4" s="54" t="str">
        <f>IFERROR(VLOOKUP($B4,'Partie 4'!$B$27:$D$218,2,0),"")</f>
        <v/>
      </c>
      <c r="K4" s="94" t="str">
        <f>IFERROR(VLOOKUP($B4,'Partie 4'!$B$27:$D$218,3,0),"")</f>
        <v/>
      </c>
      <c r="L4" s="41" t="str">
        <f t="shared" ref="L4:L66" si="4">IF(ISBLANK(B4),"",B4)</f>
        <v>A2</v>
      </c>
      <c r="M4" s="51">
        <f t="shared" si="1"/>
        <v>0</v>
      </c>
      <c r="N4" s="51">
        <f t="shared" si="2"/>
        <v>0</v>
      </c>
      <c r="O4" s="51">
        <f t="shared" ref="O4:O66" si="5">COUNTIFS($D$2:$K$2,"P*",D4:K4,13)</f>
        <v>0</v>
      </c>
      <c r="Q4" s="51">
        <f>IFERROR(INDEX(Liste!$G$7:$G$198,MATCH(B4,Liste!$I$7:$I$198,0)),"")</f>
        <v>0</v>
      </c>
      <c r="R4" s="51" t="str">
        <f t="shared" ref="R4:R67" si="6">B4</f>
        <v>A2</v>
      </c>
      <c r="S4" s="50">
        <f t="shared" ref="S4:S67" si="7">M4</f>
        <v>0</v>
      </c>
      <c r="T4" s="50">
        <f t="shared" ref="T4:T67" si="8">N4</f>
        <v>0</v>
      </c>
      <c r="U4" s="50">
        <f t="shared" ref="U4:U67" si="9">O4</f>
        <v>0</v>
      </c>
    </row>
    <row r="5" spans="1:27" ht="16.2" thickTop="1" thickBot="1">
      <c r="A5" s="40">
        <f t="shared" si="0"/>
        <v>3</v>
      </c>
      <c r="B5" s="41" t="str">
        <f>IFERROR(INDEX(Liste!$I$7:$I$198,MATCH(Recap!A5,Liste!$L$7:$L$198,0)),"")</f>
        <v>A3</v>
      </c>
      <c r="C5" s="42"/>
      <c r="D5" s="54">
        <f>IFERROR(VLOOKUP($B5,'Partie 1'!$B$27:$D$218,2,0),"")</f>
        <v>0</v>
      </c>
      <c r="E5" s="92">
        <f>IFERROR(VLOOKUP($B5,'Partie 1'!$B$27:$D$218,3,0),"")</f>
        <v>0</v>
      </c>
      <c r="F5" s="54" t="str">
        <f>IFERROR(VLOOKUP($B5,'Partie 2'!$B$27:$D$218,2,0),"")</f>
        <v/>
      </c>
      <c r="G5" s="93" t="str">
        <f>IFERROR(VLOOKUP($B5,'Partie 2'!$B$27:$D$218,3,0),"")</f>
        <v/>
      </c>
      <c r="H5" s="54" t="str">
        <f>IFERROR(VLOOKUP($B5,'Partie 3'!$B$27:$D$218,2,0),"")</f>
        <v/>
      </c>
      <c r="I5" s="150" t="str">
        <f>IFERROR(VLOOKUP($B5,'Partie 3'!$B$27:$D$218,3,0),"")</f>
        <v/>
      </c>
      <c r="J5" s="54" t="str">
        <f>IFERROR(VLOOKUP($B5,'Partie 4'!$B$27:$D$218,2,0),"")</f>
        <v/>
      </c>
      <c r="K5" s="94" t="str">
        <f>IFERROR(VLOOKUP($B5,'Partie 4'!$B$27:$D$218,3,0),"")</f>
        <v/>
      </c>
      <c r="L5" s="41" t="str">
        <f t="shared" si="4"/>
        <v>A3</v>
      </c>
      <c r="M5" s="51">
        <f t="shared" si="1"/>
        <v>0</v>
      </c>
      <c r="N5" s="51">
        <f t="shared" si="2"/>
        <v>0</v>
      </c>
      <c r="O5" s="51">
        <f t="shared" si="5"/>
        <v>0</v>
      </c>
      <c r="Q5" s="51">
        <f>IFERROR(INDEX(Liste!$G$7:$G$198,MATCH(B5,Liste!$I$7:$I$198,0)),"")</f>
        <v>0</v>
      </c>
      <c r="R5" s="51" t="str">
        <f t="shared" si="6"/>
        <v>A3</v>
      </c>
      <c r="S5" s="50">
        <f t="shared" si="7"/>
        <v>0</v>
      </c>
      <c r="T5" s="50">
        <f t="shared" si="8"/>
        <v>0</v>
      </c>
      <c r="U5" s="50">
        <f t="shared" si="9"/>
        <v>0</v>
      </c>
    </row>
    <row r="6" spans="1:27" ht="16.2" thickTop="1" thickBot="1">
      <c r="A6" s="40">
        <f t="shared" si="0"/>
        <v>4</v>
      </c>
      <c r="B6" s="41" t="str">
        <f>IFERROR(INDEX(Liste!$I$7:$I$198,MATCH(Recap!A6,Liste!$L$7:$L$198,0)),"")</f>
        <v>A4</v>
      </c>
      <c r="C6" s="42"/>
      <c r="D6" s="54">
        <f>IFERROR(VLOOKUP($B6,'Partie 1'!$B$27:$D$218,2,0),"")</f>
        <v>0</v>
      </c>
      <c r="E6" s="92">
        <f>IFERROR(VLOOKUP($B6,'Partie 1'!$B$27:$D$218,3,0),"")</f>
        <v>0</v>
      </c>
      <c r="F6" s="54" t="str">
        <f>IFERROR(VLOOKUP($B6,'Partie 2'!$B$27:$D$218,2,0),"")</f>
        <v/>
      </c>
      <c r="G6" s="93" t="str">
        <f>IFERROR(VLOOKUP($B6,'Partie 2'!$B$27:$D$218,3,0),"")</f>
        <v/>
      </c>
      <c r="H6" s="54" t="str">
        <f>IFERROR(VLOOKUP($B6,'Partie 3'!$B$27:$D$218,2,0),"")</f>
        <v/>
      </c>
      <c r="I6" s="150" t="str">
        <f>IFERROR(VLOOKUP($B6,'Partie 3'!$B$27:$D$218,3,0),"")</f>
        <v/>
      </c>
      <c r="J6" s="54" t="str">
        <f>IFERROR(VLOOKUP($B6,'Partie 4'!$B$27:$D$218,2,0),"")</f>
        <v/>
      </c>
      <c r="K6" s="94" t="str">
        <f>IFERROR(VLOOKUP($B6,'Partie 4'!$B$27:$D$218,3,0),"")</f>
        <v/>
      </c>
      <c r="L6" s="41" t="str">
        <f t="shared" si="4"/>
        <v>A4</v>
      </c>
      <c r="M6" s="51">
        <f t="shared" si="1"/>
        <v>0</v>
      </c>
      <c r="N6" s="51">
        <f t="shared" si="2"/>
        <v>0</v>
      </c>
      <c r="O6" s="51">
        <f t="shared" si="5"/>
        <v>0</v>
      </c>
      <c r="Q6" s="51">
        <f>IFERROR(INDEX(Liste!$G$7:$G$198,MATCH(B6,Liste!$I$7:$I$198,0)),"")</f>
        <v>0</v>
      </c>
      <c r="R6" s="51" t="str">
        <f t="shared" si="6"/>
        <v>A4</v>
      </c>
      <c r="S6" s="50">
        <f t="shared" si="7"/>
        <v>0</v>
      </c>
      <c r="T6" s="50">
        <f t="shared" si="8"/>
        <v>0</v>
      </c>
      <c r="U6" s="50">
        <f t="shared" si="9"/>
        <v>0</v>
      </c>
    </row>
    <row r="7" spans="1:27" ht="16.2" thickTop="1" thickBot="1">
      <c r="A7" s="40">
        <f t="shared" si="0"/>
        <v>5</v>
      </c>
      <c r="B7" s="41" t="str">
        <f>IFERROR(INDEX(Liste!$I$7:$I$198,MATCH(Recap!A7,Liste!$L$7:$L$198,0)),"")</f>
        <v>A5</v>
      </c>
      <c r="C7" s="42"/>
      <c r="D7" s="54">
        <f>IFERROR(VLOOKUP($B7,'Partie 1'!$B$27:$D$218,2,0),"")</f>
        <v>0</v>
      </c>
      <c r="E7" s="92">
        <f>IFERROR(VLOOKUP($B7,'Partie 1'!$B$27:$D$218,3,0),"")</f>
        <v>0</v>
      </c>
      <c r="F7" s="54" t="str">
        <f>IFERROR(VLOOKUP($B7,'Partie 2'!$B$27:$D$218,2,0),"")</f>
        <v/>
      </c>
      <c r="G7" s="93" t="str">
        <f>IFERROR(VLOOKUP($B7,'Partie 2'!$B$27:$D$218,3,0),"")</f>
        <v/>
      </c>
      <c r="H7" s="54" t="str">
        <f>IFERROR(VLOOKUP($B7,'Partie 3'!$B$27:$D$218,2,0),"")</f>
        <v/>
      </c>
      <c r="I7" s="150" t="str">
        <f>IFERROR(VLOOKUP($B7,'Partie 3'!$B$27:$D$218,3,0),"")</f>
        <v/>
      </c>
      <c r="J7" s="54" t="str">
        <f>IFERROR(VLOOKUP($B7,'Partie 4'!$B$27:$D$218,2,0),"")</f>
        <v/>
      </c>
      <c r="K7" s="94" t="str">
        <f>IFERROR(VLOOKUP($B7,'Partie 4'!$B$27:$D$218,3,0),"")</f>
        <v/>
      </c>
      <c r="L7" s="41" t="str">
        <f t="shared" si="4"/>
        <v>A5</v>
      </c>
      <c r="M7" s="51">
        <f t="shared" si="1"/>
        <v>0</v>
      </c>
      <c r="N7" s="51">
        <f t="shared" si="2"/>
        <v>0</v>
      </c>
      <c r="O7" s="51">
        <f t="shared" si="5"/>
        <v>0</v>
      </c>
      <c r="Q7" s="51">
        <f>IFERROR(INDEX(Liste!$G$7:$G$198,MATCH(B7,Liste!$I$7:$I$198,0)),"")</f>
        <v>0</v>
      </c>
      <c r="R7" s="51" t="str">
        <f t="shared" si="6"/>
        <v>A5</v>
      </c>
      <c r="S7" s="50">
        <f t="shared" si="7"/>
        <v>0</v>
      </c>
      <c r="T7" s="50">
        <f t="shared" si="8"/>
        <v>0</v>
      </c>
      <c r="U7" s="50">
        <f t="shared" si="9"/>
        <v>0</v>
      </c>
    </row>
    <row r="8" spans="1:27" ht="16.2" thickTop="1" thickBot="1">
      <c r="A8" s="40">
        <f t="shared" si="0"/>
        <v>6</v>
      </c>
      <c r="B8" s="41" t="str">
        <f>IFERROR(INDEX(Liste!$I$7:$I$198,MATCH(Recap!A8,Liste!$L$7:$L$198,0)),"")</f>
        <v>A6</v>
      </c>
      <c r="C8" s="42"/>
      <c r="D8" s="54">
        <f>IFERROR(VLOOKUP($B8,'Partie 1'!$B$27:$D$218,2,0),"")</f>
        <v>0</v>
      </c>
      <c r="E8" s="92">
        <f>IFERROR(VLOOKUP($B8,'Partie 1'!$B$27:$D$218,3,0),"")</f>
        <v>0</v>
      </c>
      <c r="F8" s="54" t="str">
        <f>IFERROR(VLOOKUP($B8,'Partie 2'!$B$27:$D$218,2,0),"")</f>
        <v/>
      </c>
      <c r="G8" s="93" t="str">
        <f>IFERROR(VLOOKUP($B8,'Partie 2'!$B$27:$D$218,3,0),"")</f>
        <v/>
      </c>
      <c r="H8" s="54" t="str">
        <f>IFERROR(VLOOKUP($B8,'Partie 3'!$B$27:$D$218,2,0),"")</f>
        <v/>
      </c>
      <c r="I8" s="150" t="str">
        <f>IFERROR(VLOOKUP($B8,'Partie 3'!$B$27:$D$218,3,0),"")</f>
        <v/>
      </c>
      <c r="J8" s="54" t="str">
        <f>IFERROR(VLOOKUP($B8,'Partie 4'!$B$27:$D$218,2,0),"")</f>
        <v/>
      </c>
      <c r="K8" s="94" t="str">
        <f>IFERROR(VLOOKUP($B8,'Partie 4'!$B$27:$D$218,3,0),"")</f>
        <v/>
      </c>
      <c r="L8" s="41" t="str">
        <f t="shared" si="4"/>
        <v>A6</v>
      </c>
      <c r="M8" s="51">
        <f t="shared" si="1"/>
        <v>0</v>
      </c>
      <c r="N8" s="51">
        <f t="shared" si="2"/>
        <v>0</v>
      </c>
      <c r="O8" s="51">
        <f t="shared" si="5"/>
        <v>0</v>
      </c>
      <c r="Q8" s="51">
        <f>IFERROR(INDEX(Liste!$G$7:$G$198,MATCH(B8,Liste!$I$7:$I$198,0)),"")</f>
        <v>0</v>
      </c>
      <c r="R8" s="51" t="str">
        <f t="shared" si="6"/>
        <v>A6</v>
      </c>
      <c r="S8" s="50">
        <f t="shared" si="7"/>
        <v>0</v>
      </c>
      <c r="T8" s="50">
        <f t="shared" si="8"/>
        <v>0</v>
      </c>
      <c r="U8" s="50">
        <f t="shared" si="9"/>
        <v>0</v>
      </c>
    </row>
    <row r="9" spans="1:27" ht="16.2" thickTop="1" thickBot="1">
      <c r="A9" s="40">
        <f t="shared" si="0"/>
        <v>7</v>
      </c>
      <c r="B9" s="41" t="str">
        <f>IFERROR(INDEX(Liste!$I$7:$I$198,MATCH(Recap!A9,Liste!$L$7:$L$198,0)),"")</f>
        <v>A7</v>
      </c>
      <c r="C9" s="42"/>
      <c r="D9" s="54">
        <f>IFERROR(VLOOKUP($B9,'Partie 1'!$B$27:$D$218,2,0),"")</f>
        <v>0</v>
      </c>
      <c r="E9" s="92">
        <f>IFERROR(VLOOKUP($B9,'Partie 1'!$B$27:$D$218,3,0),"")</f>
        <v>0</v>
      </c>
      <c r="F9" s="54" t="str">
        <f>IFERROR(VLOOKUP($B9,'Partie 2'!$B$27:$D$218,2,0),"")</f>
        <v/>
      </c>
      <c r="G9" s="93" t="str">
        <f>IFERROR(VLOOKUP($B9,'Partie 2'!$B$27:$D$218,3,0),"")</f>
        <v/>
      </c>
      <c r="H9" s="54" t="str">
        <f>IFERROR(VLOOKUP($B9,'Partie 3'!$B$27:$D$218,2,0),"")</f>
        <v/>
      </c>
      <c r="I9" s="150" t="str">
        <f>IFERROR(VLOOKUP($B9,'Partie 3'!$B$27:$D$218,3,0),"")</f>
        <v/>
      </c>
      <c r="J9" s="54" t="str">
        <f>IFERROR(VLOOKUP($B9,'Partie 4'!$B$27:$D$218,2,0),"")</f>
        <v/>
      </c>
      <c r="K9" s="94" t="str">
        <f>IFERROR(VLOOKUP($B9,'Partie 4'!$B$27:$D$218,3,0),"")</f>
        <v/>
      </c>
      <c r="L9" s="41" t="str">
        <f t="shared" si="4"/>
        <v>A7</v>
      </c>
      <c r="M9" s="51">
        <f t="shared" si="1"/>
        <v>0</v>
      </c>
      <c r="N9" s="51">
        <f t="shared" si="2"/>
        <v>0</v>
      </c>
      <c r="O9" s="51">
        <f t="shared" si="5"/>
        <v>0</v>
      </c>
      <c r="Q9" s="51">
        <f>IFERROR(INDEX(Liste!$G$7:$G$198,MATCH(B9,Liste!$I$7:$I$198,0)),"")</f>
        <v>0</v>
      </c>
      <c r="R9" s="51" t="str">
        <f t="shared" si="6"/>
        <v>A7</v>
      </c>
      <c r="S9" s="50">
        <f t="shared" si="7"/>
        <v>0</v>
      </c>
      <c r="T9" s="50">
        <f t="shared" si="8"/>
        <v>0</v>
      </c>
      <c r="U9" s="50">
        <f t="shared" si="9"/>
        <v>0</v>
      </c>
    </row>
    <row r="10" spans="1:27" ht="16.2" thickTop="1" thickBot="1">
      <c r="A10" s="40">
        <f t="shared" si="0"/>
        <v>8</v>
      </c>
      <c r="B10" s="41" t="str">
        <f>IFERROR(INDEX(Liste!$I$7:$I$198,MATCH(Recap!A10,Liste!$L$7:$L$198,0)),"")</f>
        <v>A8</v>
      </c>
      <c r="C10" s="42"/>
      <c r="D10" s="54">
        <f>IFERROR(VLOOKUP($B10,'Partie 1'!$B$27:$D$218,2,0),"")</f>
        <v>0</v>
      </c>
      <c r="E10" s="92">
        <f>IFERROR(VLOOKUP($B10,'Partie 1'!$B$27:$D$218,3,0),"")</f>
        <v>0</v>
      </c>
      <c r="F10" s="54" t="str">
        <f>IFERROR(VLOOKUP($B10,'Partie 2'!$B$27:$D$218,2,0),"")</f>
        <v/>
      </c>
      <c r="G10" s="93" t="str">
        <f>IFERROR(VLOOKUP($B10,'Partie 2'!$B$27:$D$218,3,0),"")</f>
        <v/>
      </c>
      <c r="H10" s="54" t="str">
        <f>IFERROR(VLOOKUP($B10,'Partie 3'!$B$27:$D$218,2,0),"")</f>
        <v/>
      </c>
      <c r="I10" s="150" t="str">
        <f>IFERROR(VLOOKUP($B10,'Partie 3'!$B$27:$D$218,3,0),"")</f>
        <v/>
      </c>
      <c r="J10" s="54" t="str">
        <f>IFERROR(VLOOKUP($B10,'Partie 4'!$B$27:$D$218,2,0),"")</f>
        <v/>
      </c>
      <c r="K10" s="94" t="str">
        <f>IFERROR(VLOOKUP($B10,'Partie 4'!$B$27:$D$218,3,0),"")</f>
        <v/>
      </c>
      <c r="L10" s="41" t="str">
        <f t="shared" si="4"/>
        <v>A8</v>
      </c>
      <c r="M10" s="51">
        <f t="shared" si="1"/>
        <v>0</v>
      </c>
      <c r="N10" s="51">
        <f t="shared" si="2"/>
        <v>0</v>
      </c>
      <c r="O10" s="51">
        <f t="shared" si="5"/>
        <v>0</v>
      </c>
      <c r="Q10" s="51">
        <f>IFERROR(INDEX(Liste!$G$7:$G$198,MATCH(B10,Liste!$I$7:$I$198,0)),"")</f>
        <v>0</v>
      </c>
      <c r="R10" s="51" t="str">
        <f t="shared" si="6"/>
        <v>A8</v>
      </c>
      <c r="S10" s="50">
        <f t="shared" si="7"/>
        <v>0</v>
      </c>
      <c r="T10" s="50">
        <f t="shared" si="8"/>
        <v>0</v>
      </c>
      <c r="U10" s="50">
        <f t="shared" si="9"/>
        <v>0</v>
      </c>
    </row>
    <row r="11" spans="1:27" ht="16.2" thickTop="1" thickBot="1">
      <c r="A11" s="40">
        <f t="shared" si="0"/>
        <v>9</v>
      </c>
      <c r="B11" s="41" t="str">
        <f>IFERROR(INDEX(Liste!$I$7:$I$198,MATCH(Recap!A11,Liste!$L$7:$L$198,0)),"")</f>
        <v>A9</v>
      </c>
      <c r="C11" s="42"/>
      <c r="D11" s="54">
        <f>IFERROR(VLOOKUP($B11,'Partie 1'!$B$27:$D$218,2,0),"")</f>
        <v>0</v>
      </c>
      <c r="E11" s="92">
        <f>IFERROR(VLOOKUP($B11,'Partie 1'!$B$27:$D$218,3,0),"")</f>
        <v>0</v>
      </c>
      <c r="F11" s="54" t="str">
        <f>IFERROR(VLOOKUP($B11,'Partie 2'!$B$27:$D$218,2,0),"")</f>
        <v/>
      </c>
      <c r="G11" s="93" t="str">
        <f>IFERROR(VLOOKUP($B11,'Partie 2'!$B$27:$D$218,3,0),"")</f>
        <v/>
      </c>
      <c r="H11" s="54" t="str">
        <f>IFERROR(VLOOKUP($B11,'Partie 3'!$B$27:$D$218,2,0),"")</f>
        <v/>
      </c>
      <c r="I11" s="150" t="str">
        <f>IFERROR(VLOOKUP($B11,'Partie 3'!$B$27:$D$218,3,0),"")</f>
        <v/>
      </c>
      <c r="J11" s="54" t="str">
        <f>IFERROR(VLOOKUP($B11,'Partie 4'!$B$27:$D$218,2,0),"")</f>
        <v/>
      </c>
      <c r="K11" s="94" t="str">
        <f>IFERROR(VLOOKUP($B11,'Partie 4'!$B$27:$D$218,3,0),"")</f>
        <v/>
      </c>
      <c r="L11" s="41" t="str">
        <f t="shared" si="4"/>
        <v>A9</v>
      </c>
      <c r="M11" s="51">
        <f t="shared" si="1"/>
        <v>0</v>
      </c>
      <c r="N11" s="51">
        <f t="shared" si="2"/>
        <v>0</v>
      </c>
      <c r="O11" s="51">
        <f t="shared" si="5"/>
        <v>0</v>
      </c>
      <c r="Q11" s="51">
        <f>IFERROR(INDEX(Liste!$G$7:$G$198,MATCH(B11,Liste!$I$7:$I$198,0)),"")</f>
        <v>0</v>
      </c>
      <c r="R11" s="51" t="str">
        <f t="shared" si="6"/>
        <v>A9</v>
      </c>
      <c r="S11" s="50">
        <f t="shared" si="7"/>
        <v>0</v>
      </c>
      <c r="T11" s="50">
        <f t="shared" si="8"/>
        <v>0</v>
      </c>
      <c r="U11" s="50">
        <f t="shared" si="9"/>
        <v>0</v>
      </c>
    </row>
    <row r="12" spans="1:27" ht="16.2" thickTop="1" thickBot="1">
      <c r="A12" s="40">
        <f t="shared" si="0"/>
        <v>10</v>
      </c>
      <c r="B12" s="41" t="str">
        <f>IFERROR(INDEX(Liste!$I$7:$I$198,MATCH(Recap!A12,Liste!$L$7:$L$198,0)),"")</f>
        <v>A10</v>
      </c>
      <c r="C12" s="42"/>
      <c r="D12" s="54">
        <f>IFERROR(VLOOKUP($B12,'Partie 1'!$B$27:$D$218,2,0),"")</f>
        <v>0</v>
      </c>
      <c r="E12" s="92">
        <f>IFERROR(VLOOKUP($B12,'Partie 1'!$B$27:$D$218,3,0),"")</f>
        <v>0</v>
      </c>
      <c r="F12" s="54" t="str">
        <f>IFERROR(VLOOKUP($B12,'Partie 2'!$B$27:$D$218,2,0),"")</f>
        <v/>
      </c>
      <c r="G12" s="93" t="str">
        <f>IFERROR(VLOOKUP($B12,'Partie 2'!$B$27:$D$218,3,0),"")</f>
        <v/>
      </c>
      <c r="H12" s="54" t="str">
        <f>IFERROR(VLOOKUP($B12,'Partie 3'!$B$27:$D$218,2,0),"")</f>
        <v/>
      </c>
      <c r="I12" s="150" t="str">
        <f>IFERROR(VLOOKUP($B12,'Partie 3'!$B$27:$D$218,3,0),"")</f>
        <v/>
      </c>
      <c r="J12" s="54" t="str">
        <f>IFERROR(VLOOKUP($B12,'Partie 4'!$B$27:$D$218,2,0),"")</f>
        <v/>
      </c>
      <c r="K12" s="94" t="str">
        <f>IFERROR(VLOOKUP($B12,'Partie 4'!$B$27:$D$218,3,0),"")</f>
        <v/>
      </c>
      <c r="L12" s="41" t="str">
        <f t="shared" si="4"/>
        <v>A10</v>
      </c>
      <c r="M12" s="51">
        <f t="shared" si="1"/>
        <v>0</v>
      </c>
      <c r="N12" s="51">
        <f t="shared" si="2"/>
        <v>0</v>
      </c>
      <c r="O12" s="51">
        <f t="shared" si="5"/>
        <v>0</v>
      </c>
      <c r="Q12" s="51">
        <f>IFERROR(INDEX(Liste!$G$7:$G$198,MATCH(B12,Liste!$I$7:$I$198,0)),"")</f>
        <v>0</v>
      </c>
      <c r="R12" s="51" t="str">
        <f t="shared" si="6"/>
        <v>A10</v>
      </c>
      <c r="S12" s="50">
        <f t="shared" si="7"/>
        <v>0</v>
      </c>
      <c r="T12" s="50">
        <f t="shared" si="8"/>
        <v>0</v>
      </c>
      <c r="U12" s="50">
        <f t="shared" si="9"/>
        <v>0</v>
      </c>
    </row>
    <row r="13" spans="1:27" ht="16.2" thickTop="1" thickBot="1">
      <c r="A13" s="40">
        <f t="shared" si="0"/>
        <v>11</v>
      </c>
      <c r="B13" s="41" t="str">
        <f>IFERROR(INDEX(Liste!$I$7:$I$198,MATCH(Recap!A13,Liste!$L$7:$L$198,0)),"")</f>
        <v>A11</v>
      </c>
      <c r="C13" s="42"/>
      <c r="D13" s="54">
        <f>IFERROR(VLOOKUP($B13,'Partie 1'!$B$27:$D$218,2,0),"")</f>
        <v>0</v>
      </c>
      <c r="E13" s="92">
        <f>IFERROR(VLOOKUP($B13,'Partie 1'!$B$27:$D$218,3,0),"")</f>
        <v>0</v>
      </c>
      <c r="F13" s="54" t="str">
        <f>IFERROR(VLOOKUP($B13,'Partie 2'!$B$27:$D$218,2,0),"")</f>
        <v/>
      </c>
      <c r="G13" s="93" t="str">
        <f>IFERROR(VLOOKUP($B13,'Partie 2'!$B$27:$D$218,3,0),"")</f>
        <v/>
      </c>
      <c r="H13" s="54" t="str">
        <f>IFERROR(VLOOKUP($B13,'Partie 3'!$B$27:$D$218,2,0),"")</f>
        <v/>
      </c>
      <c r="I13" s="150" t="str">
        <f>IFERROR(VLOOKUP($B13,'Partie 3'!$B$27:$D$218,3,0),"")</f>
        <v/>
      </c>
      <c r="J13" s="54" t="str">
        <f>IFERROR(VLOOKUP($B13,'Partie 4'!$B$27:$D$218,2,0),"")</f>
        <v/>
      </c>
      <c r="K13" s="94" t="str">
        <f>IFERROR(VLOOKUP($B13,'Partie 4'!$B$27:$D$218,3,0),"")</f>
        <v/>
      </c>
      <c r="L13" s="41" t="str">
        <f t="shared" si="4"/>
        <v>A11</v>
      </c>
      <c r="M13" s="51">
        <f t="shared" si="1"/>
        <v>0</v>
      </c>
      <c r="N13" s="51">
        <f t="shared" si="2"/>
        <v>0</v>
      </c>
      <c r="O13" s="51">
        <f t="shared" si="5"/>
        <v>0</v>
      </c>
      <c r="Q13" s="51">
        <f>IFERROR(INDEX(Liste!$G$7:$G$198,MATCH(B13,Liste!$I$7:$I$198,0)),"")</f>
        <v>0</v>
      </c>
      <c r="R13" s="51" t="str">
        <f t="shared" si="6"/>
        <v>A11</v>
      </c>
      <c r="S13" s="50">
        <f t="shared" si="7"/>
        <v>0</v>
      </c>
      <c r="T13" s="50">
        <f t="shared" si="8"/>
        <v>0</v>
      </c>
      <c r="U13" s="50">
        <f t="shared" si="9"/>
        <v>0</v>
      </c>
    </row>
    <row r="14" spans="1:27" ht="16.2" thickTop="1" thickBot="1">
      <c r="A14" s="40">
        <f t="shared" si="0"/>
        <v>12</v>
      </c>
      <c r="B14" s="41" t="str">
        <f>IFERROR(INDEX(Liste!$I$7:$I$198,MATCH(Recap!A14,Liste!$L$7:$L$198,0)),"")</f>
        <v>A12</v>
      </c>
      <c r="C14" s="42"/>
      <c r="D14" s="54">
        <f>IFERROR(VLOOKUP($B14,'Partie 1'!$B$27:$D$218,2,0),"")</f>
        <v>0</v>
      </c>
      <c r="E14" s="92">
        <f>IFERROR(VLOOKUP($B14,'Partie 1'!$B$27:$D$218,3,0),"")</f>
        <v>0</v>
      </c>
      <c r="F14" s="54" t="str">
        <f>IFERROR(VLOOKUP($B14,'Partie 2'!$B$27:$D$218,2,0),"")</f>
        <v/>
      </c>
      <c r="G14" s="93" t="str">
        <f>IFERROR(VLOOKUP($B14,'Partie 2'!$B$27:$D$218,3,0),"")</f>
        <v/>
      </c>
      <c r="H14" s="54" t="str">
        <f>IFERROR(VLOOKUP($B14,'Partie 3'!$B$27:$D$218,2,0),"")</f>
        <v/>
      </c>
      <c r="I14" s="150" t="str">
        <f>IFERROR(VLOOKUP($B14,'Partie 3'!$B$27:$D$218,3,0),"")</f>
        <v/>
      </c>
      <c r="J14" s="54" t="str">
        <f>IFERROR(VLOOKUP($B14,'Partie 4'!$B$27:$D$218,2,0),"")</f>
        <v/>
      </c>
      <c r="K14" s="94" t="str">
        <f>IFERROR(VLOOKUP($B14,'Partie 4'!$B$27:$D$218,3,0),"")</f>
        <v/>
      </c>
      <c r="L14" s="41" t="str">
        <f t="shared" si="4"/>
        <v>A12</v>
      </c>
      <c r="M14" s="51">
        <f t="shared" si="1"/>
        <v>0</v>
      </c>
      <c r="N14" s="51">
        <f t="shared" si="2"/>
        <v>0</v>
      </c>
      <c r="O14" s="51">
        <f t="shared" si="5"/>
        <v>0</v>
      </c>
      <c r="Q14" s="51">
        <f>IFERROR(INDEX(Liste!$G$7:$G$198,MATCH(B14,Liste!$I$7:$I$198,0)),"")</f>
        <v>0</v>
      </c>
      <c r="R14" s="51" t="str">
        <f t="shared" si="6"/>
        <v>A12</v>
      </c>
      <c r="S14" s="50">
        <f t="shared" si="7"/>
        <v>0</v>
      </c>
      <c r="T14" s="50">
        <f t="shared" si="8"/>
        <v>0</v>
      </c>
      <c r="U14" s="50">
        <f t="shared" si="9"/>
        <v>0</v>
      </c>
    </row>
    <row r="15" spans="1:27" ht="16.2" thickTop="1" thickBot="1">
      <c r="A15" s="40">
        <f t="shared" si="0"/>
        <v>13</v>
      </c>
      <c r="B15" s="41" t="str">
        <f>IFERROR(INDEX(Liste!$I$7:$I$198,MATCH(Recap!A15,Liste!$L$7:$L$198,0)),"")</f>
        <v>A13</v>
      </c>
      <c r="C15" s="42"/>
      <c r="D15" s="54">
        <f>IFERROR(VLOOKUP($B15,'Partie 1'!$B$27:$D$218,2,0),"")</f>
        <v>0</v>
      </c>
      <c r="E15" s="92">
        <f>IFERROR(VLOOKUP($B15,'Partie 1'!$B$27:$D$218,3,0),"")</f>
        <v>0</v>
      </c>
      <c r="F15" s="54" t="str">
        <f>IFERROR(VLOOKUP($B15,'Partie 2'!$B$27:$D$218,2,0),"")</f>
        <v/>
      </c>
      <c r="G15" s="93" t="str">
        <f>IFERROR(VLOOKUP($B15,'Partie 2'!$B$27:$D$218,3,0),"")</f>
        <v/>
      </c>
      <c r="H15" s="54" t="str">
        <f>IFERROR(VLOOKUP($B15,'Partie 3'!$B$27:$D$218,2,0),"")</f>
        <v/>
      </c>
      <c r="I15" s="150" t="str">
        <f>IFERROR(VLOOKUP($B15,'Partie 3'!$B$27:$D$218,3,0),"")</f>
        <v/>
      </c>
      <c r="J15" s="54" t="str">
        <f>IFERROR(VLOOKUP($B15,'Partie 4'!$B$27:$D$218,2,0),"")</f>
        <v/>
      </c>
      <c r="K15" s="94" t="str">
        <f>IFERROR(VLOOKUP($B15,'Partie 4'!$B$27:$D$218,3,0),"")</f>
        <v/>
      </c>
      <c r="L15" s="41" t="str">
        <f t="shared" si="4"/>
        <v>A13</v>
      </c>
      <c r="M15" s="51">
        <f t="shared" si="1"/>
        <v>0</v>
      </c>
      <c r="N15" s="51">
        <f t="shared" si="2"/>
        <v>0</v>
      </c>
      <c r="O15" s="51">
        <f t="shared" si="5"/>
        <v>0</v>
      </c>
      <c r="Q15" s="51">
        <f>IFERROR(INDEX(Liste!$G$7:$G$198,MATCH(B15,Liste!$I$7:$I$198,0)),"")</f>
        <v>0</v>
      </c>
      <c r="R15" s="51" t="str">
        <f t="shared" si="6"/>
        <v>A13</v>
      </c>
      <c r="S15" s="50">
        <f t="shared" si="7"/>
        <v>0</v>
      </c>
      <c r="T15" s="50">
        <f t="shared" si="8"/>
        <v>0</v>
      </c>
      <c r="U15" s="50">
        <f t="shared" si="9"/>
        <v>0</v>
      </c>
    </row>
    <row r="16" spans="1:27" ht="16.2" thickTop="1" thickBot="1">
      <c r="A16" s="40">
        <f t="shared" si="0"/>
        <v>14</v>
      </c>
      <c r="B16" s="41" t="str">
        <f>IFERROR(INDEX(Liste!$I$7:$I$198,MATCH(Recap!A16,Liste!$L$7:$L$198,0)),"")</f>
        <v>A14</v>
      </c>
      <c r="C16" s="42"/>
      <c r="D16" s="54">
        <f>IFERROR(VLOOKUP($B16,'Partie 1'!$B$27:$D$218,2,0),"")</f>
        <v>0</v>
      </c>
      <c r="E16" s="92">
        <f>IFERROR(VLOOKUP($B16,'Partie 1'!$B$27:$D$218,3,0),"")</f>
        <v>0</v>
      </c>
      <c r="F16" s="54" t="str">
        <f>IFERROR(VLOOKUP($B16,'Partie 2'!$B$27:$D$218,2,0),"")</f>
        <v/>
      </c>
      <c r="G16" s="93" t="str">
        <f>IFERROR(VLOOKUP($B16,'Partie 2'!$B$27:$D$218,3,0),"")</f>
        <v/>
      </c>
      <c r="H16" s="54" t="str">
        <f>IFERROR(VLOOKUP($B16,'Partie 3'!$B$27:$D$218,2,0),"")</f>
        <v/>
      </c>
      <c r="I16" s="150" t="str">
        <f>IFERROR(VLOOKUP($B16,'Partie 3'!$B$27:$D$218,3,0),"")</f>
        <v/>
      </c>
      <c r="J16" s="54" t="str">
        <f>IFERROR(VLOOKUP($B16,'Partie 4'!$B$27:$D$218,2,0),"")</f>
        <v/>
      </c>
      <c r="K16" s="94" t="str">
        <f>IFERROR(VLOOKUP($B16,'Partie 4'!$B$27:$D$218,3,0),"")</f>
        <v/>
      </c>
      <c r="L16" s="41" t="str">
        <f t="shared" si="4"/>
        <v>A14</v>
      </c>
      <c r="M16" s="51">
        <f t="shared" si="1"/>
        <v>0</v>
      </c>
      <c r="N16" s="51">
        <f t="shared" si="2"/>
        <v>0</v>
      </c>
      <c r="O16" s="51">
        <f t="shared" si="5"/>
        <v>0</v>
      </c>
      <c r="Q16" s="51">
        <f>IFERROR(INDEX(Liste!$G$7:$G$198,MATCH(B16,Liste!$I$7:$I$198,0)),"")</f>
        <v>0</v>
      </c>
      <c r="R16" s="51" t="str">
        <f t="shared" si="6"/>
        <v>A14</v>
      </c>
      <c r="S16" s="50">
        <f t="shared" si="7"/>
        <v>0</v>
      </c>
      <c r="T16" s="50">
        <f t="shared" si="8"/>
        <v>0</v>
      </c>
      <c r="U16" s="50">
        <f t="shared" si="9"/>
        <v>0</v>
      </c>
    </row>
    <row r="17" spans="1:21" ht="16.2" thickTop="1" thickBot="1">
      <c r="A17" s="40">
        <f t="shared" si="0"/>
        <v>15</v>
      </c>
      <c r="B17" s="41" t="str">
        <f>IFERROR(INDEX(Liste!$I$7:$I$198,MATCH(Recap!A17,Liste!$L$7:$L$198,0)),"")</f>
        <v>A15</v>
      </c>
      <c r="C17" s="42"/>
      <c r="D17" s="54">
        <f>IFERROR(VLOOKUP($B17,'Partie 1'!$B$27:$D$218,2,0),"")</f>
        <v>0</v>
      </c>
      <c r="E17" s="92">
        <f>IFERROR(VLOOKUP($B17,'Partie 1'!$B$27:$D$218,3,0),"")</f>
        <v>0</v>
      </c>
      <c r="F17" s="54" t="str">
        <f>IFERROR(VLOOKUP($B17,'Partie 2'!$B$27:$D$218,2,0),"")</f>
        <v/>
      </c>
      <c r="G17" s="93" t="str">
        <f>IFERROR(VLOOKUP($B17,'Partie 2'!$B$27:$D$218,3,0),"")</f>
        <v/>
      </c>
      <c r="H17" s="54" t="str">
        <f>IFERROR(VLOOKUP($B17,'Partie 3'!$B$27:$D$218,2,0),"")</f>
        <v/>
      </c>
      <c r="I17" s="150" t="str">
        <f>IFERROR(VLOOKUP($B17,'Partie 3'!$B$27:$D$218,3,0),"")</f>
        <v/>
      </c>
      <c r="J17" s="54" t="str">
        <f>IFERROR(VLOOKUP($B17,'Partie 4'!$B$27:$D$218,2,0),"")</f>
        <v/>
      </c>
      <c r="K17" s="94" t="str">
        <f>IFERROR(VLOOKUP($B17,'Partie 4'!$B$27:$D$218,3,0),"")</f>
        <v/>
      </c>
      <c r="L17" s="41" t="str">
        <f t="shared" si="4"/>
        <v>A15</v>
      </c>
      <c r="M17" s="51">
        <f t="shared" si="1"/>
        <v>0</v>
      </c>
      <c r="N17" s="51">
        <f t="shared" si="2"/>
        <v>0</v>
      </c>
      <c r="O17" s="51">
        <f t="shared" si="5"/>
        <v>0</v>
      </c>
      <c r="Q17" s="51">
        <f>IFERROR(INDEX(Liste!$G$7:$G$198,MATCH(B17,Liste!$I$7:$I$198,0)),"")</f>
        <v>0</v>
      </c>
      <c r="R17" s="51" t="str">
        <f t="shared" si="6"/>
        <v>A15</v>
      </c>
      <c r="S17" s="50">
        <f t="shared" si="7"/>
        <v>0</v>
      </c>
      <c r="T17" s="50">
        <f t="shared" si="8"/>
        <v>0</v>
      </c>
      <c r="U17" s="50">
        <f t="shared" si="9"/>
        <v>0</v>
      </c>
    </row>
    <row r="18" spans="1:21" ht="16.2" thickTop="1" thickBot="1">
      <c r="A18" s="40">
        <f t="shared" si="0"/>
        <v>16</v>
      </c>
      <c r="B18" s="41" t="str">
        <f>IFERROR(INDEX(Liste!$I$7:$I$198,MATCH(Recap!A18,Liste!$L$7:$L$198,0)),"")</f>
        <v>A16</v>
      </c>
      <c r="C18" s="42"/>
      <c r="D18" s="54">
        <f>IFERROR(VLOOKUP($B18,'Partie 1'!$B$27:$D$218,2,0),"")</f>
        <v>0</v>
      </c>
      <c r="E18" s="92">
        <f>IFERROR(VLOOKUP($B18,'Partie 1'!$B$27:$D$218,3,0),"")</f>
        <v>0</v>
      </c>
      <c r="F18" s="54" t="str">
        <f>IFERROR(VLOOKUP($B18,'Partie 2'!$B$27:$D$218,2,0),"")</f>
        <v/>
      </c>
      <c r="G18" s="93" t="str">
        <f>IFERROR(VLOOKUP($B18,'Partie 2'!$B$27:$D$218,3,0),"")</f>
        <v/>
      </c>
      <c r="H18" s="54" t="str">
        <f>IFERROR(VLOOKUP($B18,'Partie 3'!$B$27:$D$218,2,0),"")</f>
        <v/>
      </c>
      <c r="I18" s="150" t="str">
        <f>IFERROR(VLOOKUP($B18,'Partie 3'!$B$27:$D$218,3,0),"")</f>
        <v/>
      </c>
      <c r="J18" s="54" t="str">
        <f>IFERROR(VLOOKUP($B18,'Partie 4'!$B$27:$D$218,2,0),"")</f>
        <v/>
      </c>
      <c r="K18" s="94" t="str">
        <f>IFERROR(VLOOKUP($B18,'Partie 4'!$B$27:$D$218,3,0),"")</f>
        <v/>
      </c>
      <c r="L18" s="41" t="str">
        <f t="shared" si="4"/>
        <v>A16</v>
      </c>
      <c r="M18" s="51">
        <f t="shared" si="1"/>
        <v>0</v>
      </c>
      <c r="N18" s="51">
        <f t="shared" si="2"/>
        <v>0</v>
      </c>
      <c r="O18" s="51">
        <f t="shared" si="5"/>
        <v>0</v>
      </c>
      <c r="Q18" s="51">
        <f>IFERROR(INDEX(Liste!$G$7:$G$198,MATCH(B18,Liste!$I$7:$I$198,0)),"")</f>
        <v>0</v>
      </c>
      <c r="R18" s="51" t="str">
        <f t="shared" si="6"/>
        <v>A16</v>
      </c>
      <c r="S18" s="50">
        <f t="shared" si="7"/>
        <v>0</v>
      </c>
      <c r="T18" s="50">
        <f t="shared" si="8"/>
        <v>0</v>
      </c>
      <c r="U18" s="50">
        <f t="shared" si="9"/>
        <v>0</v>
      </c>
    </row>
    <row r="19" spans="1:21" ht="16.2" thickTop="1" thickBot="1">
      <c r="A19" s="40">
        <f t="shared" si="0"/>
        <v>17</v>
      </c>
      <c r="B19" s="41" t="str">
        <f>IFERROR(INDEX(Liste!$I$7:$I$198,MATCH(Recap!A19,Liste!$L$7:$L$198,0)),"")</f>
        <v>A17</v>
      </c>
      <c r="C19" s="42"/>
      <c r="D19" s="54">
        <f>IFERROR(VLOOKUP($B19,'Partie 1'!$B$27:$D$218,2,0),"")</f>
        <v>0</v>
      </c>
      <c r="E19" s="92">
        <f>IFERROR(VLOOKUP($B19,'Partie 1'!$B$27:$D$218,3,0),"")</f>
        <v>0</v>
      </c>
      <c r="F19" s="54" t="str">
        <f>IFERROR(VLOOKUP($B19,'Partie 2'!$B$27:$D$218,2,0),"")</f>
        <v/>
      </c>
      <c r="G19" s="93" t="str">
        <f>IFERROR(VLOOKUP($B19,'Partie 2'!$B$27:$D$218,3,0),"")</f>
        <v/>
      </c>
      <c r="H19" s="54" t="str">
        <f>IFERROR(VLOOKUP($B19,'Partie 3'!$B$27:$D$218,2,0),"")</f>
        <v/>
      </c>
      <c r="I19" s="150" t="str">
        <f>IFERROR(VLOOKUP($B19,'Partie 3'!$B$27:$D$218,3,0),"")</f>
        <v/>
      </c>
      <c r="J19" s="54" t="str">
        <f>IFERROR(VLOOKUP($B19,'Partie 4'!$B$27:$D$218,2,0),"")</f>
        <v/>
      </c>
      <c r="K19" s="94" t="str">
        <f>IFERROR(VLOOKUP($B19,'Partie 4'!$B$27:$D$218,3,0),"")</f>
        <v/>
      </c>
      <c r="L19" s="41" t="str">
        <f t="shared" si="4"/>
        <v>A17</v>
      </c>
      <c r="M19" s="51">
        <f t="shared" si="1"/>
        <v>0</v>
      </c>
      <c r="N19" s="51">
        <f t="shared" si="2"/>
        <v>0</v>
      </c>
      <c r="O19" s="51">
        <f t="shared" si="5"/>
        <v>0</v>
      </c>
      <c r="Q19" s="51">
        <f>IFERROR(INDEX(Liste!$G$7:$G$198,MATCH(B19,Liste!$I$7:$I$198,0)),"")</f>
        <v>0</v>
      </c>
      <c r="R19" s="51" t="str">
        <f t="shared" si="6"/>
        <v>A17</v>
      </c>
      <c r="S19" s="50">
        <f t="shared" si="7"/>
        <v>0</v>
      </c>
      <c r="T19" s="50">
        <f t="shared" si="8"/>
        <v>0</v>
      </c>
      <c r="U19" s="50">
        <f t="shared" si="9"/>
        <v>0</v>
      </c>
    </row>
    <row r="20" spans="1:21" ht="16.2" thickTop="1" thickBot="1">
      <c r="A20" s="40">
        <f t="shared" si="0"/>
        <v>18</v>
      </c>
      <c r="B20" s="41" t="str">
        <f>IFERROR(INDEX(Liste!$I$7:$I$198,MATCH(Recap!A20,Liste!$L$7:$L$198,0)),"")</f>
        <v>A18</v>
      </c>
      <c r="C20" s="42"/>
      <c r="D20" s="54">
        <f>IFERROR(VLOOKUP($B20,'Partie 1'!$B$27:$D$218,2,0),"")</f>
        <v>0</v>
      </c>
      <c r="E20" s="92">
        <f>IFERROR(VLOOKUP($B20,'Partie 1'!$B$27:$D$218,3,0),"")</f>
        <v>0</v>
      </c>
      <c r="F20" s="54" t="str">
        <f>IFERROR(VLOOKUP($B20,'Partie 2'!$B$27:$D$218,2,0),"")</f>
        <v/>
      </c>
      <c r="G20" s="93" t="str">
        <f>IFERROR(VLOOKUP($B20,'Partie 2'!$B$27:$D$218,3,0),"")</f>
        <v/>
      </c>
      <c r="H20" s="54" t="str">
        <f>IFERROR(VLOOKUP($B20,'Partie 3'!$B$27:$D$218,2,0),"")</f>
        <v/>
      </c>
      <c r="I20" s="150" t="str">
        <f>IFERROR(VLOOKUP($B20,'Partie 3'!$B$27:$D$218,3,0),"")</f>
        <v/>
      </c>
      <c r="J20" s="54" t="str">
        <f>IFERROR(VLOOKUP($B20,'Partie 4'!$B$27:$D$218,2,0),"")</f>
        <v/>
      </c>
      <c r="K20" s="94" t="str">
        <f>IFERROR(VLOOKUP($B20,'Partie 4'!$B$27:$D$218,3,0),"")</f>
        <v/>
      </c>
      <c r="L20" s="41" t="str">
        <f t="shared" si="4"/>
        <v>A18</v>
      </c>
      <c r="M20" s="51">
        <f t="shared" si="1"/>
        <v>0</v>
      </c>
      <c r="N20" s="51">
        <f t="shared" si="2"/>
        <v>0</v>
      </c>
      <c r="O20" s="51">
        <f t="shared" si="5"/>
        <v>0</v>
      </c>
      <c r="Q20" s="51">
        <f>IFERROR(INDEX(Liste!$G$7:$G$198,MATCH(B20,Liste!$I$7:$I$198,0)),"")</f>
        <v>0</v>
      </c>
      <c r="R20" s="51" t="str">
        <f t="shared" si="6"/>
        <v>A18</v>
      </c>
      <c r="S20" s="50">
        <f t="shared" si="7"/>
        <v>0</v>
      </c>
      <c r="T20" s="50">
        <f t="shared" si="8"/>
        <v>0</v>
      </c>
      <c r="U20" s="50">
        <f t="shared" si="9"/>
        <v>0</v>
      </c>
    </row>
    <row r="21" spans="1:21" ht="16.2" thickTop="1" thickBot="1">
      <c r="A21" s="40">
        <f t="shared" si="0"/>
        <v>19</v>
      </c>
      <c r="B21" s="41" t="str">
        <f>IFERROR(INDEX(Liste!$I$7:$I$198,MATCH(Recap!A21,Liste!$L$7:$L$198,0)),"")</f>
        <v>A19</v>
      </c>
      <c r="C21" s="42"/>
      <c r="D21" s="54">
        <f>IFERROR(VLOOKUP($B21,'Partie 1'!$B$27:$D$218,2,0),"")</f>
        <v>0</v>
      </c>
      <c r="E21" s="92">
        <f>IFERROR(VLOOKUP($B21,'Partie 1'!$B$27:$D$218,3,0),"")</f>
        <v>0</v>
      </c>
      <c r="F21" s="54" t="str">
        <f>IFERROR(VLOOKUP($B21,'Partie 2'!$B$27:$D$218,2,0),"")</f>
        <v/>
      </c>
      <c r="G21" s="93" t="str">
        <f>IFERROR(VLOOKUP($B21,'Partie 2'!$B$27:$D$218,3,0),"")</f>
        <v/>
      </c>
      <c r="H21" s="54" t="str">
        <f>IFERROR(VLOOKUP($B21,'Partie 3'!$B$27:$D$218,2,0),"")</f>
        <v/>
      </c>
      <c r="I21" s="150" t="str">
        <f>IFERROR(VLOOKUP($B21,'Partie 3'!$B$27:$D$218,3,0),"")</f>
        <v/>
      </c>
      <c r="J21" s="54" t="str">
        <f>IFERROR(VLOOKUP($B21,'Partie 4'!$B$27:$D$218,2,0),"")</f>
        <v/>
      </c>
      <c r="K21" s="94" t="str">
        <f>IFERROR(VLOOKUP($B21,'Partie 4'!$B$27:$D$218,3,0),"")</f>
        <v/>
      </c>
      <c r="L21" s="41" t="str">
        <f t="shared" si="4"/>
        <v>A19</v>
      </c>
      <c r="M21" s="51">
        <f t="shared" si="1"/>
        <v>0</v>
      </c>
      <c r="N21" s="51">
        <f t="shared" si="2"/>
        <v>0</v>
      </c>
      <c r="O21" s="51">
        <f t="shared" si="5"/>
        <v>0</v>
      </c>
      <c r="Q21" s="51">
        <f>IFERROR(INDEX(Liste!$G$7:$G$198,MATCH(B21,Liste!$I$7:$I$198,0)),"")</f>
        <v>0</v>
      </c>
      <c r="R21" s="51" t="str">
        <f t="shared" si="6"/>
        <v>A19</v>
      </c>
      <c r="S21" s="50">
        <f t="shared" si="7"/>
        <v>0</v>
      </c>
      <c r="T21" s="50">
        <f t="shared" si="8"/>
        <v>0</v>
      </c>
      <c r="U21" s="50">
        <f t="shared" si="9"/>
        <v>0</v>
      </c>
    </row>
    <row r="22" spans="1:21" ht="16.2" thickTop="1" thickBot="1">
      <c r="A22" s="40">
        <f t="shared" si="0"/>
        <v>20</v>
      </c>
      <c r="B22" s="41" t="str">
        <f>IFERROR(INDEX(Liste!$I$7:$I$198,MATCH(Recap!A22,Liste!$L$7:$L$198,0)),"")</f>
        <v>A20</v>
      </c>
      <c r="C22" s="42"/>
      <c r="D22" s="54">
        <f>IFERROR(VLOOKUP($B22,'Partie 1'!$B$27:$D$218,2,0),"")</f>
        <v>0</v>
      </c>
      <c r="E22" s="92">
        <f>IFERROR(VLOOKUP($B22,'Partie 1'!$B$27:$D$218,3,0),"")</f>
        <v>0</v>
      </c>
      <c r="F22" s="54" t="str">
        <f>IFERROR(VLOOKUP($B22,'Partie 2'!$B$27:$D$218,2,0),"")</f>
        <v/>
      </c>
      <c r="G22" s="93" t="str">
        <f>IFERROR(VLOOKUP($B22,'Partie 2'!$B$27:$D$218,3,0),"")</f>
        <v/>
      </c>
      <c r="H22" s="54" t="str">
        <f>IFERROR(VLOOKUP($B22,'Partie 3'!$B$27:$D$218,2,0),"")</f>
        <v/>
      </c>
      <c r="I22" s="150" t="str">
        <f>IFERROR(VLOOKUP($B22,'Partie 3'!$B$27:$D$218,3,0),"")</f>
        <v/>
      </c>
      <c r="J22" s="54" t="str">
        <f>IFERROR(VLOOKUP($B22,'Partie 4'!$B$27:$D$218,2,0),"")</f>
        <v/>
      </c>
      <c r="K22" s="94" t="str">
        <f>IFERROR(VLOOKUP($B22,'Partie 4'!$B$27:$D$218,3,0),"")</f>
        <v/>
      </c>
      <c r="L22" s="41" t="str">
        <f t="shared" si="4"/>
        <v>A20</v>
      </c>
      <c r="M22" s="51">
        <f t="shared" si="1"/>
        <v>0</v>
      </c>
      <c r="N22" s="51">
        <f t="shared" si="2"/>
        <v>0</v>
      </c>
      <c r="O22" s="51">
        <f t="shared" si="5"/>
        <v>0</v>
      </c>
      <c r="Q22" s="51">
        <f>IFERROR(INDEX(Liste!$G$7:$G$198,MATCH(B22,Liste!$I$7:$I$198,0)),"")</f>
        <v>0</v>
      </c>
      <c r="R22" s="51" t="str">
        <f t="shared" si="6"/>
        <v>A20</v>
      </c>
      <c r="S22" s="50">
        <f t="shared" si="7"/>
        <v>0</v>
      </c>
      <c r="T22" s="50">
        <f t="shared" si="8"/>
        <v>0</v>
      </c>
      <c r="U22" s="50">
        <f t="shared" si="9"/>
        <v>0</v>
      </c>
    </row>
    <row r="23" spans="1:21" ht="16.2" thickTop="1" thickBot="1">
      <c r="A23" s="40">
        <f t="shared" si="0"/>
        <v>21</v>
      </c>
      <c r="B23" s="41" t="str">
        <f>IFERROR(INDEX(Liste!$I$7:$I$198,MATCH(Recap!A23,Liste!$L$7:$L$198,0)),"")</f>
        <v>A21</v>
      </c>
      <c r="C23" s="42"/>
      <c r="D23" s="54">
        <f>IFERROR(VLOOKUP($B23,'Partie 1'!$B$27:$D$218,2,0),"")</f>
        <v>0</v>
      </c>
      <c r="E23" s="92">
        <f>IFERROR(VLOOKUP($B23,'Partie 1'!$B$27:$D$218,3,0),"")</f>
        <v>0</v>
      </c>
      <c r="F23" s="54" t="str">
        <f>IFERROR(VLOOKUP($B23,'Partie 2'!$B$27:$D$218,2,0),"")</f>
        <v/>
      </c>
      <c r="G23" s="93" t="str">
        <f>IFERROR(VLOOKUP($B23,'Partie 2'!$B$27:$D$218,3,0),"")</f>
        <v/>
      </c>
      <c r="H23" s="54" t="str">
        <f>IFERROR(VLOOKUP($B23,'Partie 3'!$B$27:$D$218,2,0),"")</f>
        <v/>
      </c>
      <c r="I23" s="150" t="str">
        <f>IFERROR(VLOOKUP($B23,'Partie 3'!$B$27:$D$218,3,0),"")</f>
        <v/>
      </c>
      <c r="J23" s="54" t="str">
        <f>IFERROR(VLOOKUP($B23,'Partie 4'!$B$27:$D$218,2,0),"")</f>
        <v/>
      </c>
      <c r="K23" s="94" t="str">
        <f>IFERROR(VLOOKUP($B23,'Partie 4'!$B$27:$D$218,3,0),"")</f>
        <v/>
      </c>
      <c r="L23" s="41" t="str">
        <f t="shared" si="4"/>
        <v>A21</v>
      </c>
      <c r="M23" s="51">
        <f t="shared" si="1"/>
        <v>0</v>
      </c>
      <c r="N23" s="51">
        <f t="shared" si="2"/>
        <v>0</v>
      </c>
      <c r="O23" s="51">
        <f t="shared" si="5"/>
        <v>0</v>
      </c>
      <c r="Q23" s="51">
        <f>IFERROR(INDEX(Liste!$G$7:$G$198,MATCH(B23,Liste!$I$7:$I$198,0)),"")</f>
        <v>0</v>
      </c>
      <c r="R23" s="51" t="str">
        <f t="shared" si="6"/>
        <v>A21</v>
      </c>
      <c r="S23" s="50">
        <f t="shared" si="7"/>
        <v>0</v>
      </c>
      <c r="T23" s="50">
        <f t="shared" si="8"/>
        <v>0</v>
      </c>
      <c r="U23" s="50">
        <f t="shared" si="9"/>
        <v>0</v>
      </c>
    </row>
    <row r="24" spans="1:21" ht="16.2" thickTop="1" thickBot="1">
      <c r="A24" s="40">
        <f t="shared" si="0"/>
        <v>22</v>
      </c>
      <c r="B24" s="41" t="str">
        <f>IFERROR(INDEX(Liste!$I$7:$I$198,MATCH(Recap!A24,Liste!$L$7:$L$198,0)),"")</f>
        <v>A22</v>
      </c>
      <c r="C24" s="42"/>
      <c r="D24" s="54">
        <f>IFERROR(VLOOKUP($B24,'Partie 1'!$B$27:$D$218,2,0),"")</f>
        <v>0</v>
      </c>
      <c r="E24" s="92">
        <f>IFERROR(VLOOKUP($B24,'Partie 1'!$B$27:$D$218,3,0),"")</f>
        <v>0</v>
      </c>
      <c r="F24" s="54" t="str">
        <f>IFERROR(VLOOKUP($B24,'Partie 2'!$B$27:$D$218,2,0),"")</f>
        <v/>
      </c>
      <c r="G24" s="93" t="str">
        <f>IFERROR(VLOOKUP($B24,'Partie 2'!$B$27:$D$218,3,0),"")</f>
        <v/>
      </c>
      <c r="H24" s="54" t="str">
        <f>IFERROR(VLOOKUP($B24,'Partie 3'!$B$27:$D$218,2,0),"")</f>
        <v/>
      </c>
      <c r="I24" s="150" t="str">
        <f>IFERROR(VLOOKUP($B24,'Partie 3'!$B$27:$D$218,3,0),"")</f>
        <v/>
      </c>
      <c r="J24" s="54" t="str">
        <f>IFERROR(VLOOKUP($B24,'Partie 4'!$B$27:$D$218,2,0),"")</f>
        <v/>
      </c>
      <c r="K24" s="94" t="str">
        <f>IFERROR(VLOOKUP($B24,'Partie 4'!$B$27:$D$218,3,0),"")</f>
        <v/>
      </c>
      <c r="L24" s="41" t="str">
        <f t="shared" si="4"/>
        <v>A22</v>
      </c>
      <c r="M24" s="51">
        <f t="shared" si="1"/>
        <v>0</v>
      </c>
      <c r="N24" s="51">
        <f t="shared" si="2"/>
        <v>0</v>
      </c>
      <c r="O24" s="51">
        <f t="shared" si="5"/>
        <v>0</v>
      </c>
      <c r="Q24" s="51">
        <f>IFERROR(INDEX(Liste!$G$7:$G$198,MATCH(B24,Liste!$I$7:$I$198,0)),"")</f>
        <v>0</v>
      </c>
      <c r="R24" s="51" t="str">
        <f t="shared" si="6"/>
        <v>A22</v>
      </c>
      <c r="S24" s="50">
        <f t="shared" si="7"/>
        <v>0</v>
      </c>
      <c r="T24" s="50">
        <f t="shared" si="8"/>
        <v>0</v>
      </c>
      <c r="U24" s="50">
        <f t="shared" si="9"/>
        <v>0</v>
      </c>
    </row>
    <row r="25" spans="1:21" ht="16.2" thickTop="1" thickBot="1">
      <c r="A25" s="40">
        <f t="shared" si="0"/>
        <v>23</v>
      </c>
      <c r="B25" s="41" t="str">
        <f>IFERROR(INDEX(Liste!$I$7:$I$198,MATCH(Recap!A25,Liste!$L$7:$L$198,0)),"")</f>
        <v>A23</v>
      </c>
      <c r="C25" s="42"/>
      <c r="D25" s="54">
        <f>IFERROR(VLOOKUP($B25,'Partie 1'!$B$27:$D$218,2,0),"")</f>
        <v>0</v>
      </c>
      <c r="E25" s="92">
        <f>IFERROR(VLOOKUP($B25,'Partie 1'!$B$27:$D$218,3,0),"")</f>
        <v>0</v>
      </c>
      <c r="F25" s="54" t="str">
        <f>IFERROR(VLOOKUP($B25,'Partie 2'!$B$27:$D$218,2,0),"")</f>
        <v/>
      </c>
      <c r="G25" s="93" t="str">
        <f>IFERROR(VLOOKUP($B25,'Partie 2'!$B$27:$D$218,3,0),"")</f>
        <v/>
      </c>
      <c r="H25" s="54" t="str">
        <f>IFERROR(VLOOKUP($B25,'Partie 3'!$B$27:$D$218,2,0),"")</f>
        <v/>
      </c>
      <c r="I25" s="150" t="str">
        <f>IFERROR(VLOOKUP($B25,'Partie 3'!$B$27:$D$218,3,0),"")</f>
        <v/>
      </c>
      <c r="J25" s="54" t="str">
        <f>IFERROR(VLOOKUP($B25,'Partie 4'!$B$27:$D$218,2,0),"")</f>
        <v/>
      </c>
      <c r="K25" s="94" t="str">
        <f>IFERROR(VLOOKUP($B25,'Partie 4'!$B$27:$D$218,3,0),"")</f>
        <v/>
      </c>
      <c r="L25" s="41" t="str">
        <f t="shared" si="4"/>
        <v>A23</v>
      </c>
      <c r="M25" s="51">
        <f t="shared" si="1"/>
        <v>0</v>
      </c>
      <c r="N25" s="51">
        <f t="shared" si="2"/>
        <v>0</v>
      </c>
      <c r="O25" s="51">
        <f t="shared" si="5"/>
        <v>0</v>
      </c>
      <c r="Q25" s="51">
        <f>IFERROR(INDEX(Liste!$G$7:$G$198,MATCH(B25,Liste!$I$7:$I$198,0)),"")</f>
        <v>0</v>
      </c>
      <c r="R25" s="51" t="str">
        <f t="shared" si="6"/>
        <v>A23</v>
      </c>
      <c r="S25" s="50">
        <f t="shared" si="7"/>
        <v>0</v>
      </c>
      <c r="T25" s="50">
        <f t="shared" si="8"/>
        <v>0</v>
      </c>
      <c r="U25" s="50">
        <f t="shared" si="9"/>
        <v>0</v>
      </c>
    </row>
    <row r="26" spans="1:21" ht="16.2" thickTop="1" thickBot="1">
      <c r="A26" s="40">
        <f t="shared" si="0"/>
        <v>24</v>
      </c>
      <c r="B26" s="41" t="str">
        <f>IFERROR(INDEX(Liste!$I$7:$I$198,MATCH(Recap!A26,Liste!$L$7:$L$198,0)),"")</f>
        <v>A24</v>
      </c>
      <c r="C26" s="42"/>
      <c r="D26" s="54">
        <f>IFERROR(VLOOKUP($B26,'Partie 1'!$B$27:$D$218,2,0),"")</f>
        <v>0</v>
      </c>
      <c r="E26" s="92">
        <f>IFERROR(VLOOKUP($B26,'Partie 1'!$B$27:$D$218,3,0),"")</f>
        <v>0</v>
      </c>
      <c r="F26" s="54" t="str">
        <f>IFERROR(VLOOKUP($B26,'Partie 2'!$B$27:$D$218,2,0),"")</f>
        <v/>
      </c>
      <c r="G26" s="93" t="str">
        <f>IFERROR(VLOOKUP($B26,'Partie 2'!$B$27:$D$218,3,0),"")</f>
        <v/>
      </c>
      <c r="H26" s="54" t="str">
        <f>IFERROR(VLOOKUP($B26,'Partie 3'!$B$27:$D$218,2,0),"")</f>
        <v/>
      </c>
      <c r="I26" s="150" t="str">
        <f>IFERROR(VLOOKUP($B26,'Partie 3'!$B$27:$D$218,3,0),"")</f>
        <v/>
      </c>
      <c r="J26" s="54" t="str">
        <f>IFERROR(VLOOKUP($B26,'Partie 4'!$B$27:$D$218,2,0),"")</f>
        <v/>
      </c>
      <c r="K26" s="94" t="str">
        <f>IFERROR(VLOOKUP($B26,'Partie 4'!$B$27:$D$218,3,0),"")</f>
        <v/>
      </c>
      <c r="L26" s="41" t="str">
        <f t="shared" si="4"/>
        <v>A24</v>
      </c>
      <c r="M26" s="51">
        <f t="shared" si="1"/>
        <v>0</v>
      </c>
      <c r="N26" s="51">
        <f t="shared" si="2"/>
        <v>0</v>
      </c>
      <c r="O26" s="51">
        <f t="shared" si="5"/>
        <v>0</v>
      </c>
      <c r="Q26" s="51">
        <f>IFERROR(INDEX(Liste!$G$7:$G$198,MATCH(B26,Liste!$I$7:$I$198,0)),"")</f>
        <v>0</v>
      </c>
      <c r="R26" s="51" t="str">
        <f t="shared" si="6"/>
        <v>A24</v>
      </c>
      <c r="S26" s="50">
        <f t="shared" si="7"/>
        <v>0</v>
      </c>
      <c r="T26" s="50">
        <f t="shared" si="8"/>
        <v>0</v>
      </c>
      <c r="U26" s="50">
        <f t="shared" si="9"/>
        <v>0</v>
      </c>
    </row>
    <row r="27" spans="1:21" ht="16.2" thickTop="1" thickBot="1">
      <c r="A27" s="40">
        <f t="shared" si="0"/>
        <v>25</v>
      </c>
      <c r="B27" s="41" t="str">
        <f>IFERROR(INDEX(Liste!$I$7:$I$198,MATCH(Recap!A27,Liste!$L$7:$L$198,0)),"")</f>
        <v>A25</v>
      </c>
      <c r="C27" s="42"/>
      <c r="D27" s="54">
        <f>IFERROR(VLOOKUP($B27,'Partie 1'!$B$27:$D$218,2,0),"")</f>
        <v>0</v>
      </c>
      <c r="E27" s="92">
        <f>IFERROR(VLOOKUP($B27,'Partie 1'!$B$27:$D$218,3,0),"")</f>
        <v>0</v>
      </c>
      <c r="F27" s="54" t="str">
        <f>IFERROR(VLOOKUP($B27,'Partie 2'!$B$27:$D$218,2,0),"")</f>
        <v/>
      </c>
      <c r="G27" s="93" t="str">
        <f>IFERROR(VLOOKUP($B27,'Partie 2'!$B$27:$D$218,3,0),"")</f>
        <v/>
      </c>
      <c r="H27" s="54" t="str">
        <f>IFERROR(VLOOKUP($B27,'Partie 3'!$B$27:$D$218,2,0),"")</f>
        <v/>
      </c>
      <c r="I27" s="150" t="str">
        <f>IFERROR(VLOOKUP($B27,'Partie 3'!$B$27:$D$218,3,0),"")</f>
        <v/>
      </c>
      <c r="J27" s="54" t="str">
        <f>IFERROR(VLOOKUP($B27,'Partie 4'!$B$27:$D$218,2,0),"")</f>
        <v/>
      </c>
      <c r="K27" s="94" t="str">
        <f>IFERROR(VLOOKUP($B27,'Partie 4'!$B$27:$D$218,3,0),"")</f>
        <v/>
      </c>
      <c r="L27" s="41" t="str">
        <f t="shared" si="4"/>
        <v>A25</v>
      </c>
      <c r="M27" s="51">
        <f t="shared" si="1"/>
        <v>0</v>
      </c>
      <c r="N27" s="51">
        <f t="shared" si="2"/>
        <v>0</v>
      </c>
      <c r="O27" s="51">
        <f t="shared" si="5"/>
        <v>0</v>
      </c>
      <c r="Q27" s="51">
        <f>IFERROR(INDEX(Liste!$G$7:$G$198,MATCH(B27,Liste!$I$7:$I$198,0)),"")</f>
        <v>0</v>
      </c>
      <c r="R27" s="51" t="str">
        <f t="shared" si="6"/>
        <v>A25</v>
      </c>
      <c r="S27" s="50">
        <f t="shared" si="7"/>
        <v>0</v>
      </c>
      <c r="T27" s="50">
        <f t="shared" si="8"/>
        <v>0</v>
      </c>
      <c r="U27" s="50">
        <f t="shared" si="9"/>
        <v>0</v>
      </c>
    </row>
    <row r="28" spans="1:21" ht="16.2" thickTop="1" thickBot="1">
      <c r="A28" s="40">
        <f t="shared" si="0"/>
        <v>26</v>
      </c>
      <c r="B28" s="41" t="str">
        <f>IFERROR(INDEX(Liste!$I$7:$I$198,MATCH(Recap!A28,Liste!$L$7:$L$198,0)),"")</f>
        <v>A26</v>
      </c>
      <c r="C28" s="42"/>
      <c r="D28" s="54">
        <f>IFERROR(VLOOKUP($B28,'Partie 1'!$B$27:$D$218,2,0),"")</f>
        <v>0</v>
      </c>
      <c r="E28" s="92">
        <f>IFERROR(VLOOKUP($B28,'Partie 1'!$B$27:$D$218,3,0),"")</f>
        <v>0</v>
      </c>
      <c r="F28" s="54" t="str">
        <f>IFERROR(VLOOKUP($B28,'Partie 2'!$B$27:$D$218,2,0),"")</f>
        <v/>
      </c>
      <c r="G28" s="93" t="str">
        <f>IFERROR(VLOOKUP($B28,'Partie 2'!$B$27:$D$218,3,0),"")</f>
        <v/>
      </c>
      <c r="H28" s="54" t="str">
        <f>IFERROR(VLOOKUP($B28,'Partie 3'!$B$27:$D$218,2,0),"")</f>
        <v/>
      </c>
      <c r="I28" s="150" t="str">
        <f>IFERROR(VLOOKUP($B28,'Partie 3'!$B$27:$D$218,3,0),"")</f>
        <v/>
      </c>
      <c r="J28" s="54" t="str">
        <f>IFERROR(VLOOKUP($B28,'Partie 4'!$B$27:$D$218,2,0),"")</f>
        <v/>
      </c>
      <c r="K28" s="94" t="str">
        <f>IFERROR(VLOOKUP($B28,'Partie 4'!$B$27:$D$218,3,0),"")</f>
        <v/>
      </c>
      <c r="L28" s="41" t="str">
        <f t="shared" si="4"/>
        <v>A26</v>
      </c>
      <c r="M28" s="51">
        <f t="shared" si="1"/>
        <v>0</v>
      </c>
      <c r="N28" s="51">
        <f t="shared" si="2"/>
        <v>0</v>
      </c>
      <c r="O28" s="51">
        <f t="shared" si="5"/>
        <v>0</v>
      </c>
      <c r="Q28" s="51">
        <f>IFERROR(INDEX(Liste!$G$7:$G$198,MATCH(B28,Liste!$I$7:$I$198,0)),"")</f>
        <v>0</v>
      </c>
      <c r="R28" s="51" t="str">
        <f t="shared" si="6"/>
        <v>A26</v>
      </c>
      <c r="S28" s="50">
        <f t="shared" si="7"/>
        <v>0</v>
      </c>
      <c r="T28" s="50">
        <f t="shared" si="8"/>
        <v>0</v>
      </c>
      <c r="U28" s="50">
        <f t="shared" si="9"/>
        <v>0</v>
      </c>
    </row>
    <row r="29" spans="1:21" ht="16.2" thickTop="1" thickBot="1">
      <c r="A29" s="40">
        <f t="shared" si="0"/>
        <v>27</v>
      </c>
      <c r="B29" s="41" t="str">
        <f>IFERROR(INDEX(Liste!$I$7:$I$198,MATCH(Recap!A29,Liste!$L$7:$L$198,0)),"")</f>
        <v>A27</v>
      </c>
      <c r="C29" s="42"/>
      <c r="D29" s="54">
        <f>IFERROR(VLOOKUP($B29,'Partie 1'!$B$27:$D$218,2,0),"")</f>
        <v>0</v>
      </c>
      <c r="E29" s="92">
        <f>IFERROR(VLOOKUP($B29,'Partie 1'!$B$27:$D$218,3,0),"")</f>
        <v>0</v>
      </c>
      <c r="F29" s="54" t="str">
        <f>IFERROR(VLOOKUP($B29,'Partie 2'!$B$27:$D$218,2,0),"")</f>
        <v/>
      </c>
      <c r="G29" s="93" t="str">
        <f>IFERROR(VLOOKUP($B29,'Partie 2'!$B$27:$D$218,3,0),"")</f>
        <v/>
      </c>
      <c r="H29" s="54" t="str">
        <f>IFERROR(VLOOKUP($B29,'Partie 3'!$B$27:$D$218,2,0),"")</f>
        <v/>
      </c>
      <c r="I29" s="150" t="str">
        <f>IFERROR(VLOOKUP($B29,'Partie 3'!$B$27:$D$218,3,0),"")</f>
        <v/>
      </c>
      <c r="J29" s="54" t="str">
        <f>IFERROR(VLOOKUP($B29,'Partie 4'!$B$27:$D$218,2,0),"")</f>
        <v/>
      </c>
      <c r="K29" s="94" t="str">
        <f>IFERROR(VLOOKUP($B29,'Partie 4'!$B$27:$D$218,3,0),"")</f>
        <v/>
      </c>
      <c r="L29" s="41" t="str">
        <f t="shared" si="4"/>
        <v>A27</v>
      </c>
      <c r="M29" s="51">
        <f t="shared" si="1"/>
        <v>0</v>
      </c>
      <c r="N29" s="51">
        <f t="shared" si="2"/>
        <v>0</v>
      </c>
      <c r="O29" s="51">
        <f t="shared" si="5"/>
        <v>0</v>
      </c>
      <c r="Q29" s="51">
        <f>IFERROR(INDEX(Liste!$G$7:$G$198,MATCH(B29,Liste!$I$7:$I$198,0)),"")</f>
        <v>0</v>
      </c>
      <c r="R29" s="51" t="str">
        <f t="shared" si="6"/>
        <v>A27</v>
      </c>
      <c r="S29" s="50">
        <f t="shared" si="7"/>
        <v>0</v>
      </c>
      <c r="T29" s="50">
        <f t="shared" si="8"/>
        <v>0</v>
      </c>
      <c r="U29" s="50">
        <f t="shared" si="9"/>
        <v>0</v>
      </c>
    </row>
    <row r="30" spans="1:21" ht="16.2" thickTop="1" thickBot="1">
      <c r="A30" s="40">
        <f t="shared" si="0"/>
        <v>28</v>
      </c>
      <c r="B30" s="41" t="str">
        <f>IFERROR(INDEX(Liste!$I$7:$I$198,MATCH(Recap!A30,Liste!$L$7:$L$198,0)),"")</f>
        <v>A28</v>
      </c>
      <c r="C30" s="42"/>
      <c r="D30" s="54">
        <f>IFERROR(VLOOKUP($B30,'Partie 1'!$B$27:$D$218,2,0),"")</f>
        <v>0</v>
      </c>
      <c r="E30" s="92">
        <f>IFERROR(VLOOKUP($B30,'Partie 1'!$B$27:$D$218,3,0),"")</f>
        <v>0</v>
      </c>
      <c r="F30" s="54" t="str">
        <f>IFERROR(VLOOKUP($B30,'Partie 2'!$B$27:$D$218,2,0),"")</f>
        <v/>
      </c>
      <c r="G30" s="93" t="str">
        <f>IFERROR(VLOOKUP($B30,'Partie 2'!$B$27:$D$218,3,0),"")</f>
        <v/>
      </c>
      <c r="H30" s="54" t="str">
        <f>IFERROR(VLOOKUP($B30,'Partie 3'!$B$27:$D$218,2,0),"")</f>
        <v/>
      </c>
      <c r="I30" s="150" t="str">
        <f>IFERROR(VLOOKUP($B30,'Partie 3'!$B$27:$D$218,3,0),"")</f>
        <v/>
      </c>
      <c r="J30" s="54" t="str">
        <f>IFERROR(VLOOKUP($B30,'Partie 4'!$B$27:$D$218,2,0),"")</f>
        <v/>
      </c>
      <c r="K30" s="94" t="str">
        <f>IFERROR(VLOOKUP($B30,'Partie 4'!$B$27:$D$218,3,0),"")</f>
        <v/>
      </c>
      <c r="L30" s="41" t="str">
        <f t="shared" si="4"/>
        <v>A28</v>
      </c>
      <c r="M30" s="51">
        <f t="shared" si="1"/>
        <v>0</v>
      </c>
      <c r="N30" s="51">
        <f t="shared" si="2"/>
        <v>0</v>
      </c>
      <c r="O30" s="51">
        <f t="shared" si="5"/>
        <v>0</v>
      </c>
      <c r="Q30" s="51">
        <f>IFERROR(INDEX(Liste!$G$7:$G$198,MATCH(B30,Liste!$I$7:$I$198,0)),"")</f>
        <v>0</v>
      </c>
      <c r="R30" s="51" t="str">
        <f t="shared" si="6"/>
        <v>A28</v>
      </c>
      <c r="S30" s="50">
        <f t="shared" si="7"/>
        <v>0</v>
      </c>
      <c r="T30" s="50">
        <f t="shared" si="8"/>
        <v>0</v>
      </c>
      <c r="U30" s="50">
        <f t="shared" si="9"/>
        <v>0</v>
      </c>
    </row>
    <row r="31" spans="1:21" ht="16.2" thickTop="1" thickBot="1">
      <c r="A31" s="40">
        <f t="shared" si="0"/>
        <v>29</v>
      </c>
      <c r="B31" s="41" t="str">
        <f>IFERROR(INDEX(Liste!$I$7:$I$198,MATCH(Recap!A31,Liste!$L$7:$L$198,0)),"")</f>
        <v>A29</v>
      </c>
      <c r="C31" s="42"/>
      <c r="D31" s="54">
        <f>IFERROR(VLOOKUP($B31,'Partie 1'!$B$27:$D$218,2,0),"")</f>
        <v>0</v>
      </c>
      <c r="E31" s="92">
        <f>IFERROR(VLOOKUP($B31,'Partie 1'!$B$27:$D$218,3,0),"")</f>
        <v>0</v>
      </c>
      <c r="F31" s="54" t="str">
        <f>IFERROR(VLOOKUP($B31,'Partie 2'!$B$27:$D$218,2,0),"")</f>
        <v/>
      </c>
      <c r="G31" s="93" t="str">
        <f>IFERROR(VLOOKUP($B31,'Partie 2'!$B$27:$D$218,3,0),"")</f>
        <v/>
      </c>
      <c r="H31" s="54" t="str">
        <f>IFERROR(VLOOKUP($B31,'Partie 3'!$B$27:$D$218,2,0),"")</f>
        <v/>
      </c>
      <c r="I31" s="150" t="str">
        <f>IFERROR(VLOOKUP($B31,'Partie 3'!$B$27:$D$218,3,0),"")</f>
        <v/>
      </c>
      <c r="J31" s="54" t="str">
        <f>IFERROR(VLOOKUP($B31,'Partie 4'!$B$27:$D$218,2,0),"")</f>
        <v/>
      </c>
      <c r="K31" s="94" t="str">
        <f>IFERROR(VLOOKUP($B31,'Partie 4'!$B$27:$D$218,3,0),"")</f>
        <v/>
      </c>
      <c r="L31" s="41" t="str">
        <f t="shared" si="4"/>
        <v>A29</v>
      </c>
      <c r="M31" s="51">
        <f t="shared" si="1"/>
        <v>0</v>
      </c>
      <c r="N31" s="51">
        <f t="shared" si="2"/>
        <v>0</v>
      </c>
      <c r="O31" s="51">
        <f t="shared" si="5"/>
        <v>0</v>
      </c>
      <c r="Q31" s="51">
        <f>IFERROR(INDEX(Liste!$G$7:$G$198,MATCH(B31,Liste!$I$7:$I$198,0)),"")</f>
        <v>0</v>
      </c>
      <c r="R31" s="51" t="str">
        <f t="shared" si="6"/>
        <v>A29</v>
      </c>
      <c r="S31" s="50">
        <f t="shared" si="7"/>
        <v>0</v>
      </c>
      <c r="T31" s="50">
        <f t="shared" si="8"/>
        <v>0</v>
      </c>
      <c r="U31" s="50">
        <f t="shared" si="9"/>
        <v>0</v>
      </c>
    </row>
    <row r="32" spans="1:21" ht="16.2" thickTop="1" thickBot="1">
      <c r="A32" s="40">
        <f t="shared" si="0"/>
        <v>30</v>
      </c>
      <c r="B32" s="41" t="str">
        <f>IFERROR(INDEX(Liste!$I$7:$I$198,MATCH(Recap!A32,Liste!$L$7:$L$198,0)),"")</f>
        <v>A30</v>
      </c>
      <c r="C32" s="42"/>
      <c r="D32" s="54">
        <f>IFERROR(VLOOKUP($B32,'Partie 1'!$B$27:$D$218,2,0),"")</f>
        <v>0</v>
      </c>
      <c r="E32" s="92">
        <f>IFERROR(VLOOKUP($B32,'Partie 1'!$B$27:$D$218,3,0),"")</f>
        <v>0</v>
      </c>
      <c r="F32" s="54" t="str">
        <f>IFERROR(VLOOKUP($B32,'Partie 2'!$B$27:$D$218,2,0),"")</f>
        <v/>
      </c>
      <c r="G32" s="93" t="str">
        <f>IFERROR(VLOOKUP($B32,'Partie 2'!$B$27:$D$218,3,0),"")</f>
        <v/>
      </c>
      <c r="H32" s="54" t="str">
        <f>IFERROR(VLOOKUP($B32,'Partie 3'!$B$27:$D$218,2,0),"")</f>
        <v/>
      </c>
      <c r="I32" s="150" t="str">
        <f>IFERROR(VLOOKUP($B32,'Partie 3'!$B$27:$D$218,3,0),"")</f>
        <v/>
      </c>
      <c r="J32" s="54" t="str">
        <f>IFERROR(VLOOKUP($B32,'Partie 4'!$B$27:$D$218,2,0),"")</f>
        <v/>
      </c>
      <c r="K32" s="94" t="str">
        <f>IFERROR(VLOOKUP($B32,'Partie 4'!$B$27:$D$218,3,0),"")</f>
        <v/>
      </c>
      <c r="L32" s="41" t="str">
        <f t="shared" si="4"/>
        <v>A30</v>
      </c>
      <c r="M32" s="51">
        <f t="shared" si="1"/>
        <v>0</v>
      </c>
      <c r="N32" s="51">
        <f t="shared" si="2"/>
        <v>0</v>
      </c>
      <c r="O32" s="51">
        <f t="shared" si="5"/>
        <v>0</v>
      </c>
      <c r="Q32" s="51">
        <f>IFERROR(INDEX(Liste!$G$7:$G$198,MATCH(B32,Liste!$I$7:$I$198,0)),"")</f>
        <v>0</v>
      </c>
      <c r="R32" s="51" t="str">
        <f t="shared" si="6"/>
        <v>A30</v>
      </c>
      <c r="S32" s="50">
        <f t="shared" si="7"/>
        <v>0</v>
      </c>
      <c r="T32" s="50">
        <f t="shared" si="8"/>
        <v>0</v>
      </c>
      <c r="U32" s="50">
        <f t="shared" si="9"/>
        <v>0</v>
      </c>
    </row>
    <row r="33" spans="1:21" ht="16.2" thickTop="1" thickBot="1">
      <c r="A33" s="40">
        <f t="shared" si="0"/>
        <v>31</v>
      </c>
      <c r="B33" s="41" t="str">
        <f>IFERROR(INDEX(Liste!$I$7:$I$198,MATCH(Recap!A33,Liste!$L$7:$L$198,0)),"")</f>
        <v>A31</v>
      </c>
      <c r="C33" s="42"/>
      <c r="D33" s="54">
        <f>IFERROR(VLOOKUP($B33,'Partie 1'!$B$27:$D$218,2,0),"")</f>
        <v>0</v>
      </c>
      <c r="E33" s="92">
        <f>IFERROR(VLOOKUP($B33,'Partie 1'!$B$27:$D$218,3,0),"")</f>
        <v>0</v>
      </c>
      <c r="F33" s="54" t="str">
        <f>IFERROR(VLOOKUP($B33,'Partie 2'!$B$27:$D$218,2,0),"")</f>
        <v/>
      </c>
      <c r="G33" s="93" t="str">
        <f>IFERROR(VLOOKUP($B33,'Partie 2'!$B$27:$D$218,3,0),"")</f>
        <v/>
      </c>
      <c r="H33" s="54" t="str">
        <f>IFERROR(VLOOKUP($B33,'Partie 3'!$B$27:$D$218,2,0),"")</f>
        <v/>
      </c>
      <c r="I33" s="150" t="str">
        <f>IFERROR(VLOOKUP($B33,'Partie 3'!$B$27:$D$218,3,0),"")</f>
        <v/>
      </c>
      <c r="J33" s="54" t="str">
        <f>IFERROR(VLOOKUP($B33,'Partie 4'!$B$27:$D$218,2,0),"")</f>
        <v/>
      </c>
      <c r="K33" s="94" t="str">
        <f>IFERROR(VLOOKUP($B33,'Partie 4'!$B$27:$D$218,3,0),"")</f>
        <v/>
      </c>
      <c r="L33" s="41" t="str">
        <f t="shared" si="4"/>
        <v>A31</v>
      </c>
      <c r="M33" s="51">
        <f t="shared" si="1"/>
        <v>0</v>
      </c>
      <c r="N33" s="51">
        <f t="shared" si="2"/>
        <v>0</v>
      </c>
      <c r="O33" s="51">
        <f t="shared" si="5"/>
        <v>0</v>
      </c>
      <c r="Q33" s="51">
        <f>IFERROR(INDEX(Liste!$G$7:$G$198,MATCH(B33,Liste!$I$7:$I$198,0)),"")</f>
        <v>0</v>
      </c>
      <c r="R33" s="51" t="str">
        <f t="shared" si="6"/>
        <v>A31</v>
      </c>
      <c r="S33" s="50">
        <f t="shared" si="7"/>
        <v>0</v>
      </c>
      <c r="T33" s="50">
        <f t="shared" si="8"/>
        <v>0</v>
      </c>
      <c r="U33" s="50">
        <f t="shared" si="9"/>
        <v>0</v>
      </c>
    </row>
    <row r="34" spans="1:21" ht="16.2" thickTop="1" thickBot="1">
      <c r="A34" s="40">
        <f t="shared" si="0"/>
        <v>32</v>
      </c>
      <c r="B34" s="41" t="str">
        <f>IFERROR(INDEX(Liste!$I$7:$I$198,MATCH(Recap!A34,Liste!$L$7:$L$198,0)),"")</f>
        <v>A32</v>
      </c>
      <c r="C34" s="42"/>
      <c r="D34" s="54">
        <f>IFERROR(VLOOKUP($B34,'Partie 1'!$B$27:$D$218,2,0),"")</f>
        <v>0</v>
      </c>
      <c r="E34" s="92">
        <f>IFERROR(VLOOKUP($B34,'Partie 1'!$B$27:$D$218,3,0),"")</f>
        <v>0</v>
      </c>
      <c r="F34" s="54" t="str">
        <f>IFERROR(VLOOKUP($B34,'Partie 2'!$B$27:$D$218,2,0),"")</f>
        <v/>
      </c>
      <c r="G34" s="93" t="str">
        <f>IFERROR(VLOOKUP($B34,'Partie 2'!$B$27:$D$218,3,0),"")</f>
        <v/>
      </c>
      <c r="H34" s="54" t="str">
        <f>IFERROR(VLOOKUP($B34,'Partie 3'!$B$27:$D$218,2,0),"")</f>
        <v/>
      </c>
      <c r="I34" s="150" t="str">
        <f>IFERROR(VLOOKUP($B34,'Partie 3'!$B$27:$D$218,3,0),"")</f>
        <v/>
      </c>
      <c r="J34" s="54" t="str">
        <f>IFERROR(VLOOKUP($B34,'Partie 4'!$B$27:$D$218,2,0),"")</f>
        <v/>
      </c>
      <c r="K34" s="94" t="str">
        <f>IFERROR(VLOOKUP($B34,'Partie 4'!$B$27:$D$218,3,0),"")</f>
        <v/>
      </c>
      <c r="L34" s="41" t="str">
        <f t="shared" si="4"/>
        <v>A32</v>
      </c>
      <c r="M34" s="51">
        <f t="shared" si="1"/>
        <v>0</v>
      </c>
      <c r="N34" s="51">
        <f t="shared" si="2"/>
        <v>0</v>
      </c>
      <c r="O34" s="51">
        <f t="shared" si="5"/>
        <v>0</v>
      </c>
      <c r="Q34" s="51">
        <f>IFERROR(INDEX(Liste!$G$7:$G$198,MATCH(B34,Liste!$I$7:$I$198,0)),"")</f>
        <v>0</v>
      </c>
      <c r="R34" s="51" t="str">
        <f t="shared" si="6"/>
        <v>A32</v>
      </c>
      <c r="S34" s="50">
        <f t="shared" si="7"/>
        <v>0</v>
      </c>
      <c r="T34" s="50">
        <f t="shared" si="8"/>
        <v>0</v>
      </c>
      <c r="U34" s="50">
        <f t="shared" si="9"/>
        <v>0</v>
      </c>
    </row>
    <row r="35" spans="1:21" ht="16.2" thickTop="1" thickBot="1">
      <c r="A35" s="40">
        <f t="shared" si="0"/>
        <v>33</v>
      </c>
      <c r="B35" s="41" t="str">
        <f>IFERROR(INDEX(Liste!$I$7:$I$198,MATCH(Recap!A35,Liste!$L$7:$L$198,0)),"")</f>
        <v>A33</v>
      </c>
      <c r="C35" s="42"/>
      <c r="D35" s="54">
        <f>IFERROR(VLOOKUP($B35,'Partie 1'!$B$27:$D$218,2,0),"")</f>
        <v>0</v>
      </c>
      <c r="E35" s="92">
        <f>IFERROR(VLOOKUP($B35,'Partie 1'!$B$27:$D$218,3,0),"")</f>
        <v>0</v>
      </c>
      <c r="F35" s="54" t="str">
        <f>IFERROR(VLOOKUP($B35,'Partie 2'!$B$27:$D$218,2,0),"")</f>
        <v/>
      </c>
      <c r="G35" s="93" t="str">
        <f>IFERROR(VLOOKUP($B35,'Partie 2'!$B$27:$D$218,3,0),"")</f>
        <v/>
      </c>
      <c r="H35" s="54" t="str">
        <f>IFERROR(VLOOKUP($B35,'Partie 3'!$B$27:$D$218,2,0),"")</f>
        <v/>
      </c>
      <c r="I35" s="150" t="str">
        <f>IFERROR(VLOOKUP($B35,'Partie 3'!$B$27:$D$218,3,0),"")</f>
        <v/>
      </c>
      <c r="J35" s="54" t="str">
        <f>IFERROR(VLOOKUP($B35,'Partie 4'!$B$27:$D$218,2,0),"")</f>
        <v/>
      </c>
      <c r="K35" s="94" t="str">
        <f>IFERROR(VLOOKUP($B35,'Partie 4'!$B$27:$D$218,3,0),"")</f>
        <v/>
      </c>
      <c r="L35" s="41" t="str">
        <f t="shared" si="4"/>
        <v>A33</v>
      </c>
      <c r="M35" s="51">
        <f t="shared" ref="M35:M66" si="10">SUMIF($D$2:$K$2,"P*",D35:K35)</f>
        <v>0</v>
      </c>
      <c r="N35" s="51">
        <f t="shared" ref="N35:N66" si="11">SUMIF($D$2:$K$2,"",D35:K35)</f>
        <v>0</v>
      </c>
      <c r="O35" s="51">
        <f t="shared" si="5"/>
        <v>0</v>
      </c>
      <c r="Q35" s="51">
        <f>IFERROR(INDEX(Liste!$G$7:$G$198,MATCH(B35,Liste!$I$7:$I$198,0)),"")</f>
        <v>0</v>
      </c>
      <c r="R35" s="51" t="str">
        <f t="shared" si="6"/>
        <v>A33</v>
      </c>
      <c r="S35" s="50">
        <f t="shared" si="7"/>
        <v>0</v>
      </c>
      <c r="T35" s="50">
        <f t="shared" si="8"/>
        <v>0</v>
      </c>
      <c r="U35" s="50">
        <f t="shared" si="9"/>
        <v>0</v>
      </c>
    </row>
    <row r="36" spans="1:21" ht="16.2" thickTop="1" thickBot="1">
      <c r="A36" s="40">
        <f t="shared" si="0"/>
        <v>34</v>
      </c>
      <c r="B36" s="41" t="str">
        <f>IFERROR(INDEX(Liste!$I$7:$I$198,MATCH(Recap!A36,Liste!$L$7:$L$198,0)),"")</f>
        <v>A34</v>
      </c>
      <c r="C36" s="42"/>
      <c r="D36" s="54">
        <f>IFERROR(VLOOKUP($B36,'Partie 1'!$B$27:$D$218,2,0),"")</f>
        <v>0</v>
      </c>
      <c r="E36" s="92">
        <f>IFERROR(VLOOKUP($B36,'Partie 1'!$B$27:$D$218,3,0),"")</f>
        <v>0</v>
      </c>
      <c r="F36" s="54" t="str">
        <f>IFERROR(VLOOKUP($B36,'Partie 2'!$B$27:$D$218,2,0),"")</f>
        <v/>
      </c>
      <c r="G36" s="93" t="str">
        <f>IFERROR(VLOOKUP($B36,'Partie 2'!$B$27:$D$218,3,0),"")</f>
        <v/>
      </c>
      <c r="H36" s="54" t="str">
        <f>IFERROR(VLOOKUP($B36,'Partie 3'!$B$27:$D$218,2,0),"")</f>
        <v/>
      </c>
      <c r="I36" s="150" t="str">
        <f>IFERROR(VLOOKUP($B36,'Partie 3'!$B$27:$D$218,3,0),"")</f>
        <v/>
      </c>
      <c r="J36" s="54" t="str">
        <f>IFERROR(VLOOKUP($B36,'Partie 4'!$B$27:$D$218,2,0),"")</f>
        <v/>
      </c>
      <c r="K36" s="94" t="str">
        <f>IFERROR(VLOOKUP($B36,'Partie 4'!$B$27:$D$218,3,0),"")</f>
        <v/>
      </c>
      <c r="L36" s="41" t="str">
        <f t="shared" si="4"/>
        <v>A34</v>
      </c>
      <c r="M36" s="51">
        <f t="shared" si="10"/>
        <v>0</v>
      </c>
      <c r="N36" s="51">
        <f t="shared" si="11"/>
        <v>0</v>
      </c>
      <c r="O36" s="51">
        <f t="shared" si="5"/>
        <v>0</v>
      </c>
      <c r="Q36" s="51">
        <f>IFERROR(INDEX(Liste!$G$7:$G$198,MATCH(B36,Liste!$I$7:$I$198,0)),"")</f>
        <v>0</v>
      </c>
      <c r="R36" s="51" t="str">
        <f t="shared" si="6"/>
        <v>A34</v>
      </c>
      <c r="S36" s="50">
        <f t="shared" si="7"/>
        <v>0</v>
      </c>
      <c r="T36" s="50">
        <f t="shared" si="8"/>
        <v>0</v>
      </c>
      <c r="U36" s="50">
        <f t="shared" si="9"/>
        <v>0</v>
      </c>
    </row>
    <row r="37" spans="1:21" ht="16.2" thickTop="1" thickBot="1">
      <c r="A37" s="40">
        <f t="shared" si="0"/>
        <v>35</v>
      </c>
      <c r="B37" s="41" t="str">
        <f>IFERROR(INDEX(Liste!$I$7:$I$198,MATCH(Recap!A37,Liste!$L$7:$L$198,0)),"")</f>
        <v>A35</v>
      </c>
      <c r="C37" s="42"/>
      <c r="D37" s="54">
        <f>IFERROR(VLOOKUP($B37,'Partie 1'!$B$27:$D$218,2,0),"")</f>
        <v>0</v>
      </c>
      <c r="E37" s="92">
        <f>IFERROR(VLOOKUP($B37,'Partie 1'!$B$27:$D$218,3,0),"")</f>
        <v>0</v>
      </c>
      <c r="F37" s="54" t="str">
        <f>IFERROR(VLOOKUP($B37,'Partie 2'!$B$27:$D$218,2,0),"")</f>
        <v/>
      </c>
      <c r="G37" s="93" t="str">
        <f>IFERROR(VLOOKUP($B37,'Partie 2'!$B$27:$D$218,3,0),"")</f>
        <v/>
      </c>
      <c r="H37" s="54" t="str">
        <f>IFERROR(VLOOKUP($B37,'Partie 3'!$B$27:$D$218,2,0),"")</f>
        <v/>
      </c>
      <c r="I37" s="150" t="str">
        <f>IFERROR(VLOOKUP($B37,'Partie 3'!$B$27:$D$218,3,0),"")</f>
        <v/>
      </c>
      <c r="J37" s="54" t="str">
        <f>IFERROR(VLOOKUP($B37,'Partie 4'!$B$27:$D$218,2,0),"")</f>
        <v/>
      </c>
      <c r="K37" s="94" t="str">
        <f>IFERROR(VLOOKUP($B37,'Partie 4'!$B$27:$D$218,3,0),"")</f>
        <v/>
      </c>
      <c r="L37" s="41" t="str">
        <f t="shared" si="4"/>
        <v>A35</v>
      </c>
      <c r="M37" s="51">
        <f t="shared" si="10"/>
        <v>0</v>
      </c>
      <c r="N37" s="51">
        <f t="shared" si="11"/>
        <v>0</v>
      </c>
      <c r="O37" s="51">
        <f t="shared" si="5"/>
        <v>0</v>
      </c>
      <c r="Q37" s="51">
        <f>IFERROR(INDEX(Liste!$G$7:$G$198,MATCH(B37,Liste!$I$7:$I$198,0)),"")</f>
        <v>0</v>
      </c>
      <c r="R37" s="51" t="str">
        <f t="shared" si="6"/>
        <v>A35</v>
      </c>
      <c r="S37" s="50">
        <f t="shared" si="7"/>
        <v>0</v>
      </c>
      <c r="T37" s="50">
        <f t="shared" si="8"/>
        <v>0</v>
      </c>
      <c r="U37" s="50">
        <f t="shared" si="9"/>
        <v>0</v>
      </c>
    </row>
    <row r="38" spans="1:21" ht="16.2" thickTop="1" thickBot="1">
      <c r="A38" s="40">
        <f t="shared" si="0"/>
        <v>36</v>
      </c>
      <c r="B38" s="41" t="str">
        <f>IFERROR(INDEX(Liste!$I$7:$I$198,MATCH(Recap!A38,Liste!$L$7:$L$198,0)),"")</f>
        <v>A36</v>
      </c>
      <c r="C38" s="42"/>
      <c r="D38" s="54">
        <f>IFERROR(VLOOKUP($B38,'Partie 1'!$B$27:$D$218,2,0),"")</f>
        <v>0</v>
      </c>
      <c r="E38" s="92">
        <f>IFERROR(VLOOKUP($B38,'Partie 1'!$B$27:$D$218,3,0),"")</f>
        <v>0</v>
      </c>
      <c r="F38" s="54" t="str">
        <f>IFERROR(VLOOKUP($B38,'Partie 2'!$B$27:$D$218,2,0),"")</f>
        <v/>
      </c>
      <c r="G38" s="93" t="str">
        <f>IFERROR(VLOOKUP($B38,'Partie 2'!$B$27:$D$218,3,0),"")</f>
        <v/>
      </c>
      <c r="H38" s="54" t="str">
        <f>IFERROR(VLOOKUP($B38,'Partie 3'!$B$27:$D$218,2,0),"")</f>
        <v/>
      </c>
      <c r="I38" s="150" t="str">
        <f>IFERROR(VLOOKUP($B38,'Partie 3'!$B$27:$D$218,3,0),"")</f>
        <v/>
      </c>
      <c r="J38" s="54" t="str">
        <f>IFERROR(VLOOKUP($B38,'Partie 4'!$B$27:$D$218,2,0),"")</f>
        <v/>
      </c>
      <c r="K38" s="94" t="str">
        <f>IFERROR(VLOOKUP($B38,'Partie 4'!$B$27:$D$218,3,0),"")</f>
        <v/>
      </c>
      <c r="L38" s="41" t="str">
        <f t="shared" si="4"/>
        <v>A36</v>
      </c>
      <c r="M38" s="51">
        <f t="shared" si="10"/>
        <v>0</v>
      </c>
      <c r="N38" s="51">
        <f t="shared" si="11"/>
        <v>0</v>
      </c>
      <c r="O38" s="51">
        <f t="shared" si="5"/>
        <v>0</v>
      </c>
      <c r="Q38" s="51">
        <f>IFERROR(INDEX(Liste!$G$7:$G$198,MATCH(B38,Liste!$I$7:$I$198,0)),"")</f>
        <v>0</v>
      </c>
      <c r="R38" s="51" t="str">
        <f t="shared" si="6"/>
        <v>A36</v>
      </c>
      <c r="S38" s="50">
        <f t="shared" si="7"/>
        <v>0</v>
      </c>
      <c r="T38" s="50">
        <f t="shared" si="8"/>
        <v>0</v>
      </c>
      <c r="U38" s="50">
        <f t="shared" si="9"/>
        <v>0</v>
      </c>
    </row>
    <row r="39" spans="1:21" ht="16.2" thickTop="1" thickBot="1">
      <c r="A39" s="40">
        <f t="shared" si="0"/>
        <v>37</v>
      </c>
      <c r="B39" s="41" t="str">
        <f>IFERROR(INDEX(Liste!$I$7:$I$198,MATCH(Recap!A39,Liste!$L$7:$L$198,0)),"")</f>
        <v>A37</v>
      </c>
      <c r="C39" s="42"/>
      <c r="D39" s="54">
        <f>IFERROR(VLOOKUP($B39,'Partie 1'!$B$27:$D$218,2,0),"")</f>
        <v>0</v>
      </c>
      <c r="E39" s="92">
        <f>IFERROR(VLOOKUP($B39,'Partie 1'!$B$27:$D$218,3,0),"")</f>
        <v>0</v>
      </c>
      <c r="F39" s="54" t="str">
        <f>IFERROR(VLOOKUP($B39,'Partie 2'!$B$27:$D$218,2,0),"")</f>
        <v/>
      </c>
      <c r="G39" s="93" t="str">
        <f>IFERROR(VLOOKUP($B39,'Partie 2'!$B$27:$D$218,3,0),"")</f>
        <v/>
      </c>
      <c r="H39" s="54" t="str">
        <f>IFERROR(VLOOKUP($B39,'Partie 3'!$B$27:$D$218,2,0),"")</f>
        <v/>
      </c>
      <c r="I39" s="150" t="str">
        <f>IFERROR(VLOOKUP($B39,'Partie 3'!$B$27:$D$218,3,0),"")</f>
        <v/>
      </c>
      <c r="J39" s="54" t="str">
        <f>IFERROR(VLOOKUP($B39,'Partie 4'!$B$27:$D$218,2,0),"")</f>
        <v/>
      </c>
      <c r="K39" s="94" t="str">
        <f>IFERROR(VLOOKUP($B39,'Partie 4'!$B$27:$D$218,3,0),"")</f>
        <v/>
      </c>
      <c r="L39" s="41" t="str">
        <f t="shared" si="4"/>
        <v>A37</v>
      </c>
      <c r="M39" s="51">
        <f t="shared" si="10"/>
        <v>0</v>
      </c>
      <c r="N39" s="51">
        <f t="shared" si="11"/>
        <v>0</v>
      </c>
      <c r="O39" s="51">
        <f t="shared" si="5"/>
        <v>0</v>
      </c>
      <c r="Q39" s="51">
        <f>IFERROR(INDEX(Liste!$G$7:$G$198,MATCH(B39,Liste!$I$7:$I$198,0)),"")</f>
        <v>0</v>
      </c>
      <c r="R39" s="51" t="str">
        <f t="shared" si="6"/>
        <v>A37</v>
      </c>
      <c r="S39" s="50">
        <f t="shared" si="7"/>
        <v>0</v>
      </c>
      <c r="T39" s="50">
        <f t="shared" si="8"/>
        <v>0</v>
      </c>
      <c r="U39" s="50">
        <f t="shared" si="9"/>
        <v>0</v>
      </c>
    </row>
    <row r="40" spans="1:21" ht="16.2" thickTop="1" thickBot="1">
      <c r="A40" s="40">
        <f t="shared" si="0"/>
        <v>38</v>
      </c>
      <c r="B40" s="41" t="str">
        <f>IFERROR(INDEX(Liste!$I$7:$I$198,MATCH(Recap!A40,Liste!$L$7:$L$198,0)),"")</f>
        <v>A38</v>
      </c>
      <c r="C40" s="42"/>
      <c r="D40" s="54">
        <f>IFERROR(VLOOKUP($B40,'Partie 1'!$B$27:$D$218,2,0),"")</f>
        <v>0</v>
      </c>
      <c r="E40" s="92">
        <f>IFERROR(VLOOKUP($B40,'Partie 1'!$B$27:$D$218,3,0),"")</f>
        <v>0</v>
      </c>
      <c r="F40" s="54" t="str">
        <f>IFERROR(VLOOKUP($B40,'Partie 2'!$B$27:$D$218,2,0),"")</f>
        <v/>
      </c>
      <c r="G40" s="93" t="str">
        <f>IFERROR(VLOOKUP($B40,'Partie 2'!$B$27:$D$218,3,0),"")</f>
        <v/>
      </c>
      <c r="H40" s="54" t="str">
        <f>IFERROR(VLOOKUP($B40,'Partie 3'!$B$27:$D$218,2,0),"")</f>
        <v/>
      </c>
      <c r="I40" s="150" t="str">
        <f>IFERROR(VLOOKUP($B40,'Partie 3'!$B$27:$D$218,3,0),"")</f>
        <v/>
      </c>
      <c r="J40" s="54" t="str">
        <f>IFERROR(VLOOKUP($B40,'Partie 4'!$B$27:$D$218,2,0),"")</f>
        <v/>
      </c>
      <c r="K40" s="94" t="str">
        <f>IFERROR(VLOOKUP($B40,'Partie 4'!$B$27:$D$218,3,0),"")</f>
        <v/>
      </c>
      <c r="L40" s="41" t="str">
        <f t="shared" si="4"/>
        <v>A38</v>
      </c>
      <c r="M40" s="51">
        <f t="shared" si="10"/>
        <v>0</v>
      </c>
      <c r="N40" s="51">
        <f t="shared" si="11"/>
        <v>0</v>
      </c>
      <c r="O40" s="51">
        <f t="shared" si="5"/>
        <v>0</v>
      </c>
      <c r="Q40" s="51">
        <f>IFERROR(INDEX(Liste!$G$7:$G$198,MATCH(B40,Liste!$I$7:$I$198,0)),"")</f>
        <v>0</v>
      </c>
      <c r="R40" s="51" t="str">
        <f t="shared" si="6"/>
        <v>A38</v>
      </c>
      <c r="S40" s="50">
        <f t="shared" si="7"/>
        <v>0</v>
      </c>
      <c r="T40" s="50">
        <f t="shared" si="8"/>
        <v>0</v>
      </c>
      <c r="U40" s="50">
        <f t="shared" si="9"/>
        <v>0</v>
      </c>
    </row>
    <row r="41" spans="1:21" ht="16.2" thickTop="1" thickBot="1">
      <c r="A41" s="40">
        <f t="shared" si="0"/>
        <v>39</v>
      </c>
      <c r="B41" s="41" t="str">
        <f>IFERROR(INDEX(Liste!$I$7:$I$198,MATCH(Recap!A41,Liste!$L$7:$L$198,0)),"")</f>
        <v>A39</v>
      </c>
      <c r="C41" s="42"/>
      <c r="D41" s="54">
        <f>IFERROR(VLOOKUP($B41,'Partie 1'!$B$27:$D$218,2,0),"")</f>
        <v>0</v>
      </c>
      <c r="E41" s="92">
        <f>IFERROR(VLOOKUP($B41,'Partie 1'!$B$27:$D$218,3,0),"")</f>
        <v>0</v>
      </c>
      <c r="F41" s="54" t="str">
        <f>IFERROR(VLOOKUP($B41,'Partie 2'!$B$27:$D$218,2,0),"")</f>
        <v/>
      </c>
      <c r="G41" s="93" t="str">
        <f>IFERROR(VLOOKUP($B41,'Partie 2'!$B$27:$D$218,3,0),"")</f>
        <v/>
      </c>
      <c r="H41" s="54" t="str">
        <f>IFERROR(VLOOKUP($B41,'Partie 3'!$B$27:$D$218,2,0),"")</f>
        <v/>
      </c>
      <c r="I41" s="150" t="str">
        <f>IFERROR(VLOOKUP($B41,'Partie 3'!$B$27:$D$218,3,0),"")</f>
        <v/>
      </c>
      <c r="J41" s="54" t="str">
        <f>IFERROR(VLOOKUP($B41,'Partie 4'!$B$27:$D$218,2,0),"")</f>
        <v/>
      </c>
      <c r="K41" s="94" t="str">
        <f>IFERROR(VLOOKUP($B41,'Partie 4'!$B$27:$D$218,3,0),"")</f>
        <v/>
      </c>
      <c r="L41" s="41" t="str">
        <f t="shared" si="4"/>
        <v>A39</v>
      </c>
      <c r="M41" s="51">
        <f t="shared" si="10"/>
        <v>0</v>
      </c>
      <c r="N41" s="51">
        <f t="shared" si="11"/>
        <v>0</v>
      </c>
      <c r="O41" s="51">
        <f t="shared" si="5"/>
        <v>0</v>
      </c>
      <c r="Q41" s="51">
        <f>IFERROR(INDEX(Liste!$G$7:$G$198,MATCH(B41,Liste!$I$7:$I$198,0)),"")</f>
        <v>0</v>
      </c>
      <c r="R41" s="51" t="str">
        <f t="shared" si="6"/>
        <v>A39</v>
      </c>
      <c r="S41" s="50">
        <f t="shared" si="7"/>
        <v>0</v>
      </c>
      <c r="T41" s="50">
        <f t="shared" si="8"/>
        <v>0</v>
      </c>
      <c r="U41" s="50">
        <f t="shared" si="9"/>
        <v>0</v>
      </c>
    </row>
    <row r="42" spans="1:21" ht="16.2" thickTop="1" thickBot="1">
      <c r="A42" s="40">
        <f t="shared" si="0"/>
        <v>40</v>
      </c>
      <c r="B42" s="41" t="str">
        <f>IFERROR(INDEX(Liste!$I$7:$I$198,MATCH(Recap!A42,Liste!$L$7:$L$198,0)),"")</f>
        <v>A40</v>
      </c>
      <c r="C42" s="42"/>
      <c r="D42" s="54">
        <f>IFERROR(VLOOKUP($B42,'Partie 1'!$B$27:$D$218,2,0),"")</f>
        <v>0</v>
      </c>
      <c r="E42" s="92">
        <f>IFERROR(VLOOKUP($B42,'Partie 1'!$B$27:$D$218,3,0),"")</f>
        <v>0</v>
      </c>
      <c r="F42" s="54" t="str">
        <f>IFERROR(VLOOKUP($B42,'Partie 2'!$B$27:$D$218,2,0),"")</f>
        <v/>
      </c>
      <c r="G42" s="93" t="str">
        <f>IFERROR(VLOOKUP($B42,'Partie 2'!$B$27:$D$218,3,0),"")</f>
        <v/>
      </c>
      <c r="H42" s="54" t="str">
        <f>IFERROR(VLOOKUP($B42,'Partie 3'!$B$27:$D$218,2,0),"")</f>
        <v/>
      </c>
      <c r="I42" s="150" t="str">
        <f>IFERROR(VLOOKUP($B42,'Partie 3'!$B$27:$D$218,3,0),"")</f>
        <v/>
      </c>
      <c r="J42" s="54" t="str">
        <f>IFERROR(VLOOKUP($B42,'Partie 4'!$B$27:$D$218,2,0),"")</f>
        <v/>
      </c>
      <c r="K42" s="94" t="str">
        <f>IFERROR(VLOOKUP($B42,'Partie 4'!$B$27:$D$218,3,0),"")</f>
        <v/>
      </c>
      <c r="L42" s="41" t="str">
        <f t="shared" si="4"/>
        <v>A40</v>
      </c>
      <c r="M42" s="51">
        <f t="shared" si="10"/>
        <v>0</v>
      </c>
      <c r="N42" s="51">
        <f t="shared" si="11"/>
        <v>0</v>
      </c>
      <c r="O42" s="51">
        <f t="shared" si="5"/>
        <v>0</v>
      </c>
      <c r="Q42" s="51">
        <f>IFERROR(INDEX(Liste!$G$7:$G$198,MATCH(B42,Liste!$I$7:$I$198,0)),"")</f>
        <v>0</v>
      </c>
      <c r="R42" s="51" t="str">
        <f t="shared" si="6"/>
        <v>A40</v>
      </c>
      <c r="S42" s="50">
        <f t="shared" si="7"/>
        <v>0</v>
      </c>
      <c r="T42" s="50">
        <f t="shared" si="8"/>
        <v>0</v>
      </c>
      <c r="U42" s="50">
        <f t="shared" si="9"/>
        <v>0</v>
      </c>
    </row>
    <row r="43" spans="1:21" ht="16.2" thickTop="1" thickBot="1">
      <c r="A43" s="40">
        <f t="shared" si="0"/>
        <v>41</v>
      </c>
      <c r="B43" s="41" t="str">
        <f>IFERROR(INDEX(Liste!$I$7:$I$198,MATCH(Recap!A43,Liste!$L$7:$L$198,0)),"")</f>
        <v>A41</v>
      </c>
      <c r="C43" s="42"/>
      <c r="D43" s="54">
        <f>IFERROR(VLOOKUP($B43,'Partie 1'!$B$27:$D$218,2,0),"")</f>
        <v>0</v>
      </c>
      <c r="E43" s="92">
        <f>IFERROR(VLOOKUP($B43,'Partie 1'!$B$27:$D$218,3,0),"")</f>
        <v>0</v>
      </c>
      <c r="F43" s="54" t="str">
        <f>IFERROR(VLOOKUP($B43,'Partie 2'!$B$27:$D$218,2,0),"")</f>
        <v/>
      </c>
      <c r="G43" s="93" t="str">
        <f>IFERROR(VLOOKUP($B43,'Partie 2'!$B$27:$D$218,3,0),"")</f>
        <v/>
      </c>
      <c r="H43" s="54" t="str">
        <f>IFERROR(VLOOKUP($B43,'Partie 3'!$B$27:$D$218,2,0),"")</f>
        <v/>
      </c>
      <c r="I43" s="150" t="str">
        <f>IFERROR(VLOOKUP($B43,'Partie 3'!$B$27:$D$218,3,0),"")</f>
        <v/>
      </c>
      <c r="J43" s="54" t="str">
        <f>IFERROR(VLOOKUP($B43,'Partie 4'!$B$27:$D$218,2,0),"")</f>
        <v/>
      </c>
      <c r="K43" s="94" t="str">
        <f>IFERROR(VLOOKUP($B43,'Partie 4'!$B$27:$D$218,3,0),"")</f>
        <v/>
      </c>
      <c r="L43" s="41" t="str">
        <f t="shared" si="4"/>
        <v>A41</v>
      </c>
      <c r="M43" s="51">
        <f t="shared" si="10"/>
        <v>0</v>
      </c>
      <c r="N43" s="51">
        <f t="shared" si="11"/>
        <v>0</v>
      </c>
      <c r="O43" s="51">
        <f t="shared" si="5"/>
        <v>0</v>
      </c>
      <c r="Q43" s="51">
        <f>IFERROR(INDEX(Liste!$G$7:$G$198,MATCH(B43,Liste!$I$7:$I$198,0)),"")</f>
        <v>0</v>
      </c>
      <c r="R43" s="51" t="str">
        <f t="shared" si="6"/>
        <v>A41</v>
      </c>
      <c r="S43" s="50">
        <f t="shared" si="7"/>
        <v>0</v>
      </c>
      <c r="T43" s="50">
        <f t="shared" si="8"/>
        <v>0</v>
      </c>
      <c r="U43" s="50">
        <f t="shared" si="9"/>
        <v>0</v>
      </c>
    </row>
    <row r="44" spans="1:21" ht="16.2" thickTop="1" thickBot="1">
      <c r="A44" s="40">
        <f t="shared" si="0"/>
        <v>42</v>
      </c>
      <c r="B44" s="41" t="str">
        <f>IFERROR(INDEX(Liste!$I$7:$I$198,MATCH(Recap!A44,Liste!$L$7:$L$198,0)),"")</f>
        <v>A42</v>
      </c>
      <c r="C44" s="42"/>
      <c r="D44" s="54">
        <f>IFERROR(VLOOKUP($B44,'Partie 1'!$B$27:$D$218,2,0),"")</f>
        <v>0</v>
      </c>
      <c r="E44" s="92">
        <f>IFERROR(VLOOKUP($B44,'Partie 1'!$B$27:$D$218,3,0),"")</f>
        <v>0</v>
      </c>
      <c r="F44" s="54" t="str">
        <f>IFERROR(VLOOKUP($B44,'Partie 2'!$B$27:$D$218,2,0),"")</f>
        <v/>
      </c>
      <c r="G44" s="93" t="str">
        <f>IFERROR(VLOOKUP($B44,'Partie 2'!$B$27:$D$218,3,0),"")</f>
        <v/>
      </c>
      <c r="H44" s="54" t="str">
        <f>IFERROR(VLOOKUP($B44,'Partie 3'!$B$27:$D$218,2,0),"")</f>
        <v/>
      </c>
      <c r="I44" s="150" t="str">
        <f>IFERROR(VLOOKUP($B44,'Partie 3'!$B$27:$D$218,3,0),"")</f>
        <v/>
      </c>
      <c r="J44" s="54" t="str">
        <f>IFERROR(VLOOKUP($B44,'Partie 4'!$B$27:$D$218,2,0),"")</f>
        <v/>
      </c>
      <c r="K44" s="94" t="str">
        <f>IFERROR(VLOOKUP($B44,'Partie 4'!$B$27:$D$218,3,0),"")</f>
        <v/>
      </c>
      <c r="L44" s="41" t="str">
        <f t="shared" si="4"/>
        <v>A42</v>
      </c>
      <c r="M44" s="51">
        <f t="shared" si="10"/>
        <v>0</v>
      </c>
      <c r="N44" s="51">
        <f t="shared" si="11"/>
        <v>0</v>
      </c>
      <c r="O44" s="51">
        <f t="shared" si="5"/>
        <v>0</v>
      </c>
      <c r="Q44" s="51">
        <f>IFERROR(INDEX(Liste!$G$7:$G$198,MATCH(B44,Liste!$I$7:$I$198,0)),"")</f>
        <v>0</v>
      </c>
      <c r="R44" s="51" t="str">
        <f t="shared" si="6"/>
        <v>A42</v>
      </c>
      <c r="S44" s="50">
        <f t="shared" si="7"/>
        <v>0</v>
      </c>
      <c r="T44" s="50">
        <f t="shared" si="8"/>
        <v>0</v>
      </c>
      <c r="U44" s="50">
        <f t="shared" si="9"/>
        <v>0</v>
      </c>
    </row>
    <row r="45" spans="1:21" ht="16.2" thickTop="1" thickBot="1">
      <c r="A45" s="40">
        <f t="shared" si="0"/>
        <v>43</v>
      </c>
      <c r="B45" s="41" t="str">
        <f>IFERROR(INDEX(Liste!$I$7:$I$198,MATCH(Recap!A45,Liste!$L$7:$L$198,0)),"")</f>
        <v>A43</v>
      </c>
      <c r="C45" s="42"/>
      <c r="D45" s="54">
        <f>IFERROR(VLOOKUP($B45,'Partie 1'!$B$27:$D$218,2,0),"")</f>
        <v>0</v>
      </c>
      <c r="E45" s="92">
        <f>IFERROR(VLOOKUP($B45,'Partie 1'!$B$27:$D$218,3,0),"")</f>
        <v>0</v>
      </c>
      <c r="F45" s="54" t="str">
        <f>IFERROR(VLOOKUP($B45,'Partie 2'!$B$27:$D$218,2,0),"")</f>
        <v/>
      </c>
      <c r="G45" s="93" t="str">
        <f>IFERROR(VLOOKUP($B45,'Partie 2'!$B$27:$D$218,3,0),"")</f>
        <v/>
      </c>
      <c r="H45" s="54" t="str">
        <f>IFERROR(VLOOKUP($B45,'Partie 3'!$B$27:$D$218,2,0),"")</f>
        <v/>
      </c>
      <c r="I45" s="150" t="str">
        <f>IFERROR(VLOOKUP($B45,'Partie 3'!$B$27:$D$218,3,0),"")</f>
        <v/>
      </c>
      <c r="J45" s="54" t="str">
        <f>IFERROR(VLOOKUP($B45,'Partie 4'!$B$27:$D$218,2,0),"")</f>
        <v/>
      </c>
      <c r="K45" s="94" t="str">
        <f>IFERROR(VLOOKUP($B45,'Partie 4'!$B$27:$D$218,3,0),"")</f>
        <v/>
      </c>
      <c r="L45" s="41" t="str">
        <f t="shared" si="4"/>
        <v>A43</v>
      </c>
      <c r="M45" s="51">
        <f t="shared" si="10"/>
        <v>0</v>
      </c>
      <c r="N45" s="51">
        <f t="shared" si="11"/>
        <v>0</v>
      </c>
      <c r="O45" s="51">
        <f t="shared" si="5"/>
        <v>0</v>
      </c>
      <c r="Q45" s="51">
        <f>IFERROR(INDEX(Liste!$G$7:$G$198,MATCH(B45,Liste!$I$7:$I$198,0)),"")</f>
        <v>0</v>
      </c>
      <c r="R45" s="51" t="str">
        <f t="shared" si="6"/>
        <v>A43</v>
      </c>
      <c r="S45" s="50">
        <f t="shared" si="7"/>
        <v>0</v>
      </c>
      <c r="T45" s="50">
        <f t="shared" si="8"/>
        <v>0</v>
      </c>
      <c r="U45" s="50">
        <f t="shared" si="9"/>
        <v>0</v>
      </c>
    </row>
    <row r="46" spans="1:21" ht="16.2" thickTop="1" thickBot="1">
      <c r="A46" s="40">
        <f t="shared" si="0"/>
        <v>44</v>
      </c>
      <c r="B46" s="41" t="str">
        <f>IFERROR(INDEX(Liste!$I$7:$I$198,MATCH(Recap!A46,Liste!$L$7:$L$198,0)),"")</f>
        <v>A44</v>
      </c>
      <c r="C46" s="42"/>
      <c r="D46" s="54">
        <f>IFERROR(VLOOKUP($B46,'Partie 1'!$B$27:$D$218,2,0),"")</f>
        <v>0</v>
      </c>
      <c r="E46" s="92">
        <f>IFERROR(VLOOKUP($B46,'Partie 1'!$B$27:$D$218,3,0),"")</f>
        <v>0</v>
      </c>
      <c r="F46" s="54" t="str">
        <f>IFERROR(VLOOKUP($B46,'Partie 2'!$B$27:$D$218,2,0),"")</f>
        <v/>
      </c>
      <c r="G46" s="93" t="str">
        <f>IFERROR(VLOOKUP($B46,'Partie 2'!$B$27:$D$218,3,0),"")</f>
        <v/>
      </c>
      <c r="H46" s="54" t="str">
        <f>IFERROR(VLOOKUP($B46,'Partie 3'!$B$27:$D$218,2,0),"")</f>
        <v/>
      </c>
      <c r="I46" s="150" t="str">
        <f>IFERROR(VLOOKUP($B46,'Partie 3'!$B$27:$D$218,3,0),"")</f>
        <v/>
      </c>
      <c r="J46" s="54" t="str">
        <f>IFERROR(VLOOKUP($B46,'Partie 4'!$B$27:$D$218,2,0),"")</f>
        <v/>
      </c>
      <c r="K46" s="94" t="str">
        <f>IFERROR(VLOOKUP($B46,'Partie 4'!$B$27:$D$218,3,0),"")</f>
        <v/>
      </c>
      <c r="L46" s="41" t="str">
        <f t="shared" si="4"/>
        <v>A44</v>
      </c>
      <c r="M46" s="51">
        <f t="shared" si="10"/>
        <v>0</v>
      </c>
      <c r="N46" s="51">
        <f t="shared" si="11"/>
        <v>0</v>
      </c>
      <c r="O46" s="51">
        <f t="shared" si="5"/>
        <v>0</v>
      </c>
      <c r="Q46" s="51">
        <f>IFERROR(INDEX(Liste!$G$7:$G$198,MATCH(B46,Liste!$I$7:$I$198,0)),"")</f>
        <v>0</v>
      </c>
      <c r="R46" s="51" t="str">
        <f t="shared" si="6"/>
        <v>A44</v>
      </c>
      <c r="S46" s="50">
        <f t="shared" si="7"/>
        <v>0</v>
      </c>
      <c r="T46" s="50">
        <f t="shared" si="8"/>
        <v>0</v>
      </c>
      <c r="U46" s="50">
        <f t="shared" si="9"/>
        <v>0</v>
      </c>
    </row>
    <row r="47" spans="1:21" ht="16.2" thickTop="1" thickBot="1">
      <c r="A47" s="40">
        <f t="shared" si="0"/>
        <v>45</v>
      </c>
      <c r="B47" s="41" t="str">
        <f>IFERROR(INDEX(Liste!$I$7:$I$198,MATCH(Recap!A47,Liste!$L$7:$L$198,0)),"")</f>
        <v>A45</v>
      </c>
      <c r="C47" s="42"/>
      <c r="D47" s="54">
        <f>IFERROR(VLOOKUP($B47,'Partie 1'!$B$27:$D$218,2,0),"")</f>
        <v>0</v>
      </c>
      <c r="E47" s="92">
        <f>IFERROR(VLOOKUP($B47,'Partie 1'!$B$27:$D$218,3,0),"")</f>
        <v>0</v>
      </c>
      <c r="F47" s="54" t="str">
        <f>IFERROR(VLOOKUP($B47,'Partie 2'!$B$27:$D$218,2,0),"")</f>
        <v/>
      </c>
      <c r="G47" s="93" t="str">
        <f>IFERROR(VLOOKUP($B47,'Partie 2'!$B$27:$D$218,3,0),"")</f>
        <v/>
      </c>
      <c r="H47" s="54" t="str">
        <f>IFERROR(VLOOKUP($B47,'Partie 3'!$B$27:$D$218,2,0),"")</f>
        <v/>
      </c>
      <c r="I47" s="150" t="str">
        <f>IFERROR(VLOOKUP($B47,'Partie 3'!$B$27:$D$218,3,0),"")</f>
        <v/>
      </c>
      <c r="J47" s="54" t="str">
        <f>IFERROR(VLOOKUP($B47,'Partie 4'!$B$27:$D$218,2,0),"")</f>
        <v/>
      </c>
      <c r="K47" s="94" t="str">
        <f>IFERROR(VLOOKUP($B47,'Partie 4'!$B$27:$D$218,3,0),"")</f>
        <v/>
      </c>
      <c r="L47" s="41" t="str">
        <f t="shared" si="4"/>
        <v>A45</v>
      </c>
      <c r="M47" s="51">
        <f t="shared" si="10"/>
        <v>0</v>
      </c>
      <c r="N47" s="51">
        <f t="shared" si="11"/>
        <v>0</v>
      </c>
      <c r="O47" s="51">
        <f t="shared" si="5"/>
        <v>0</v>
      </c>
      <c r="Q47" s="51">
        <f>IFERROR(INDEX(Liste!$G$7:$G$198,MATCH(B47,Liste!$I$7:$I$198,0)),"")</f>
        <v>0</v>
      </c>
      <c r="R47" s="51" t="str">
        <f t="shared" si="6"/>
        <v>A45</v>
      </c>
      <c r="S47" s="50">
        <f t="shared" si="7"/>
        <v>0</v>
      </c>
      <c r="T47" s="50">
        <f t="shared" si="8"/>
        <v>0</v>
      </c>
      <c r="U47" s="50">
        <f t="shared" si="9"/>
        <v>0</v>
      </c>
    </row>
    <row r="48" spans="1:21" ht="16.2" thickTop="1" thickBot="1">
      <c r="A48" s="40">
        <f t="shared" si="0"/>
        <v>46</v>
      </c>
      <c r="B48" s="41" t="str">
        <f>IFERROR(INDEX(Liste!$I$7:$I$198,MATCH(Recap!A48,Liste!$L$7:$L$198,0)),"")</f>
        <v>A46</v>
      </c>
      <c r="C48" s="42"/>
      <c r="D48" s="54">
        <f>IFERROR(VLOOKUP($B48,'Partie 1'!$B$27:$D$218,2,0),"")</f>
        <v>0</v>
      </c>
      <c r="E48" s="92">
        <f>IFERROR(VLOOKUP($B48,'Partie 1'!$B$27:$D$218,3,0),"")</f>
        <v>0</v>
      </c>
      <c r="F48" s="54" t="str">
        <f>IFERROR(VLOOKUP($B48,'Partie 2'!$B$27:$D$218,2,0),"")</f>
        <v/>
      </c>
      <c r="G48" s="93" t="str">
        <f>IFERROR(VLOOKUP($B48,'Partie 2'!$B$27:$D$218,3,0),"")</f>
        <v/>
      </c>
      <c r="H48" s="54" t="str">
        <f>IFERROR(VLOOKUP($B48,'Partie 3'!$B$27:$D$218,2,0),"")</f>
        <v/>
      </c>
      <c r="I48" s="150" t="str">
        <f>IFERROR(VLOOKUP($B48,'Partie 3'!$B$27:$D$218,3,0),"")</f>
        <v/>
      </c>
      <c r="J48" s="54" t="str">
        <f>IFERROR(VLOOKUP($B48,'Partie 4'!$B$27:$D$218,2,0),"")</f>
        <v/>
      </c>
      <c r="K48" s="94" t="str">
        <f>IFERROR(VLOOKUP($B48,'Partie 4'!$B$27:$D$218,3,0),"")</f>
        <v/>
      </c>
      <c r="L48" s="41" t="str">
        <f t="shared" si="4"/>
        <v>A46</v>
      </c>
      <c r="M48" s="51">
        <f t="shared" si="10"/>
        <v>0</v>
      </c>
      <c r="N48" s="51">
        <f t="shared" si="11"/>
        <v>0</v>
      </c>
      <c r="O48" s="51">
        <f t="shared" si="5"/>
        <v>0</v>
      </c>
      <c r="Q48" s="51">
        <f>IFERROR(INDEX(Liste!$G$7:$G$198,MATCH(B48,Liste!$I$7:$I$198,0)),"")</f>
        <v>0</v>
      </c>
      <c r="R48" s="51" t="str">
        <f t="shared" si="6"/>
        <v>A46</v>
      </c>
      <c r="S48" s="50">
        <f t="shared" si="7"/>
        <v>0</v>
      </c>
      <c r="T48" s="50">
        <f t="shared" si="8"/>
        <v>0</v>
      </c>
      <c r="U48" s="50">
        <f t="shared" si="9"/>
        <v>0</v>
      </c>
    </row>
    <row r="49" spans="1:21" ht="16.2" thickTop="1" thickBot="1">
      <c r="A49" s="40">
        <f t="shared" si="0"/>
        <v>47</v>
      </c>
      <c r="B49" s="41" t="str">
        <f>IFERROR(INDEX(Liste!$I$7:$I$198,MATCH(Recap!A49,Liste!$L$7:$L$198,0)),"")</f>
        <v>A47</v>
      </c>
      <c r="C49" s="42"/>
      <c r="D49" s="54">
        <f>IFERROR(VLOOKUP($B49,'Partie 1'!$B$27:$D$218,2,0),"")</f>
        <v>0</v>
      </c>
      <c r="E49" s="92">
        <f>IFERROR(VLOOKUP($B49,'Partie 1'!$B$27:$D$218,3,0),"")</f>
        <v>0</v>
      </c>
      <c r="F49" s="54" t="str">
        <f>IFERROR(VLOOKUP($B49,'Partie 2'!$B$27:$D$218,2,0),"")</f>
        <v/>
      </c>
      <c r="G49" s="93" t="str">
        <f>IFERROR(VLOOKUP($B49,'Partie 2'!$B$27:$D$218,3,0),"")</f>
        <v/>
      </c>
      <c r="H49" s="54" t="str">
        <f>IFERROR(VLOOKUP($B49,'Partie 3'!$B$27:$D$218,2,0),"")</f>
        <v/>
      </c>
      <c r="I49" s="150" t="str">
        <f>IFERROR(VLOOKUP($B49,'Partie 3'!$B$27:$D$218,3,0),"")</f>
        <v/>
      </c>
      <c r="J49" s="54" t="str">
        <f>IFERROR(VLOOKUP($B49,'Partie 4'!$B$27:$D$218,2,0),"")</f>
        <v/>
      </c>
      <c r="K49" s="94" t="str">
        <f>IFERROR(VLOOKUP($B49,'Partie 4'!$B$27:$D$218,3,0),"")</f>
        <v/>
      </c>
      <c r="L49" s="41" t="str">
        <f t="shared" si="4"/>
        <v>A47</v>
      </c>
      <c r="M49" s="51">
        <f t="shared" si="10"/>
        <v>0</v>
      </c>
      <c r="N49" s="51">
        <f t="shared" si="11"/>
        <v>0</v>
      </c>
      <c r="O49" s="51">
        <f t="shared" si="5"/>
        <v>0</v>
      </c>
      <c r="Q49" s="51">
        <f>IFERROR(INDEX(Liste!$G$7:$G$198,MATCH(B49,Liste!$I$7:$I$198,0)),"")</f>
        <v>0</v>
      </c>
      <c r="R49" s="51" t="str">
        <f t="shared" si="6"/>
        <v>A47</v>
      </c>
      <c r="S49" s="50">
        <f t="shared" si="7"/>
        <v>0</v>
      </c>
      <c r="T49" s="50">
        <f t="shared" si="8"/>
        <v>0</v>
      </c>
      <c r="U49" s="50">
        <f t="shared" si="9"/>
        <v>0</v>
      </c>
    </row>
    <row r="50" spans="1:21" ht="16.2" thickTop="1" thickBot="1">
      <c r="A50" s="40">
        <f t="shared" si="0"/>
        <v>48</v>
      </c>
      <c r="B50" s="41" t="str">
        <f>IFERROR(INDEX(Liste!$I$7:$I$198,MATCH(Recap!A50,Liste!$L$7:$L$198,0)),"")</f>
        <v>A48</v>
      </c>
      <c r="C50" s="42"/>
      <c r="D50" s="54">
        <f>IFERROR(VLOOKUP($B50,'Partie 1'!$B$27:$D$218,2,0),"")</f>
        <v>0</v>
      </c>
      <c r="E50" s="92">
        <f>IFERROR(VLOOKUP($B50,'Partie 1'!$B$27:$D$218,3,0),"")</f>
        <v>0</v>
      </c>
      <c r="F50" s="54" t="str">
        <f>IFERROR(VLOOKUP($B50,'Partie 2'!$B$27:$D$218,2,0),"")</f>
        <v/>
      </c>
      <c r="G50" s="93" t="str">
        <f>IFERROR(VLOOKUP($B50,'Partie 2'!$B$27:$D$218,3,0),"")</f>
        <v/>
      </c>
      <c r="H50" s="54" t="str">
        <f>IFERROR(VLOOKUP($B50,'Partie 3'!$B$27:$D$218,2,0),"")</f>
        <v/>
      </c>
      <c r="I50" s="150" t="str">
        <f>IFERROR(VLOOKUP($B50,'Partie 3'!$B$27:$D$218,3,0),"")</f>
        <v/>
      </c>
      <c r="J50" s="54" t="str">
        <f>IFERROR(VLOOKUP($B50,'Partie 4'!$B$27:$D$218,2,0),"")</f>
        <v/>
      </c>
      <c r="K50" s="94" t="str">
        <f>IFERROR(VLOOKUP($B50,'Partie 4'!$B$27:$D$218,3,0),"")</f>
        <v/>
      </c>
      <c r="L50" s="41" t="str">
        <f t="shared" si="4"/>
        <v>A48</v>
      </c>
      <c r="M50" s="51">
        <f t="shared" si="10"/>
        <v>0</v>
      </c>
      <c r="N50" s="51">
        <f t="shared" si="11"/>
        <v>0</v>
      </c>
      <c r="O50" s="51">
        <f t="shared" si="5"/>
        <v>0</v>
      </c>
      <c r="Q50" s="51">
        <f>IFERROR(INDEX(Liste!$G$7:$G$198,MATCH(B50,Liste!$I$7:$I$198,0)),"")</f>
        <v>0</v>
      </c>
      <c r="R50" s="51" t="str">
        <f t="shared" si="6"/>
        <v>A48</v>
      </c>
      <c r="S50" s="50">
        <f t="shared" si="7"/>
        <v>0</v>
      </c>
      <c r="T50" s="50">
        <f t="shared" si="8"/>
        <v>0</v>
      </c>
      <c r="U50" s="50">
        <f t="shared" si="9"/>
        <v>0</v>
      </c>
    </row>
    <row r="51" spans="1:21" ht="16.2" thickTop="1" thickBot="1">
      <c r="A51" s="40">
        <f t="shared" si="0"/>
        <v>49</v>
      </c>
      <c r="B51" s="41" t="str">
        <f>IFERROR(INDEX(Liste!$I$7:$I$198,MATCH(Recap!A51,Liste!$L$7:$L$198,0)),"")</f>
        <v>A49</v>
      </c>
      <c r="C51" s="42"/>
      <c r="D51" s="54">
        <f>IFERROR(VLOOKUP($B51,'Partie 1'!$B$27:$D$218,2,0),"")</f>
        <v>0</v>
      </c>
      <c r="E51" s="92">
        <f>IFERROR(VLOOKUP($B51,'Partie 1'!$B$27:$D$218,3,0),"")</f>
        <v>0</v>
      </c>
      <c r="F51" s="54" t="str">
        <f>IFERROR(VLOOKUP($B51,'Partie 2'!$B$27:$D$218,2,0),"")</f>
        <v/>
      </c>
      <c r="G51" s="93" t="str">
        <f>IFERROR(VLOOKUP($B51,'Partie 2'!$B$27:$D$218,3,0),"")</f>
        <v/>
      </c>
      <c r="H51" s="54" t="str">
        <f>IFERROR(VLOOKUP($B51,'Partie 3'!$B$27:$D$218,2,0),"")</f>
        <v/>
      </c>
      <c r="I51" s="150" t="str">
        <f>IFERROR(VLOOKUP($B51,'Partie 3'!$B$27:$D$218,3,0),"")</f>
        <v/>
      </c>
      <c r="J51" s="54" t="str">
        <f>IFERROR(VLOOKUP($B51,'Partie 4'!$B$27:$D$218,2,0),"")</f>
        <v/>
      </c>
      <c r="K51" s="94" t="str">
        <f>IFERROR(VLOOKUP($B51,'Partie 4'!$B$27:$D$218,3,0),"")</f>
        <v/>
      </c>
      <c r="L51" s="41" t="str">
        <f t="shared" si="4"/>
        <v>A49</v>
      </c>
      <c r="M51" s="51">
        <f t="shared" si="10"/>
        <v>0</v>
      </c>
      <c r="N51" s="51">
        <f t="shared" si="11"/>
        <v>0</v>
      </c>
      <c r="O51" s="51">
        <f t="shared" si="5"/>
        <v>0</v>
      </c>
      <c r="Q51" s="51">
        <f>IFERROR(INDEX(Liste!$G$7:$G$198,MATCH(B51,Liste!$I$7:$I$198,0)),"")</f>
        <v>0</v>
      </c>
      <c r="R51" s="51" t="str">
        <f t="shared" si="6"/>
        <v>A49</v>
      </c>
      <c r="S51" s="50">
        <f t="shared" si="7"/>
        <v>0</v>
      </c>
      <c r="T51" s="50">
        <f t="shared" si="8"/>
        <v>0</v>
      </c>
      <c r="U51" s="50">
        <f t="shared" si="9"/>
        <v>0</v>
      </c>
    </row>
    <row r="52" spans="1:21" ht="16.2" thickTop="1" thickBot="1">
      <c r="A52" s="40">
        <f t="shared" si="0"/>
        <v>50</v>
      </c>
      <c r="B52" s="41" t="str">
        <f>IFERROR(INDEX(Liste!$I$7:$I$198,MATCH(Recap!A52,Liste!$L$7:$L$198,0)),"")</f>
        <v>A50</v>
      </c>
      <c r="C52" s="42"/>
      <c r="D52" s="54">
        <f>IFERROR(VLOOKUP($B52,'Partie 1'!$B$27:$D$218,2,0),"")</f>
        <v>0</v>
      </c>
      <c r="E52" s="92">
        <f>IFERROR(VLOOKUP($B52,'Partie 1'!$B$27:$D$218,3,0),"")</f>
        <v>0</v>
      </c>
      <c r="F52" s="54" t="str">
        <f>IFERROR(VLOOKUP($B52,'Partie 2'!$B$27:$D$218,2,0),"")</f>
        <v/>
      </c>
      <c r="G52" s="93" t="str">
        <f>IFERROR(VLOOKUP($B52,'Partie 2'!$B$27:$D$218,3,0),"")</f>
        <v/>
      </c>
      <c r="H52" s="54" t="str">
        <f>IFERROR(VLOOKUP($B52,'Partie 3'!$B$27:$D$218,2,0),"")</f>
        <v/>
      </c>
      <c r="I52" s="150" t="str">
        <f>IFERROR(VLOOKUP($B52,'Partie 3'!$B$27:$D$218,3,0),"")</f>
        <v/>
      </c>
      <c r="J52" s="54" t="str">
        <f>IFERROR(VLOOKUP($B52,'Partie 4'!$B$27:$D$218,2,0),"")</f>
        <v/>
      </c>
      <c r="K52" s="94" t="str">
        <f>IFERROR(VLOOKUP($B52,'Partie 4'!$B$27:$D$218,3,0),"")</f>
        <v/>
      </c>
      <c r="L52" s="41" t="str">
        <f t="shared" si="4"/>
        <v>A50</v>
      </c>
      <c r="M52" s="51">
        <f t="shared" si="10"/>
        <v>0</v>
      </c>
      <c r="N52" s="51">
        <f t="shared" si="11"/>
        <v>0</v>
      </c>
      <c r="O52" s="51">
        <f t="shared" si="5"/>
        <v>0</v>
      </c>
      <c r="Q52" s="51">
        <f>IFERROR(INDEX(Liste!$G$7:$G$198,MATCH(B52,Liste!$I$7:$I$198,0)),"")</f>
        <v>0</v>
      </c>
      <c r="R52" s="51" t="str">
        <f t="shared" si="6"/>
        <v>A50</v>
      </c>
      <c r="S52" s="50">
        <f t="shared" si="7"/>
        <v>0</v>
      </c>
      <c r="T52" s="50">
        <f t="shared" si="8"/>
        <v>0</v>
      </c>
      <c r="U52" s="50">
        <f t="shared" si="9"/>
        <v>0</v>
      </c>
    </row>
    <row r="53" spans="1:21" ht="16.2" thickTop="1" thickBot="1">
      <c r="A53" s="40">
        <f t="shared" si="0"/>
        <v>51</v>
      </c>
      <c r="B53" s="41" t="str">
        <f>IFERROR(INDEX(Liste!$I$7:$I$198,MATCH(Recap!A53,Liste!$L$7:$L$198,0)),"")</f>
        <v>A51</v>
      </c>
      <c r="C53" s="42"/>
      <c r="D53" s="54">
        <f>IFERROR(VLOOKUP($B53,'Partie 1'!$B$27:$D$218,2,0),"")</f>
        <v>0</v>
      </c>
      <c r="E53" s="92">
        <f>IFERROR(VLOOKUP($B53,'Partie 1'!$B$27:$D$218,3,0),"")</f>
        <v>0</v>
      </c>
      <c r="F53" s="54" t="str">
        <f>IFERROR(VLOOKUP($B53,'Partie 2'!$B$27:$D$218,2,0),"")</f>
        <v/>
      </c>
      <c r="G53" s="93" t="str">
        <f>IFERROR(VLOOKUP($B53,'Partie 2'!$B$27:$D$218,3,0),"")</f>
        <v/>
      </c>
      <c r="H53" s="54" t="str">
        <f>IFERROR(VLOOKUP($B53,'Partie 3'!$B$27:$D$218,2,0),"")</f>
        <v/>
      </c>
      <c r="I53" s="150" t="str">
        <f>IFERROR(VLOOKUP($B53,'Partie 3'!$B$27:$D$218,3,0),"")</f>
        <v/>
      </c>
      <c r="J53" s="54" t="str">
        <f>IFERROR(VLOOKUP($B53,'Partie 4'!$B$27:$D$218,2,0),"")</f>
        <v/>
      </c>
      <c r="K53" s="94" t="str">
        <f>IFERROR(VLOOKUP($B53,'Partie 4'!$B$27:$D$218,3,0),"")</f>
        <v/>
      </c>
      <c r="L53" s="41" t="str">
        <f t="shared" si="4"/>
        <v>A51</v>
      </c>
      <c r="M53" s="51">
        <f t="shared" si="10"/>
        <v>0</v>
      </c>
      <c r="N53" s="51">
        <f t="shared" si="11"/>
        <v>0</v>
      </c>
      <c r="O53" s="51">
        <f t="shared" si="5"/>
        <v>0</v>
      </c>
      <c r="Q53" s="51">
        <f>IFERROR(INDEX(Liste!$G$7:$G$198,MATCH(B53,Liste!$I$7:$I$198,0)),"")</f>
        <v>0</v>
      </c>
      <c r="R53" s="51" t="str">
        <f t="shared" si="6"/>
        <v>A51</v>
      </c>
      <c r="S53" s="50">
        <f t="shared" si="7"/>
        <v>0</v>
      </c>
      <c r="T53" s="50">
        <f t="shared" si="8"/>
        <v>0</v>
      </c>
      <c r="U53" s="50">
        <f t="shared" si="9"/>
        <v>0</v>
      </c>
    </row>
    <row r="54" spans="1:21" ht="16.2" thickTop="1" thickBot="1">
      <c r="A54" s="40">
        <f t="shared" si="0"/>
        <v>52</v>
      </c>
      <c r="B54" s="41" t="str">
        <f>IFERROR(INDEX(Liste!$I$7:$I$198,MATCH(Recap!A54,Liste!$L$7:$L$198,0)),"")</f>
        <v>A52</v>
      </c>
      <c r="C54" s="42"/>
      <c r="D54" s="54">
        <f>IFERROR(VLOOKUP($B54,'Partie 1'!$B$27:$D$218,2,0),"")</f>
        <v>0</v>
      </c>
      <c r="E54" s="92">
        <f>IFERROR(VLOOKUP($B54,'Partie 1'!$B$27:$D$218,3,0),"")</f>
        <v>0</v>
      </c>
      <c r="F54" s="54" t="str">
        <f>IFERROR(VLOOKUP($B54,'Partie 2'!$B$27:$D$218,2,0),"")</f>
        <v/>
      </c>
      <c r="G54" s="93" t="str">
        <f>IFERROR(VLOOKUP($B54,'Partie 2'!$B$27:$D$218,3,0),"")</f>
        <v/>
      </c>
      <c r="H54" s="54" t="str">
        <f>IFERROR(VLOOKUP($B54,'Partie 3'!$B$27:$D$218,2,0),"")</f>
        <v/>
      </c>
      <c r="I54" s="150" t="str">
        <f>IFERROR(VLOOKUP($B54,'Partie 3'!$B$27:$D$218,3,0),"")</f>
        <v/>
      </c>
      <c r="J54" s="54" t="str">
        <f>IFERROR(VLOOKUP($B54,'Partie 4'!$B$27:$D$218,2,0),"")</f>
        <v/>
      </c>
      <c r="K54" s="94" t="str">
        <f>IFERROR(VLOOKUP($B54,'Partie 4'!$B$27:$D$218,3,0),"")</f>
        <v/>
      </c>
      <c r="L54" s="41" t="str">
        <f t="shared" si="4"/>
        <v>A52</v>
      </c>
      <c r="M54" s="51">
        <f t="shared" si="10"/>
        <v>0</v>
      </c>
      <c r="N54" s="51">
        <f t="shared" si="11"/>
        <v>0</v>
      </c>
      <c r="O54" s="51">
        <f t="shared" si="5"/>
        <v>0</v>
      </c>
      <c r="Q54" s="51">
        <f>IFERROR(INDEX(Liste!$G$7:$G$198,MATCH(B54,Liste!$I$7:$I$198,0)),"")</f>
        <v>0</v>
      </c>
      <c r="R54" s="51" t="str">
        <f t="shared" si="6"/>
        <v>A52</v>
      </c>
      <c r="S54" s="50">
        <f t="shared" si="7"/>
        <v>0</v>
      </c>
      <c r="T54" s="50">
        <f t="shared" si="8"/>
        <v>0</v>
      </c>
      <c r="U54" s="50">
        <f t="shared" si="9"/>
        <v>0</v>
      </c>
    </row>
    <row r="55" spans="1:21" ht="16.2" thickTop="1" thickBot="1">
      <c r="A55" s="40">
        <f t="shared" si="0"/>
        <v>53</v>
      </c>
      <c r="B55" s="41" t="str">
        <f>IFERROR(INDEX(Liste!$I$7:$I$198,MATCH(Recap!A55,Liste!$L$7:$L$198,0)),"")</f>
        <v>A53</v>
      </c>
      <c r="C55" s="42"/>
      <c r="D55" s="54">
        <f>IFERROR(VLOOKUP($B55,'Partie 1'!$B$27:$D$218,2,0),"")</f>
        <v>0</v>
      </c>
      <c r="E55" s="92">
        <f>IFERROR(VLOOKUP($B55,'Partie 1'!$B$27:$D$218,3,0),"")</f>
        <v>0</v>
      </c>
      <c r="F55" s="54" t="str">
        <f>IFERROR(VLOOKUP($B55,'Partie 2'!$B$27:$D$218,2,0),"")</f>
        <v/>
      </c>
      <c r="G55" s="93" t="str">
        <f>IFERROR(VLOOKUP($B55,'Partie 2'!$B$27:$D$218,3,0),"")</f>
        <v/>
      </c>
      <c r="H55" s="54" t="str">
        <f>IFERROR(VLOOKUP($B55,'Partie 3'!$B$27:$D$218,2,0),"")</f>
        <v/>
      </c>
      <c r="I55" s="150" t="str">
        <f>IFERROR(VLOOKUP($B55,'Partie 3'!$B$27:$D$218,3,0),"")</f>
        <v/>
      </c>
      <c r="J55" s="54" t="str">
        <f>IFERROR(VLOOKUP($B55,'Partie 4'!$B$27:$D$218,2,0),"")</f>
        <v/>
      </c>
      <c r="K55" s="94" t="str">
        <f>IFERROR(VLOOKUP($B55,'Partie 4'!$B$27:$D$218,3,0),"")</f>
        <v/>
      </c>
      <c r="L55" s="41" t="str">
        <f t="shared" si="4"/>
        <v>A53</v>
      </c>
      <c r="M55" s="51">
        <f t="shared" si="10"/>
        <v>0</v>
      </c>
      <c r="N55" s="51">
        <f t="shared" si="11"/>
        <v>0</v>
      </c>
      <c r="O55" s="51">
        <f t="shared" si="5"/>
        <v>0</v>
      </c>
      <c r="Q55" s="51">
        <f>IFERROR(INDEX(Liste!$G$7:$G$198,MATCH(B55,Liste!$I$7:$I$198,0)),"")</f>
        <v>0</v>
      </c>
      <c r="R55" s="51" t="str">
        <f t="shared" si="6"/>
        <v>A53</v>
      </c>
      <c r="S55" s="50">
        <f t="shared" si="7"/>
        <v>0</v>
      </c>
      <c r="T55" s="50">
        <f t="shared" si="8"/>
        <v>0</v>
      </c>
      <c r="U55" s="50">
        <f t="shared" si="9"/>
        <v>0</v>
      </c>
    </row>
    <row r="56" spans="1:21" ht="16.2" thickTop="1" thickBot="1">
      <c r="A56" s="40">
        <f t="shared" si="0"/>
        <v>54</v>
      </c>
      <c r="B56" s="41" t="str">
        <f>IFERROR(INDEX(Liste!$I$7:$I$198,MATCH(Recap!A56,Liste!$L$7:$L$198,0)),"")</f>
        <v>A54</v>
      </c>
      <c r="C56" s="42"/>
      <c r="D56" s="54">
        <f>IFERROR(VLOOKUP($B56,'Partie 1'!$B$27:$D$218,2,0),"")</f>
        <v>0</v>
      </c>
      <c r="E56" s="92">
        <f>IFERROR(VLOOKUP($B56,'Partie 1'!$B$27:$D$218,3,0),"")</f>
        <v>0</v>
      </c>
      <c r="F56" s="54" t="str">
        <f>IFERROR(VLOOKUP($B56,'Partie 2'!$B$27:$D$218,2,0),"")</f>
        <v/>
      </c>
      <c r="G56" s="93" t="str">
        <f>IFERROR(VLOOKUP($B56,'Partie 2'!$B$27:$D$218,3,0),"")</f>
        <v/>
      </c>
      <c r="H56" s="54" t="str">
        <f>IFERROR(VLOOKUP($B56,'Partie 3'!$B$27:$D$218,2,0),"")</f>
        <v/>
      </c>
      <c r="I56" s="150" t="str">
        <f>IFERROR(VLOOKUP($B56,'Partie 3'!$B$27:$D$218,3,0),"")</f>
        <v/>
      </c>
      <c r="J56" s="54" t="str">
        <f>IFERROR(VLOOKUP($B56,'Partie 4'!$B$27:$D$218,2,0),"")</f>
        <v/>
      </c>
      <c r="K56" s="94" t="str">
        <f>IFERROR(VLOOKUP($B56,'Partie 4'!$B$27:$D$218,3,0),"")</f>
        <v/>
      </c>
      <c r="L56" s="41" t="str">
        <f t="shared" si="4"/>
        <v>A54</v>
      </c>
      <c r="M56" s="51">
        <f t="shared" si="10"/>
        <v>0</v>
      </c>
      <c r="N56" s="51">
        <f t="shared" si="11"/>
        <v>0</v>
      </c>
      <c r="O56" s="51">
        <f t="shared" si="5"/>
        <v>0</v>
      </c>
      <c r="Q56" s="51">
        <f>IFERROR(INDEX(Liste!$G$7:$G$198,MATCH(B56,Liste!$I$7:$I$198,0)),"")</f>
        <v>0</v>
      </c>
      <c r="R56" s="51" t="str">
        <f t="shared" si="6"/>
        <v>A54</v>
      </c>
      <c r="S56" s="50">
        <f t="shared" si="7"/>
        <v>0</v>
      </c>
      <c r="T56" s="50">
        <f t="shared" si="8"/>
        <v>0</v>
      </c>
      <c r="U56" s="50">
        <f t="shared" si="9"/>
        <v>0</v>
      </c>
    </row>
    <row r="57" spans="1:21" ht="16.2" thickTop="1" thickBot="1">
      <c r="A57" s="40">
        <f t="shared" si="0"/>
        <v>55</v>
      </c>
      <c r="B57" s="41" t="str">
        <f>IFERROR(INDEX(Liste!$I$7:$I$198,MATCH(Recap!A57,Liste!$L$7:$L$198,0)),"")</f>
        <v>A55</v>
      </c>
      <c r="C57" s="42"/>
      <c r="D57" s="54">
        <f>IFERROR(VLOOKUP($B57,'Partie 1'!$B$27:$D$218,2,0),"")</f>
        <v>0</v>
      </c>
      <c r="E57" s="92">
        <f>IFERROR(VLOOKUP($B57,'Partie 1'!$B$27:$D$218,3,0),"")</f>
        <v>0</v>
      </c>
      <c r="F57" s="54" t="str">
        <f>IFERROR(VLOOKUP($B57,'Partie 2'!$B$27:$D$218,2,0),"")</f>
        <v/>
      </c>
      <c r="G57" s="93" t="str">
        <f>IFERROR(VLOOKUP($B57,'Partie 2'!$B$27:$D$218,3,0),"")</f>
        <v/>
      </c>
      <c r="H57" s="54" t="str">
        <f>IFERROR(VLOOKUP($B57,'Partie 3'!$B$27:$D$218,2,0),"")</f>
        <v/>
      </c>
      <c r="I57" s="150" t="str">
        <f>IFERROR(VLOOKUP($B57,'Partie 3'!$B$27:$D$218,3,0),"")</f>
        <v/>
      </c>
      <c r="J57" s="54" t="str">
        <f>IFERROR(VLOOKUP($B57,'Partie 4'!$B$27:$D$218,2,0),"")</f>
        <v/>
      </c>
      <c r="K57" s="94" t="str">
        <f>IFERROR(VLOOKUP($B57,'Partie 4'!$B$27:$D$218,3,0),"")</f>
        <v/>
      </c>
      <c r="L57" s="41" t="str">
        <f t="shared" si="4"/>
        <v>A55</v>
      </c>
      <c r="M57" s="51">
        <f t="shared" si="10"/>
        <v>0</v>
      </c>
      <c r="N57" s="51">
        <f t="shared" si="11"/>
        <v>0</v>
      </c>
      <c r="O57" s="51">
        <f t="shared" si="5"/>
        <v>0</v>
      </c>
      <c r="Q57" s="51">
        <f>IFERROR(INDEX(Liste!$G$7:$G$198,MATCH(B57,Liste!$I$7:$I$198,0)),"")</f>
        <v>0</v>
      </c>
      <c r="R57" s="51" t="str">
        <f t="shared" si="6"/>
        <v>A55</v>
      </c>
      <c r="S57" s="50">
        <f t="shared" si="7"/>
        <v>0</v>
      </c>
      <c r="T57" s="50">
        <f t="shared" si="8"/>
        <v>0</v>
      </c>
      <c r="U57" s="50">
        <f t="shared" si="9"/>
        <v>0</v>
      </c>
    </row>
    <row r="58" spans="1:21" ht="16.2" thickTop="1" thickBot="1">
      <c r="A58" s="40">
        <f t="shared" si="0"/>
        <v>56</v>
      </c>
      <c r="B58" s="41" t="str">
        <f>IFERROR(INDEX(Liste!$I$7:$I$198,MATCH(Recap!A58,Liste!$L$7:$L$198,0)),"")</f>
        <v>A56</v>
      </c>
      <c r="C58" s="42"/>
      <c r="D58" s="54">
        <f>IFERROR(VLOOKUP($B58,'Partie 1'!$B$27:$D$218,2,0),"")</f>
        <v>0</v>
      </c>
      <c r="E58" s="92">
        <f>IFERROR(VLOOKUP($B58,'Partie 1'!$B$27:$D$218,3,0),"")</f>
        <v>0</v>
      </c>
      <c r="F58" s="54" t="str">
        <f>IFERROR(VLOOKUP($B58,'Partie 2'!$B$27:$D$218,2,0),"")</f>
        <v/>
      </c>
      <c r="G58" s="93" t="str">
        <f>IFERROR(VLOOKUP($B58,'Partie 2'!$B$27:$D$218,3,0),"")</f>
        <v/>
      </c>
      <c r="H58" s="54" t="str">
        <f>IFERROR(VLOOKUP($B58,'Partie 3'!$B$27:$D$218,2,0),"")</f>
        <v/>
      </c>
      <c r="I58" s="150" t="str">
        <f>IFERROR(VLOOKUP($B58,'Partie 3'!$B$27:$D$218,3,0),"")</f>
        <v/>
      </c>
      <c r="J58" s="54" t="str">
        <f>IFERROR(VLOOKUP($B58,'Partie 4'!$B$27:$D$218,2,0),"")</f>
        <v/>
      </c>
      <c r="K58" s="94" t="str">
        <f>IFERROR(VLOOKUP($B58,'Partie 4'!$B$27:$D$218,3,0),"")</f>
        <v/>
      </c>
      <c r="L58" s="41" t="str">
        <f t="shared" si="4"/>
        <v>A56</v>
      </c>
      <c r="M58" s="51">
        <f t="shared" si="10"/>
        <v>0</v>
      </c>
      <c r="N58" s="51">
        <f t="shared" si="11"/>
        <v>0</v>
      </c>
      <c r="O58" s="51">
        <f t="shared" si="5"/>
        <v>0</v>
      </c>
      <c r="Q58" s="51">
        <f>IFERROR(INDEX(Liste!$G$7:$G$198,MATCH(B58,Liste!$I$7:$I$198,0)),"")</f>
        <v>0</v>
      </c>
      <c r="R58" s="51" t="str">
        <f t="shared" si="6"/>
        <v>A56</v>
      </c>
      <c r="S58" s="50">
        <f t="shared" si="7"/>
        <v>0</v>
      </c>
      <c r="T58" s="50">
        <f t="shared" si="8"/>
        <v>0</v>
      </c>
      <c r="U58" s="50">
        <f t="shared" si="9"/>
        <v>0</v>
      </c>
    </row>
    <row r="59" spans="1:21" ht="16.2" thickTop="1" thickBot="1">
      <c r="A59" s="40">
        <f t="shared" si="0"/>
        <v>57</v>
      </c>
      <c r="B59" s="41" t="str">
        <f>IFERROR(INDEX(Liste!$I$7:$I$198,MATCH(Recap!A59,Liste!$L$7:$L$198,0)),"")</f>
        <v>A57</v>
      </c>
      <c r="C59" s="42"/>
      <c r="D59" s="54">
        <f>IFERROR(VLOOKUP($B59,'Partie 1'!$B$27:$D$218,2,0),"")</f>
        <v>0</v>
      </c>
      <c r="E59" s="92">
        <f>IFERROR(VLOOKUP($B59,'Partie 1'!$B$27:$D$218,3,0),"")</f>
        <v>0</v>
      </c>
      <c r="F59" s="54" t="str">
        <f>IFERROR(VLOOKUP($B59,'Partie 2'!$B$27:$D$218,2,0),"")</f>
        <v/>
      </c>
      <c r="G59" s="93" t="str">
        <f>IFERROR(VLOOKUP($B59,'Partie 2'!$B$27:$D$218,3,0),"")</f>
        <v/>
      </c>
      <c r="H59" s="54" t="str">
        <f>IFERROR(VLOOKUP($B59,'Partie 3'!$B$27:$D$218,2,0),"")</f>
        <v/>
      </c>
      <c r="I59" s="150" t="str">
        <f>IFERROR(VLOOKUP($B59,'Partie 3'!$B$27:$D$218,3,0),"")</f>
        <v/>
      </c>
      <c r="J59" s="54" t="str">
        <f>IFERROR(VLOOKUP($B59,'Partie 4'!$B$27:$D$218,2,0),"")</f>
        <v/>
      </c>
      <c r="K59" s="94" t="str">
        <f>IFERROR(VLOOKUP($B59,'Partie 4'!$B$27:$D$218,3,0),"")</f>
        <v/>
      </c>
      <c r="L59" s="41" t="str">
        <f t="shared" si="4"/>
        <v>A57</v>
      </c>
      <c r="M59" s="51">
        <f t="shared" si="10"/>
        <v>0</v>
      </c>
      <c r="N59" s="51">
        <f t="shared" si="11"/>
        <v>0</v>
      </c>
      <c r="O59" s="51">
        <f t="shared" si="5"/>
        <v>0</v>
      </c>
      <c r="Q59" s="51">
        <f>IFERROR(INDEX(Liste!$G$7:$G$198,MATCH(B59,Liste!$I$7:$I$198,0)),"")</f>
        <v>0</v>
      </c>
      <c r="R59" s="51" t="str">
        <f t="shared" si="6"/>
        <v>A57</v>
      </c>
      <c r="S59" s="50">
        <f t="shared" si="7"/>
        <v>0</v>
      </c>
      <c r="T59" s="50">
        <f t="shared" si="8"/>
        <v>0</v>
      </c>
      <c r="U59" s="50">
        <f t="shared" si="9"/>
        <v>0</v>
      </c>
    </row>
    <row r="60" spans="1:21" ht="16.2" thickTop="1" thickBot="1">
      <c r="A60" s="40">
        <f t="shared" si="0"/>
        <v>58</v>
      </c>
      <c r="B60" s="41" t="str">
        <f>IFERROR(INDEX(Liste!$I$7:$I$198,MATCH(Recap!A60,Liste!$L$7:$L$198,0)),"")</f>
        <v>A58</v>
      </c>
      <c r="C60" s="42"/>
      <c r="D60" s="54">
        <f>IFERROR(VLOOKUP($B60,'Partie 1'!$B$27:$D$218,2,0),"")</f>
        <v>0</v>
      </c>
      <c r="E60" s="92">
        <f>IFERROR(VLOOKUP($B60,'Partie 1'!$B$27:$D$218,3,0),"")</f>
        <v>0</v>
      </c>
      <c r="F60" s="54" t="str">
        <f>IFERROR(VLOOKUP($B60,'Partie 2'!$B$27:$D$218,2,0),"")</f>
        <v/>
      </c>
      <c r="G60" s="93" t="str">
        <f>IFERROR(VLOOKUP($B60,'Partie 2'!$B$27:$D$218,3,0),"")</f>
        <v/>
      </c>
      <c r="H60" s="54" t="str">
        <f>IFERROR(VLOOKUP($B60,'Partie 3'!$B$27:$D$218,2,0),"")</f>
        <v/>
      </c>
      <c r="I60" s="150" t="str">
        <f>IFERROR(VLOOKUP($B60,'Partie 3'!$B$27:$D$218,3,0),"")</f>
        <v/>
      </c>
      <c r="J60" s="54" t="str">
        <f>IFERROR(VLOOKUP($B60,'Partie 4'!$B$27:$D$218,2,0),"")</f>
        <v/>
      </c>
      <c r="K60" s="94" t="str">
        <f>IFERROR(VLOOKUP($B60,'Partie 4'!$B$27:$D$218,3,0),"")</f>
        <v/>
      </c>
      <c r="L60" s="41" t="str">
        <f t="shared" si="4"/>
        <v>A58</v>
      </c>
      <c r="M60" s="51">
        <f t="shared" si="10"/>
        <v>0</v>
      </c>
      <c r="N60" s="51">
        <f t="shared" si="11"/>
        <v>0</v>
      </c>
      <c r="O60" s="51">
        <f t="shared" si="5"/>
        <v>0</v>
      </c>
      <c r="Q60" s="51">
        <f>IFERROR(INDEX(Liste!$G$7:$G$198,MATCH(B60,Liste!$I$7:$I$198,0)),"")</f>
        <v>0</v>
      </c>
      <c r="R60" s="51" t="str">
        <f t="shared" si="6"/>
        <v>A58</v>
      </c>
      <c r="S60" s="50">
        <f t="shared" si="7"/>
        <v>0</v>
      </c>
      <c r="T60" s="50">
        <f t="shared" si="8"/>
        <v>0</v>
      </c>
      <c r="U60" s="50">
        <f t="shared" si="9"/>
        <v>0</v>
      </c>
    </row>
    <row r="61" spans="1:21" ht="16.2" thickTop="1" thickBot="1">
      <c r="A61" s="40">
        <f t="shared" si="0"/>
        <v>59</v>
      </c>
      <c r="B61" s="41" t="str">
        <f>IFERROR(INDEX(Liste!$I$7:$I$198,MATCH(Recap!A61,Liste!$L$7:$L$198,0)),"")</f>
        <v>A59</v>
      </c>
      <c r="C61" s="42"/>
      <c r="D61" s="54">
        <f>IFERROR(VLOOKUP($B61,'Partie 1'!$B$27:$D$218,2,0),"")</f>
        <v>0</v>
      </c>
      <c r="E61" s="92">
        <f>IFERROR(VLOOKUP($B61,'Partie 1'!$B$27:$D$218,3,0),"")</f>
        <v>0</v>
      </c>
      <c r="F61" s="54" t="str">
        <f>IFERROR(VLOOKUP($B61,'Partie 2'!$B$27:$D$218,2,0),"")</f>
        <v/>
      </c>
      <c r="G61" s="93" t="str">
        <f>IFERROR(VLOOKUP($B61,'Partie 2'!$B$27:$D$218,3,0),"")</f>
        <v/>
      </c>
      <c r="H61" s="54" t="str">
        <f>IFERROR(VLOOKUP($B61,'Partie 3'!$B$27:$D$218,2,0),"")</f>
        <v/>
      </c>
      <c r="I61" s="150" t="str">
        <f>IFERROR(VLOOKUP($B61,'Partie 3'!$B$27:$D$218,3,0),"")</f>
        <v/>
      </c>
      <c r="J61" s="54" t="str">
        <f>IFERROR(VLOOKUP($B61,'Partie 4'!$B$27:$D$218,2,0),"")</f>
        <v/>
      </c>
      <c r="K61" s="94" t="str">
        <f>IFERROR(VLOOKUP($B61,'Partie 4'!$B$27:$D$218,3,0),"")</f>
        <v/>
      </c>
      <c r="L61" s="41" t="str">
        <f t="shared" si="4"/>
        <v>A59</v>
      </c>
      <c r="M61" s="51">
        <f t="shared" si="10"/>
        <v>0</v>
      </c>
      <c r="N61" s="51">
        <f t="shared" si="11"/>
        <v>0</v>
      </c>
      <c r="O61" s="51">
        <f t="shared" si="5"/>
        <v>0</v>
      </c>
      <c r="Q61" s="51">
        <f>IFERROR(INDEX(Liste!$G$7:$G$198,MATCH(B61,Liste!$I$7:$I$198,0)),"")</f>
        <v>0</v>
      </c>
      <c r="R61" s="51" t="str">
        <f t="shared" si="6"/>
        <v>A59</v>
      </c>
      <c r="S61" s="50">
        <f t="shared" si="7"/>
        <v>0</v>
      </c>
      <c r="T61" s="50">
        <f t="shared" si="8"/>
        <v>0</v>
      </c>
      <c r="U61" s="50">
        <f t="shared" si="9"/>
        <v>0</v>
      </c>
    </row>
    <row r="62" spans="1:21" ht="16.2" thickTop="1" thickBot="1">
      <c r="A62" s="40">
        <f t="shared" si="0"/>
        <v>60</v>
      </c>
      <c r="B62" s="41" t="str">
        <f>IFERROR(INDEX(Liste!$I$7:$I$198,MATCH(Recap!A62,Liste!$L$7:$L$198,0)),"")</f>
        <v>A60</v>
      </c>
      <c r="C62" s="42"/>
      <c r="D62" s="54">
        <f>IFERROR(VLOOKUP($B62,'Partie 1'!$B$27:$D$218,2,0),"")</f>
        <v>0</v>
      </c>
      <c r="E62" s="92">
        <f>IFERROR(VLOOKUP($B62,'Partie 1'!$B$27:$D$218,3,0),"")</f>
        <v>0</v>
      </c>
      <c r="F62" s="54" t="str">
        <f>IFERROR(VLOOKUP($B62,'Partie 2'!$B$27:$D$218,2,0),"")</f>
        <v/>
      </c>
      <c r="G62" s="93" t="str">
        <f>IFERROR(VLOOKUP($B62,'Partie 2'!$B$27:$D$218,3,0),"")</f>
        <v/>
      </c>
      <c r="H62" s="54" t="str">
        <f>IFERROR(VLOOKUP($B62,'Partie 3'!$B$27:$D$218,2,0),"")</f>
        <v/>
      </c>
      <c r="I62" s="150" t="str">
        <f>IFERROR(VLOOKUP($B62,'Partie 3'!$B$27:$D$218,3,0),"")</f>
        <v/>
      </c>
      <c r="J62" s="54" t="str">
        <f>IFERROR(VLOOKUP($B62,'Partie 4'!$B$27:$D$218,2,0),"")</f>
        <v/>
      </c>
      <c r="K62" s="94" t="str">
        <f>IFERROR(VLOOKUP($B62,'Partie 4'!$B$27:$D$218,3,0),"")</f>
        <v/>
      </c>
      <c r="L62" s="41" t="str">
        <f t="shared" si="4"/>
        <v>A60</v>
      </c>
      <c r="M62" s="51">
        <f t="shared" si="10"/>
        <v>0</v>
      </c>
      <c r="N62" s="51">
        <f t="shared" si="11"/>
        <v>0</v>
      </c>
      <c r="O62" s="51">
        <f t="shared" si="5"/>
        <v>0</v>
      </c>
      <c r="Q62" s="51">
        <f>IFERROR(INDEX(Liste!$G$7:$G$198,MATCH(B62,Liste!$I$7:$I$198,0)),"")</f>
        <v>0</v>
      </c>
      <c r="R62" s="51" t="str">
        <f t="shared" si="6"/>
        <v>A60</v>
      </c>
      <c r="S62" s="50">
        <f t="shared" si="7"/>
        <v>0</v>
      </c>
      <c r="T62" s="50">
        <f t="shared" si="8"/>
        <v>0</v>
      </c>
      <c r="U62" s="50">
        <f t="shared" si="9"/>
        <v>0</v>
      </c>
    </row>
    <row r="63" spans="1:21" ht="16.2" thickTop="1" thickBot="1">
      <c r="A63" s="40">
        <f t="shared" si="0"/>
        <v>61</v>
      </c>
      <c r="B63" s="41" t="str">
        <f>IFERROR(INDEX(Liste!$I$7:$I$198,MATCH(Recap!A63,Liste!$L$7:$L$198,0)),"")</f>
        <v>A61</v>
      </c>
      <c r="C63" s="42"/>
      <c r="D63" s="54">
        <f>IFERROR(VLOOKUP($B63,'Partie 1'!$B$27:$D$218,2,0),"")</f>
        <v>0</v>
      </c>
      <c r="E63" s="92">
        <f>IFERROR(VLOOKUP($B63,'Partie 1'!$B$27:$D$218,3,0),"")</f>
        <v>0</v>
      </c>
      <c r="F63" s="54" t="str">
        <f>IFERROR(VLOOKUP($B63,'Partie 2'!$B$27:$D$218,2,0),"")</f>
        <v/>
      </c>
      <c r="G63" s="93" t="str">
        <f>IFERROR(VLOOKUP($B63,'Partie 2'!$B$27:$D$218,3,0),"")</f>
        <v/>
      </c>
      <c r="H63" s="54" t="str">
        <f>IFERROR(VLOOKUP($B63,'Partie 3'!$B$27:$D$218,2,0),"")</f>
        <v/>
      </c>
      <c r="I63" s="150" t="str">
        <f>IFERROR(VLOOKUP($B63,'Partie 3'!$B$27:$D$218,3,0),"")</f>
        <v/>
      </c>
      <c r="J63" s="54" t="str">
        <f>IFERROR(VLOOKUP($B63,'Partie 4'!$B$27:$D$218,2,0),"")</f>
        <v/>
      </c>
      <c r="K63" s="94" t="str">
        <f>IFERROR(VLOOKUP($B63,'Partie 4'!$B$27:$D$218,3,0),"")</f>
        <v/>
      </c>
      <c r="L63" s="41" t="str">
        <f t="shared" si="4"/>
        <v>A61</v>
      </c>
      <c r="M63" s="51">
        <f t="shared" si="10"/>
        <v>0</v>
      </c>
      <c r="N63" s="51">
        <f t="shared" si="11"/>
        <v>0</v>
      </c>
      <c r="O63" s="51">
        <f t="shared" si="5"/>
        <v>0</v>
      </c>
      <c r="Q63" s="51">
        <f>IFERROR(INDEX(Liste!$G$7:$G$198,MATCH(B63,Liste!$I$7:$I$198,0)),"")</f>
        <v>0</v>
      </c>
      <c r="R63" s="51" t="str">
        <f t="shared" si="6"/>
        <v>A61</v>
      </c>
      <c r="S63" s="50">
        <f t="shared" si="7"/>
        <v>0</v>
      </c>
      <c r="T63" s="50">
        <f t="shared" si="8"/>
        <v>0</v>
      </c>
      <c r="U63" s="50">
        <f t="shared" si="9"/>
        <v>0</v>
      </c>
    </row>
    <row r="64" spans="1:21" ht="16.2" thickTop="1" thickBot="1">
      <c r="A64" s="40">
        <f t="shared" si="0"/>
        <v>62</v>
      </c>
      <c r="B64" s="41" t="str">
        <f>IFERROR(INDEX(Liste!$I$7:$I$198,MATCH(Recap!A64,Liste!$L$7:$L$198,0)),"")</f>
        <v>A62</v>
      </c>
      <c r="C64" s="42"/>
      <c r="D64" s="54">
        <f>IFERROR(VLOOKUP($B64,'Partie 1'!$B$27:$D$218,2,0),"")</f>
        <v>0</v>
      </c>
      <c r="E64" s="92">
        <f>IFERROR(VLOOKUP($B64,'Partie 1'!$B$27:$D$218,3,0),"")</f>
        <v>0</v>
      </c>
      <c r="F64" s="54" t="str">
        <f>IFERROR(VLOOKUP($B64,'Partie 2'!$B$27:$D$218,2,0),"")</f>
        <v/>
      </c>
      <c r="G64" s="93" t="str">
        <f>IFERROR(VLOOKUP($B64,'Partie 2'!$B$27:$D$218,3,0),"")</f>
        <v/>
      </c>
      <c r="H64" s="54" t="str">
        <f>IFERROR(VLOOKUP($B64,'Partie 3'!$B$27:$D$218,2,0),"")</f>
        <v/>
      </c>
      <c r="I64" s="150" t="str">
        <f>IFERROR(VLOOKUP($B64,'Partie 3'!$B$27:$D$218,3,0),"")</f>
        <v/>
      </c>
      <c r="J64" s="54" t="str">
        <f>IFERROR(VLOOKUP($B64,'Partie 4'!$B$27:$D$218,2,0),"")</f>
        <v/>
      </c>
      <c r="K64" s="94" t="str">
        <f>IFERROR(VLOOKUP($B64,'Partie 4'!$B$27:$D$218,3,0),"")</f>
        <v/>
      </c>
      <c r="L64" s="41" t="str">
        <f t="shared" si="4"/>
        <v>A62</v>
      </c>
      <c r="M64" s="51">
        <f t="shared" si="10"/>
        <v>0</v>
      </c>
      <c r="N64" s="51">
        <f t="shared" si="11"/>
        <v>0</v>
      </c>
      <c r="O64" s="51">
        <f t="shared" si="5"/>
        <v>0</v>
      </c>
      <c r="Q64" s="51">
        <f>IFERROR(INDEX(Liste!$G$7:$G$198,MATCH(B64,Liste!$I$7:$I$198,0)),"")</f>
        <v>0</v>
      </c>
      <c r="R64" s="51" t="str">
        <f t="shared" si="6"/>
        <v>A62</v>
      </c>
      <c r="S64" s="50">
        <f t="shared" si="7"/>
        <v>0</v>
      </c>
      <c r="T64" s="50">
        <f t="shared" si="8"/>
        <v>0</v>
      </c>
      <c r="U64" s="50">
        <f t="shared" si="9"/>
        <v>0</v>
      </c>
    </row>
    <row r="65" spans="1:21" ht="16.2" thickTop="1" thickBot="1">
      <c r="A65" s="40">
        <f t="shared" si="0"/>
        <v>63</v>
      </c>
      <c r="B65" s="41" t="str">
        <f>IFERROR(INDEX(Liste!$I$7:$I$198,MATCH(Recap!A65,Liste!$L$7:$L$198,0)),"")</f>
        <v>A63</v>
      </c>
      <c r="C65" s="42"/>
      <c r="D65" s="54">
        <f>IFERROR(VLOOKUP($B65,'Partie 1'!$B$27:$D$218,2,0),"")</f>
        <v>0</v>
      </c>
      <c r="E65" s="92">
        <f>IFERROR(VLOOKUP($B65,'Partie 1'!$B$27:$D$218,3,0),"")</f>
        <v>0</v>
      </c>
      <c r="F65" s="54" t="str">
        <f>IFERROR(VLOOKUP($B65,'Partie 2'!$B$27:$D$218,2,0),"")</f>
        <v/>
      </c>
      <c r="G65" s="93" t="str">
        <f>IFERROR(VLOOKUP($B65,'Partie 2'!$B$27:$D$218,3,0),"")</f>
        <v/>
      </c>
      <c r="H65" s="54" t="str">
        <f>IFERROR(VLOOKUP($B65,'Partie 3'!$B$27:$D$218,2,0),"")</f>
        <v/>
      </c>
      <c r="I65" s="150" t="str">
        <f>IFERROR(VLOOKUP($B65,'Partie 3'!$B$27:$D$218,3,0),"")</f>
        <v/>
      </c>
      <c r="J65" s="54" t="str">
        <f>IFERROR(VLOOKUP($B65,'Partie 4'!$B$27:$D$218,2,0),"")</f>
        <v/>
      </c>
      <c r="K65" s="94" t="str">
        <f>IFERROR(VLOOKUP($B65,'Partie 4'!$B$27:$D$218,3,0),"")</f>
        <v/>
      </c>
      <c r="L65" s="41" t="str">
        <f t="shared" si="4"/>
        <v>A63</v>
      </c>
      <c r="M65" s="51">
        <f t="shared" si="10"/>
        <v>0</v>
      </c>
      <c r="N65" s="51">
        <f t="shared" si="11"/>
        <v>0</v>
      </c>
      <c r="O65" s="51">
        <f t="shared" si="5"/>
        <v>0</v>
      </c>
      <c r="Q65" s="51">
        <f>IFERROR(INDEX(Liste!$G$7:$G$198,MATCH(B65,Liste!$I$7:$I$198,0)),"")</f>
        <v>0</v>
      </c>
      <c r="R65" s="51" t="str">
        <f t="shared" si="6"/>
        <v>A63</v>
      </c>
      <c r="S65" s="50">
        <f t="shared" si="7"/>
        <v>0</v>
      </c>
      <c r="T65" s="50">
        <f t="shared" si="8"/>
        <v>0</v>
      </c>
      <c r="U65" s="50">
        <f t="shared" si="9"/>
        <v>0</v>
      </c>
    </row>
    <row r="66" spans="1:21" ht="16.2" thickTop="1" thickBot="1">
      <c r="A66" s="40">
        <f t="shared" si="0"/>
        <v>64</v>
      </c>
      <c r="B66" s="41" t="str">
        <f>IFERROR(INDEX(Liste!$I$7:$I$198,MATCH(Recap!A66,Liste!$L$7:$L$198,0)),"")</f>
        <v>A64</v>
      </c>
      <c r="C66" s="42"/>
      <c r="D66" s="54">
        <f>IFERROR(VLOOKUP($B66,'Partie 1'!$B$27:$D$218,2,0),"")</f>
        <v>0</v>
      </c>
      <c r="E66" s="92">
        <f>IFERROR(VLOOKUP($B66,'Partie 1'!$B$27:$D$218,3,0),"")</f>
        <v>0</v>
      </c>
      <c r="F66" s="54" t="str">
        <f>IFERROR(VLOOKUP($B66,'Partie 2'!$B$27:$D$218,2,0),"")</f>
        <v/>
      </c>
      <c r="G66" s="93" t="str">
        <f>IFERROR(VLOOKUP($B66,'Partie 2'!$B$27:$D$218,3,0),"")</f>
        <v/>
      </c>
      <c r="H66" s="54" t="str">
        <f>IFERROR(VLOOKUP($B66,'Partie 3'!$B$27:$D$218,2,0),"")</f>
        <v/>
      </c>
      <c r="I66" s="150" t="str">
        <f>IFERROR(VLOOKUP($B66,'Partie 3'!$B$27:$D$218,3,0),"")</f>
        <v/>
      </c>
      <c r="J66" s="54" t="str">
        <f>IFERROR(VLOOKUP($B66,'Partie 4'!$B$27:$D$218,2,0),"")</f>
        <v/>
      </c>
      <c r="K66" s="94" t="str">
        <f>IFERROR(VLOOKUP($B66,'Partie 4'!$B$27:$D$218,3,0),"")</f>
        <v/>
      </c>
      <c r="L66" s="41" t="str">
        <f t="shared" si="4"/>
        <v>A64</v>
      </c>
      <c r="M66" s="51">
        <f t="shared" si="10"/>
        <v>0</v>
      </c>
      <c r="N66" s="51">
        <f t="shared" si="11"/>
        <v>0</v>
      </c>
      <c r="O66" s="51">
        <f t="shared" si="5"/>
        <v>0</v>
      </c>
      <c r="Q66" s="51">
        <f>IFERROR(INDEX(Liste!$G$7:$G$198,MATCH(B66,Liste!$I$7:$I$198,0)),"")</f>
        <v>0</v>
      </c>
      <c r="R66" s="51" t="str">
        <f t="shared" si="6"/>
        <v>A64</v>
      </c>
      <c r="S66" s="50">
        <f t="shared" si="7"/>
        <v>0</v>
      </c>
      <c r="T66" s="50">
        <f t="shared" si="8"/>
        <v>0</v>
      </c>
      <c r="U66" s="50">
        <f t="shared" si="9"/>
        <v>0</v>
      </c>
    </row>
    <row r="67" spans="1:21" ht="16.2" thickTop="1" thickBot="1">
      <c r="A67" s="40">
        <f t="shared" si="0"/>
        <v>65</v>
      </c>
      <c r="B67" s="41" t="str">
        <f>IFERROR(INDEX(Liste!$I$7:$I$198,MATCH(Recap!A67,Liste!$L$7:$L$198,0)),"")</f>
        <v>B1</v>
      </c>
      <c r="C67" s="42"/>
      <c r="D67" s="54">
        <f>IFERROR(VLOOKUP($B67,'Partie 1'!$B$27:$D$218,2,0),"")</f>
        <v>0</v>
      </c>
      <c r="E67" s="92">
        <f>IFERROR(VLOOKUP($B67,'Partie 1'!$B$27:$D$218,3,0),"")</f>
        <v>0</v>
      </c>
      <c r="F67" s="54" t="str">
        <f>IFERROR(VLOOKUP($B67,'Partie 2'!$B$27:$D$218,2,0),"")</f>
        <v/>
      </c>
      <c r="G67" s="93" t="str">
        <f>IFERROR(VLOOKUP($B67,'Partie 2'!$B$27:$D$218,3,0),"")</f>
        <v/>
      </c>
      <c r="H67" s="54" t="str">
        <f>IFERROR(VLOOKUP($B67,'Partie 3'!$B$27:$D$218,2,0),"")</f>
        <v/>
      </c>
      <c r="I67" s="150" t="str">
        <f>IFERROR(VLOOKUP($B67,'Partie 3'!$B$27:$D$218,3,0),"")</f>
        <v/>
      </c>
      <c r="J67" s="54" t="str">
        <f>IFERROR(VLOOKUP($B67,'Partie 4'!$B$27:$D$218,2,0),"")</f>
        <v/>
      </c>
      <c r="K67" s="94" t="str">
        <f>IFERROR(VLOOKUP($B67,'Partie 4'!$B$27:$D$218,3,0),"")</f>
        <v/>
      </c>
      <c r="L67" s="41" t="str">
        <f t="shared" ref="L67:L130" si="12">IF(ISBLANK(B67),"",B67)</f>
        <v>B1</v>
      </c>
      <c r="M67" s="51">
        <f t="shared" ref="M67:M130" si="13">SUMIF($D$2:$K$2,"P*",D67:K67)</f>
        <v>0</v>
      </c>
      <c r="N67" s="51">
        <f t="shared" ref="N67:N130" si="14">SUMIF($D$2:$K$2,"",D67:K67)</f>
        <v>0</v>
      </c>
      <c r="O67" s="51">
        <f t="shared" ref="O67:O130" si="15">COUNTIFS($D$2:$K$2,"P*",D67:K67,13)</f>
        <v>0</v>
      </c>
      <c r="Q67" s="51">
        <f>IFERROR(INDEX(Liste!$G$7:$G$198,MATCH(B67,Liste!$I$7:$I$198,0)),"")</f>
        <v>0</v>
      </c>
      <c r="R67" s="51" t="str">
        <f t="shared" si="6"/>
        <v>B1</v>
      </c>
      <c r="S67" s="50">
        <f t="shared" si="7"/>
        <v>0</v>
      </c>
      <c r="T67" s="50">
        <f t="shared" si="8"/>
        <v>0</v>
      </c>
      <c r="U67" s="50">
        <f t="shared" si="9"/>
        <v>0</v>
      </c>
    </row>
    <row r="68" spans="1:21" ht="16.2" thickTop="1" thickBot="1">
      <c r="A68" s="40">
        <f t="shared" ref="A68:A131" si="16">ROW()-2</f>
        <v>66</v>
      </c>
      <c r="B68" s="41" t="str">
        <f>IFERROR(INDEX(Liste!$I$7:$I$198,MATCH(Recap!A68,Liste!$L$7:$L$198,0)),"")</f>
        <v>B2</v>
      </c>
      <c r="C68" s="42"/>
      <c r="D68" s="54">
        <f>IFERROR(VLOOKUP($B68,'Partie 1'!$B$27:$D$218,2,0),"")</f>
        <v>0</v>
      </c>
      <c r="E68" s="92">
        <f>IFERROR(VLOOKUP($B68,'Partie 1'!$B$27:$D$218,3,0),"")</f>
        <v>0</v>
      </c>
      <c r="F68" s="54" t="str">
        <f>IFERROR(VLOOKUP($B68,'Partie 2'!$B$27:$D$218,2,0),"")</f>
        <v/>
      </c>
      <c r="G68" s="93" t="str">
        <f>IFERROR(VLOOKUP($B68,'Partie 2'!$B$27:$D$218,3,0),"")</f>
        <v/>
      </c>
      <c r="H68" s="54" t="str">
        <f>IFERROR(VLOOKUP($B68,'Partie 3'!$B$27:$D$218,2,0),"")</f>
        <v/>
      </c>
      <c r="I68" s="150" t="str">
        <f>IFERROR(VLOOKUP($B68,'Partie 3'!$B$27:$D$218,3,0),"")</f>
        <v/>
      </c>
      <c r="J68" s="54" t="str">
        <f>IFERROR(VLOOKUP($B68,'Partie 4'!$B$27:$D$218,2,0),"")</f>
        <v/>
      </c>
      <c r="K68" s="94" t="str">
        <f>IFERROR(VLOOKUP($B68,'Partie 4'!$B$27:$D$218,3,0),"")</f>
        <v/>
      </c>
      <c r="L68" s="41" t="str">
        <f t="shared" si="12"/>
        <v>B2</v>
      </c>
      <c r="M68" s="51">
        <f t="shared" si="13"/>
        <v>0</v>
      </c>
      <c r="N68" s="51">
        <f t="shared" si="14"/>
        <v>0</v>
      </c>
      <c r="O68" s="51">
        <f t="shared" si="15"/>
        <v>0</v>
      </c>
      <c r="Q68" s="51">
        <f>IFERROR(INDEX(Liste!$G$7:$G$198,MATCH(B68,Liste!$I$7:$I$198,0)),"")</f>
        <v>0</v>
      </c>
      <c r="R68" s="51" t="str">
        <f t="shared" ref="R68:R131" si="17">B68</f>
        <v>B2</v>
      </c>
      <c r="S68" s="50">
        <f t="shared" ref="S68:S131" si="18">M68</f>
        <v>0</v>
      </c>
      <c r="T68" s="50">
        <f t="shared" ref="T68:T131" si="19">N68</f>
        <v>0</v>
      </c>
      <c r="U68" s="50">
        <f t="shared" ref="U68:U131" si="20">O68</f>
        <v>0</v>
      </c>
    </row>
    <row r="69" spans="1:21" ht="16.2" thickTop="1" thickBot="1">
      <c r="A69" s="40">
        <f t="shared" si="16"/>
        <v>67</v>
      </c>
      <c r="B69" s="41" t="str">
        <f>IFERROR(INDEX(Liste!$I$7:$I$198,MATCH(Recap!A69,Liste!$L$7:$L$198,0)),"")</f>
        <v>B3</v>
      </c>
      <c r="C69" s="42"/>
      <c r="D69" s="54">
        <f>IFERROR(VLOOKUP($B69,'Partie 1'!$B$27:$D$218,2,0),"")</f>
        <v>0</v>
      </c>
      <c r="E69" s="92">
        <f>IFERROR(VLOOKUP($B69,'Partie 1'!$B$27:$D$218,3,0),"")</f>
        <v>0</v>
      </c>
      <c r="F69" s="54" t="str">
        <f>IFERROR(VLOOKUP($B69,'Partie 2'!$B$27:$D$218,2,0),"")</f>
        <v/>
      </c>
      <c r="G69" s="93" t="str">
        <f>IFERROR(VLOOKUP($B69,'Partie 2'!$B$27:$D$218,3,0),"")</f>
        <v/>
      </c>
      <c r="H69" s="54" t="str">
        <f>IFERROR(VLOOKUP($B69,'Partie 3'!$B$27:$D$218,2,0),"")</f>
        <v/>
      </c>
      <c r="I69" s="150" t="str">
        <f>IFERROR(VLOOKUP($B69,'Partie 3'!$B$27:$D$218,3,0),"")</f>
        <v/>
      </c>
      <c r="J69" s="54" t="str">
        <f>IFERROR(VLOOKUP($B69,'Partie 4'!$B$27:$D$218,2,0),"")</f>
        <v/>
      </c>
      <c r="K69" s="94" t="str">
        <f>IFERROR(VLOOKUP($B69,'Partie 4'!$B$27:$D$218,3,0),"")</f>
        <v/>
      </c>
      <c r="L69" s="41" t="str">
        <f t="shared" si="12"/>
        <v>B3</v>
      </c>
      <c r="M69" s="51">
        <f t="shared" si="13"/>
        <v>0</v>
      </c>
      <c r="N69" s="51">
        <f t="shared" si="14"/>
        <v>0</v>
      </c>
      <c r="O69" s="51">
        <f t="shared" si="15"/>
        <v>0</v>
      </c>
      <c r="Q69" s="51">
        <f>IFERROR(INDEX(Liste!$G$7:$G$198,MATCH(B69,Liste!$I$7:$I$198,0)),"")</f>
        <v>0</v>
      </c>
      <c r="R69" s="51" t="str">
        <f t="shared" si="17"/>
        <v>B3</v>
      </c>
      <c r="S69" s="50">
        <f t="shared" si="18"/>
        <v>0</v>
      </c>
      <c r="T69" s="50">
        <f t="shared" si="19"/>
        <v>0</v>
      </c>
      <c r="U69" s="50">
        <f t="shared" si="20"/>
        <v>0</v>
      </c>
    </row>
    <row r="70" spans="1:21" ht="16.2" thickTop="1" thickBot="1">
      <c r="A70" s="40">
        <f t="shared" si="16"/>
        <v>68</v>
      </c>
      <c r="B70" s="41" t="str">
        <f>IFERROR(INDEX(Liste!$I$7:$I$198,MATCH(Recap!A70,Liste!$L$7:$L$198,0)),"")</f>
        <v>B4</v>
      </c>
      <c r="C70" s="42"/>
      <c r="D70" s="54">
        <f>IFERROR(VLOOKUP($B70,'Partie 1'!$B$27:$D$218,2,0),"")</f>
        <v>0</v>
      </c>
      <c r="E70" s="92">
        <f>IFERROR(VLOOKUP($B70,'Partie 1'!$B$27:$D$218,3,0),"")</f>
        <v>0</v>
      </c>
      <c r="F70" s="54" t="str">
        <f>IFERROR(VLOOKUP($B70,'Partie 2'!$B$27:$D$218,2,0),"")</f>
        <v/>
      </c>
      <c r="G70" s="93" t="str">
        <f>IFERROR(VLOOKUP($B70,'Partie 2'!$B$27:$D$218,3,0),"")</f>
        <v/>
      </c>
      <c r="H70" s="54" t="str">
        <f>IFERROR(VLOOKUP($B70,'Partie 3'!$B$27:$D$218,2,0),"")</f>
        <v/>
      </c>
      <c r="I70" s="150" t="str">
        <f>IFERROR(VLOOKUP($B70,'Partie 3'!$B$27:$D$218,3,0),"")</f>
        <v/>
      </c>
      <c r="J70" s="54" t="str">
        <f>IFERROR(VLOOKUP($B70,'Partie 4'!$B$27:$D$218,2,0),"")</f>
        <v/>
      </c>
      <c r="K70" s="94" t="str">
        <f>IFERROR(VLOOKUP($B70,'Partie 4'!$B$27:$D$218,3,0),"")</f>
        <v/>
      </c>
      <c r="L70" s="41" t="str">
        <f t="shared" si="12"/>
        <v>B4</v>
      </c>
      <c r="M70" s="51">
        <f t="shared" si="13"/>
        <v>0</v>
      </c>
      <c r="N70" s="51">
        <f t="shared" si="14"/>
        <v>0</v>
      </c>
      <c r="O70" s="51">
        <f t="shared" si="15"/>
        <v>0</v>
      </c>
      <c r="Q70" s="51">
        <f>IFERROR(INDEX(Liste!$G$7:$G$198,MATCH(B70,Liste!$I$7:$I$198,0)),"")</f>
        <v>0</v>
      </c>
      <c r="R70" s="51" t="str">
        <f t="shared" si="17"/>
        <v>B4</v>
      </c>
      <c r="S70" s="50">
        <f t="shared" si="18"/>
        <v>0</v>
      </c>
      <c r="T70" s="50">
        <f t="shared" si="19"/>
        <v>0</v>
      </c>
      <c r="U70" s="50">
        <f t="shared" si="20"/>
        <v>0</v>
      </c>
    </row>
    <row r="71" spans="1:21" ht="16.2" thickTop="1" thickBot="1">
      <c r="A71" s="40">
        <f t="shared" si="16"/>
        <v>69</v>
      </c>
      <c r="B71" s="41" t="str">
        <f>IFERROR(INDEX(Liste!$I$7:$I$198,MATCH(Recap!A71,Liste!$L$7:$L$198,0)),"")</f>
        <v>B5</v>
      </c>
      <c r="C71" s="42"/>
      <c r="D71" s="54">
        <f>IFERROR(VLOOKUP($B71,'Partie 1'!$B$27:$D$218,2,0),"")</f>
        <v>0</v>
      </c>
      <c r="E71" s="92">
        <f>IFERROR(VLOOKUP($B71,'Partie 1'!$B$27:$D$218,3,0),"")</f>
        <v>0</v>
      </c>
      <c r="F71" s="54" t="str">
        <f>IFERROR(VLOOKUP($B71,'Partie 2'!$B$27:$D$218,2,0),"")</f>
        <v/>
      </c>
      <c r="G71" s="93" t="str">
        <f>IFERROR(VLOOKUP($B71,'Partie 2'!$B$27:$D$218,3,0),"")</f>
        <v/>
      </c>
      <c r="H71" s="54" t="str">
        <f>IFERROR(VLOOKUP($B71,'Partie 3'!$B$27:$D$218,2,0),"")</f>
        <v/>
      </c>
      <c r="I71" s="150" t="str">
        <f>IFERROR(VLOOKUP($B71,'Partie 3'!$B$27:$D$218,3,0),"")</f>
        <v/>
      </c>
      <c r="J71" s="54" t="str">
        <f>IFERROR(VLOOKUP($B71,'Partie 4'!$B$27:$D$218,2,0),"")</f>
        <v/>
      </c>
      <c r="K71" s="94" t="str">
        <f>IFERROR(VLOOKUP($B71,'Partie 4'!$B$27:$D$218,3,0),"")</f>
        <v/>
      </c>
      <c r="L71" s="41" t="str">
        <f t="shared" si="12"/>
        <v>B5</v>
      </c>
      <c r="M71" s="51">
        <f t="shared" si="13"/>
        <v>0</v>
      </c>
      <c r="N71" s="51">
        <f t="shared" si="14"/>
        <v>0</v>
      </c>
      <c r="O71" s="51">
        <f t="shared" si="15"/>
        <v>0</v>
      </c>
      <c r="Q71" s="51">
        <f>IFERROR(INDEX(Liste!$G$7:$G$198,MATCH(B71,Liste!$I$7:$I$198,0)),"")</f>
        <v>0</v>
      </c>
      <c r="R71" s="51" t="str">
        <f t="shared" si="17"/>
        <v>B5</v>
      </c>
      <c r="S71" s="50">
        <f t="shared" si="18"/>
        <v>0</v>
      </c>
      <c r="T71" s="50">
        <f t="shared" si="19"/>
        <v>0</v>
      </c>
      <c r="U71" s="50">
        <f t="shared" si="20"/>
        <v>0</v>
      </c>
    </row>
    <row r="72" spans="1:21" ht="16.2" thickTop="1" thickBot="1">
      <c r="A72" s="40">
        <f t="shared" si="16"/>
        <v>70</v>
      </c>
      <c r="B72" s="41" t="str">
        <f>IFERROR(INDEX(Liste!$I$7:$I$198,MATCH(Recap!A72,Liste!$L$7:$L$198,0)),"")</f>
        <v>B6</v>
      </c>
      <c r="C72" s="42"/>
      <c r="D72" s="54">
        <f>IFERROR(VLOOKUP($B72,'Partie 1'!$B$27:$D$218,2,0),"")</f>
        <v>0</v>
      </c>
      <c r="E72" s="92">
        <f>IFERROR(VLOOKUP($B72,'Partie 1'!$B$27:$D$218,3,0),"")</f>
        <v>0</v>
      </c>
      <c r="F72" s="54" t="str">
        <f>IFERROR(VLOOKUP($B72,'Partie 2'!$B$27:$D$218,2,0),"")</f>
        <v/>
      </c>
      <c r="G72" s="93" t="str">
        <f>IFERROR(VLOOKUP($B72,'Partie 2'!$B$27:$D$218,3,0),"")</f>
        <v/>
      </c>
      <c r="H72" s="54" t="str">
        <f>IFERROR(VLOOKUP($B72,'Partie 3'!$B$27:$D$218,2,0),"")</f>
        <v/>
      </c>
      <c r="I72" s="150" t="str">
        <f>IFERROR(VLOOKUP($B72,'Partie 3'!$B$27:$D$218,3,0),"")</f>
        <v/>
      </c>
      <c r="J72" s="54" t="str">
        <f>IFERROR(VLOOKUP($B72,'Partie 4'!$B$27:$D$218,2,0),"")</f>
        <v/>
      </c>
      <c r="K72" s="94" t="str">
        <f>IFERROR(VLOOKUP($B72,'Partie 4'!$B$27:$D$218,3,0),"")</f>
        <v/>
      </c>
      <c r="L72" s="41" t="str">
        <f t="shared" si="12"/>
        <v>B6</v>
      </c>
      <c r="M72" s="51">
        <f t="shared" si="13"/>
        <v>0</v>
      </c>
      <c r="N72" s="51">
        <f t="shared" si="14"/>
        <v>0</v>
      </c>
      <c r="O72" s="51">
        <f t="shared" si="15"/>
        <v>0</v>
      </c>
      <c r="Q72" s="51">
        <f>IFERROR(INDEX(Liste!$G$7:$G$198,MATCH(B72,Liste!$I$7:$I$198,0)),"")</f>
        <v>0</v>
      </c>
      <c r="R72" s="51" t="str">
        <f t="shared" si="17"/>
        <v>B6</v>
      </c>
      <c r="S72" s="50">
        <f t="shared" si="18"/>
        <v>0</v>
      </c>
      <c r="T72" s="50">
        <f t="shared" si="19"/>
        <v>0</v>
      </c>
      <c r="U72" s="50">
        <f t="shared" si="20"/>
        <v>0</v>
      </c>
    </row>
    <row r="73" spans="1:21" ht="16.2" thickTop="1" thickBot="1">
      <c r="A73" s="40">
        <f t="shared" si="16"/>
        <v>71</v>
      </c>
      <c r="B73" s="41" t="str">
        <f>IFERROR(INDEX(Liste!$I$7:$I$198,MATCH(Recap!A73,Liste!$L$7:$L$198,0)),"")</f>
        <v>B7</v>
      </c>
      <c r="C73" s="42"/>
      <c r="D73" s="54">
        <f>IFERROR(VLOOKUP($B73,'Partie 1'!$B$27:$D$218,2,0),"")</f>
        <v>0</v>
      </c>
      <c r="E73" s="92">
        <f>IFERROR(VLOOKUP($B73,'Partie 1'!$B$27:$D$218,3,0),"")</f>
        <v>0</v>
      </c>
      <c r="F73" s="54" t="str">
        <f>IFERROR(VLOOKUP($B73,'Partie 2'!$B$27:$D$218,2,0),"")</f>
        <v/>
      </c>
      <c r="G73" s="93" t="str">
        <f>IFERROR(VLOOKUP($B73,'Partie 2'!$B$27:$D$218,3,0),"")</f>
        <v/>
      </c>
      <c r="H73" s="54" t="str">
        <f>IFERROR(VLOOKUP($B73,'Partie 3'!$B$27:$D$218,2,0),"")</f>
        <v/>
      </c>
      <c r="I73" s="150" t="str">
        <f>IFERROR(VLOOKUP($B73,'Partie 3'!$B$27:$D$218,3,0),"")</f>
        <v/>
      </c>
      <c r="J73" s="54" t="str">
        <f>IFERROR(VLOOKUP($B73,'Partie 4'!$B$27:$D$218,2,0),"")</f>
        <v/>
      </c>
      <c r="K73" s="94" t="str">
        <f>IFERROR(VLOOKUP($B73,'Partie 4'!$B$27:$D$218,3,0),"")</f>
        <v/>
      </c>
      <c r="L73" s="41" t="str">
        <f t="shared" si="12"/>
        <v>B7</v>
      </c>
      <c r="M73" s="51">
        <f t="shared" si="13"/>
        <v>0</v>
      </c>
      <c r="N73" s="51">
        <f t="shared" si="14"/>
        <v>0</v>
      </c>
      <c r="O73" s="51">
        <f t="shared" si="15"/>
        <v>0</v>
      </c>
      <c r="Q73" s="51">
        <f>IFERROR(INDEX(Liste!$G$7:$G$198,MATCH(B73,Liste!$I$7:$I$198,0)),"")</f>
        <v>0</v>
      </c>
      <c r="R73" s="51" t="str">
        <f t="shared" si="17"/>
        <v>B7</v>
      </c>
      <c r="S73" s="50">
        <f t="shared" si="18"/>
        <v>0</v>
      </c>
      <c r="T73" s="50">
        <f t="shared" si="19"/>
        <v>0</v>
      </c>
      <c r="U73" s="50">
        <f t="shared" si="20"/>
        <v>0</v>
      </c>
    </row>
    <row r="74" spans="1:21" ht="16.2" thickTop="1" thickBot="1">
      <c r="A74" s="40">
        <f t="shared" si="16"/>
        <v>72</v>
      </c>
      <c r="B74" s="41" t="str">
        <f>IFERROR(INDEX(Liste!$I$7:$I$198,MATCH(Recap!A74,Liste!$L$7:$L$198,0)),"")</f>
        <v>B8</v>
      </c>
      <c r="C74" s="42"/>
      <c r="D74" s="54">
        <f>IFERROR(VLOOKUP($B74,'Partie 1'!$B$27:$D$218,2,0),"")</f>
        <v>0</v>
      </c>
      <c r="E74" s="92">
        <f>IFERROR(VLOOKUP($B74,'Partie 1'!$B$27:$D$218,3,0),"")</f>
        <v>0</v>
      </c>
      <c r="F74" s="54" t="str">
        <f>IFERROR(VLOOKUP($B74,'Partie 2'!$B$27:$D$218,2,0),"")</f>
        <v/>
      </c>
      <c r="G74" s="93" t="str">
        <f>IFERROR(VLOOKUP($B74,'Partie 2'!$B$27:$D$218,3,0),"")</f>
        <v/>
      </c>
      <c r="H74" s="54" t="str">
        <f>IFERROR(VLOOKUP($B74,'Partie 3'!$B$27:$D$218,2,0),"")</f>
        <v/>
      </c>
      <c r="I74" s="150" t="str">
        <f>IFERROR(VLOOKUP($B74,'Partie 3'!$B$27:$D$218,3,0),"")</f>
        <v/>
      </c>
      <c r="J74" s="54" t="str">
        <f>IFERROR(VLOOKUP($B74,'Partie 4'!$B$27:$D$218,2,0),"")</f>
        <v/>
      </c>
      <c r="K74" s="94" t="str">
        <f>IFERROR(VLOOKUP($B74,'Partie 4'!$B$27:$D$218,3,0),"")</f>
        <v/>
      </c>
      <c r="L74" s="41" t="str">
        <f t="shared" si="12"/>
        <v>B8</v>
      </c>
      <c r="M74" s="51">
        <f t="shared" si="13"/>
        <v>0</v>
      </c>
      <c r="N74" s="51">
        <f t="shared" si="14"/>
        <v>0</v>
      </c>
      <c r="O74" s="51">
        <f t="shared" si="15"/>
        <v>0</v>
      </c>
      <c r="Q74" s="51">
        <f>IFERROR(INDEX(Liste!$G$7:$G$198,MATCH(B74,Liste!$I$7:$I$198,0)),"")</f>
        <v>0</v>
      </c>
      <c r="R74" s="51" t="str">
        <f t="shared" si="17"/>
        <v>B8</v>
      </c>
      <c r="S74" s="50">
        <f t="shared" si="18"/>
        <v>0</v>
      </c>
      <c r="T74" s="50">
        <f t="shared" si="19"/>
        <v>0</v>
      </c>
      <c r="U74" s="50">
        <f t="shared" si="20"/>
        <v>0</v>
      </c>
    </row>
    <row r="75" spans="1:21" ht="16.2" thickTop="1" thickBot="1">
      <c r="A75" s="40">
        <f t="shared" si="16"/>
        <v>73</v>
      </c>
      <c r="B75" s="41" t="str">
        <f>IFERROR(INDEX(Liste!$I$7:$I$198,MATCH(Recap!A75,Liste!$L$7:$L$198,0)),"")</f>
        <v>B9</v>
      </c>
      <c r="C75" s="42"/>
      <c r="D75" s="54">
        <f>IFERROR(VLOOKUP($B75,'Partie 1'!$B$27:$D$218,2,0),"")</f>
        <v>0</v>
      </c>
      <c r="E75" s="92">
        <f>IFERROR(VLOOKUP($B75,'Partie 1'!$B$27:$D$218,3,0),"")</f>
        <v>0</v>
      </c>
      <c r="F75" s="54" t="str">
        <f>IFERROR(VLOOKUP($B75,'Partie 2'!$B$27:$D$218,2,0),"")</f>
        <v/>
      </c>
      <c r="G75" s="93" t="str">
        <f>IFERROR(VLOOKUP($B75,'Partie 2'!$B$27:$D$218,3,0),"")</f>
        <v/>
      </c>
      <c r="H75" s="54" t="str">
        <f>IFERROR(VLOOKUP($B75,'Partie 3'!$B$27:$D$218,2,0),"")</f>
        <v/>
      </c>
      <c r="I75" s="150" t="str">
        <f>IFERROR(VLOOKUP($B75,'Partie 3'!$B$27:$D$218,3,0),"")</f>
        <v/>
      </c>
      <c r="J75" s="54" t="str">
        <f>IFERROR(VLOOKUP($B75,'Partie 4'!$B$27:$D$218,2,0),"")</f>
        <v/>
      </c>
      <c r="K75" s="94" t="str">
        <f>IFERROR(VLOOKUP($B75,'Partie 4'!$B$27:$D$218,3,0),"")</f>
        <v/>
      </c>
      <c r="L75" s="41" t="str">
        <f t="shared" si="12"/>
        <v>B9</v>
      </c>
      <c r="M75" s="51">
        <f t="shared" si="13"/>
        <v>0</v>
      </c>
      <c r="N75" s="51">
        <f t="shared" si="14"/>
        <v>0</v>
      </c>
      <c r="O75" s="51">
        <f t="shared" si="15"/>
        <v>0</v>
      </c>
      <c r="Q75" s="51">
        <f>IFERROR(INDEX(Liste!$G$7:$G$198,MATCH(B75,Liste!$I$7:$I$198,0)),"")</f>
        <v>0</v>
      </c>
      <c r="R75" s="51" t="str">
        <f t="shared" si="17"/>
        <v>B9</v>
      </c>
      <c r="S75" s="50">
        <f t="shared" si="18"/>
        <v>0</v>
      </c>
      <c r="T75" s="50">
        <f t="shared" si="19"/>
        <v>0</v>
      </c>
      <c r="U75" s="50">
        <f t="shared" si="20"/>
        <v>0</v>
      </c>
    </row>
    <row r="76" spans="1:21" ht="16.2" thickTop="1" thickBot="1">
      <c r="A76" s="40">
        <f t="shared" si="16"/>
        <v>74</v>
      </c>
      <c r="B76" s="41" t="str">
        <f>IFERROR(INDEX(Liste!$I$7:$I$198,MATCH(Recap!A76,Liste!$L$7:$L$198,0)),"")</f>
        <v>B10</v>
      </c>
      <c r="C76" s="42"/>
      <c r="D76" s="54">
        <f>IFERROR(VLOOKUP($B76,'Partie 1'!$B$27:$D$218,2,0),"")</f>
        <v>0</v>
      </c>
      <c r="E76" s="92">
        <f>IFERROR(VLOOKUP($B76,'Partie 1'!$B$27:$D$218,3,0),"")</f>
        <v>0</v>
      </c>
      <c r="F76" s="54" t="str">
        <f>IFERROR(VLOOKUP($B76,'Partie 2'!$B$27:$D$218,2,0),"")</f>
        <v/>
      </c>
      <c r="G76" s="93" t="str">
        <f>IFERROR(VLOOKUP($B76,'Partie 2'!$B$27:$D$218,3,0),"")</f>
        <v/>
      </c>
      <c r="H76" s="54" t="str">
        <f>IFERROR(VLOOKUP($B76,'Partie 3'!$B$27:$D$218,2,0),"")</f>
        <v/>
      </c>
      <c r="I76" s="150" t="str">
        <f>IFERROR(VLOOKUP($B76,'Partie 3'!$B$27:$D$218,3,0),"")</f>
        <v/>
      </c>
      <c r="J76" s="54" t="str">
        <f>IFERROR(VLOOKUP($B76,'Partie 4'!$B$27:$D$218,2,0),"")</f>
        <v/>
      </c>
      <c r="K76" s="94" t="str">
        <f>IFERROR(VLOOKUP($B76,'Partie 4'!$B$27:$D$218,3,0),"")</f>
        <v/>
      </c>
      <c r="L76" s="41" t="str">
        <f t="shared" si="12"/>
        <v>B10</v>
      </c>
      <c r="M76" s="51">
        <f t="shared" si="13"/>
        <v>0</v>
      </c>
      <c r="N76" s="51">
        <f t="shared" si="14"/>
        <v>0</v>
      </c>
      <c r="O76" s="51">
        <f t="shared" si="15"/>
        <v>0</v>
      </c>
      <c r="Q76" s="51">
        <f>IFERROR(INDEX(Liste!$G$7:$G$198,MATCH(B76,Liste!$I$7:$I$198,0)),"")</f>
        <v>0</v>
      </c>
      <c r="R76" s="51" t="str">
        <f t="shared" si="17"/>
        <v>B10</v>
      </c>
      <c r="S76" s="50">
        <f t="shared" si="18"/>
        <v>0</v>
      </c>
      <c r="T76" s="50">
        <f t="shared" si="19"/>
        <v>0</v>
      </c>
      <c r="U76" s="50">
        <f t="shared" si="20"/>
        <v>0</v>
      </c>
    </row>
    <row r="77" spans="1:21" ht="16.2" thickTop="1" thickBot="1">
      <c r="A77" s="40">
        <f t="shared" si="16"/>
        <v>75</v>
      </c>
      <c r="B77" s="41" t="str">
        <f>IFERROR(INDEX(Liste!$I$7:$I$198,MATCH(Recap!A77,Liste!$L$7:$L$198,0)),"")</f>
        <v>B11</v>
      </c>
      <c r="C77" s="42"/>
      <c r="D77" s="54">
        <f>IFERROR(VLOOKUP($B77,'Partie 1'!$B$27:$D$218,2,0),"")</f>
        <v>0</v>
      </c>
      <c r="E77" s="92">
        <f>IFERROR(VLOOKUP($B77,'Partie 1'!$B$27:$D$218,3,0),"")</f>
        <v>0</v>
      </c>
      <c r="F77" s="54" t="str">
        <f>IFERROR(VLOOKUP($B77,'Partie 2'!$B$27:$D$218,2,0),"")</f>
        <v/>
      </c>
      <c r="G77" s="93" t="str">
        <f>IFERROR(VLOOKUP($B77,'Partie 2'!$B$27:$D$218,3,0),"")</f>
        <v/>
      </c>
      <c r="H77" s="54" t="str">
        <f>IFERROR(VLOOKUP($B77,'Partie 3'!$B$27:$D$218,2,0),"")</f>
        <v/>
      </c>
      <c r="I77" s="150" t="str">
        <f>IFERROR(VLOOKUP($B77,'Partie 3'!$B$27:$D$218,3,0),"")</f>
        <v/>
      </c>
      <c r="J77" s="54" t="str">
        <f>IFERROR(VLOOKUP($B77,'Partie 4'!$B$27:$D$218,2,0),"")</f>
        <v/>
      </c>
      <c r="K77" s="94" t="str">
        <f>IFERROR(VLOOKUP($B77,'Partie 4'!$B$27:$D$218,3,0),"")</f>
        <v/>
      </c>
      <c r="L77" s="41" t="str">
        <f t="shared" si="12"/>
        <v>B11</v>
      </c>
      <c r="M77" s="51">
        <f t="shared" si="13"/>
        <v>0</v>
      </c>
      <c r="N77" s="51">
        <f t="shared" si="14"/>
        <v>0</v>
      </c>
      <c r="O77" s="51">
        <f t="shared" si="15"/>
        <v>0</v>
      </c>
      <c r="Q77" s="51">
        <f>IFERROR(INDEX(Liste!$G$7:$G$198,MATCH(B77,Liste!$I$7:$I$198,0)),"")</f>
        <v>0</v>
      </c>
      <c r="R77" s="51" t="str">
        <f t="shared" si="17"/>
        <v>B11</v>
      </c>
      <c r="S77" s="50">
        <f t="shared" si="18"/>
        <v>0</v>
      </c>
      <c r="T77" s="50">
        <f t="shared" si="19"/>
        <v>0</v>
      </c>
      <c r="U77" s="50">
        <f t="shared" si="20"/>
        <v>0</v>
      </c>
    </row>
    <row r="78" spans="1:21" ht="16.2" thickTop="1" thickBot="1">
      <c r="A78" s="40">
        <f t="shared" si="16"/>
        <v>76</v>
      </c>
      <c r="B78" s="41" t="str">
        <f>IFERROR(INDEX(Liste!$I$7:$I$198,MATCH(Recap!A78,Liste!$L$7:$L$198,0)),"")</f>
        <v>B12</v>
      </c>
      <c r="C78" s="42"/>
      <c r="D78" s="54">
        <f>IFERROR(VLOOKUP($B78,'Partie 1'!$B$27:$D$218,2,0),"")</f>
        <v>0</v>
      </c>
      <c r="E78" s="92">
        <f>IFERROR(VLOOKUP($B78,'Partie 1'!$B$27:$D$218,3,0),"")</f>
        <v>0</v>
      </c>
      <c r="F78" s="54" t="str">
        <f>IFERROR(VLOOKUP($B78,'Partie 2'!$B$27:$D$218,2,0),"")</f>
        <v/>
      </c>
      <c r="G78" s="93" t="str">
        <f>IFERROR(VLOOKUP($B78,'Partie 2'!$B$27:$D$218,3,0),"")</f>
        <v/>
      </c>
      <c r="H78" s="54" t="str">
        <f>IFERROR(VLOOKUP($B78,'Partie 3'!$B$27:$D$218,2,0),"")</f>
        <v/>
      </c>
      <c r="I78" s="150" t="str">
        <f>IFERROR(VLOOKUP($B78,'Partie 3'!$B$27:$D$218,3,0),"")</f>
        <v/>
      </c>
      <c r="J78" s="54" t="str">
        <f>IFERROR(VLOOKUP($B78,'Partie 4'!$B$27:$D$218,2,0),"")</f>
        <v/>
      </c>
      <c r="K78" s="94" t="str">
        <f>IFERROR(VLOOKUP($B78,'Partie 4'!$B$27:$D$218,3,0),"")</f>
        <v/>
      </c>
      <c r="L78" s="41" t="str">
        <f t="shared" si="12"/>
        <v>B12</v>
      </c>
      <c r="M78" s="51">
        <f t="shared" si="13"/>
        <v>0</v>
      </c>
      <c r="N78" s="51">
        <f t="shared" si="14"/>
        <v>0</v>
      </c>
      <c r="O78" s="51">
        <f t="shared" si="15"/>
        <v>0</v>
      </c>
      <c r="Q78" s="51">
        <f>IFERROR(INDEX(Liste!$G$7:$G$198,MATCH(B78,Liste!$I$7:$I$198,0)),"")</f>
        <v>0</v>
      </c>
      <c r="R78" s="51" t="str">
        <f t="shared" si="17"/>
        <v>B12</v>
      </c>
      <c r="S78" s="50">
        <f t="shared" si="18"/>
        <v>0</v>
      </c>
      <c r="T78" s="50">
        <f t="shared" si="19"/>
        <v>0</v>
      </c>
      <c r="U78" s="50">
        <f t="shared" si="20"/>
        <v>0</v>
      </c>
    </row>
    <row r="79" spans="1:21" ht="16.2" thickTop="1" thickBot="1">
      <c r="A79" s="40">
        <f t="shared" si="16"/>
        <v>77</v>
      </c>
      <c r="B79" s="41" t="str">
        <f>IFERROR(INDEX(Liste!$I$7:$I$198,MATCH(Recap!A79,Liste!$L$7:$L$198,0)),"")</f>
        <v>B13</v>
      </c>
      <c r="C79" s="42"/>
      <c r="D79" s="54">
        <f>IFERROR(VLOOKUP($B79,'Partie 1'!$B$27:$D$218,2,0),"")</f>
        <v>0</v>
      </c>
      <c r="E79" s="92">
        <f>IFERROR(VLOOKUP($B79,'Partie 1'!$B$27:$D$218,3,0),"")</f>
        <v>0</v>
      </c>
      <c r="F79" s="54" t="str">
        <f>IFERROR(VLOOKUP($B79,'Partie 2'!$B$27:$D$218,2,0),"")</f>
        <v/>
      </c>
      <c r="G79" s="93" t="str">
        <f>IFERROR(VLOOKUP($B79,'Partie 2'!$B$27:$D$218,3,0),"")</f>
        <v/>
      </c>
      <c r="H79" s="54" t="str">
        <f>IFERROR(VLOOKUP($B79,'Partie 3'!$B$27:$D$218,2,0),"")</f>
        <v/>
      </c>
      <c r="I79" s="150" t="str">
        <f>IFERROR(VLOOKUP($B79,'Partie 3'!$B$27:$D$218,3,0),"")</f>
        <v/>
      </c>
      <c r="J79" s="54" t="str">
        <f>IFERROR(VLOOKUP($B79,'Partie 4'!$B$27:$D$218,2,0),"")</f>
        <v/>
      </c>
      <c r="K79" s="94" t="str">
        <f>IFERROR(VLOOKUP($B79,'Partie 4'!$B$27:$D$218,3,0),"")</f>
        <v/>
      </c>
      <c r="L79" s="41" t="str">
        <f t="shared" si="12"/>
        <v>B13</v>
      </c>
      <c r="M79" s="51">
        <f t="shared" si="13"/>
        <v>0</v>
      </c>
      <c r="N79" s="51">
        <f t="shared" si="14"/>
        <v>0</v>
      </c>
      <c r="O79" s="51">
        <f t="shared" si="15"/>
        <v>0</v>
      </c>
      <c r="Q79" s="51">
        <f>IFERROR(INDEX(Liste!$G$7:$G$198,MATCH(B79,Liste!$I$7:$I$198,0)),"")</f>
        <v>0</v>
      </c>
      <c r="R79" s="51" t="str">
        <f t="shared" si="17"/>
        <v>B13</v>
      </c>
      <c r="S79" s="50">
        <f t="shared" si="18"/>
        <v>0</v>
      </c>
      <c r="T79" s="50">
        <f t="shared" si="19"/>
        <v>0</v>
      </c>
      <c r="U79" s="50">
        <f t="shared" si="20"/>
        <v>0</v>
      </c>
    </row>
    <row r="80" spans="1:21" ht="16.2" thickTop="1" thickBot="1">
      <c r="A80" s="40">
        <f t="shared" si="16"/>
        <v>78</v>
      </c>
      <c r="B80" s="41" t="str">
        <f>IFERROR(INDEX(Liste!$I$7:$I$198,MATCH(Recap!A80,Liste!$L$7:$L$198,0)),"")</f>
        <v>B14</v>
      </c>
      <c r="C80" s="42"/>
      <c r="D80" s="54">
        <f>IFERROR(VLOOKUP($B80,'Partie 1'!$B$27:$D$218,2,0),"")</f>
        <v>0</v>
      </c>
      <c r="E80" s="92">
        <f>IFERROR(VLOOKUP($B80,'Partie 1'!$B$27:$D$218,3,0),"")</f>
        <v>0</v>
      </c>
      <c r="F80" s="54" t="str">
        <f>IFERROR(VLOOKUP($B80,'Partie 2'!$B$27:$D$218,2,0),"")</f>
        <v/>
      </c>
      <c r="G80" s="93" t="str">
        <f>IFERROR(VLOOKUP($B80,'Partie 2'!$B$27:$D$218,3,0),"")</f>
        <v/>
      </c>
      <c r="H80" s="54" t="str">
        <f>IFERROR(VLOOKUP($B80,'Partie 3'!$B$27:$D$218,2,0),"")</f>
        <v/>
      </c>
      <c r="I80" s="150" t="str">
        <f>IFERROR(VLOOKUP($B80,'Partie 3'!$B$27:$D$218,3,0),"")</f>
        <v/>
      </c>
      <c r="J80" s="54" t="str">
        <f>IFERROR(VLOOKUP($B80,'Partie 4'!$B$27:$D$218,2,0),"")</f>
        <v/>
      </c>
      <c r="K80" s="94" t="str">
        <f>IFERROR(VLOOKUP($B80,'Partie 4'!$B$27:$D$218,3,0),"")</f>
        <v/>
      </c>
      <c r="L80" s="41" t="str">
        <f t="shared" si="12"/>
        <v>B14</v>
      </c>
      <c r="M80" s="51">
        <f t="shared" si="13"/>
        <v>0</v>
      </c>
      <c r="N80" s="51">
        <f t="shared" si="14"/>
        <v>0</v>
      </c>
      <c r="O80" s="51">
        <f t="shared" si="15"/>
        <v>0</v>
      </c>
      <c r="Q80" s="51">
        <f>IFERROR(INDEX(Liste!$G$7:$G$198,MATCH(B80,Liste!$I$7:$I$198,0)),"")</f>
        <v>0</v>
      </c>
      <c r="R80" s="51" t="str">
        <f t="shared" si="17"/>
        <v>B14</v>
      </c>
      <c r="S80" s="50">
        <f t="shared" si="18"/>
        <v>0</v>
      </c>
      <c r="T80" s="50">
        <f t="shared" si="19"/>
        <v>0</v>
      </c>
      <c r="U80" s="50">
        <f t="shared" si="20"/>
        <v>0</v>
      </c>
    </row>
    <row r="81" spans="1:23" ht="16.2" thickTop="1" thickBot="1">
      <c r="A81" s="40">
        <f t="shared" si="16"/>
        <v>79</v>
      </c>
      <c r="B81" s="41" t="str">
        <f>IFERROR(INDEX(Liste!$I$7:$I$198,MATCH(Recap!A81,Liste!$L$7:$L$198,0)),"")</f>
        <v>B15</v>
      </c>
      <c r="C81" s="42"/>
      <c r="D81" s="54">
        <f>IFERROR(VLOOKUP($B81,'Partie 1'!$B$27:$D$218,2,0),"")</f>
        <v>0</v>
      </c>
      <c r="E81" s="92">
        <f>IFERROR(VLOOKUP($B81,'Partie 1'!$B$27:$D$218,3,0),"")</f>
        <v>0</v>
      </c>
      <c r="F81" s="54" t="str">
        <f>IFERROR(VLOOKUP($B81,'Partie 2'!$B$27:$D$218,2,0),"")</f>
        <v/>
      </c>
      <c r="G81" s="93" t="str">
        <f>IFERROR(VLOOKUP($B81,'Partie 2'!$B$27:$D$218,3,0),"")</f>
        <v/>
      </c>
      <c r="H81" s="54" t="str">
        <f>IFERROR(VLOOKUP($B81,'Partie 3'!$B$27:$D$218,2,0),"")</f>
        <v/>
      </c>
      <c r="I81" s="150" t="str">
        <f>IFERROR(VLOOKUP($B81,'Partie 3'!$B$27:$D$218,3,0),"")</f>
        <v/>
      </c>
      <c r="J81" s="54" t="str">
        <f>IFERROR(VLOOKUP($B81,'Partie 4'!$B$27:$D$218,2,0),"")</f>
        <v/>
      </c>
      <c r="K81" s="94" t="str">
        <f>IFERROR(VLOOKUP($B81,'Partie 4'!$B$27:$D$218,3,0),"")</f>
        <v/>
      </c>
      <c r="L81" s="41" t="str">
        <f t="shared" si="12"/>
        <v>B15</v>
      </c>
      <c r="M81" s="51">
        <f t="shared" si="13"/>
        <v>0</v>
      </c>
      <c r="N81" s="51">
        <f t="shared" si="14"/>
        <v>0</v>
      </c>
      <c r="O81" s="51">
        <f t="shared" si="15"/>
        <v>0</v>
      </c>
      <c r="Q81" s="51">
        <f>IFERROR(INDEX(Liste!$G$7:$G$198,MATCH(B81,Liste!$I$7:$I$198,0)),"")</f>
        <v>0</v>
      </c>
      <c r="R81" s="51" t="str">
        <f t="shared" si="17"/>
        <v>B15</v>
      </c>
      <c r="S81" s="50">
        <f t="shared" si="18"/>
        <v>0</v>
      </c>
      <c r="T81" s="50">
        <f t="shared" si="19"/>
        <v>0</v>
      </c>
      <c r="U81" s="50">
        <f t="shared" si="20"/>
        <v>0</v>
      </c>
    </row>
    <row r="82" spans="1:23" ht="16.2" thickTop="1" thickBot="1">
      <c r="A82" s="40">
        <f t="shared" si="16"/>
        <v>80</v>
      </c>
      <c r="B82" s="41" t="str">
        <f>IFERROR(INDEX(Liste!$I$7:$I$198,MATCH(Recap!A82,Liste!$L$7:$L$198,0)),"")</f>
        <v>B16</v>
      </c>
      <c r="C82" s="42"/>
      <c r="D82" s="54">
        <f>IFERROR(VLOOKUP($B82,'Partie 1'!$B$27:$D$218,2,0),"")</f>
        <v>0</v>
      </c>
      <c r="E82" s="92">
        <f>IFERROR(VLOOKUP($B82,'Partie 1'!$B$27:$D$218,3,0),"")</f>
        <v>0</v>
      </c>
      <c r="F82" s="54" t="str">
        <f>IFERROR(VLOOKUP($B82,'Partie 2'!$B$27:$D$218,2,0),"")</f>
        <v/>
      </c>
      <c r="G82" s="93" t="str">
        <f>IFERROR(VLOOKUP($B82,'Partie 2'!$B$27:$D$218,3,0),"")</f>
        <v/>
      </c>
      <c r="H82" s="54" t="str">
        <f>IFERROR(VLOOKUP($B82,'Partie 3'!$B$27:$D$218,2,0),"")</f>
        <v/>
      </c>
      <c r="I82" s="150" t="str">
        <f>IFERROR(VLOOKUP($B82,'Partie 3'!$B$27:$D$218,3,0),"")</f>
        <v/>
      </c>
      <c r="J82" s="54" t="str">
        <f>IFERROR(VLOOKUP($B82,'Partie 4'!$B$27:$D$218,2,0),"")</f>
        <v/>
      </c>
      <c r="K82" s="94" t="str">
        <f>IFERROR(VLOOKUP($B82,'Partie 4'!$B$27:$D$218,3,0),"")</f>
        <v/>
      </c>
      <c r="L82" s="41" t="str">
        <f t="shared" si="12"/>
        <v>B16</v>
      </c>
      <c r="M82" s="51">
        <f t="shared" si="13"/>
        <v>0</v>
      </c>
      <c r="N82" s="51">
        <f t="shared" si="14"/>
        <v>0</v>
      </c>
      <c r="O82" s="51">
        <f t="shared" si="15"/>
        <v>0</v>
      </c>
      <c r="Q82" s="51">
        <f>IFERROR(INDEX(Liste!$G$7:$G$198,MATCH(B82,Liste!$I$7:$I$198,0)),"")</f>
        <v>0</v>
      </c>
      <c r="R82" s="51" t="str">
        <f t="shared" si="17"/>
        <v>B16</v>
      </c>
      <c r="S82" s="50">
        <f t="shared" si="18"/>
        <v>0</v>
      </c>
      <c r="T82" s="50">
        <f t="shared" si="19"/>
        <v>0</v>
      </c>
      <c r="U82" s="50">
        <f t="shared" si="20"/>
        <v>0</v>
      </c>
    </row>
    <row r="83" spans="1:23" ht="16.2" thickTop="1" thickBot="1">
      <c r="A83" s="40">
        <f t="shared" si="16"/>
        <v>81</v>
      </c>
      <c r="B83" s="41" t="str">
        <f>IFERROR(INDEX(Liste!$I$7:$I$198,MATCH(Recap!A83,Liste!$L$7:$L$198,0)),"")</f>
        <v>B17</v>
      </c>
      <c r="C83" s="42"/>
      <c r="D83" s="54">
        <f>IFERROR(VLOOKUP($B83,'Partie 1'!$B$27:$D$218,2,0),"")</f>
        <v>0</v>
      </c>
      <c r="E83" s="92">
        <f>IFERROR(VLOOKUP($B83,'Partie 1'!$B$27:$D$218,3,0),"")</f>
        <v>0</v>
      </c>
      <c r="F83" s="54" t="str">
        <f>IFERROR(VLOOKUP($B83,'Partie 2'!$B$27:$D$218,2,0),"")</f>
        <v/>
      </c>
      <c r="G83" s="93" t="str">
        <f>IFERROR(VLOOKUP($B83,'Partie 2'!$B$27:$D$218,3,0),"")</f>
        <v/>
      </c>
      <c r="H83" s="54" t="str">
        <f>IFERROR(VLOOKUP($B83,'Partie 3'!$B$27:$D$218,2,0),"")</f>
        <v/>
      </c>
      <c r="I83" s="150" t="str">
        <f>IFERROR(VLOOKUP($B83,'Partie 3'!$B$27:$D$218,3,0),"")</f>
        <v/>
      </c>
      <c r="J83" s="54" t="str">
        <f>IFERROR(VLOOKUP($B83,'Partie 4'!$B$27:$D$218,2,0),"")</f>
        <v/>
      </c>
      <c r="K83" s="94" t="str">
        <f>IFERROR(VLOOKUP($B83,'Partie 4'!$B$27:$D$218,3,0),"")</f>
        <v/>
      </c>
      <c r="L83" s="41" t="str">
        <f t="shared" si="12"/>
        <v>B17</v>
      </c>
      <c r="M83" s="51">
        <f t="shared" si="13"/>
        <v>0</v>
      </c>
      <c r="N83" s="51">
        <f t="shared" si="14"/>
        <v>0</v>
      </c>
      <c r="O83" s="51">
        <f t="shared" si="15"/>
        <v>0</v>
      </c>
      <c r="Q83" s="51">
        <f>IFERROR(INDEX(Liste!$G$7:$G$198,MATCH(B83,Liste!$I$7:$I$198,0)),"")</f>
        <v>0</v>
      </c>
      <c r="R83" s="51" t="str">
        <f t="shared" si="17"/>
        <v>B17</v>
      </c>
      <c r="S83" s="50">
        <f t="shared" si="18"/>
        <v>0</v>
      </c>
      <c r="T83" s="50">
        <f t="shared" si="19"/>
        <v>0</v>
      </c>
      <c r="U83" s="50">
        <f t="shared" si="20"/>
        <v>0</v>
      </c>
    </row>
    <row r="84" spans="1:23" ht="16.2" thickTop="1" thickBot="1">
      <c r="A84" s="40">
        <f t="shared" si="16"/>
        <v>82</v>
      </c>
      <c r="B84" s="41" t="str">
        <f>IFERROR(INDEX(Liste!$I$7:$I$198,MATCH(Recap!A84,Liste!$L$7:$L$198,0)),"")</f>
        <v>B18</v>
      </c>
      <c r="C84" s="42"/>
      <c r="D84" s="54">
        <f>IFERROR(VLOOKUP($B84,'Partie 1'!$B$27:$D$218,2,0),"")</f>
        <v>0</v>
      </c>
      <c r="E84" s="92">
        <f>IFERROR(VLOOKUP($B84,'Partie 1'!$B$27:$D$218,3,0),"")</f>
        <v>0</v>
      </c>
      <c r="F84" s="54" t="str">
        <f>IFERROR(VLOOKUP($B84,'Partie 2'!$B$27:$D$218,2,0),"")</f>
        <v/>
      </c>
      <c r="G84" s="93" t="str">
        <f>IFERROR(VLOOKUP($B84,'Partie 2'!$B$27:$D$218,3,0),"")</f>
        <v/>
      </c>
      <c r="H84" s="54" t="str">
        <f>IFERROR(VLOOKUP($B84,'Partie 3'!$B$27:$D$218,2,0),"")</f>
        <v/>
      </c>
      <c r="I84" s="150" t="str">
        <f>IFERROR(VLOOKUP($B84,'Partie 3'!$B$27:$D$218,3,0),"")</f>
        <v/>
      </c>
      <c r="J84" s="54" t="str">
        <f>IFERROR(VLOOKUP($B84,'Partie 4'!$B$27:$D$218,2,0),"")</f>
        <v/>
      </c>
      <c r="K84" s="94" t="str">
        <f>IFERROR(VLOOKUP($B84,'Partie 4'!$B$27:$D$218,3,0),"")</f>
        <v/>
      </c>
      <c r="L84" s="41" t="str">
        <f t="shared" si="12"/>
        <v>B18</v>
      </c>
      <c r="M84" s="51">
        <f t="shared" si="13"/>
        <v>0</v>
      </c>
      <c r="N84" s="51">
        <f t="shared" si="14"/>
        <v>0</v>
      </c>
      <c r="O84" s="51">
        <f t="shared" si="15"/>
        <v>0</v>
      </c>
      <c r="Q84" s="51">
        <f>IFERROR(INDEX(Liste!$G$7:$G$198,MATCH(B84,Liste!$I$7:$I$198,0)),"")</f>
        <v>0</v>
      </c>
      <c r="R84" s="51" t="str">
        <f t="shared" si="17"/>
        <v>B18</v>
      </c>
      <c r="S84" s="50">
        <f t="shared" si="18"/>
        <v>0</v>
      </c>
      <c r="T84" s="50">
        <f t="shared" si="19"/>
        <v>0</v>
      </c>
      <c r="U84" s="50">
        <f t="shared" si="20"/>
        <v>0</v>
      </c>
    </row>
    <row r="85" spans="1:23" ht="16.2" thickTop="1" thickBot="1">
      <c r="A85" s="40">
        <f t="shared" si="16"/>
        <v>83</v>
      </c>
      <c r="B85" s="41" t="str">
        <f>IFERROR(INDEX(Liste!$I$7:$I$198,MATCH(Recap!A85,Liste!$L$7:$L$198,0)),"")</f>
        <v>B19</v>
      </c>
      <c r="C85" s="42"/>
      <c r="D85" s="54">
        <f>IFERROR(VLOOKUP($B85,'Partie 1'!$B$27:$D$218,2,0),"")</f>
        <v>0</v>
      </c>
      <c r="E85" s="92">
        <f>IFERROR(VLOOKUP($B85,'Partie 1'!$B$27:$D$218,3,0),"")</f>
        <v>0</v>
      </c>
      <c r="F85" s="54" t="str">
        <f>IFERROR(VLOOKUP($B85,'Partie 2'!$B$27:$D$218,2,0),"")</f>
        <v/>
      </c>
      <c r="G85" s="93" t="str">
        <f>IFERROR(VLOOKUP($B85,'Partie 2'!$B$27:$D$218,3,0),"")</f>
        <v/>
      </c>
      <c r="H85" s="54" t="str">
        <f>IFERROR(VLOOKUP($B85,'Partie 3'!$B$27:$D$218,2,0),"")</f>
        <v/>
      </c>
      <c r="I85" s="150" t="str">
        <f>IFERROR(VLOOKUP($B85,'Partie 3'!$B$27:$D$218,3,0),"")</f>
        <v/>
      </c>
      <c r="J85" s="54" t="str">
        <f>IFERROR(VLOOKUP($B85,'Partie 4'!$B$27:$D$218,2,0),"")</f>
        <v/>
      </c>
      <c r="K85" s="94" t="str">
        <f>IFERROR(VLOOKUP($B85,'Partie 4'!$B$27:$D$218,3,0),"")</f>
        <v/>
      </c>
      <c r="L85" s="41" t="str">
        <f t="shared" si="12"/>
        <v>B19</v>
      </c>
      <c r="M85" s="51">
        <f t="shared" si="13"/>
        <v>0</v>
      </c>
      <c r="N85" s="51">
        <f t="shared" si="14"/>
        <v>0</v>
      </c>
      <c r="O85" s="51">
        <f t="shared" si="15"/>
        <v>0</v>
      </c>
      <c r="Q85" s="51">
        <f>IFERROR(INDEX(Liste!$G$7:$G$198,MATCH(B85,Liste!$I$7:$I$198,0)),"")</f>
        <v>0</v>
      </c>
      <c r="R85" s="51" t="str">
        <f t="shared" si="17"/>
        <v>B19</v>
      </c>
      <c r="S85" s="50">
        <f t="shared" si="18"/>
        <v>0</v>
      </c>
      <c r="T85" s="50">
        <f t="shared" si="19"/>
        <v>0</v>
      </c>
      <c r="U85" s="50">
        <f t="shared" si="20"/>
        <v>0</v>
      </c>
    </row>
    <row r="86" spans="1:23" ht="16.2" thickTop="1" thickBot="1">
      <c r="A86" s="40">
        <f t="shared" si="16"/>
        <v>84</v>
      </c>
      <c r="B86" s="41" t="str">
        <f>IFERROR(INDEX(Liste!$I$7:$I$198,MATCH(Recap!A86,Liste!$L$7:$L$198,0)),"")</f>
        <v>B20</v>
      </c>
      <c r="C86" s="42"/>
      <c r="D86" s="54">
        <f>IFERROR(VLOOKUP($B86,'Partie 1'!$B$27:$D$218,2,0),"")</f>
        <v>0</v>
      </c>
      <c r="E86" s="92">
        <f>IFERROR(VLOOKUP($B86,'Partie 1'!$B$27:$D$218,3,0),"")</f>
        <v>0</v>
      </c>
      <c r="F86" s="54" t="str">
        <f>IFERROR(VLOOKUP($B86,'Partie 2'!$B$27:$D$218,2,0),"")</f>
        <v/>
      </c>
      <c r="G86" s="93" t="str">
        <f>IFERROR(VLOOKUP($B86,'Partie 2'!$B$27:$D$218,3,0),"")</f>
        <v/>
      </c>
      <c r="H86" s="54" t="str">
        <f>IFERROR(VLOOKUP($B86,'Partie 3'!$B$27:$D$218,2,0),"")</f>
        <v/>
      </c>
      <c r="I86" s="150" t="str">
        <f>IFERROR(VLOOKUP($B86,'Partie 3'!$B$27:$D$218,3,0),"")</f>
        <v/>
      </c>
      <c r="J86" s="54" t="str">
        <f>IFERROR(VLOOKUP($B86,'Partie 4'!$B$27:$D$218,2,0),"")</f>
        <v/>
      </c>
      <c r="K86" s="94" t="str">
        <f>IFERROR(VLOOKUP($B86,'Partie 4'!$B$27:$D$218,3,0),"")</f>
        <v/>
      </c>
      <c r="L86" s="41" t="str">
        <f t="shared" si="12"/>
        <v>B20</v>
      </c>
      <c r="M86" s="51">
        <f t="shared" si="13"/>
        <v>0</v>
      </c>
      <c r="N86" s="51">
        <f t="shared" si="14"/>
        <v>0</v>
      </c>
      <c r="O86" s="51">
        <f t="shared" si="15"/>
        <v>0</v>
      </c>
      <c r="Q86" s="51">
        <f>IFERROR(INDEX(Liste!$G$7:$G$198,MATCH(B86,Liste!$I$7:$I$198,0)),"")</f>
        <v>0</v>
      </c>
      <c r="R86" s="51" t="str">
        <f t="shared" si="17"/>
        <v>B20</v>
      </c>
      <c r="S86" s="50">
        <f t="shared" si="18"/>
        <v>0</v>
      </c>
      <c r="T86" s="50">
        <f t="shared" si="19"/>
        <v>0</v>
      </c>
      <c r="U86" s="50">
        <f t="shared" si="20"/>
        <v>0</v>
      </c>
    </row>
    <row r="87" spans="1:23" ht="16.2" thickTop="1" thickBot="1">
      <c r="A87" s="40">
        <f t="shared" si="16"/>
        <v>85</v>
      </c>
      <c r="B87" s="41" t="str">
        <f>IFERROR(INDEX(Liste!$I$7:$I$198,MATCH(Recap!A87,Liste!$L$7:$L$198,0)),"")</f>
        <v>B21</v>
      </c>
      <c r="C87" s="42"/>
      <c r="D87" s="54">
        <f>IFERROR(VLOOKUP($B87,'Partie 1'!$B$27:$D$218,2,0),"")</f>
        <v>0</v>
      </c>
      <c r="E87" s="92">
        <f>IFERROR(VLOOKUP($B87,'Partie 1'!$B$27:$D$218,3,0),"")</f>
        <v>0</v>
      </c>
      <c r="F87" s="54" t="str">
        <f>IFERROR(VLOOKUP($B87,'Partie 2'!$B$27:$D$218,2,0),"")</f>
        <v/>
      </c>
      <c r="G87" s="93" t="str">
        <f>IFERROR(VLOOKUP($B87,'Partie 2'!$B$27:$D$218,3,0),"")</f>
        <v/>
      </c>
      <c r="H87" s="54" t="str">
        <f>IFERROR(VLOOKUP($B87,'Partie 3'!$B$27:$D$218,2,0),"")</f>
        <v/>
      </c>
      <c r="I87" s="150" t="str">
        <f>IFERROR(VLOOKUP($B87,'Partie 3'!$B$27:$D$218,3,0),"")</f>
        <v/>
      </c>
      <c r="J87" s="54" t="str">
        <f>IFERROR(VLOOKUP($B87,'Partie 4'!$B$27:$D$218,2,0),"")</f>
        <v/>
      </c>
      <c r="K87" s="94" t="str">
        <f>IFERROR(VLOOKUP($B87,'Partie 4'!$B$27:$D$218,3,0),"")</f>
        <v/>
      </c>
      <c r="L87" s="41" t="str">
        <f t="shared" si="12"/>
        <v>B21</v>
      </c>
      <c r="M87" s="51">
        <f t="shared" si="13"/>
        <v>0</v>
      </c>
      <c r="N87" s="51">
        <f t="shared" si="14"/>
        <v>0</v>
      </c>
      <c r="O87" s="51">
        <f t="shared" si="15"/>
        <v>0</v>
      </c>
      <c r="Q87" s="51">
        <f>IFERROR(INDEX(Liste!$G$7:$G$198,MATCH(B87,Liste!$I$7:$I$198,0)),"")</f>
        <v>0</v>
      </c>
      <c r="R87" s="51" t="str">
        <f t="shared" si="17"/>
        <v>B21</v>
      </c>
      <c r="S87" s="50">
        <f t="shared" si="18"/>
        <v>0</v>
      </c>
      <c r="T87" s="50">
        <f t="shared" si="19"/>
        <v>0</v>
      </c>
      <c r="U87" s="50">
        <f t="shared" si="20"/>
        <v>0</v>
      </c>
    </row>
    <row r="88" spans="1:23" ht="16.2" thickTop="1" thickBot="1">
      <c r="A88" s="40">
        <f t="shared" si="16"/>
        <v>86</v>
      </c>
      <c r="B88" s="41" t="str">
        <f>IFERROR(INDEX(Liste!$I$7:$I$198,MATCH(Recap!A88,Liste!$L$7:$L$198,0)),"")</f>
        <v>B22</v>
      </c>
      <c r="C88" s="42"/>
      <c r="D88" s="54">
        <f>IFERROR(VLOOKUP($B88,'Partie 1'!$B$27:$D$218,2,0),"")</f>
        <v>0</v>
      </c>
      <c r="E88" s="92">
        <f>IFERROR(VLOOKUP($B88,'Partie 1'!$B$27:$D$218,3,0),"")</f>
        <v>0</v>
      </c>
      <c r="F88" s="54" t="str">
        <f>IFERROR(VLOOKUP($B88,'Partie 2'!$B$27:$D$218,2,0),"")</f>
        <v/>
      </c>
      <c r="G88" s="93" t="str">
        <f>IFERROR(VLOOKUP($B88,'Partie 2'!$B$27:$D$218,3,0),"")</f>
        <v/>
      </c>
      <c r="H88" s="54" t="str">
        <f>IFERROR(VLOOKUP($B88,'Partie 3'!$B$27:$D$218,2,0),"")</f>
        <v/>
      </c>
      <c r="I88" s="150" t="str">
        <f>IFERROR(VLOOKUP($B88,'Partie 3'!$B$27:$D$218,3,0),"")</f>
        <v/>
      </c>
      <c r="J88" s="54" t="str">
        <f>IFERROR(VLOOKUP($B88,'Partie 4'!$B$27:$D$218,2,0),"")</f>
        <v/>
      </c>
      <c r="K88" s="94" t="str">
        <f>IFERROR(VLOOKUP($B88,'Partie 4'!$B$27:$D$218,3,0),"")</f>
        <v/>
      </c>
      <c r="L88" s="41" t="str">
        <f t="shared" si="12"/>
        <v>B22</v>
      </c>
      <c r="M88" s="51">
        <f t="shared" si="13"/>
        <v>0</v>
      </c>
      <c r="N88" s="51">
        <f t="shared" si="14"/>
        <v>0</v>
      </c>
      <c r="O88" s="51">
        <f t="shared" si="15"/>
        <v>0</v>
      </c>
      <c r="Q88" s="51">
        <f>IFERROR(INDEX(Liste!$G$7:$G$198,MATCH(B88,Liste!$I$7:$I$198,0)),"")</f>
        <v>0</v>
      </c>
      <c r="R88" s="51" t="str">
        <f t="shared" si="17"/>
        <v>B22</v>
      </c>
      <c r="S88" s="50">
        <f t="shared" si="18"/>
        <v>0</v>
      </c>
      <c r="T88" s="50">
        <f t="shared" si="19"/>
        <v>0</v>
      </c>
      <c r="U88" s="50">
        <f t="shared" si="20"/>
        <v>0</v>
      </c>
    </row>
    <row r="89" spans="1:23" ht="16.2" thickTop="1" thickBot="1">
      <c r="A89" s="40">
        <f t="shared" si="16"/>
        <v>87</v>
      </c>
      <c r="B89" s="41" t="str">
        <f>IFERROR(INDEX(Liste!$I$7:$I$198,MATCH(Recap!A89,Liste!$L$7:$L$198,0)),"")</f>
        <v>B23</v>
      </c>
      <c r="C89" s="42"/>
      <c r="D89" s="54">
        <f>IFERROR(VLOOKUP($B89,'Partie 1'!$B$27:$D$218,2,0),"")</f>
        <v>0</v>
      </c>
      <c r="E89" s="92">
        <f>IFERROR(VLOOKUP($B89,'Partie 1'!$B$27:$D$218,3,0),"")</f>
        <v>0</v>
      </c>
      <c r="F89" s="54" t="str">
        <f>IFERROR(VLOOKUP($B89,'Partie 2'!$B$27:$D$218,2,0),"")</f>
        <v/>
      </c>
      <c r="G89" s="93" t="str">
        <f>IFERROR(VLOOKUP($B89,'Partie 2'!$B$27:$D$218,3,0),"")</f>
        <v/>
      </c>
      <c r="H89" s="54" t="str">
        <f>IFERROR(VLOOKUP($B89,'Partie 3'!$B$27:$D$218,2,0),"")</f>
        <v/>
      </c>
      <c r="I89" s="150" t="str">
        <f>IFERROR(VLOOKUP($B89,'Partie 3'!$B$27:$D$218,3,0),"")</f>
        <v/>
      </c>
      <c r="J89" s="54" t="str">
        <f>IFERROR(VLOOKUP($B89,'Partie 4'!$B$27:$D$218,2,0),"")</f>
        <v/>
      </c>
      <c r="K89" s="94" t="str">
        <f>IFERROR(VLOOKUP($B89,'Partie 4'!$B$27:$D$218,3,0),"")</f>
        <v/>
      </c>
      <c r="L89" s="41" t="str">
        <f t="shared" si="12"/>
        <v>B23</v>
      </c>
      <c r="M89" s="51">
        <f t="shared" si="13"/>
        <v>0</v>
      </c>
      <c r="N89" s="51">
        <f t="shared" si="14"/>
        <v>0</v>
      </c>
      <c r="O89" s="51">
        <f t="shared" si="15"/>
        <v>0</v>
      </c>
      <c r="Q89" s="51">
        <f>IFERROR(INDEX(Liste!$G$7:$G$198,MATCH(B89,Liste!$I$7:$I$198,0)),"")</f>
        <v>0</v>
      </c>
      <c r="R89" s="51" t="str">
        <f t="shared" si="17"/>
        <v>B23</v>
      </c>
      <c r="S89" s="50">
        <f t="shared" si="18"/>
        <v>0</v>
      </c>
      <c r="T89" s="50">
        <f t="shared" si="19"/>
        <v>0</v>
      </c>
      <c r="U89" s="50">
        <f t="shared" si="20"/>
        <v>0</v>
      </c>
      <c r="W89" s="39">
        <f>COUNTIF(U3:U194,4)</f>
        <v>0</v>
      </c>
    </row>
    <row r="90" spans="1:23" ht="16.2" thickTop="1" thickBot="1">
      <c r="A90" s="40">
        <f t="shared" si="16"/>
        <v>88</v>
      </c>
      <c r="B90" s="41" t="str">
        <f>IFERROR(INDEX(Liste!$I$7:$I$198,MATCH(Recap!A90,Liste!$L$7:$L$198,0)),"")</f>
        <v>B24</v>
      </c>
      <c r="C90" s="42"/>
      <c r="D90" s="54">
        <f>IFERROR(VLOOKUP($B90,'Partie 1'!$B$27:$D$218,2,0),"")</f>
        <v>0</v>
      </c>
      <c r="E90" s="92">
        <f>IFERROR(VLOOKUP($B90,'Partie 1'!$B$27:$D$218,3,0),"")</f>
        <v>0</v>
      </c>
      <c r="F90" s="54" t="str">
        <f>IFERROR(VLOOKUP($B90,'Partie 2'!$B$27:$D$218,2,0),"")</f>
        <v/>
      </c>
      <c r="G90" s="93" t="str">
        <f>IFERROR(VLOOKUP($B90,'Partie 2'!$B$27:$D$218,3,0),"")</f>
        <v/>
      </c>
      <c r="H90" s="54" t="str">
        <f>IFERROR(VLOOKUP($B90,'Partie 3'!$B$27:$D$218,2,0),"")</f>
        <v/>
      </c>
      <c r="I90" s="150" t="str">
        <f>IFERROR(VLOOKUP($B90,'Partie 3'!$B$27:$D$218,3,0),"")</f>
        <v/>
      </c>
      <c r="J90" s="54" t="str">
        <f>IFERROR(VLOOKUP($B90,'Partie 4'!$B$27:$D$218,2,0),"")</f>
        <v/>
      </c>
      <c r="K90" s="94" t="str">
        <f>IFERROR(VLOOKUP($B90,'Partie 4'!$B$27:$D$218,3,0),"")</f>
        <v/>
      </c>
      <c r="L90" s="41" t="str">
        <f t="shared" si="12"/>
        <v>B24</v>
      </c>
      <c r="M90" s="51">
        <f t="shared" si="13"/>
        <v>0</v>
      </c>
      <c r="N90" s="51">
        <f t="shared" si="14"/>
        <v>0</v>
      </c>
      <c r="O90" s="51">
        <f t="shared" si="15"/>
        <v>0</v>
      </c>
      <c r="Q90" s="51">
        <f>IFERROR(INDEX(Liste!$G$7:$G$198,MATCH(B90,Liste!$I$7:$I$198,0)),"")</f>
        <v>0</v>
      </c>
      <c r="R90" s="51" t="str">
        <f t="shared" si="17"/>
        <v>B24</v>
      </c>
      <c r="S90" s="50">
        <f t="shared" si="18"/>
        <v>0</v>
      </c>
      <c r="T90" s="50">
        <f t="shared" si="19"/>
        <v>0</v>
      </c>
      <c r="U90" s="50">
        <f t="shared" si="20"/>
        <v>0</v>
      </c>
    </row>
    <row r="91" spans="1:23" ht="16.2" thickTop="1" thickBot="1">
      <c r="A91" s="40">
        <f t="shared" si="16"/>
        <v>89</v>
      </c>
      <c r="B91" s="41" t="str">
        <f>IFERROR(INDEX(Liste!$I$7:$I$198,MATCH(Recap!A91,Liste!$L$7:$L$198,0)),"")</f>
        <v>B25</v>
      </c>
      <c r="C91" s="42"/>
      <c r="D91" s="54">
        <f>IFERROR(VLOOKUP($B91,'Partie 1'!$B$27:$D$218,2,0),"")</f>
        <v>0</v>
      </c>
      <c r="E91" s="92">
        <f>IFERROR(VLOOKUP($B91,'Partie 1'!$B$27:$D$218,3,0),"")</f>
        <v>0</v>
      </c>
      <c r="F91" s="54" t="str">
        <f>IFERROR(VLOOKUP($B91,'Partie 2'!$B$27:$D$218,2,0),"")</f>
        <v/>
      </c>
      <c r="G91" s="93" t="str">
        <f>IFERROR(VLOOKUP($B91,'Partie 2'!$B$27:$D$218,3,0),"")</f>
        <v/>
      </c>
      <c r="H91" s="54" t="str">
        <f>IFERROR(VLOOKUP($B91,'Partie 3'!$B$27:$D$218,2,0),"")</f>
        <v/>
      </c>
      <c r="I91" s="150" t="str">
        <f>IFERROR(VLOOKUP($B91,'Partie 3'!$B$27:$D$218,3,0),"")</f>
        <v/>
      </c>
      <c r="J91" s="54" t="str">
        <f>IFERROR(VLOOKUP($B91,'Partie 4'!$B$27:$D$218,2,0),"")</f>
        <v/>
      </c>
      <c r="K91" s="94" t="str">
        <f>IFERROR(VLOOKUP($B91,'Partie 4'!$B$27:$D$218,3,0),"")</f>
        <v/>
      </c>
      <c r="L91" s="41" t="str">
        <f t="shared" si="12"/>
        <v>B25</v>
      </c>
      <c r="M91" s="51">
        <f t="shared" si="13"/>
        <v>0</v>
      </c>
      <c r="N91" s="51">
        <f t="shared" si="14"/>
        <v>0</v>
      </c>
      <c r="O91" s="51">
        <f t="shared" si="15"/>
        <v>0</v>
      </c>
      <c r="Q91" s="51">
        <f>IFERROR(INDEX(Liste!$G$7:$G$198,MATCH(B91,Liste!$I$7:$I$198,0)),"")</f>
        <v>0</v>
      </c>
      <c r="R91" s="51" t="str">
        <f t="shared" si="17"/>
        <v>B25</v>
      </c>
      <c r="S91" s="50">
        <f t="shared" si="18"/>
        <v>0</v>
      </c>
      <c r="T91" s="50">
        <f t="shared" si="19"/>
        <v>0</v>
      </c>
      <c r="U91" s="50">
        <f t="shared" si="20"/>
        <v>0</v>
      </c>
    </row>
    <row r="92" spans="1:23" ht="16.2" thickTop="1" thickBot="1">
      <c r="A92" s="40">
        <f t="shared" si="16"/>
        <v>90</v>
      </c>
      <c r="B92" s="41" t="str">
        <f>IFERROR(INDEX(Liste!$I$7:$I$198,MATCH(Recap!A92,Liste!$L$7:$L$198,0)),"")</f>
        <v>B26</v>
      </c>
      <c r="C92" s="42"/>
      <c r="D92" s="54">
        <f>IFERROR(VLOOKUP($B92,'Partie 1'!$B$27:$D$218,2,0),"")</f>
        <v>0</v>
      </c>
      <c r="E92" s="92">
        <f>IFERROR(VLOOKUP($B92,'Partie 1'!$B$27:$D$218,3,0),"")</f>
        <v>0</v>
      </c>
      <c r="F92" s="54" t="str">
        <f>IFERROR(VLOOKUP($B92,'Partie 2'!$B$27:$D$218,2,0),"")</f>
        <v/>
      </c>
      <c r="G92" s="93" t="str">
        <f>IFERROR(VLOOKUP($B92,'Partie 2'!$B$27:$D$218,3,0),"")</f>
        <v/>
      </c>
      <c r="H92" s="54" t="str">
        <f>IFERROR(VLOOKUP($B92,'Partie 3'!$B$27:$D$218,2,0),"")</f>
        <v/>
      </c>
      <c r="I92" s="150" t="str">
        <f>IFERROR(VLOOKUP($B92,'Partie 3'!$B$27:$D$218,3,0),"")</f>
        <v/>
      </c>
      <c r="J92" s="54" t="str">
        <f>IFERROR(VLOOKUP($B92,'Partie 4'!$B$27:$D$218,2,0),"")</f>
        <v/>
      </c>
      <c r="K92" s="94" t="str">
        <f>IFERROR(VLOOKUP($B92,'Partie 4'!$B$27:$D$218,3,0),"")</f>
        <v/>
      </c>
      <c r="L92" s="41" t="str">
        <f t="shared" si="12"/>
        <v>B26</v>
      </c>
      <c r="M92" s="51">
        <f t="shared" si="13"/>
        <v>0</v>
      </c>
      <c r="N92" s="51">
        <f t="shared" si="14"/>
        <v>0</v>
      </c>
      <c r="O92" s="51">
        <f t="shared" si="15"/>
        <v>0</v>
      </c>
      <c r="Q92" s="51">
        <f>IFERROR(INDEX(Liste!$G$7:$G$198,MATCH(B92,Liste!$I$7:$I$198,0)),"")</f>
        <v>0</v>
      </c>
      <c r="R92" s="51" t="str">
        <f t="shared" si="17"/>
        <v>B26</v>
      </c>
      <c r="S92" s="50">
        <f t="shared" si="18"/>
        <v>0</v>
      </c>
      <c r="T92" s="50">
        <f t="shared" si="19"/>
        <v>0</v>
      </c>
      <c r="U92" s="50">
        <f t="shared" si="20"/>
        <v>0</v>
      </c>
    </row>
    <row r="93" spans="1:23" ht="16.2" thickTop="1" thickBot="1">
      <c r="A93" s="40">
        <f t="shared" si="16"/>
        <v>91</v>
      </c>
      <c r="B93" s="41" t="str">
        <f>IFERROR(INDEX(Liste!$I$7:$I$198,MATCH(Recap!A93,Liste!$L$7:$L$198,0)),"")</f>
        <v>B27</v>
      </c>
      <c r="C93" s="42"/>
      <c r="D93" s="54">
        <f>IFERROR(VLOOKUP($B93,'Partie 1'!$B$27:$D$218,2,0),"")</f>
        <v>0</v>
      </c>
      <c r="E93" s="92">
        <f>IFERROR(VLOOKUP($B93,'Partie 1'!$B$27:$D$218,3,0),"")</f>
        <v>0</v>
      </c>
      <c r="F93" s="54" t="str">
        <f>IFERROR(VLOOKUP($B93,'Partie 2'!$B$27:$D$218,2,0),"")</f>
        <v/>
      </c>
      <c r="G93" s="93" t="str">
        <f>IFERROR(VLOOKUP($B93,'Partie 2'!$B$27:$D$218,3,0),"")</f>
        <v/>
      </c>
      <c r="H93" s="54" t="str">
        <f>IFERROR(VLOOKUP($B93,'Partie 3'!$B$27:$D$218,2,0),"")</f>
        <v/>
      </c>
      <c r="I93" s="150" t="str">
        <f>IFERROR(VLOOKUP($B93,'Partie 3'!$B$27:$D$218,3,0),"")</f>
        <v/>
      </c>
      <c r="J93" s="54" t="str">
        <f>IFERROR(VLOOKUP($B93,'Partie 4'!$B$27:$D$218,2,0),"")</f>
        <v/>
      </c>
      <c r="K93" s="94" t="str">
        <f>IFERROR(VLOOKUP($B93,'Partie 4'!$B$27:$D$218,3,0),"")</f>
        <v/>
      </c>
      <c r="L93" s="41" t="str">
        <f t="shared" si="12"/>
        <v>B27</v>
      </c>
      <c r="M93" s="51">
        <f t="shared" si="13"/>
        <v>0</v>
      </c>
      <c r="N93" s="51">
        <f t="shared" si="14"/>
        <v>0</v>
      </c>
      <c r="O93" s="51">
        <f t="shared" si="15"/>
        <v>0</v>
      </c>
      <c r="Q93" s="51">
        <f>IFERROR(INDEX(Liste!$G$7:$G$198,MATCH(B93,Liste!$I$7:$I$198,0)),"")</f>
        <v>0</v>
      </c>
      <c r="R93" s="51" t="str">
        <f t="shared" si="17"/>
        <v>B27</v>
      </c>
      <c r="S93" s="50">
        <f t="shared" si="18"/>
        <v>0</v>
      </c>
      <c r="T93" s="50">
        <f t="shared" si="19"/>
        <v>0</v>
      </c>
      <c r="U93" s="50">
        <f t="shared" si="20"/>
        <v>0</v>
      </c>
    </row>
    <row r="94" spans="1:23" ht="16.2" thickTop="1" thickBot="1">
      <c r="A94" s="40">
        <f t="shared" si="16"/>
        <v>92</v>
      </c>
      <c r="B94" s="41" t="str">
        <f>IFERROR(INDEX(Liste!$I$7:$I$198,MATCH(Recap!A94,Liste!$L$7:$L$198,0)),"")</f>
        <v>B28</v>
      </c>
      <c r="C94" s="42"/>
      <c r="D94" s="54">
        <f>IFERROR(VLOOKUP($B94,'Partie 1'!$B$27:$D$218,2,0),"")</f>
        <v>0</v>
      </c>
      <c r="E94" s="92">
        <f>IFERROR(VLOOKUP($B94,'Partie 1'!$B$27:$D$218,3,0),"")</f>
        <v>0</v>
      </c>
      <c r="F94" s="54" t="str">
        <f>IFERROR(VLOOKUP($B94,'Partie 2'!$B$27:$D$218,2,0),"")</f>
        <v/>
      </c>
      <c r="G94" s="93" t="str">
        <f>IFERROR(VLOOKUP($B94,'Partie 2'!$B$27:$D$218,3,0),"")</f>
        <v/>
      </c>
      <c r="H94" s="54" t="str">
        <f>IFERROR(VLOOKUP($B94,'Partie 3'!$B$27:$D$218,2,0),"")</f>
        <v/>
      </c>
      <c r="I94" s="150" t="str">
        <f>IFERROR(VLOOKUP($B94,'Partie 3'!$B$27:$D$218,3,0),"")</f>
        <v/>
      </c>
      <c r="J94" s="54" t="str">
        <f>IFERROR(VLOOKUP($B94,'Partie 4'!$B$27:$D$218,2,0),"")</f>
        <v/>
      </c>
      <c r="K94" s="94" t="str">
        <f>IFERROR(VLOOKUP($B94,'Partie 4'!$B$27:$D$218,3,0),"")</f>
        <v/>
      </c>
      <c r="L94" s="41" t="str">
        <f t="shared" si="12"/>
        <v>B28</v>
      </c>
      <c r="M94" s="51">
        <f t="shared" si="13"/>
        <v>0</v>
      </c>
      <c r="N94" s="51">
        <f t="shared" si="14"/>
        <v>0</v>
      </c>
      <c r="O94" s="51">
        <f t="shared" si="15"/>
        <v>0</v>
      </c>
      <c r="Q94" s="51">
        <f>IFERROR(INDEX(Liste!$G$7:$G$198,MATCH(B94,Liste!$I$7:$I$198,0)),"")</f>
        <v>0</v>
      </c>
      <c r="R94" s="51" t="str">
        <f t="shared" si="17"/>
        <v>B28</v>
      </c>
      <c r="S94" s="50">
        <f t="shared" si="18"/>
        <v>0</v>
      </c>
      <c r="T94" s="50">
        <f t="shared" si="19"/>
        <v>0</v>
      </c>
      <c r="U94" s="50">
        <f t="shared" si="20"/>
        <v>0</v>
      </c>
    </row>
    <row r="95" spans="1:23" ht="16.2" thickTop="1" thickBot="1">
      <c r="A95" s="40">
        <f t="shared" si="16"/>
        <v>93</v>
      </c>
      <c r="B95" s="41" t="str">
        <f>IFERROR(INDEX(Liste!$I$7:$I$198,MATCH(Recap!A95,Liste!$L$7:$L$198,0)),"")</f>
        <v>B29</v>
      </c>
      <c r="C95" s="42"/>
      <c r="D95" s="54">
        <f>IFERROR(VLOOKUP($B95,'Partie 1'!$B$27:$D$218,2,0),"")</f>
        <v>0</v>
      </c>
      <c r="E95" s="92">
        <f>IFERROR(VLOOKUP($B95,'Partie 1'!$B$27:$D$218,3,0),"")</f>
        <v>0</v>
      </c>
      <c r="F95" s="54" t="str">
        <f>IFERROR(VLOOKUP($B95,'Partie 2'!$B$27:$D$218,2,0),"")</f>
        <v/>
      </c>
      <c r="G95" s="93" t="str">
        <f>IFERROR(VLOOKUP($B95,'Partie 2'!$B$27:$D$218,3,0),"")</f>
        <v/>
      </c>
      <c r="H95" s="54" t="str">
        <f>IFERROR(VLOOKUP($B95,'Partie 3'!$B$27:$D$218,2,0),"")</f>
        <v/>
      </c>
      <c r="I95" s="150" t="str">
        <f>IFERROR(VLOOKUP($B95,'Partie 3'!$B$27:$D$218,3,0),"")</f>
        <v/>
      </c>
      <c r="J95" s="54" t="str">
        <f>IFERROR(VLOOKUP($B95,'Partie 4'!$B$27:$D$218,2,0),"")</f>
        <v/>
      </c>
      <c r="K95" s="94" t="str">
        <f>IFERROR(VLOOKUP($B95,'Partie 4'!$B$27:$D$218,3,0),"")</f>
        <v/>
      </c>
      <c r="L95" s="41" t="str">
        <f t="shared" si="12"/>
        <v>B29</v>
      </c>
      <c r="M95" s="51">
        <f t="shared" si="13"/>
        <v>0</v>
      </c>
      <c r="N95" s="51">
        <f t="shared" si="14"/>
        <v>0</v>
      </c>
      <c r="O95" s="51">
        <f t="shared" si="15"/>
        <v>0</v>
      </c>
      <c r="Q95" s="51">
        <f>IFERROR(INDEX(Liste!$G$7:$G$198,MATCH(B95,Liste!$I$7:$I$198,0)),"")</f>
        <v>0</v>
      </c>
      <c r="R95" s="51" t="str">
        <f t="shared" si="17"/>
        <v>B29</v>
      </c>
      <c r="S95" s="50">
        <f t="shared" si="18"/>
        <v>0</v>
      </c>
      <c r="T95" s="50">
        <f t="shared" si="19"/>
        <v>0</v>
      </c>
      <c r="U95" s="50">
        <f t="shared" si="20"/>
        <v>0</v>
      </c>
    </row>
    <row r="96" spans="1:23" ht="16.2" thickTop="1" thickBot="1">
      <c r="A96" s="40">
        <f t="shared" si="16"/>
        <v>94</v>
      </c>
      <c r="B96" s="41" t="str">
        <f>IFERROR(INDEX(Liste!$I$7:$I$198,MATCH(Recap!A96,Liste!$L$7:$L$198,0)),"")</f>
        <v>B30</v>
      </c>
      <c r="C96" s="42"/>
      <c r="D96" s="54">
        <f>IFERROR(VLOOKUP($B96,'Partie 1'!$B$27:$D$218,2,0),"")</f>
        <v>0</v>
      </c>
      <c r="E96" s="92">
        <f>IFERROR(VLOOKUP($B96,'Partie 1'!$B$27:$D$218,3,0),"")</f>
        <v>0</v>
      </c>
      <c r="F96" s="54" t="str">
        <f>IFERROR(VLOOKUP($B96,'Partie 2'!$B$27:$D$218,2,0),"")</f>
        <v/>
      </c>
      <c r="G96" s="93" t="str">
        <f>IFERROR(VLOOKUP($B96,'Partie 2'!$B$27:$D$218,3,0),"")</f>
        <v/>
      </c>
      <c r="H96" s="54" t="str">
        <f>IFERROR(VLOOKUP($B96,'Partie 3'!$B$27:$D$218,2,0),"")</f>
        <v/>
      </c>
      <c r="I96" s="150" t="str">
        <f>IFERROR(VLOOKUP($B96,'Partie 3'!$B$27:$D$218,3,0),"")</f>
        <v/>
      </c>
      <c r="J96" s="54" t="str">
        <f>IFERROR(VLOOKUP($B96,'Partie 4'!$B$27:$D$218,2,0),"")</f>
        <v/>
      </c>
      <c r="K96" s="94" t="str">
        <f>IFERROR(VLOOKUP($B96,'Partie 4'!$B$27:$D$218,3,0),"")</f>
        <v/>
      </c>
      <c r="L96" s="41" t="str">
        <f t="shared" si="12"/>
        <v>B30</v>
      </c>
      <c r="M96" s="51">
        <f t="shared" si="13"/>
        <v>0</v>
      </c>
      <c r="N96" s="51">
        <f t="shared" si="14"/>
        <v>0</v>
      </c>
      <c r="O96" s="51">
        <f t="shared" si="15"/>
        <v>0</v>
      </c>
      <c r="Q96" s="51">
        <f>IFERROR(INDEX(Liste!$G$7:$G$198,MATCH(B96,Liste!$I$7:$I$198,0)),"")</f>
        <v>0</v>
      </c>
      <c r="R96" s="51" t="str">
        <f t="shared" si="17"/>
        <v>B30</v>
      </c>
      <c r="S96" s="50">
        <f t="shared" si="18"/>
        <v>0</v>
      </c>
      <c r="T96" s="50">
        <f t="shared" si="19"/>
        <v>0</v>
      </c>
      <c r="U96" s="50">
        <f t="shared" si="20"/>
        <v>0</v>
      </c>
    </row>
    <row r="97" spans="1:21" ht="16.2" thickTop="1" thickBot="1">
      <c r="A97" s="40">
        <f t="shared" si="16"/>
        <v>95</v>
      </c>
      <c r="B97" s="41" t="str">
        <f>IFERROR(INDEX(Liste!$I$7:$I$198,MATCH(Recap!A97,Liste!$L$7:$L$198,0)),"")</f>
        <v>B31</v>
      </c>
      <c r="C97" s="42"/>
      <c r="D97" s="54">
        <f>IFERROR(VLOOKUP($B97,'Partie 1'!$B$27:$D$218,2,0),"")</f>
        <v>0</v>
      </c>
      <c r="E97" s="92">
        <f>IFERROR(VLOOKUP($B97,'Partie 1'!$B$27:$D$218,3,0),"")</f>
        <v>0</v>
      </c>
      <c r="F97" s="54" t="str">
        <f>IFERROR(VLOOKUP($B97,'Partie 2'!$B$27:$D$218,2,0),"")</f>
        <v/>
      </c>
      <c r="G97" s="93" t="str">
        <f>IFERROR(VLOOKUP($B97,'Partie 2'!$B$27:$D$218,3,0),"")</f>
        <v/>
      </c>
      <c r="H97" s="54" t="str">
        <f>IFERROR(VLOOKUP($B97,'Partie 3'!$B$27:$D$218,2,0),"")</f>
        <v/>
      </c>
      <c r="I97" s="150" t="str">
        <f>IFERROR(VLOOKUP($B97,'Partie 3'!$B$27:$D$218,3,0),"")</f>
        <v/>
      </c>
      <c r="J97" s="54" t="str">
        <f>IFERROR(VLOOKUP($B97,'Partie 4'!$B$27:$D$218,2,0),"")</f>
        <v/>
      </c>
      <c r="K97" s="94" t="str">
        <f>IFERROR(VLOOKUP($B97,'Partie 4'!$B$27:$D$218,3,0),"")</f>
        <v/>
      </c>
      <c r="L97" s="41" t="str">
        <f t="shared" si="12"/>
        <v>B31</v>
      </c>
      <c r="M97" s="51">
        <f t="shared" si="13"/>
        <v>0</v>
      </c>
      <c r="N97" s="51">
        <f t="shared" si="14"/>
        <v>0</v>
      </c>
      <c r="O97" s="51">
        <f t="shared" si="15"/>
        <v>0</v>
      </c>
      <c r="Q97" s="51">
        <f>IFERROR(INDEX(Liste!$G$7:$G$198,MATCH(B97,Liste!$I$7:$I$198,0)),"")</f>
        <v>0</v>
      </c>
      <c r="R97" s="51" t="str">
        <f t="shared" si="17"/>
        <v>B31</v>
      </c>
      <c r="S97" s="50">
        <f t="shared" si="18"/>
        <v>0</v>
      </c>
      <c r="T97" s="50">
        <f t="shared" si="19"/>
        <v>0</v>
      </c>
      <c r="U97" s="50">
        <f t="shared" si="20"/>
        <v>0</v>
      </c>
    </row>
    <row r="98" spans="1:21" ht="16.2" thickTop="1" thickBot="1">
      <c r="A98" s="40">
        <f t="shared" si="16"/>
        <v>96</v>
      </c>
      <c r="B98" s="41" t="str">
        <f>IFERROR(INDEX(Liste!$I$7:$I$198,MATCH(Recap!A98,Liste!$L$7:$L$198,0)),"")</f>
        <v>B32</v>
      </c>
      <c r="C98" s="42"/>
      <c r="D98" s="54">
        <f>IFERROR(VLOOKUP($B98,'Partie 1'!$B$27:$D$218,2,0),"")</f>
        <v>0</v>
      </c>
      <c r="E98" s="92">
        <f>IFERROR(VLOOKUP($B98,'Partie 1'!$B$27:$D$218,3,0),"")</f>
        <v>0</v>
      </c>
      <c r="F98" s="54" t="str">
        <f>IFERROR(VLOOKUP($B98,'Partie 2'!$B$27:$D$218,2,0),"")</f>
        <v/>
      </c>
      <c r="G98" s="93" t="str">
        <f>IFERROR(VLOOKUP($B98,'Partie 2'!$B$27:$D$218,3,0),"")</f>
        <v/>
      </c>
      <c r="H98" s="54" t="str">
        <f>IFERROR(VLOOKUP($B98,'Partie 3'!$B$27:$D$218,2,0),"")</f>
        <v/>
      </c>
      <c r="I98" s="150" t="str">
        <f>IFERROR(VLOOKUP($B98,'Partie 3'!$B$27:$D$218,3,0),"")</f>
        <v/>
      </c>
      <c r="J98" s="54" t="str">
        <f>IFERROR(VLOOKUP($B98,'Partie 4'!$B$27:$D$218,2,0),"")</f>
        <v/>
      </c>
      <c r="K98" s="94" t="str">
        <f>IFERROR(VLOOKUP($B98,'Partie 4'!$B$27:$D$218,3,0),"")</f>
        <v/>
      </c>
      <c r="L98" s="41" t="str">
        <f t="shared" si="12"/>
        <v>B32</v>
      </c>
      <c r="M98" s="51">
        <f t="shared" si="13"/>
        <v>0</v>
      </c>
      <c r="N98" s="51">
        <f t="shared" si="14"/>
        <v>0</v>
      </c>
      <c r="O98" s="51">
        <f t="shared" si="15"/>
        <v>0</v>
      </c>
      <c r="Q98" s="51">
        <f>IFERROR(INDEX(Liste!$G$7:$G$198,MATCH(B98,Liste!$I$7:$I$198,0)),"")</f>
        <v>0</v>
      </c>
      <c r="R98" s="51" t="str">
        <f t="shared" si="17"/>
        <v>B32</v>
      </c>
      <c r="S98" s="50">
        <f t="shared" si="18"/>
        <v>0</v>
      </c>
      <c r="T98" s="50">
        <f t="shared" si="19"/>
        <v>0</v>
      </c>
      <c r="U98" s="50">
        <f t="shared" si="20"/>
        <v>0</v>
      </c>
    </row>
    <row r="99" spans="1:21" ht="16.2" thickTop="1" thickBot="1">
      <c r="A99" s="40">
        <f t="shared" si="16"/>
        <v>97</v>
      </c>
      <c r="B99" s="41" t="str">
        <f>IFERROR(INDEX(Liste!$I$7:$I$198,MATCH(Recap!A99,Liste!$L$7:$L$198,0)),"")</f>
        <v>B33</v>
      </c>
      <c r="C99" s="42"/>
      <c r="D99" s="54">
        <f>IFERROR(VLOOKUP($B99,'Partie 1'!$B$27:$D$218,2,0),"")</f>
        <v>0</v>
      </c>
      <c r="E99" s="92">
        <f>IFERROR(VLOOKUP($B99,'Partie 1'!$B$27:$D$218,3,0),"")</f>
        <v>0</v>
      </c>
      <c r="F99" s="54" t="str">
        <f>IFERROR(VLOOKUP($B99,'Partie 2'!$B$27:$D$218,2,0),"")</f>
        <v/>
      </c>
      <c r="G99" s="93" t="str">
        <f>IFERROR(VLOOKUP($B99,'Partie 2'!$B$27:$D$218,3,0),"")</f>
        <v/>
      </c>
      <c r="H99" s="54" t="str">
        <f>IFERROR(VLOOKUP($B99,'Partie 3'!$B$27:$D$218,2,0),"")</f>
        <v/>
      </c>
      <c r="I99" s="150" t="str">
        <f>IFERROR(VLOOKUP($B99,'Partie 3'!$B$27:$D$218,3,0),"")</f>
        <v/>
      </c>
      <c r="J99" s="54" t="str">
        <f>IFERROR(VLOOKUP($B99,'Partie 4'!$B$27:$D$218,2,0),"")</f>
        <v/>
      </c>
      <c r="K99" s="94" t="str">
        <f>IFERROR(VLOOKUP($B99,'Partie 4'!$B$27:$D$218,3,0),"")</f>
        <v/>
      </c>
      <c r="L99" s="41" t="str">
        <f t="shared" si="12"/>
        <v>B33</v>
      </c>
      <c r="M99" s="51">
        <f t="shared" si="13"/>
        <v>0</v>
      </c>
      <c r="N99" s="51">
        <f t="shared" si="14"/>
        <v>0</v>
      </c>
      <c r="O99" s="51">
        <f t="shared" si="15"/>
        <v>0</v>
      </c>
      <c r="Q99" s="51">
        <f>IFERROR(INDEX(Liste!$G$7:$G$198,MATCH(B99,Liste!$I$7:$I$198,0)),"")</f>
        <v>0</v>
      </c>
      <c r="R99" s="51" t="str">
        <f t="shared" si="17"/>
        <v>B33</v>
      </c>
      <c r="S99" s="50">
        <f t="shared" si="18"/>
        <v>0</v>
      </c>
      <c r="T99" s="50">
        <f t="shared" si="19"/>
        <v>0</v>
      </c>
      <c r="U99" s="50">
        <f t="shared" si="20"/>
        <v>0</v>
      </c>
    </row>
    <row r="100" spans="1:21" ht="16.2" thickTop="1" thickBot="1">
      <c r="A100" s="40">
        <f t="shared" si="16"/>
        <v>98</v>
      </c>
      <c r="B100" s="41" t="str">
        <f>IFERROR(INDEX(Liste!$I$7:$I$198,MATCH(Recap!A100,Liste!$L$7:$L$198,0)),"")</f>
        <v>B34</v>
      </c>
      <c r="C100" s="42"/>
      <c r="D100" s="54">
        <f>IFERROR(VLOOKUP($B100,'Partie 1'!$B$27:$D$218,2,0),"")</f>
        <v>0</v>
      </c>
      <c r="E100" s="92">
        <f>IFERROR(VLOOKUP($B100,'Partie 1'!$B$27:$D$218,3,0),"")</f>
        <v>0</v>
      </c>
      <c r="F100" s="54" t="str">
        <f>IFERROR(VLOOKUP($B100,'Partie 2'!$B$27:$D$218,2,0),"")</f>
        <v/>
      </c>
      <c r="G100" s="93" t="str">
        <f>IFERROR(VLOOKUP($B100,'Partie 2'!$B$27:$D$218,3,0),"")</f>
        <v/>
      </c>
      <c r="H100" s="54" t="str">
        <f>IFERROR(VLOOKUP($B100,'Partie 3'!$B$27:$D$218,2,0),"")</f>
        <v/>
      </c>
      <c r="I100" s="150" t="str">
        <f>IFERROR(VLOOKUP($B100,'Partie 3'!$B$27:$D$218,3,0),"")</f>
        <v/>
      </c>
      <c r="J100" s="54" t="str">
        <f>IFERROR(VLOOKUP($B100,'Partie 4'!$B$27:$D$218,2,0),"")</f>
        <v/>
      </c>
      <c r="K100" s="94" t="str">
        <f>IFERROR(VLOOKUP($B100,'Partie 4'!$B$27:$D$218,3,0),"")</f>
        <v/>
      </c>
      <c r="L100" s="41" t="str">
        <f t="shared" si="12"/>
        <v>B34</v>
      </c>
      <c r="M100" s="51">
        <f t="shared" si="13"/>
        <v>0</v>
      </c>
      <c r="N100" s="51">
        <f t="shared" si="14"/>
        <v>0</v>
      </c>
      <c r="O100" s="51">
        <f t="shared" si="15"/>
        <v>0</v>
      </c>
      <c r="Q100" s="51">
        <f>IFERROR(INDEX(Liste!$G$7:$G$198,MATCH(B100,Liste!$I$7:$I$198,0)),"")</f>
        <v>0</v>
      </c>
      <c r="R100" s="51" t="str">
        <f t="shared" si="17"/>
        <v>B34</v>
      </c>
      <c r="S100" s="50">
        <f t="shared" si="18"/>
        <v>0</v>
      </c>
      <c r="T100" s="50">
        <f t="shared" si="19"/>
        <v>0</v>
      </c>
      <c r="U100" s="50">
        <f t="shared" si="20"/>
        <v>0</v>
      </c>
    </row>
    <row r="101" spans="1:21" ht="16.2" thickTop="1" thickBot="1">
      <c r="A101" s="40">
        <f t="shared" si="16"/>
        <v>99</v>
      </c>
      <c r="B101" s="41" t="str">
        <f>IFERROR(INDEX(Liste!$I$7:$I$198,MATCH(Recap!A101,Liste!$L$7:$L$198,0)),"")</f>
        <v>B35</v>
      </c>
      <c r="C101" s="42"/>
      <c r="D101" s="54">
        <f>IFERROR(VLOOKUP($B101,'Partie 1'!$B$27:$D$218,2,0),"")</f>
        <v>0</v>
      </c>
      <c r="E101" s="92">
        <f>IFERROR(VLOOKUP($B101,'Partie 1'!$B$27:$D$218,3,0),"")</f>
        <v>0</v>
      </c>
      <c r="F101" s="54" t="str">
        <f>IFERROR(VLOOKUP($B101,'Partie 2'!$B$27:$D$218,2,0),"")</f>
        <v/>
      </c>
      <c r="G101" s="93" t="str">
        <f>IFERROR(VLOOKUP($B101,'Partie 2'!$B$27:$D$218,3,0),"")</f>
        <v/>
      </c>
      <c r="H101" s="54" t="str">
        <f>IFERROR(VLOOKUP($B101,'Partie 3'!$B$27:$D$218,2,0),"")</f>
        <v/>
      </c>
      <c r="I101" s="150" t="str">
        <f>IFERROR(VLOOKUP($B101,'Partie 3'!$B$27:$D$218,3,0),"")</f>
        <v/>
      </c>
      <c r="J101" s="54" t="str">
        <f>IFERROR(VLOOKUP($B101,'Partie 4'!$B$27:$D$218,2,0),"")</f>
        <v/>
      </c>
      <c r="K101" s="94" t="str">
        <f>IFERROR(VLOOKUP($B101,'Partie 4'!$B$27:$D$218,3,0),"")</f>
        <v/>
      </c>
      <c r="L101" s="41" t="str">
        <f t="shared" si="12"/>
        <v>B35</v>
      </c>
      <c r="M101" s="51">
        <f t="shared" si="13"/>
        <v>0</v>
      </c>
      <c r="N101" s="51">
        <f t="shared" si="14"/>
        <v>0</v>
      </c>
      <c r="O101" s="51">
        <f t="shared" si="15"/>
        <v>0</v>
      </c>
      <c r="Q101" s="51">
        <f>IFERROR(INDEX(Liste!$G$7:$G$198,MATCH(B101,Liste!$I$7:$I$198,0)),"")</f>
        <v>0</v>
      </c>
      <c r="R101" s="51" t="str">
        <f t="shared" si="17"/>
        <v>B35</v>
      </c>
      <c r="S101" s="50">
        <f t="shared" si="18"/>
        <v>0</v>
      </c>
      <c r="T101" s="50">
        <f t="shared" si="19"/>
        <v>0</v>
      </c>
      <c r="U101" s="50">
        <f t="shared" si="20"/>
        <v>0</v>
      </c>
    </row>
    <row r="102" spans="1:21" ht="16.2" thickTop="1" thickBot="1">
      <c r="A102" s="40">
        <f t="shared" si="16"/>
        <v>100</v>
      </c>
      <c r="B102" s="41" t="str">
        <f>IFERROR(INDEX(Liste!$I$7:$I$198,MATCH(Recap!A102,Liste!$L$7:$L$198,0)),"")</f>
        <v>B36</v>
      </c>
      <c r="C102" s="42"/>
      <c r="D102" s="54">
        <f>IFERROR(VLOOKUP($B102,'Partie 1'!$B$27:$D$218,2,0),"")</f>
        <v>0</v>
      </c>
      <c r="E102" s="92">
        <f>IFERROR(VLOOKUP($B102,'Partie 1'!$B$27:$D$218,3,0),"")</f>
        <v>0</v>
      </c>
      <c r="F102" s="54" t="str">
        <f>IFERROR(VLOOKUP($B102,'Partie 2'!$B$27:$D$218,2,0),"")</f>
        <v/>
      </c>
      <c r="G102" s="93" t="str">
        <f>IFERROR(VLOOKUP($B102,'Partie 2'!$B$27:$D$218,3,0),"")</f>
        <v/>
      </c>
      <c r="H102" s="54" t="str">
        <f>IFERROR(VLOOKUP($B102,'Partie 3'!$B$27:$D$218,2,0),"")</f>
        <v/>
      </c>
      <c r="I102" s="150" t="str">
        <f>IFERROR(VLOOKUP($B102,'Partie 3'!$B$27:$D$218,3,0),"")</f>
        <v/>
      </c>
      <c r="J102" s="54" t="str">
        <f>IFERROR(VLOOKUP($B102,'Partie 4'!$B$27:$D$218,2,0),"")</f>
        <v/>
      </c>
      <c r="K102" s="94" t="str">
        <f>IFERROR(VLOOKUP($B102,'Partie 4'!$B$27:$D$218,3,0),"")</f>
        <v/>
      </c>
      <c r="L102" s="41" t="str">
        <f t="shared" si="12"/>
        <v>B36</v>
      </c>
      <c r="M102" s="51">
        <f t="shared" si="13"/>
        <v>0</v>
      </c>
      <c r="N102" s="51">
        <f t="shared" si="14"/>
        <v>0</v>
      </c>
      <c r="O102" s="51">
        <f t="shared" si="15"/>
        <v>0</v>
      </c>
      <c r="Q102" s="51">
        <f>IFERROR(INDEX(Liste!$G$7:$G$198,MATCH(B102,Liste!$I$7:$I$198,0)),"")</f>
        <v>0</v>
      </c>
      <c r="R102" s="51" t="str">
        <f t="shared" si="17"/>
        <v>B36</v>
      </c>
      <c r="S102" s="50">
        <f t="shared" si="18"/>
        <v>0</v>
      </c>
      <c r="T102" s="50">
        <f t="shared" si="19"/>
        <v>0</v>
      </c>
      <c r="U102" s="50">
        <f t="shared" si="20"/>
        <v>0</v>
      </c>
    </row>
    <row r="103" spans="1:21" ht="16.2" thickTop="1" thickBot="1">
      <c r="A103" s="40">
        <f t="shared" si="16"/>
        <v>101</v>
      </c>
      <c r="B103" s="41" t="str">
        <f>IFERROR(INDEX(Liste!$I$7:$I$198,MATCH(Recap!A103,Liste!$L$7:$L$198,0)),"")</f>
        <v>B37</v>
      </c>
      <c r="C103" s="42"/>
      <c r="D103" s="54">
        <f>IFERROR(VLOOKUP($B103,'Partie 1'!$B$27:$D$218,2,0),"")</f>
        <v>0</v>
      </c>
      <c r="E103" s="92">
        <f>IFERROR(VLOOKUP($B103,'Partie 1'!$B$27:$D$218,3,0),"")</f>
        <v>0</v>
      </c>
      <c r="F103" s="54" t="str">
        <f>IFERROR(VLOOKUP($B103,'Partie 2'!$B$27:$D$218,2,0),"")</f>
        <v/>
      </c>
      <c r="G103" s="93" t="str">
        <f>IFERROR(VLOOKUP($B103,'Partie 2'!$B$27:$D$218,3,0),"")</f>
        <v/>
      </c>
      <c r="H103" s="54" t="str">
        <f>IFERROR(VLOOKUP($B103,'Partie 3'!$B$27:$D$218,2,0),"")</f>
        <v/>
      </c>
      <c r="I103" s="150" t="str">
        <f>IFERROR(VLOOKUP($B103,'Partie 3'!$B$27:$D$218,3,0),"")</f>
        <v/>
      </c>
      <c r="J103" s="54" t="str">
        <f>IFERROR(VLOOKUP($B103,'Partie 4'!$B$27:$D$218,2,0),"")</f>
        <v/>
      </c>
      <c r="K103" s="94" t="str">
        <f>IFERROR(VLOOKUP($B103,'Partie 4'!$B$27:$D$218,3,0),"")</f>
        <v/>
      </c>
      <c r="L103" s="41" t="str">
        <f t="shared" si="12"/>
        <v>B37</v>
      </c>
      <c r="M103" s="51">
        <f t="shared" si="13"/>
        <v>0</v>
      </c>
      <c r="N103" s="51">
        <f t="shared" si="14"/>
        <v>0</v>
      </c>
      <c r="O103" s="51">
        <f t="shared" si="15"/>
        <v>0</v>
      </c>
      <c r="Q103" s="51">
        <f>IFERROR(INDEX(Liste!$G$7:$G$198,MATCH(B103,Liste!$I$7:$I$198,0)),"")</f>
        <v>0</v>
      </c>
      <c r="R103" s="51" t="str">
        <f t="shared" si="17"/>
        <v>B37</v>
      </c>
      <c r="S103" s="50">
        <f t="shared" si="18"/>
        <v>0</v>
      </c>
      <c r="T103" s="50">
        <f t="shared" si="19"/>
        <v>0</v>
      </c>
      <c r="U103" s="50">
        <f t="shared" si="20"/>
        <v>0</v>
      </c>
    </row>
    <row r="104" spans="1:21" ht="16.2" thickTop="1" thickBot="1">
      <c r="A104" s="40">
        <f t="shared" si="16"/>
        <v>102</v>
      </c>
      <c r="B104" s="41" t="str">
        <f>IFERROR(INDEX(Liste!$I$7:$I$198,MATCH(Recap!A104,Liste!$L$7:$L$198,0)),"")</f>
        <v>B38</v>
      </c>
      <c r="C104" s="42"/>
      <c r="D104" s="54">
        <f>IFERROR(VLOOKUP($B104,'Partie 1'!$B$27:$D$218,2,0),"")</f>
        <v>0</v>
      </c>
      <c r="E104" s="92">
        <f>IFERROR(VLOOKUP($B104,'Partie 1'!$B$27:$D$218,3,0),"")</f>
        <v>0</v>
      </c>
      <c r="F104" s="54" t="str">
        <f>IFERROR(VLOOKUP($B104,'Partie 2'!$B$27:$D$218,2,0),"")</f>
        <v/>
      </c>
      <c r="G104" s="93" t="str">
        <f>IFERROR(VLOOKUP($B104,'Partie 2'!$B$27:$D$218,3,0),"")</f>
        <v/>
      </c>
      <c r="H104" s="54" t="str">
        <f>IFERROR(VLOOKUP($B104,'Partie 3'!$B$27:$D$218,2,0),"")</f>
        <v/>
      </c>
      <c r="I104" s="150" t="str">
        <f>IFERROR(VLOOKUP($B104,'Partie 3'!$B$27:$D$218,3,0),"")</f>
        <v/>
      </c>
      <c r="J104" s="54" t="str">
        <f>IFERROR(VLOOKUP($B104,'Partie 4'!$B$27:$D$218,2,0),"")</f>
        <v/>
      </c>
      <c r="K104" s="94" t="str">
        <f>IFERROR(VLOOKUP($B104,'Partie 4'!$B$27:$D$218,3,0),"")</f>
        <v/>
      </c>
      <c r="L104" s="41" t="str">
        <f t="shared" si="12"/>
        <v>B38</v>
      </c>
      <c r="M104" s="51">
        <f t="shared" si="13"/>
        <v>0</v>
      </c>
      <c r="N104" s="51">
        <f t="shared" si="14"/>
        <v>0</v>
      </c>
      <c r="O104" s="51">
        <f t="shared" si="15"/>
        <v>0</v>
      </c>
      <c r="Q104" s="51">
        <f>IFERROR(INDEX(Liste!$G$7:$G$198,MATCH(B104,Liste!$I$7:$I$198,0)),"")</f>
        <v>0</v>
      </c>
      <c r="R104" s="51" t="str">
        <f t="shared" si="17"/>
        <v>B38</v>
      </c>
      <c r="S104" s="50">
        <f t="shared" si="18"/>
        <v>0</v>
      </c>
      <c r="T104" s="50">
        <f t="shared" si="19"/>
        <v>0</v>
      </c>
      <c r="U104" s="50">
        <f t="shared" si="20"/>
        <v>0</v>
      </c>
    </row>
    <row r="105" spans="1:21" ht="16.2" thickTop="1" thickBot="1">
      <c r="A105" s="40">
        <f t="shared" si="16"/>
        <v>103</v>
      </c>
      <c r="B105" s="41" t="str">
        <f>IFERROR(INDEX(Liste!$I$7:$I$198,MATCH(Recap!A105,Liste!$L$7:$L$198,0)),"")</f>
        <v>B39</v>
      </c>
      <c r="C105" s="42"/>
      <c r="D105" s="54">
        <f>IFERROR(VLOOKUP($B105,'Partie 1'!$B$27:$D$218,2,0),"")</f>
        <v>0</v>
      </c>
      <c r="E105" s="92">
        <f>IFERROR(VLOOKUP($B105,'Partie 1'!$B$27:$D$218,3,0),"")</f>
        <v>0</v>
      </c>
      <c r="F105" s="54" t="str">
        <f>IFERROR(VLOOKUP($B105,'Partie 2'!$B$27:$D$218,2,0),"")</f>
        <v/>
      </c>
      <c r="G105" s="93" t="str">
        <f>IFERROR(VLOOKUP($B105,'Partie 2'!$B$27:$D$218,3,0),"")</f>
        <v/>
      </c>
      <c r="H105" s="54" t="str">
        <f>IFERROR(VLOOKUP($B105,'Partie 3'!$B$27:$D$218,2,0),"")</f>
        <v/>
      </c>
      <c r="I105" s="150" t="str">
        <f>IFERROR(VLOOKUP($B105,'Partie 3'!$B$27:$D$218,3,0),"")</f>
        <v/>
      </c>
      <c r="J105" s="54" t="str">
        <f>IFERROR(VLOOKUP($B105,'Partie 4'!$B$27:$D$218,2,0),"")</f>
        <v/>
      </c>
      <c r="K105" s="94" t="str">
        <f>IFERROR(VLOOKUP($B105,'Partie 4'!$B$27:$D$218,3,0),"")</f>
        <v/>
      </c>
      <c r="L105" s="41" t="str">
        <f t="shared" si="12"/>
        <v>B39</v>
      </c>
      <c r="M105" s="51">
        <f t="shared" si="13"/>
        <v>0</v>
      </c>
      <c r="N105" s="51">
        <f t="shared" si="14"/>
        <v>0</v>
      </c>
      <c r="O105" s="51">
        <f t="shared" si="15"/>
        <v>0</v>
      </c>
      <c r="Q105" s="51">
        <f>IFERROR(INDEX(Liste!$G$7:$G$198,MATCH(B105,Liste!$I$7:$I$198,0)),"")</f>
        <v>0</v>
      </c>
      <c r="R105" s="51" t="str">
        <f t="shared" si="17"/>
        <v>B39</v>
      </c>
      <c r="S105" s="50">
        <f t="shared" si="18"/>
        <v>0</v>
      </c>
      <c r="T105" s="50">
        <f t="shared" si="19"/>
        <v>0</v>
      </c>
      <c r="U105" s="50">
        <f t="shared" si="20"/>
        <v>0</v>
      </c>
    </row>
    <row r="106" spans="1:21" ht="16.2" thickTop="1" thickBot="1">
      <c r="A106" s="40">
        <f t="shared" si="16"/>
        <v>104</v>
      </c>
      <c r="B106" s="41" t="str">
        <f>IFERROR(INDEX(Liste!$I$7:$I$198,MATCH(Recap!A106,Liste!$L$7:$L$198,0)),"")</f>
        <v>B40</v>
      </c>
      <c r="C106" s="42"/>
      <c r="D106" s="54">
        <f>IFERROR(VLOOKUP($B106,'Partie 1'!$B$27:$D$218,2,0),"")</f>
        <v>0</v>
      </c>
      <c r="E106" s="92">
        <f>IFERROR(VLOOKUP($B106,'Partie 1'!$B$27:$D$218,3,0),"")</f>
        <v>0</v>
      </c>
      <c r="F106" s="54" t="str">
        <f>IFERROR(VLOOKUP($B106,'Partie 2'!$B$27:$D$218,2,0),"")</f>
        <v/>
      </c>
      <c r="G106" s="93" t="str">
        <f>IFERROR(VLOOKUP($B106,'Partie 2'!$B$27:$D$218,3,0),"")</f>
        <v/>
      </c>
      <c r="H106" s="54" t="str">
        <f>IFERROR(VLOOKUP($B106,'Partie 3'!$B$27:$D$218,2,0),"")</f>
        <v/>
      </c>
      <c r="I106" s="150" t="str">
        <f>IFERROR(VLOOKUP($B106,'Partie 3'!$B$27:$D$218,3,0),"")</f>
        <v/>
      </c>
      <c r="J106" s="54" t="str">
        <f>IFERROR(VLOOKUP($B106,'Partie 4'!$B$27:$D$218,2,0),"")</f>
        <v/>
      </c>
      <c r="K106" s="94" t="str">
        <f>IFERROR(VLOOKUP($B106,'Partie 4'!$B$27:$D$218,3,0),"")</f>
        <v/>
      </c>
      <c r="L106" s="41" t="str">
        <f t="shared" si="12"/>
        <v>B40</v>
      </c>
      <c r="M106" s="51">
        <f t="shared" si="13"/>
        <v>0</v>
      </c>
      <c r="N106" s="51">
        <f t="shared" si="14"/>
        <v>0</v>
      </c>
      <c r="O106" s="51">
        <f t="shared" si="15"/>
        <v>0</v>
      </c>
      <c r="Q106" s="51">
        <f>IFERROR(INDEX(Liste!$G$7:$G$198,MATCH(B106,Liste!$I$7:$I$198,0)),"")</f>
        <v>0</v>
      </c>
      <c r="R106" s="51" t="str">
        <f t="shared" si="17"/>
        <v>B40</v>
      </c>
      <c r="S106" s="50">
        <f t="shared" si="18"/>
        <v>0</v>
      </c>
      <c r="T106" s="50">
        <f t="shared" si="19"/>
        <v>0</v>
      </c>
      <c r="U106" s="50">
        <f t="shared" si="20"/>
        <v>0</v>
      </c>
    </row>
    <row r="107" spans="1:21" ht="16.2" thickTop="1" thickBot="1">
      <c r="A107" s="40">
        <f t="shared" si="16"/>
        <v>105</v>
      </c>
      <c r="B107" s="41" t="str">
        <f>IFERROR(INDEX(Liste!$I$7:$I$198,MATCH(Recap!A107,Liste!$L$7:$L$198,0)),"")</f>
        <v>B41</v>
      </c>
      <c r="C107" s="42"/>
      <c r="D107" s="54">
        <f>IFERROR(VLOOKUP($B107,'Partie 1'!$B$27:$D$218,2,0),"")</f>
        <v>0</v>
      </c>
      <c r="E107" s="92">
        <f>IFERROR(VLOOKUP($B107,'Partie 1'!$B$27:$D$218,3,0),"")</f>
        <v>0</v>
      </c>
      <c r="F107" s="54" t="str">
        <f>IFERROR(VLOOKUP($B107,'Partie 2'!$B$27:$D$218,2,0),"")</f>
        <v/>
      </c>
      <c r="G107" s="93" t="str">
        <f>IFERROR(VLOOKUP($B107,'Partie 2'!$B$27:$D$218,3,0),"")</f>
        <v/>
      </c>
      <c r="H107" s="54" t="str">
        <f>IFERROR(VLOOKUP($B107,'Partie 3'!$B$27:$D$218,2,0),"")</f>
        <v/>
      </c>
      <c r="I107" s="150" t="str">
        <f>IFERROR(VLOOKUP($B107,'Partie 3'!$B$27:$D$218,3,0),"")</f>
        <v/>
      </c>
      <c r="J107" s="54" t="str">
        <f>IFERROR(VLOOKUP($B107,'Partie 4'!$B$27:$D$218,2,0),"")</f>
        <v/>
      </c>
      <c r="K107" s="94" t="str">
        <f>IFERROR(VLOOKUP($B107,'Partie 4'!$B$27:$D$218,3,0),"")</f>
        <v/>
      </c>
      <c r="L107" s="41" t="str">
        <f t="shared" si="12"/>
        <v>B41</v>
      </c>
      <c r="M107" s="51">
        <f t="shared" si="13"/>
        <v>0</v>
      </c>
      <c r="N107" s="51">
        <f t="shared" si="14"/>
        <v>0</v>
      </c>
      <c r="O107" s="51">
        <f t="shared" si="15"/>
        <v>0</v>
      </c>
      <c r="Q107" s="51">
        <f>IFERROR(INDEX(Liste!$G$7:$G$198,MATCH(B107,Liste!$I$7:$I$198,0)),"")</f>
        <v>0</v>
      </c>
      <c r="R107" s="51" t="str">
        <f t="shared" si="17"/>
        <v>B41</v>
      </c>
      <c r="S107" s="50">
        <f t="shared" si="18"/>
        <v>0</v>
      </c>
      <c r="T107" s="50">
        <f t="shared" si="19"/>
        <v>0</v>
      </c>
      <c r="U107" s="50">
        <f t="shared" si="20"/>
        <v>0</v>
      </c>
    </row>
    <row r="108" spans="1:21" ht="16.2" thickTop="1" thickBot="1">
      <c r="A108" s="40">
        <f t="shared" si="16"/>
        <v>106</v>
      </c>
      <c r="B108" s="41" t="str">
        <f>IFERROR(INDEX(Liste!$I$7:$I$198,MATCH(Recap!A108,Liste!$L$7:$L$198,0)),"")</f>
        <v>B42</v>
      </c>
      <c r="C108" s="42"/>
      <c r="D108" s="54">
        <f>IFERROR(VLOOKUP($B108,'Partie 1'!$B$27:$D$218,2,0),"")</f>
        <v>0</v>
      </c>
      <c r="E108" s="92">
        <f>IFERROR(VLOOKUP($B108,'Partie 1'!$B$27:$D$218,3,0),"")</f>
        <v>0</v>
      </c>
      <c r="F108" s="54" t="str">
        <f>IFERROR(VLOOKUP($B108,'Partie 2'!$B$27:$D$218,2,0),"")</f>
        <v/>
      </c>
      <c r="G108" s="93" t="str">
        <f>IFERROR(VLOOKUP($B108,'Partie 2'!$B$27:$D$218,3,0),"")</f>
        <v/>
      </c>
      <c r="H108" s="54" t="str">
        <f>IFERROR(VLOOKUP($B108,'Partie 3'!$B$27:$D$218,2,0),"")</f>
        <v/>
      </c>
      <c r="I108" s="150" t="str">
        <f>IFERROR(VLOOKUP($B108,'Partie 3'!$B$27:$D$218,3,0),"")</f>
        <v/>
      </c>
      <c r="J108" s="54" t="str">
        <f>IFERROR(VLOOKUP($B108,'Partie 4'!$B$27:$D$218,2,0),"")</f>
        <v/>
      </c>
      <c r="K108" s="94" t="str">
        <f>IFERROR(VLOOKUP($B108,'Partie 4'!$B$27:$D$218,3,0),"")</f>
        <v/>
      </c>
      <c r="L108" s="41" t="str">
        <f t="shared" si="12"/>
        <v>B42</v>
      </c>
      <c r="M108" s="51">
        <f t="shared" si="13"/>
        <v>0</v>
      </c>
      <c r="N108" s="51">
        <f t="shared" si="14"/>
        <v>0</v>
      </c>
      <c r="O108" s="51">
        <f t="shared" si="15"/>
        <v>0</v>
      </c>
      <c r="Q108" s="51">
        <f>IFERROR(INDEX(Liste!$G$7:$G$198,MATCH(B108,Liste!$I$7:$I$198,0)),"")</f>
        <v>0</v>
      </c>
      <c r="R108" s="51" t="str">
        <f t="shared" si="17"/>
        <v>B42</v>
      </c>
      <c r="S108" s="50">
        <f t="shared" si="18"/>
        <v>0</v>
      </c>
      <c r="T108" s="50">
        <f t="shared" si="19"/>
        <v>0</v>
      </c>
      <c r="U108" s="50">
        <f t="shared" si="20"/>
        <v>0</v>
      </c>
    </row>
    <row r="109" spans="1:21" ht="16.2" thickTop="1" thickBot="1">
      <c r="A109" s="40">
        <f t="shared" si="16"/>
        <v>107</v>
      </c>
      <c r="B109" s="41" t="str">
        <f>IFERROR(INDEX(Liste!$I$7:$I$198,MATCH(Recap!A109,Liste!$L$7:$L$198,0)),"")</f>
        <v>B43</v>
      </c>
      <c r="C109" s="42"/>
      <c r="D109" s="54">
        <f>IFERROR(VLOOKUP($B109,'Partie 1'!$B$27:$D$218,2,0),"")</f>
        <v>0</v>
      </c>
      <c r="E109" s="92">
        <f>IFERROR(VLOOKUP($B109,'Partie 1'!$B$27:$D$218,3,0),"")</f>
        <v>0</v>
      </c>
      <c r="F109" s="54" t="str">
        <f>IFERROR(VLOOKUP($B109,'Partie 2'!$B$27:$D$218,2,0),"")</f>
        <v/>
      </c>
      <c r="G109" s="93" t="str">
        <f>IFERROR(VLOOKUP($B109,'Partie 2'!$B$27:$D$218,3,0),"")</f>
        <v/>
      </c>
      <c r="H109" s="54" t="str">
        <f>IFERROR(VLOOKUP($B109,'Partie 3'!$B$27:$D$218,2,0),"")</f>
        <v/>
      </c>
      <c r="I109" s="150" t="str">
        <f>IFERROR(VLOOKUP($B109,'Partie 3'!$B$27:$D$218,3,0),"")</f>
        <v/>
      </c>
      <c r="J109" s="54" t="str">
        <f>IFERROR(VLOOKUP($B109,'Partie 4'!$B$27:$D$218,2,0),"")</f>
        <v/>
      </c>
      <c r="K109" s="94" t="str">
        <f>IFERROR(VLOOKUP($B109,'Partie 4'!$B$27:$D$218,3,0),"")</f>
        <v/>
      </c>
      <c r="L109" s="41" t="str">
        <f t="shared" si="12"/>
        <v>B43</v>
      </c>
      <c r="M109" s="51">
        <f t="shared" si="13"/>
        <v>0</v>
      </c>
      <c r="N109" s="51">
        <f t="shared" si="14"/>
        <v>0</v>
      </c>
      <c r="O109" s="51">
        <f t="shared" si="15"/>
        <v>0</v>
      </c>
      <c r="Q109" s="51">
        <f>IFERROR(INDEX(Liste!$G$7:$G$198,MATCH(B109,Liste!$I$7:$I$198,0)),"")</f>
        <v>0</v>
      </c>
      <c r="R109" s="51" t="str">
        <f t="shared" si="17"/>
        <v>B43</v>
      </c>
      <c r="S109" s="50">
        <f t="shared" si="18"/>
        <v>0</v>
      </c>
      <c r="T109" s="50">
        <f t="shared" si="19"/>
        <v>0</v>
      </c>
      <c r="U109" s="50">
        <f t="shared" si="20"/>
        <v>0</v>
      </c>
    </row>
    <row r="110" spans="1:21" ht="16.2" thickTop="1" thickBot="1">
      <c r="A110" s="40">
        <f t="shared" si="16"/>
        <v>108</v>
      </c>
      <c r="B110" s="41" t="str">
        <f>IFERROR(INDEX(Liste!$I$7:$I$198,MATCH(Recap!A110,Liste!$L$7:$L$198,0)),"")</f>
        <v>B44</v>
      </c>
      <c r="C110" s="42"/>
      <c r="D110" s="54">
        <f>IFERROR(VLOOKUP($B110,'Partie 1'!$B$27:$D$218,2,0),"")</f>
        <v>0</v>
      </c>
      <c r="E110" s="92">
        <f>IFERROR(VLOOKUP($B110,'Partie 1'!$B$27:$D$218,3,0),"")</f>
        <v>0</v>
      </c>
      <c r="F110" s="54" t="str">
        <f>IFERROR(VLOOKUP($B110,'Partie 2'!$B$27:$D$218,2,0),"")</f>
        <v/>
      </c>
      <c r="G110" s="93" t="str">
        <f>IFERROR(VLOOKUP($B110,'Partie 2'!$B$27:$D$218,3,0),"")</f>
        <v/>
      </c>
      <c r="H110" s="54" t="str">
        <f>IFERROR(VLOOKUP($B110,'Partie 3'!$B$27:$D$218,2,0),"")</f>
        <v/>
      </c>
      <c r="I110" s="150" t="str">
        <f>IFERROR(VLOOKUP($B110,'Partie 3'!$B$27:$D$218,3,0),"")</f>
        <v/>
      </c>
      <c r="J110" s="54" t="str">
        <f>IFERROR(VLOOKUP($B110,'Partie 4'!$B$27:$D$218,2,0),"")</f>
        <v/>
      </c>
      <c r="K110" s="94" t="str">
        <f>IFERROR(VLOOKUP($B110,'Partie 4'!$B$27:$D$218,3,0),"")</f>
        <v/>
      </c>
      <c r="L110" s="41" t="str">
        <f t="shared" si="12"/>
        <v>B44</v>
      </c>
      <c r="M110" s="51">
        <f t="shared" si="13"/>
        <v>0</v>
      </c>
      <c r="N110" s="51">
        <f t="shared" si="14"/>
        <v>0</v>
      </c>
      <c r="O110" s="51">
        <f t="shared" si="15"/>
        <v>0</v>
      </c>
      <c r="Q110" s="51">
        <f>IFERROR(INDEX(Liste!$G$7:$G$198,MATCH(B110,Liste!$I$7:$I$198,0)),"")</f>
        <v>0</v>
      </c>
      <c r="R110" s="51" t="str">
        <f t="shared" si="17"/>
        <v>B44</v>
      </c>
      <c r="S110" s="50">
        <f t="shared" si="18"/>
        <v>0</v>
      </c>
      <c r="T110" s="50">
        <f t="shared" si="19"/>
        <v>0</v>
      </c>
      <c r="U110" s="50">
        <f t="shared" si="20"/>
        <v>0</v>
      </c>
    </row>
    <row r="111" spans="1:21" ht="16.2" thickTop="1" thickBot="1">
      <c r="A111" s="40">
        <f t="shared" si="16"/>
        <v>109</v>
      </c>
      <c r="B111" s="41" t="str">
        <f>IFERROR(INDEX(Liste!$I$7:$I$198,MATCH(Recap!A111,Liste!$L$7:$L$198,0)),"")</f>
        <v>B45</v>
      </c>
      <c r="C111" s="42"/>
      <c r="D111" s="54">
        <f>IFERROR(VLOOKUP($B111,'Partie 1'!$B$27:$D$218,2,0),"")</f>
        <v>0</v>
      </c>
      <c r="E111" s="92">
        <f>IFERROR(VLOOKUP($B111,'Partie 1'!$B$27:$D$218,3,0),"")</f>
        <v>0</v>
      </c>
      <c r="F111" s="54" t="str">
        <f>IFERROR(VLOOKUP($B111,'Partie 2'!$B$27:$D$218,2,0),"")</f>
        <v/>
      </c>
      <c r="G111" s="93" t="str">
        <f>IFERROR(VLOOKUP($B111,'Partie 2'!$B$27:$D$218,3,0),"")</f>
        <v/>
      </c>
      <c r="H111" s="54" t="str">
        <f>IFERROR(VLOOKUP($B111,'Partie 3'!$B$27:$D$218,2,0),"")</f>
        <v/>
      </c>
      <c r="I111" s="150" t="str">
        <f>IFERROR(VLOOKUP($B111,'Partie 3'!$B$27:$D$218,3,0),"")</f>
        <v/>
      </c>
      <c r="J111" s="54" t="str">
        <f>IFERROR(VLOOKUP($B111,'Partie 4'!$B$27:$D$218,2,0),"")</f>
        <v/>
      </c>
      <c r="K111" s="94" t="str">
        <f>IFERROR(VLOOKUP($B111,'Partie 4'!$B$27:$D$218,3,0),"")</f>
        <v/>
      </c>
      <c r="L111" s="41" t="str">
        <f t="shared" si="12"/>
        <v>B45</v>
      </c>
      <c r="M111" s="51">
        <f t="shared" si="13"/>
        <v>0</v>
      </c>
      <c r="N111" s="51">
        <f t="shared" si="14"/>
        <v>0</v>
      </c>
      <c r="O111" s="51">
        <f t="shared" si="15"/>
        <v>0</v>
      </c>
      <c r="Q111" s="51">
        <f>IFERROR(INDEX(Liste!$G$7:$G$198,MATCH(B111,Liste!$I$7:$I$198,0)),"")</f>
        <v>0</v>
      </c>
      <c r="R111" s="51" t="str">
        <f t="shared" si="17"/>
        <v>B45</v>
      </c>
      <c r="S111" s="50">
        <f t="shared" si="18"/>
        <v>0</v>
      </c>
      <c r="T111" s="50">
        <f t="shared" si="19"/>
        <v>0</v>
      </c>
      <c r="U111" s="50">
        <f t="shared" si="20"/>
        <v>0</v>
      </c>
    </row>
    <row r="112" spans="1:21" ht="16.2" thickTop="1" thickBot="1">
      <c r="A112" s="40">
        <f t="shared" si="16"/>
        <v>110</v>
      </c>
      <c r="B112" s="41" t="str">
        <f>IFERROR(INDEX(Liste!$I$7:$I$198,MATCH(Recap!A112,Liste!$L$7:$L$198,0)),"")</f>
        <v>B46</v>
      </c>
      <c r="C112" s="42"/>
      <c r="D112" s="54">
        <f>IFERROR(VLOOKUP($B112,'Partie 1'!$B$27:$D$218,2,0),"")</f>
        <v>0</v>
      </c>
      <c r="E112" s="92">
        <f>IFERROR(VLOOKUP($B112,'Partie 1'!$B$27:$D$218,3,0),"")</f>
        <v>0</v>
      </c>
      <c r="F112" s="54" t="str">
        <f>IFERROR(VLOOKUP($B112,'Partie 2'!$B$27:$D$218,2,0),"")</f>
        <v/>
      </c>
      <c r="G112" s="93" t="str">
        <f>IFERROR(VLOOKUP($B112,'Partie 2'!$B$27:$D$218,3,0),"")</f>
        <v/>
      </c>
      <c r="H112" s="54" t="str">
        <f>IFERROR(VLOOKUP($B112,'Partie 3'!$B$27:$D$218,2,0),"")</f>
        <v/>
      </c>
      <c r="I112" s="150" t="str">
        <f>IFERROR(VLOOKUP($B112,'Partie 3'!$B$27:$D$218,3,0),"")</f>
        <v/>
      </c>
      <c r="J112" s="54" t="str">
        <f>IFERROR(VLOOKUP($B112,'Partie 4'!$B$27:$D$218,2,0),"")</f>
        <v/>
      </c>
      <c r="K112" s="94" t="str">
        <f>IFERROR(VLOOKUP($B112,'Partie 4'!$B$27:$D$218,3,0),"")</f>
        <v/>
      </c>
      <c r="L112" s="41" t="str">
        <f t="shared" si="12"/>
        <v>B46</v>
      </c>
      <c r="M112" s="51">
        <f t="shared" si="13"/>
        <v>0</v>
      </c>
      <c r="N112" s="51">
        <f t="shared" si="14"/>
        <v>0</v>
      </c>
      <c r="O112" s="51">
        <f t="shared" si="15"/>
        <v>0</v>
      </c>
      <c r="Q112" s="51">
        <f>IFERROR(INDEX(Liste!$G$7:$G$198,MATCH(B112,Liste!$I$7:$I$198,0)),"")</f>
        <v>0</v>
      </c>
      <c r="R112" s="51" t="str">
        <f t="shared" si="17"/>
        <v>B46</v>
      </c>
      <c r="S112" s="50">
        <f t="shared" si="18"/>
        <v>0</v>
      </c>
      <c r="T112" s="50">
        <f t="shared" si="19"/>
        <v>0</v>
      </c>
      <c r="U112" s="50">
        <f t="shared" si="20"/>
        <v>0</v>
      </c>
    </row>
    <row r="113" spans="1:21" ht="16.2" thickTop="1" thickBot="1">
      <c r="A113" s="40">
        <f t="shared" si="16"/>
        <v>111</v>
      </c>
      <c r="B113" s="41" t="str">
        <f>IFERROR(INDEX(Liste!$I$7:$I$198,MATCH(Recap!A113,Liste!$L$7:$L$198,0)),"")</f>
        <v>B47</v>
      </c>
      <c r="C113" s="42"/>
      <c r="D113" s="54">
        <f>IFERROR(VLOOKUP($B113,'Partie 1'!$B$27:$D$218,2,0),"")</f>
        <v>0</v>
      </c>
      <c r="E113" s="92">
        <f>IFERROR(VLOOKUP($B113,'Partie 1'!$B$27:$D$218,3,0),"")</f>
        <v>0</v>
      </c>
      <c r="F113" s="54" t="str">
        <f>IFERROR(VLOOKUP($B113,'Partie 2'!$B$27:$D$218,2,0),"")</f>
        <v/>
      </c>
      <c r="G113" s="93" t="str">
        <f>IFERROR(VLOOKUP($B113,'Partie 2'!$B$27:$D$218,3,0),"")</f>
        <v/>
      </c>
      <c r="H113" s="54" t="str">
        <f>IFERROR(VLOOKUP($B113,'Partie 3'!$B$27:$D$218,2,0),"")</f>
        <v/>
      </c>
      <c r="I113" s="150" t="str">
        <f>IFERROR(VLOOKUP($B113,'Partie 3'!$B$27:$D$218,3,0),"")</f>
        <v/>
      </c>
      <c r="J113" s="54" t="str">
        <f>IFERROR(VLOOKUP($B113,'Partie 4'!$B$27:$D$218,2,0),"")</f>
        <v/>
      </c>
      <c r="K113" s="94" t="str">
        <f>IFERROR(VLOOKUP($B113,'Partie 4'!$B$27:$D$218,3,0),"")</f>
        <v/>
      </c>
      <c r="L113" s="41" t="str">
        <f t="shared" si="12"/>
        <v>B47</v>
      </c>
      <c r="M113" s="51">
        <f t="shared" si="13"/>
        <v>0</v>
      </c>
      <c r="N113" s="51">
        <f t="shared" si="14"/>
        <v>0</v>
      </c>
      <c r="O113" s="51">
        <f t="shared" si="15"/>
        <v>0</v>
      </c>
      <c r="Q113" s="51">
        <f>IFERROR(INDEX(Liste!$G$7:$G$198,MATCH(B113,Liste!$I$7:$I$198,0)),"")</f>
        <v>0</v>
      </c>
      <c r="R113" s="51" t="str">
        <f t="shared" si="17"/>
        <v>B47</v>
      </c>
      <c r="S113" s="50">
        <f t="shared" si="18"/>
        <v>0</v>
      </c>
      <c r="T113" s="50">
        <f t="shared" si="19"/>
        <v>0</v>
      </c>
      <c r="U113" s="50">
        <f t="shared" si="20"/>
        <v>0</v>
      </c>
    </row>
    <row r="114" spans="1:21" ht="16.2" thickTop="1" thickBot="1">
      <c r="A114" s="40">
        <f t="shared" si="16"/>
        <v>112</v>
      </c>
      <c r="B114" s="41" t="str">
        <f>IFERROR(INDEX(Liste!$I$7:$I$198,MATCH(Recap!A114,Liste!$L$7:$L$198,0)),"")</f>
        <v>B48</v>
      </c>
      <c r="C114" s="42"/>
      <c r="D114" s="54">
        <f>IFERROR(VLOOKUP($B114,'Partie 1'!$B$27:$D$218,2,0),"")</f>
        <v>0</v>
      </c>
      <c r="E114" s="92">
        <f>IFERROR(VLOOKUP($B114,'Partie 1'!$B$27:$D$218,3,0),"")</f>
        <v>0</v>
      </c>
      <c r="F114" s="54" t="str">
        <f>IFERROR(VLOOKUP($B114,'Partie 2'!$B$27:$D$218,2,0),"")</f>
        <v/>
      </c>
      <c r="G114" s="93" t="str">
        <f>IFERROR(VLOOKUP($B114,'Partie 2'!$B$27:$D$218,3,0),"")</f>
        <v/>
      </c>
      <c r="H114" s="54" t="str">
        <f>IFERROR(VLOOKUP($B114,'Partie 3'!$B$27:$D$218,2,0),"")</f>
        <v/>
      </c>
      <c r="I114" s="150" t="str">
        <f>IFERROR(VLOOKUP($B114,'Partie 3'!$B$27:$D$218,3,0),"")</f>
        <v/>
      </c>
      <c r="J114" s="54" t="str">
        <f>IFERROR(VLOOKUP($B114,'Partie 4'!$B$27:$D$218,2,0),"")</f>
        <v/>
      </c>
      <c r="K114" s="94" t="str">
        <f>IFERROR(VLOOKUP($B114,'Partie 4'!$B$27:$D$218,3,0),"")</f>
        <v/>
      </c>
      <c r="L114" s="41" t="str">
        <f t="shared" si="12"/>
        <v>B48</v>
      </c>
      <c r="M114" s="51">
        <f t="shared" si="13"/>
        <v>0</v>
      </c>
      <c r="N114" s="51">
        <f t="shared" si="14"/>
        <v>0</v>
      </c>
      <c r="O114" s="51">
        <f t="shared" si="15"/>
        <v>0</v>
      </c>
      <c r="Q114" s="51">
        <f>IFERROR(INDEX(Liste!$G$7:$G$198,MATCH(B114,Liste!$I$7:$I$198,0)),"")</f>
        <v>0</v>
      </c>
      <c r="R114" s="51" t="str">
        <f t="shared" si="17"/>
        <v>B48</v>
      </c>
      <c r="S114" s="50">
        <f t="shared" si="18"/>
        <v>0</v>
      </c>
      <c r="T114" s="50">
        <f t="shared" si="19"/>
        <v>0</v>
      </c>
      <c r="U114" s="50">
        <f t="shared" si="20"/>
        <v>0</v>
      </c>
    </row>
    <row r="115" spans="1:21" ht="16.2" thickTop="1" thickBot="1">
      <c r="A115" s="40">
        <f t="shared" si="16"/>
        <v>113</v>
      </c>
      <c r="B115" s="41" t="str">
        <f>IFERROR(INDEX(Liste!$I$7:$I$198,MATCH(Recap!A115,Liste!$L$7:$L$198,0)),"")</f>
        <v>B49</v>
      </c>
      <c r="C115" s="42"/>
      <c r="D115" s="54">
        <f>IFERROR(VLOOKUP($B115,'Partie 1'!$B$27:$D$218,2,0),"")</f>
        <v>0</v>
      </c>
      <c r="E115" s="92">
        <f>IFERROR(VLOOKUP($B115,'Partie 1'!$B$27:$D$218,3,0),"")</f>
        <v>0</v>
      </c>
      <c r="F115" s="54" t="str">
        <f>IFERROR(VLOOKUP($B115,'Partie 2'!$B$27:$D$218,2,0),"")</f>
        <v/>
      </c>
      <c r="G115" s="93" t="str">
        <f>IFERROR(VLOOKUP($B115,'Partie 2'!$B$27:$D$218,3,0),"")</f>
        <v/>
      </c>
      <c r="H115" s="54" t="str">
        <f>IFERROR(VLOOKUP($B115,'Partie 3'!$B$27:$D$218,2,0),"")</f>
        <v/>
      </c>
      <c r="I115" s="150" t="str">
        <f>IFERROR(VLOOKUP($B115,'Partie 3'!$B$27:$D$218,3,0),"")</f>
        <v/>
      </c>
      <c r="J115" s="54" t="str">
        <f>IFERROR(VLOOKUP($B115,'Partie 4'!$B$27:$D$218,2,0),"")</f>
        <v/>
      </c>
      <c r="K115" s="94" t="str">
        <f>IFERROR(VLOOKUP($B115,'Partie 4'!$B$27:$D$218,3,0),"")</f>
        <v/>
      </c>
      <c r="L115" s="41" t="str">
        <f t="shared" si="12"/>
        <v>B49</v>
      </c>
      <c r="M115" s="51">
        <f t="shared" si="13"/>
        <v>0</v>
      </c>
      <c r="N115" s="51">
        <f t="shared" si="14"/>
        <v>0</v>
      </c>
      <c r="O115" s="51">
        <f t="shared" si="15"/>
        <v>0</v>
      </c>
      <c r="Q115" s="51">
        <f>IFERROR(INDEX(Liste!$G$7:$G$198,MATCH(B115,Liste!$I$7:$I$198,0)),"")</f>
        <v>0</v>
      </c>
      <c r="R115" s="51" t="str">
        <f t="shared" si="17"/>
        <v>B49</v>
      </c>
      <c r="S115" s="50">
        <f t="shared" si="18"/>
        <v>0</v>
      </c>
      <c r="T115" s="50">
        <f t="shared" si="19"/>
        <v>0</v>
      </c>
      <c r="U115" s="50">
        <f t="shared" si="20"/>
        <v>0</v>
      </c>
    </row>
    <row r="116" spans="1:21" ht="16.2" thickTop="1" thickBot="1">
      <c r="A116" s="40">
        <f t="shared" si="16"/>
        <v>114</v>
      </c>
      <c r="B116" s="41" t="str">
        <f>IFERROR(INDEX(Liste!$I$7:$I$198,MATCH(Recap!A116,Liste!$L$7:$L$198,0)),"")</f>
        <v>B50</v>
      </c>
      <c r="C116" s="42"/>
      <c r="D116" s="54">
        <f>IFERROR(VLOOKUP($B116,'Partie 1'!$B$27:$D$218,2,0),"")</f>
        <v>0</v>
      </c>
      <c r="E116" s="92">
        <f>IFERROR(VLOOKUP($B116,'Partie 1'!$B$27:$D$218,3,0),"")</f>
        <v>0</v>
      </c>
      <c r="F116" s="54" t="str">
        <f>IFERROR(VLOOKUP($B116,'Partie 2'!$B$27:$D$218,2,0),"")</f>
        <v/>
      </c>
      <c r="G116" s="93" t="str">
        <f>IFERROR(VLOOKUP($B116,'Partie 2'!$B$27:$D$218,3,0),"")</f>
        <v/>
      </c>
      <c r="H116" s="54" t="str">
        <f>IFERROR(VLOOKUP($B116,'Partie 3'!$B$27:$D$218,2,0),"")</f>
        <v/>
      </c>
      <c r="I116" s="150" t="str">
        <f>IFERROR(VLOOKUP($B116,'Partie 3'!$B$27:$D$218,3,0),"")</f>
        <v/>
      </c>
      <c r="J116" s="54" t="str">
        <f>IFERROR(VLOOKUP($B116,'Partie 4'!$B$27:$D$218,2,0),"")</f>
        <v/>
      </c>
      <c r="K116" s="94" t="str">
        <f>IFERROR(VLOOKUP($B116,'Partie 4'!$B$27:$D$218,3,0),"")</f>
        <v/>
      </c>
      <c r="L116" s="41" t="str">
        <f t="shared" si="12"/>
        <v>B50</v>
      </c>
      <c r="M116" s="51">
        <f t="shared" si="13"/>
        <v>0</v>
      </c>
      <c r="N116" s="51">
        <f t="shared" si="14"/>
        <v>0</v>
      </c>
      <c r="O116" s="51">
        <f t="shared" si="15"/>
        <v>0</v>
      </c>
      <c r="Q116" s="51">
        <f>IFERROR(INDEX(Liste!$G$7:$G$198,MATCH(B116,Liste!$I$7:$I$198,0)),"")</f>
        <v>0</v>
      </c>
      <c r="R116" s="51" t="str">
        <f t="shared" si="17"/>
        <v>B50</v>
      </c>
      <c r="S116" s="50">
        <f t="shared" si="18"/>
        <v>0</v>
      </c>
      <c r="T116" s="50">
        <f t="shared" si="19"/>
        <v>0</v>
      </c>
      <c r="U116" s="50">
        <f t="shared" si="20"/>
        <v>0</v>
      </c>
    </row>
    <row r="117" spans="1:21" ht="16.2" thickTop="1" thickBot="1">
      <c r="A117" s="40">
        <f t="shared" si="16"/>
        <v>115</v>
      </c>
      <c r="B117" s="41" t="str">
        <f>IFERROR(INDEX(Liste!$I$7:$I$198,MATCH(Recap!A117,Liste!$L$7:$L$198,0)),"")</f>
        <v>B51</v>
      </c>
      <c r="C117" s="42"/>
      <c r="D117" s="54">
        <f>IFERROR(VLOOKUP($B117,'Partie 1'!$B$27:$D$218,2,0),"")</f>
        <v>0</v>
      </c>
      <c r="E117" s="92">
        <f>IFERROR(VLOOKUP($B117,'Partie 1'!$B$27:$D$218,3,0),"")</f>
        <v>0</v>
      </c>
      <c r="F117" s="54" t="str">
        <f>IFERROR(VLOOKUP($B117,'Partie 2'!$B$27:$D$218,2,0),"")</f>
        <v/>
      </c>
      <c r="G117" s="93" t="str">
        <f>IFERROR(VLOOKUP($B117,'Partie 2'!$B$27:$D$218,3,0),"")</f>
        <v/>
      </c>
      <c r="H117" s="54" t="str">
        <f>IFERROR(VLOOKUP($B117,'Partie 3'!$B$27:$D$218,2,0),"")</f>
        <v/>
      </c>
      <c r="I117" s="150" t="str">
        <f>IFERROR(VLOOKUP($B117,'Partie 3'!$B$27:$D$218,3,0),"")</f>
        <v/>
      </c>
      <c r="J117" s="54" t="str">
        <f>IFERROR(VLOOKUP($B117,'Partie 4'!$B$27:$D$218,2,0),"")</f>
        <v/>
      </c>
      <c r="K117" s="94" t="str">
        <f>IFERROR(VLOOKUP($B117,'Partie 4'!$B$27:$D$218,3,0),"")</f>
        <v/>
      </c>
      <c r="L117" s="41" t="str">
        <f t="shared" si="12"/>
        <v>B51</v>
      </c>
      <c r="M117" s="51">
        <f t="shared" si="13"/>
        <v>0</v>
      </c>
      <c r="N117" s="51">
        <f t="shared" si="14"/>
        <v>0</v>
      </c>
      <c r="O117" s="51">
        <f t="shared" si="15"/>
        <v>0</v>
      </c>
      <c r="Q117" s="51">
        <f>IFERROR(INDEX(Liste!$G$7:$G$198,MATCH(B117,Liste!$I$7:$I$198,0)),"")</f>
        <v>0</v>
      </c>
      <c r="R117" s="51" t="str">
        <f t="shared" si="17"/>
        <v>B51</v>
      </c>
      <c r="S117" s="50">
        <f t="shared" si="18"/>
        <v>0</v>
      </c>
      <c r="T117" s="50">
        <f t="shared" si="19"/>
        <v>0</v>
      </c>
      <c r="U117" s="50">
        <f t="shared" si="20"/>
        <v>0</v>
      </c>
    </row>
    <row r="118" spans="1:21" ht="16.2" thickTop="1" thickBot="1">
      <c r="A118" s="40">
        <f t="shared" si="16"/>
        <v>116</v>
      </c>
      <c r="B118" s="41" t="str">
        <f>IFERROR(INDEX(Liste!$I$7:$I$198,MATCH(Recap!A118,Liste!$L$7:$L$198,0)),"")</f>
        <v>B52</v>
      </c>
      <c r="C118" s="42"/>
      <c r="D118" s="54">
        <f>IFERROR(VLOOKUP($B118,'Partie 1'!$B$27:$D$218,2,0),"")</f>
        <v>0</v>
      </c>
      <c r="E118" s="92">
        <f>IFERROR(VLOOKUP($B118,'Partie 1'!$B$27:$D$218,3,0),"")</f>
        <v>0</v>
      </c>
      <c r="F118" s="54" t="str">
        <f>IFERROR(VLOOKUP($B118,'Partie 2'!$B$27:$D$218,2,0),"")</f>
        <v/>
      </c>
      <c r="G118" s="93" t="str">
        <f>IFERROR(VLOOKUP($B118,'Partie 2'!$B$27:$D$218,3,0),"")</f>
        <v/>
      </c>
      <c r="H118" s="54" t="str">
        <f>IFERROR(VLOOKUP($B118,'Partie 3'!$B$27:$D$218,2,0),"")</f>
        <v/>
      </c>
      <c r="I118" s="150" t="str">
        <f>IFERROR(VLOOKUP($B118,'Partie 3'!$B$27:$D$218,3,0),"")</f>
        <v/>
      </c>
      <c r="J118" s="54" t="str">
        <f>IFERROR(VLOOKUP($B118,'Partie 4'!$B$27:$D$218,2,0),"")</f>
        <v/>
      </c>
      <c r="K118" s="94" t="str">
        <f>IFERROR(VLOOKUP($B118,'Partie 4'!$B$27:$D$218,3,0),"")</f>
        <v/>
      </c>
      <c r="L118" s="41" t="str">
        <f t="shared" si="12"/>
        <v>B52</v>
      </c>
      <c r="M118" s="51">
        <f t="shared" si="13"/>
        <v>0</v>
      </c>
      <c r="N118" s="51">
        <f t="shared" si="14"/>
        <v>0</v>
      </c>
      <c r="O118" s="51">
        <f t="shared" si="15"/>
        <v>0</v>
      </c>
      <c r="Q118" s="51">
        <f>IFERROR(INDEX(Liste!$G$7:$G$198,MATCH(B118,Liste!$I$7:$I$198,0)),"")</f>
        <v>0</v>
      </c>
      <c r="R118" s="51" t="str">
        <f t="shared" si="17"/>
        <v>B52</v>
      </c>
      <c r="S118" s="50">
        <f t="shared" si="18"/>
        <v>0</v>
      </c>
      <c r="T118" s="50">
        <f t="shared" si="19"/>
        <v>0</v>
      </c>
      <c r="U118" s="50">
        <f t="shared" si="20"/>
        <v>0</v>
      </c>
    </row>
    <row r="119" spans="1:21" ht="16.2" thickTop="1" thickBot="1">
      <c r="A119" s="40">
        <f t="shared" si="16"/>
        <v>117</v>
      </c>
      <c r="B119" s="41" t="str">
        <f>IFERROR(INDEX(Liste!$I$7:$I$198,MATCH(Recap!A119,Liste!$L$7:$L$198,0)),"")</f>
        <v>B53</v>
      </c>
      <c r="C119" s="42"/>
      <c r="D119" s="54">
        <f>IFERROR(VLOOKUP($B119,'Partie 1'!$B$27:$D$218,2,0),"")</f>
        <v>0</v>
      </c>
      <c r="E119" s="92">
        <f>IFERROR(VLOOKUP($B119,'Partie 1'!$B$27:$D$218,3,0),"")</f>
        <v>0</v>
      </c>
      <c r="F119" s="54" t="str">
        <f>IFERROR(VLOOKUP($B119,'Partie 2'!$B$27:$D$218,2,0),"")</f>
        <v/>
      </c>
      <c r="G119" s="93" t="str">
        <f>IFERROR(VLOOKUP($B119,'Partie 2'!$B$27:$D$218,3,0),"")</f>
        <v/>
      </c>
      <c r="H119" s="54" t="str">
        <f>IFERROR(VLOOKUP($B119,'Partie 3'!$B$27:$D$218,2,0),"")</f>
        <v/>
      </c>
      <c r="I119" s="150" t="str">
        <f>IFERROR(VLOOKUP($B119,'Partie 3'!$B$27:$D$218,3,0),"")</f>
        <v/>
      </c>
      <c r="J119" s="54" t="str">
        <f>IFERROR(VLOOKUP($B119,'Partie 4'!$B$27:$D$218,2,0),"")</f>
        <v/>
      </c>
      <c r="K119" s="94" t="str">
        <f>IFERROR(VLOOKUP($B119,'Partie 4'!$B$27:$D$218,3,0),"")</f>
        <v/>
      </c>
      <c r="L119" s="41" t="str">
        <f t="shared" si="12"/>
        <v>B53</v>
      </c>
      <c r="M119" s="51">
        <f t="shared" si="13"/>
        <v>0</v>
      </c>
      <c r="N119" s="51">
        <f t="shared" si="14"/>
        <v>0</v>
      </c>
      <c r="O119" s="51">
        <f t="shared" si="15"/>
        <v>0</v>
      </c>
      <c r="Q119" s="51">
        <f>IFERROR(INDEX(Liste!$G$7:$G$198,MATCH(B119,Liste!$I$7:$I$198,0)),"")</f>
        <v>0</v>
      </c>
      <c r="R119" s="51" t="str">
        <f t="shared" si="17"/>
        <v>B53</v>
      </c>
      <c r="S119" s="50">
        <f t="shared" si="18"/>
        <v>0</v>
      </c>
      <c r="T119" s="50">
        <f t="shared" si="19"/>
        <v>0</v>
      </c>
      <c r="U119" s="50">
        <f t="shared" si="20"/>
        <v>0</v>
      </c>
    </row>
    <row r="120" spans="1:21" ht="16.2" thickTop="1" thickBot="1">
      <c r="A120" s="40">
        <f t="shared" si="16"/>
        <v>118</v>
      </c>
      <c r="B120" s="41" t="str">
        <f>IFERROR(INDEX(Liste!$I$7:$I$198,MATCH(Recap!A120,Liste!$L$7:$L$198,0)),"")</f>
        <v>B54</v>
      </c>
      <c r="C120" s="42"/>
      <c r="D120" s="54">
        <f>IFERROR(VLOOKUP($B120,'Partie 1'!$B$27:$D$218,2,0),"")</f>
        <v>0</v>
      </c>
      <c r="E120" s="92">
        <f>IFERROR(VLOOKUP($B120,'Partie 1'!$B$27:$D$218,3,0),"")</f>
        <v>0</v>
      </c>
      <c r="F120" s="54" t="str">
        <f>IFERROR(VLOOKUP($B120,'Partie 2'!$B$27:$D$218,2,0),"")</f>
        <v/>
      </c>
      <c r="G120" s="93" t="str">
        <f>IFERROR(VLOOKUP($B120,'Partie 2'!$B$27:$D$218,3,0),"")</f>
        <v/>
      </c>
      <c r="H120" s="54" t="str">
        <f>IFERROR(VLOOKUP($B120,'Partie 3'!$B$27:$D$218,2,0),"")</f>
        <v/>
      </c>
      <c r="I120" s="150" t="str">
        <f>IFERROR(VLOOKUP($B120,'Partie 3'!$B$27:$D$218,3,0),"")</f>
        <v/>
      </c>
      <c r="J120" s="54" t="str">
        <f>IFERROR(VLOOKUP($B120,'Partie 4'!$B$27:$D$218,2,0),"")</f>
        <v/>
      </c>
      <c r="K120" s="94" t="str">
        <f>IFERROR(VLOOKUP($B120,'Partie 4'!$B$27:$D$218,3,0),"")</f>
        <v/>
      </c>
      <c r="L120" s="41" t="str">
        <f t="shared" si="12"/>
        <v>B54</v>
      </c>
      <c r="M120" s="51">
        <f t="shared" si="13"/>
        <v>0</v>
      </c>
      <c r="N120" s="51">
        <f t="shared" si="14"/>
        <v>0</v>
      </c>
      <c r="O120" s="51">
        <f t="shared" si="15"/>
        <v>0</v>
      </c>
      <c r="Q120" s="51">
        <f>IFERROR(INDEX(Liste!$G$7:$G$198,MATCH(B120,Liste!$I$7:$I$198,0)),"")</f>
        <v>0</v>
      </c>
      <c r="R120" s="51" t="str">
        <f t="shared" si="17"/>
        <v>B54</v>
      </c>
      <c r="S120" s="50">
        <f t="shared" si="18"/>
        <v>0</v>
      </c>
      <c r="T120" s="50">
        <f t="shared" si="19"/>
        <v>0</v>
      </c>
      <c r="U120" s="50">
        <f t="shared" si="20"/>
        <v>0</v>
      </c>
    </row>
    <row r="121" spans="1:21" ht="16.2" thickTop="1" thickBot="1">
      <c r="A121" s="40">
        <f t="shared" si="16"/>
        <v>119</v>
      </c>
      <c r="B121" s="41" t="str">
        <f>IFERROR(INDEX(Liste!$I$7:$I$198,MATCH(Recap!A121,Liste!$L$7:$L$198,0)),"")</f>
        <v>B55</v>
      </c>
      <c r="C121" s="42"/>
      <c r="D121" s="54">
        <f>IFERROR(VLOOKUP($B121,'Partie 1'!$B$27:$D$218,2,0),"")</f>
        <v>0</v>
      </c>
      <c r="E121" s="92">
        <f>IFERROR(VLOOKUP($B121,'Partie 1'!$B$27:$D$218,3,0),"")</f>
        <v>0</v>
      </c>
      <c r="F121" s="54" t="str">
        <f>IFERROR(VLOOKUP($B121,'Partie 2'!$B$27:$D$218,2,0),"")</f>
        <v/>
      </c>
      <c r="G121" s="93" t="str">
        <f>IFERROR(VLOOKUP($B121,'Partie 2'!$B$27:$D$218,3,0),"")</f>
        <v/>
      </c>
      <c r="H121" s="54" t="str">
        <f>IFERROR(VLOOKUP($B121,'Partie 3'!$B$27:$D$218,2,0),"")</f>
        <v/>
      </c>
      <c r="I121" s="150" t="str">
        <f>IFERROR(VLOOKUP($B121,'Partie 3'!$B$27:$D$218,3,0),"")</f>
        <v/>
      </c>
      <c r="J121" s="54" t="str">
        <f>IFERROR(VLOOKUP($B121,'Partie 4'!$B$27:$D$218,2,0),"")</f>
        <v/>
      </c>
      <c r="K121" s="94" t="str">
        <f>IFERROR(VLOOKUP($B121,'Partie 4'!$B$27:$D$218,3,0),"")</f>
        <v/>
      </c>
      <c r="L121" s="41" t="str">
        <f t="shared" si="12"/>
        <v>B55</v>
      </c>
      <c r="M121" s="51">
        <f t="shared" si="13"/>
        <v>0</v>
      </c>
      <c r="N121" s="51">
        <f t="shared" si="14"/>
        <v>0</v>
      </c>
      <c r="O121" s="51">
        <f t="shared" si="15"/>
        <v>0</v>
      </c>
      <c r="Q121" s="51">
        <f>IFERROR(INDEX(Liste!$G$7:$G$198,MATCH(B121,Liste!$I$7:$I$198,0)),"")</f>
        <v>0</v>
      </c>
      <c r="R121" s="51" t="str">
        <f t="shared" si="17"/>
        <v>B55</v>
      </c>
      <c r="S121" s="50">
        <f t="shared" si="18"/>
        <v>0</v>
      </c>
      <c r="T121" s="50">
        <f t="shared" si="19"/>
        <v>0</v>
      </c>
      <c r="U121" s="50">
        <f t="shared" si="20"/>
        <v>0</v>
      </c>
    </row>
    <row r="122" spans="1:21" ht="16.2" thickTop="1" thickBot="1">
      <c r="A122" s="40">
        <f t="shared" si="16"/>
        <v>120</v>
      </c>
      <c r="B122" s="41" t="str">
        <f>IFERROR(INDEX(Liste!$I$7:$I$198,MATCH(Recap!A122,Liste!$L$7:$L$198,0)),"")</f>
        <v>B56</v>
      </c>
      <c r="C122" s="42"/>
      <c r="D122" s="54">
        <f>IFERROR(VLOOKUP($B122,'Partie 1'!$B$27:$D$218,2,0),"")</f>
        <v>0</v>
      </c>
      <c r="E122" s="92">
        <f>IFERROR(VLOOKUP($B122,'Partie 1'!$B$27:$D$218,3,0),"")</f>
        <v>0</v>
      </c>
      <c r="F122" s="54" t="str">
        <f>IFERROR(VLOOKUP($B122,'Partie 2'!$B$27:$D$218,2,0),"")</f>
        <v/>
      </c>
      <c r="G122" s="93" t="str">
        <f>IFERROR(VLOOKUP($B122,'Partie 2'!$B$27:$D$218,3,0),"")</f>
        <v/>
      </c>
      <c r="H122" s="54" t="str">
        <f>IFERROR(VLOOKUP($B122,'Partie 3'!$B$27:$D$218,2,0),"")</f>
        <v/>
      </c>
      <c r="I122" s="150" t="str">
        <f>IFERROR(VLOOKUP($B122,'Partie 3'!$B$27:$D$218,3,0),"")</f>
        <v/>
      </c>
      <c r="J122" s="54" t="str">
        <f>IFERROR(VLOOKUP($B122,'Partie 4'!$B$27:$D$218,2,0),"")</f>
        <v/>
      </c>
      <c r="K122" s="94" t="str">
        <f>IFERROR(VLOOKUP($B122,'Partie 4'!$B$27:$D$218,3,0),"")</f>
        <v/>
      </c>
      <c r="L122" s="41" t="str">
        <f t="shared" si="12"/>
        <v>B56</v>
      </c>
      <c r="M122" s="51">
        <f t="shared" si="13"/>
        <v>0</v>
      </c>
      <c r="N122" s="51">
        <f t="shared" si="14"/>
        <v>0</v>
      </c>
      <c r="O122" s="51">
        <f t="shared" si="15"/>
        <v>0</v>
      </c>
      <c r="Q122" s="51">
        <f>IFERROR(INDEX(Liste!$G$7:$G$198,MATCH(B122,Liste!$I$7:$I$198,0)),"")</f>
        <v>0</v>
      </c>
      <c r="R122" s="51" t="str">
        <f t="shared" si="17"/>
        <v>B56</v>
      </c>
      <c r="S122" s="50">
        <f t="shared" si="18"/>
        <v>0</v>
      </c>
      <c r="T122" s="50">
        <f t="shared" si="19"/>
        <v>0</v>
      </c>
      <c r="U122" s="50">
        <f t="shared" si="20"/>
        <v>0</v>
      </c>
    </row>
    <row r="123" spans="1:21" ht="16.2" thickTop="1" thickBot="1">
      <c r="A123" s="40">
        <f t="shared" si="16"/>
        <v>121</v>
      </c>
      <c r="B123" s="41" t="str">
        <f>IFERROR(INDEX(Liste!$I$7:$I$198,MATCH(Recap!A123,Liste!$L$7:$L$198,0)),"")</f>
        <v>B57</v>
      </c>
      <c r="C123" s="42"/>
      <c r="D123" s="54">
        <f>IFERROR(VLOOKUP($B123,'Partie 1'!$B$27:$D$218,2,0),"")</f>
        <v>0</v>
      </c>
      <c r="E123" s="92">
        <f>IFERROR(VLOOKUP($B123,'Partie 1'!$B$27:$D$218,3,0),"")</f>
        <v>0</v>
      </c>
      <c r="F123" s="54" t="str">
        <f>IFERROR(VLOOKUP($B123,'Partie 2'!$B$27:$D$218,2,0),"")</f>
        <v/>
      </c>
      <c r="G123" s="93" t="str">
        <f>IFERROR(VLOOKUP($B123,'Partie 2'!$B$27:$D$218,3,0),"")</f>
        <v/>
      </c>
      <c r="H123" s="54" t="str">
        <f>IFERROR(VLOOKUP($B123,'Partie 3'!$B$27:$D$218,2,0),"")</f>
        <v/>
      </c>
      <c r="I123" s="150" t="str">
        <f>IFERROR(VLOOKUP($B123,'Partie 3'!$B$27:$D$218,3,0),"")</f>
        <v/>
      </c>
      <c r="J123" s="54" t="str">
        <f>IFERROR(VLOOKUP($B123,'Partie 4'!$B$27:$D$218,2,0),"")</f>
        <v/>
      </c>
      <c r="K123" s="94" t="str">
        <f>IFERROR(VLOOKUP($B123,'Partie 4'!$B$27:$D$218,3,0),"")</f>
        <v/>
      </c>
      <c r="L123" s="41" t="str">
        <f t="shared" si="12"/>
        <v>B57</v>
      </c>
      <c r="M123" s="51">
        <f t="shared" si="13"/>
        <v>0</v>
      </c>
      <c r="N123" s="51">
        <f t="shared" si="14"/>
        <v>0</v>
      </c>
      <c r="O123" s="51">
        <f t="shared" si="15"/>
        <v>0</v>
      </c>
      <c r="Q123" s="51">
        <f>IFERROR(INDEX(Liste!$G$7:$G$198,MATCH(B123,Liste!$I$7:$I$198,0)),"")</f>
        <v>0</v>
      </c>
      <c r="R123" s="51" t="str">
        <f t="shared" si="17"/>
        <v>B57</v>
      </c>
      <c r="S123" s="50">
        <f t="shared" si="18"/>
        <v>0</v>
      </c>
      <c r="T123" s="50">
        <f t="shared" si="19"/>
        <v>0</v>
      </c>
      <c r="U123" s="50">
        <f t="shared" si="20"/>
        <v>0</v>
      </c>
    </row>
    <row r="124" spans="1:21" ht="16.2" thickTop="1" thickBot="1">
      <c r="A124" s="40">
        <f t="shared" si="16"/>
        <v>122</v>
      </c>
      <c r="B124" s="41" t="str">
        <f>IFERROR(INDEX(Liste!$I$7:$I$198,MATCH(Recap!A124,Liste!$L$7:$L$198,0)),"")</f>
        <v>B58</v>
      </c>
      <c r="C124" s="42"/>
      <c r="D124" s="54">
        <f>IFERROR(VLOOKUP($B124,'Partie 1'!$B$27:$D$218,2,0),"")</f>
        <v>0</v>
      </c>
      <c r="E124" s="92">
        <f>IFERROR(VLOOKUP($B124,'Partie 1'!$B$27:$D$218,3,0),"")</f>
        <v>0</v>
      </c>
      <c r="F124" s="54" t="str">
        <f>IFERROR(VLOOKUP($B124,'Partie 2'!$B$27:$D$218,2,0),"")</f>
        <v/>
      </c>
      <c r="G124" s="93" t="str">
        <f>IFERROR(VLOOKUP($B124,'Partie 2'!$B$27:$D$218,3,0),"")</f>
        <v/>
      </c>
      <c r="H124" s="54" t="str">
        <f>IFERROR(VLOOKUP($B124,'Partie 3'!$B$27:$D$218,2,0),"")</f>
        <v/>
      </c>
      <c r="I124" s="150" t="str">
        <f>IFERROR(VLOOKUP($B124,'Partie 3'!$B$27:$D$218,3,0),"")</f>
        <v/>
      </c>
      <c r="J124" s="54" t="str">
        <f>IFERROR(VLOOKUP($B124,'Partie 4'!$B$27:$D$218,2,0),"")</f>
        <v/>
      </c>
      <c r="K124" s="94" t="str">
        <f>IFERROR(VLOOKUP($B124,'Partie 4'!$B$27:$D$218,3,0),"")</f>
        <v/>
      </c>
      <c r="L124" s="41" t="str">
        <f t="shared" si="12"/>
        <v>B58</v>
      </c>
      <c r="M124" s="51">
        <f t="shared" si="13"/>
        <v>0</v>
      </c>
      <c r="N124" s="51">
        <f t="shared" si="14"/>
        <v>0</v>
      </c>
      <c r="O124" s="51">
        <f t="shared" si="15"/>
        <v>0</v>
      </c>
      <c r="Q124" s="51">
        <f>IFERROR(INDEX(Liste!$G$7:$G$198,MATCH(B124,Liste!$I$7:$I$198,0)),"")</f>
        <v>0</v>
      </c>
      <c r="R124" s="51" t="str">
        <f t="shared" si="17"/>
        <v>B58</v>
      </c>
      <c r="S124" s="50">
        <f t="shared" si="18"/>
        <v>0</v>
      </c>
      <c r="T124" s="50">
        <f t="shared" si="19"/>
        <v>0</v>
      </c>
      <c r="U124" s="50">
        <f t="shared" si="20"/>
        <v>0</v>
      </c>
    </row>
    <row r="125" spans="1:21" ht="16.2" thickTop="1" thickBot="1">
      <c r="A125" s="40">
        <f t="shared" si="16"/>
        <v>123</v>
      </c>
      <c r="B125" s="41" t="str">
        <f>IFERROR(INDEX(Liste!$I$7:$I$198,MATCH(Recap!A125,Liste!$L$7:$L$198,0)),"")</f>
        <v>B59</v>
      </c>
      <c r="C125" s="42"/>
      <c r="D125" s="54">
        <f>IFERROR(VLOOKUP($B125,'Partie 1'!$B$27:$D$218,2,0),"")</f>
        <v>0</v>
      </c>
      <c r="E125" s="92">
        <f>IFERROR(VLOOKUP($B125,'Partie 1'!$B$27:$D$218,3,0),"")</f>
        <v>0</v>
      </c>
      <c r="F125" s="54" t="str">
        <f>IFERROR(VLOOKUP($B125,'Partie 2'!$B$27:$D$218,2,0),"")</f>
        <v/>
      </c>
      <c r="G125" s="93" t="str">
        <f>IFERROR(VLOOKUP($B125,'Partie 2'!$B$27:$D$218,3,0),"")</f>
        <v/>
      </c>
      <c r="H125" s="54" t="str">
        <f>IFERROR(VLOOKUP($B125,'Partie 3'!$B$27:$D$218,2,0),"")</f>
        <v/>
      </c>
      <c r="I125" s="150" t="str">
        <f>IFERROR(VLOOKUP($B125,'Partie 3'!$B$27:$D$218,3,0),"")</f>
        <v/>
      </c>
      <c r="J125" s="54" t="str">
        <f>IFERROR(VLOOKUP($B125,'Partie 4'!$B$27:$D$218,2,0),"")</f>
        <v/>
      </c>
      <c r="K125" s="94" t="str">
        <f>IFERROR(VLOOKUP($B125,'Partie 4'!$B$27:$D$218,3,0),"")</f>
        <v/>
      </c>
      <c r="L125" s="41" t="str">
        <f t="shared" si="12"/>
        <v>B59</v>
      </c>
      <c r="M125" s="51">
        <f t="shared" si="13"/>
        <v>0</v>
      </c>
      <c r="N125" s="51">
        <f t="shared" si="14"/>
        <v>0</v>
      </c>
      <c r="O125" s="51">
        <f t="shared" si="15"/>
        <v>0</v>
      </c>
      <c r="Q125" s="51">
        <f>IFERROR(INDEX(Liste!$G$7:$G$198,MATCH(B125,Liste!$I$7:$I$198,0)),"")</f>
        <v>0</v>
      </c>
      <c r="R125" s="51" t="str">
        <f t="shared" si="17"/>
        <v>B59</v>
      </c>
      <c r="S125" s="50">
        <f t="shared" si="18"/>
        <v>0</v>
      </c>
      <c r="T125" s="50">
        <f t="shared" si="19"/>
        <v>0</v>
      </c>
      <c r="U125" s="50">
        <f t="shared" si="20"/>
        <v>0</v>
      </c>
    </row>
    <row r="126" spans="1:21" ht="16.2" thickTop="1" thickBot="1">
      <c r="A126" s="40">
        <f t="shared" si="16"/>
        <v>124</v>
      </c>
      <c r="B126" s="41" t="str">
        <f>IFERROR(INDEX(Liste!$I$7:$I$198,MATCH(Recap!A126,Liste!$L$7:$L$198,0)),"")</f>
        <v>B60</v>
      </c>
      <c r="C126" s="42"/>
      <c r="D126" s="54">
        <f>IFERROR(VLOOKUP($B126,'Partie 1'!$B$27:$D$218,2,0),"")</f>
        <v>0</v>
      </c>
      <c r="E126" s="92">
        <f>IFERROR(VLOOKUP($B126,'Partie 1'!$B$27:$D$218,3,0),"")</f>
        <v>0</v>
      </c>
      <c r="F126" s="54" t="str">
        <f>IFERROR(VLOOKUP($B126,'Partie 2'!$B$27:$D$218,2,0),"")</f>
        <v/>
      </c>
      <c r="G126" s="93" t="str">
        <f>IFERROR(VLOOKUP($B126,'Partie 2'!$B$27:$D$218,3,0),"")</f>
        <v/>
      </c>
      <c r="H126" s="54" t="str">
        <f>IFERROR(VLOOKUP($B126,'Partie 3'!$B$27:$D$218,2,0),"")</f>
        <v/>
      </c>
      <c r="I126" s="150" t="str">
        <f>IFERROR(VLOOKUP($B126,'Partie 3'!$B$27:$D$218,3,0),"")</f>
        <v/>
      </c>
      <c r="J126" s="54" t="str">
        <f>IFERROR(VLOOKUP($B126,'Partie 4'!$B$27:$D$218,2,0),"")</f>
        <v/>
      </c>
      <c r="K126" s="94" t="str">
        <f>IFERROR(VLOOKUP($B126,'Partie 4'!$B$27:$D$218,3,0),"")</f>
        <v/>
      </c>
      <c r="L126" s="41" t="str">
        <f t="shared" si="12"/>
        <v>B60</v>
      </c>
      <c r="M126" s="51">
        <f t="shared" si="13"/>
        <v>0</v>
      </c>
      <c r="N126" s="51">
        <f t="shared" si="14"/>
        <v>0</v>
      </c>
      <c r="O126" s="51">
        <f t="shared" si="15"/>
        <v>0</v>
      </c>
      <c r="Q126" s="51">
        <f>IFERROR(INDEX(Liste!$G$7:$G$198,MATCH(B126,Liste!$I$7:$I$198,0)),"")</f>
        <v>0</v>
      </c>
      <c r="R126" s="51" t="str">
        <f t="shared" si="17"/>
        <v>B60</v>
      </c>
      <c r="S126" s="50">
        <f t="shared" si="18"/>
        <v>0</v>
      </c>
      <c r="T126" s="50">
        <f t="shared" si="19"/>
        <v>0</v>
      </c>
      <c r="U126" s="50">
        <f t="shared" si="20"/>
        <v>0</v>
      </c>
    </row>
    <row r="127" spans="1:21" ht="16.2" thickTop="1" thickBot="1">
      <c r="A127" s="40">
        <f t="shared" si="16"/>
        <v>125</v>
      </c>
      <c r="B127" s="41" t="str">
        <f>IFERROR(INDEX(Liste!$I$7:$I$198,MATCH(Recap!A127,Liste!$L$7:$L$198,0)),"")</f>
        <v>B61</v>
      </c>
      <c r="C127" s="42"/>
      <c r="D127" s="54">
        <f>IFERROR(VLOOKUP($B127,'Partie 1'!$B$27:$D$218,2,0),"")</f>
        <v>0</v>
      </c>
      <c r="E127" s="92">
        <f>IFERROR(VLOOKUP($B127,'Partie 1'!$B$27:$D$218,3,0),"")</f>
        <v>0</v>
      </c>
      <c r="F127" s="54" t="str">
        <f>IFERROR(VLOOKUP($B127,'Partie 2'!$B$27:$D$218,2,0),"")</f>
        <v/>
      </c>
      <c r="G127" s="93" t="str">
        <f>IFERROR(VLOOKUP($B127,'Partie 2'!$B$27:$D$218,3,0),"")</f>
        <v/>
      </c>
      <c r="H127" s="54" t="str">
        <f>IFERROR(VLOOKUP($B127,'Partie 3'!$B$27:$D$218,2,0),"")</f>
        <v/>
      </c>
      <c r="I127" s="150" t="str">
        <f>IFERROR(VLOOKUP($B127,'Partie 3'!$B$27:$D$218,3,0),"")</f>
        <v/>
      </c>
      <c r="J127" s="54" t="str">
        <f>IFERROR(VLOOKUP($B127,'Partie 4'!$B$27:$D$218,2,0),"")</f>
        <v/>
      </c>
      <c r="K127" s="94" t="str">
        <f>IFERROR(VLOOKUP($B127,'Partie 4'!$B$27:$D$218,3,0),"")</f>
        <v/>
      </c>
      <c r="L127" s="41" t="str">
        <f t="shared" si="12"/>
        <v>B61</v>
      </c>
      <c r="M127" s="51">
        <f t="shared" si="13"/>
        <v>0</v>
      </c>
      <c r="N127" s="51">
        <f t="shared" si="14"/>
        <v>0</v>
      </c>
      <c r="O127" s="51">
        <f t="shared" si="15"/>
        <v>0</v>
      </c>
      <c r="Q127" s="51">
        <f>IFERROR(INDEX(Liste!$G$7:$G$198,MATCH(B127,Liste!$I$7:$I$198,0)),"")</f>
        <v>0</v>
      </c>
      <c r="R127" s="51" t="str">
        <f t="shared" si="17"/>
        <v>B61</v>
      </c>
      <c r="S127" s="50">
        <f t="shared" si="18"/>
        <v>0</v>
      </c>
      <c r="T127" s="50">
        <f t="shared" si="19"/>
        <v>0</v>
      </c>
      <c r="U127" s="50">
        <f t="shared" si="20"/>
        <v>0</v>
      </c>
    </row>
    <row r="128" spans="1:21" ht="16.2" thickTop="1" thickBot="1">
      <c r="A128" s="40">
        <f t="shared" si="16"/>
        <v>126</v>
      </c>
      <c r="B128" s="41" t="str">
        <f>IFERROR(INDEX(Liste!$I$7:$I$198,MATCH(Recap!A128,Liste!$L$7:$L$198,0)),"")</f>
        <v>B62</v>
      </c>
      <c r="C128" s="42"/>
      <c r="D128" s="54">
        <f>IFERROR(VLOOKUP($B128,'Partie 1'!$B$27:$D$218,2,0),"")</f>
        <v>0</v>
      </c>
      <c r="E128" s="92">
        <f>IFERROR(VLOOKUP($B128,'Partie 1'!$B$27:$D$218,3,0),"")</f>
        <v>0</v>
      </c>
      <c r="F128" s="54" t="str">
        <f>IFERROR(VLOOKUP($B128,'Partie 2'!$B$27:$D$218,2,0),"")</f>
        <v/>
      </c>
      <c r="G128" s="93" t="str">
        <f>IFERROR(VLOOKUP($B128,'Partie 2'!$B$27:$D$218,3,0),"")</f>
        <v/>
      </c>
      <c r="H128" s="54" t="str">
        <f>IFERROR(VLOOKUP($B128,'Partie 3'!$B$27:$D$218,2,0),"")</f>
        <v/>
      </c>
      <c r="I128" s="150" t="str">
        <f>IFERROR(VLOOKUP($B128,'Partie 3'!$B$27:$D$218,3,0),"")</f>
        <v/>
      </c>
      <c r="J128" s="54" t="str">
        <f>IFERROR(VLOOKUP($B128,'Partie 4'!$B$27:$D$218,2,0),"")</f>
        <v/>
      </c>
      <c r="K128" s="94" t="str">
        <f>IFERROR(VLOOKUP($B128,'Partie 4'!$B$27:$D$218,3,0),"")</f>
        <v/>
      </c>
      <c r="L128" s="41" t="str">
        <f t="shared" si="12"/>
        <v>B62</v>
      </c>
      <c r="M128" s="51">
        <f t="shared" si="13"/>
        <v>0</v>
      </c>
      <c r="N128" s="51">
        <f t="shared" si="14"/>
        <v>0</v>
      </c>
      <c r="O128" s="51">
        <f t="shared" si="15"/>
        <v>0</v>
      </c>
      <c r="Q128" s="51">
        <f>IFERROR(INDEX(Liste!$G$7:$G$198,MATCH(B128,Liste!$I$7:$I$198,0)),"")</f>
        <v>0</v>
      </c>
      <c r="R128" s="51" t="str">
        <f t="shared" si="17"/>
        <v>B62</v>
      </c>
      <c r="S128" s="50">
        <f t="shared" si="18"/>
        <v>0</v>
      </c>
      <c r="T128" s="50">
        <f t="shared" si="19"/>
        <v>0</v>
      </c>
      <c r="U128" s="50">
        <f t="shared" si="20"/>
        <v>0</v>
      </c>
    </row>
    <row r="129" spans="1:21" ht="16.2" thickTop="1" thickBot="1">
      <c r="A129" s="40">
        <f t="shared" si="16"/>
        <v>127</v>
      </c>
      <c r="B129" s="41" t="str">
        <f>IFERROR(INDEX(Liste!$I$7:$I$198,MATCH(Recap!A129,Liste!$L$7:$L$198,0)),"")</f>
        <v>B63</v>
      </c>
      <c r="C129" s="42"/>
      <c r="D129" s="54">
        <f>IFERROR(VLOOKUP($B129,'Partie 1'!$B$27:$D$218,2,0),"")</f>
        <v>0</v>
      </c>
      <c r="E129" s="92">
        <f>IFERROR(VLOOKUP($B129,'Partie 1'!$B$27:$D$218,3,0),"")</f>
        <v>0</v>
      </c>
      <c r="F129" s="54" t="str">
        <f>IFERROR(VLOOKUP($B129,'Partie 2'!$B$27:$D$218,2,0),"")</f>
        <v/>
      </c>
      <c r="G129" s="93" t="str">
        <f>IFERROR(VLOOKUP($B129,'Partie 2'!$B$27:$D$218,3,0),"")</f>
        <v/>
      </c>
      <c r="H129" s="54" t="str">
        <f>IFERROR(VLOOKUP($B129,'Partie 3'!$B$27:$D$218,2,0),"")</f>
        <v/>
      </c>
      <c r="I129" s="150" t="str">
        <f>IFERROR(VLOOKUP($B129,'Partie 3'!$B$27:$D$218,3,0),"")</f>
        <v/>
      </c>
      <c r="J129" s="54" t="str">
        <f>IFERROR(VLOOKUP($B129,'Partie 4'!$B$27:$D$218,2,0),"")</f>
        <v/>
      </c>
      <c r="K129" s="94" t="str">
        <f>IFERROR(VLOOKUP($B129,'Partie 4'!$B$27:$D$218,3,0),"")</f>
        <v/>
      </c>
      <c r="L129" s="41" t="str">
        <f t="shared" si="12"/>
        <v>B63</v>
      </c>
      <c r="M129" s="51">
        <f t="shared" si="13"/>
        <v>0</v>
      </c>
      <c r="N129" s="51">
        <f t="shared" si="14"/>
        <v>0</v>
      </c>
      <c r="O129" s="51">
        <f t="shared" si="15"/>
        <v>0</v>
      </c>
      <c r="Q129" s="51">
        <f>IFERROR(INDEX(Liste!$G$7:$G$198,MATCH(B129,Liste!$I$7:$I$198,0)),"")</f>
        <v>0</v>
      </c>
      <c r="R129" s="51" t="str">
        <f t="shared" si="17"/>
        <v>B63</v>
      </c>
      <c r="S129" s="50">
        <f t="shared" si="18"/>
        <v>0</v>
      </c>
      <c r="T129" s="50">
        <f t="shared" si="19"/>
        <v>0</v>
      </c>
      <c r="U129" s="50">
        <f t="shared" si="20"/>
        <v>0</v>
      </c>
    </row>
    <row r="130" spans="1:21" ht="16.2" thickTop="1" thickBot="1">
      <c r="A130" s="40">
        <f t="shared" si="16"/>
        <v>128</v>
      </c>
      <c r="B130" s="41" t="str">
        <f>IFERROR(INDEX(Liste!$I$7:$I$198,MATCH(Recap!A130,Liste!$L$7:$L$198,0)),"")</f>
        <v>B64</v>
      </c>
      <c r="C130" s="42"/>
      <c r="D130" s="54">
        <f>IFERROR(VLOOKUP($B130,'Partie 1'!$B$27:$D$218,2,0),"")</f>
        <v>0</v>
      </c>
      <c r="E130" s="92">
        <f>IFERROR(VLOOKUP($B130,'Partie 1'!$B$27:$D$218,3,0),"")</f>
        <v>0</v>
      </c>
      <c r="F130" s="54" t="str">
        <f>IFERROR(VLOOKUP($B130,'Partie 2'!$B$27:$D$218,2,0),"")</f>
        <v/>
      </c>
      <c r="G130" s="93" t="str">
        <f>IFERROR(VLOOKUP($B130,'Partie 2'!$B$27:$D$218,3,0),"")</f>
        <v/>
      </c>
      <c r="H130" s="54" t="str">
        <f>IFERROR(VLOOKUP($B130,'Partie 3'!$B$27:$D$218,2,0),"")</f>
        <v/>
      </c>
      <c r="I130" s="150" t="str">
        <f>IFERROR(VLOOKUP($B130,'Partie 3'!$B$27:$D$218,3,0),"")</f>
        <v/>
      </c>
      <c r="J130" s="54" t="str">
        <f>IFERROR(VLOOKUP($B130,'Partie 4'!$B$27:$D$218,2,0),"")</f>
        <v/>
      </c>
      <c r="K130" s="94" t="str">
        <f>IFERROR(VLOOKUP($B130,'Partie 4'!$B$27:$D$218,3,0),"")</f>
        <v/>
      </c>
      <c r="L130" s="41" t="str">
        <f t="shared" si="12"/>
        <v>B64</v>
      </c>
      <c r="M130" s="51">
        <f t="shared" si="13"/>
        <v>0</v>
      </c>
      <c r="N130" s="51">
        <f t="shared" si="14"/>
        <v>0</v>
      </c>
      <c r="O130" s="51">
        <f t="shared" si="15"/>
        <v>0</v>
      </c>
      <c r="Q130" s="51">
        <f>IFERROR(INDEX(Liste!$G$7:$G$198,MATCH(B130,Liste!$I$7:$I$198,0)),"")</f>
        <v>0</v>
      </c>
      <c r="R130" s="51" t="str">
        <f t="shared" si="17"/>
        <v>B64</v>
      </c>
      <c r="S130" s="50">
        <f t="shared" si="18"/>
        <v>0</v>
      </c>
      <c r="T130" s="50">
        <f t="shared" si="19"/>
        <v>0</v>
      </c>
      <c r="U130" s="50">
        <f t="shared" si="20"/>
        <v>0</v>
      </c>
    </row>
    <row r="131" spans="1:21" ht="16.2" thickTop="1" thickBot="1">
      <c r="A131" s="40">
        <f t="shared" si="16"/>
        <v>129</v>
      </c>
      <c r="B131" s="41" t="str">
        <f>IFERROR(INDEX(Liste!$I$7:$I$198,MATCH(Recap!A131,Liste!$L$7:$L$198,0)),"")</f>
        <v>C1</v>
      </c>
      <c r="C131" s="42"/>
      <c r="D131" s="54">
        <f>IFERROR(VLOOKUP($B131,'Partie 1'!$B$27:$D$218,2,0),"")</f>
        <v>0</v>
      </c>
      <c r="E131" s="92">
        <f>IFERROR(VLOOKUP($B131,'Partie 1'!$B$27:$D$218,3,0),"")</f>
        <v>0</v>
      </c>
      <c r="F131" s="54" t="str">
        <f>IFERROR(VLOOKUP($B131,'Partie 2'!$B$27:$D$218,2,0),"")</f>
        <v/>
      </c>
      <c r="G131" s="93" t="str">
        <f>IFERROR(VLOOKUP($B131,'Partie 2'!$B$27:$D$218,3,0),"")</f>
        <v/>
      </c>
      <c r="H131" s="54" t="str">
        <f>IFERROR(VLOOKUP($B131,'Partie 3'!$B$27:$D$218,2,0),"")</f>
        <v/>
      </c>
      <c r="I131" s="150" t="str">
        <f>IFERROR(VLOOKUP($B131,'Partie 3'!$B$27:$D$218,3,0),"")</f>
        <v/>
      </c>
      <c r="J131" s="54" t="str">
        <f>IFERROR(VLOOKUP($B131,'Partie 4'!$B$27:$D$218,2,0),"")</f>
        <v/>
      </c>
      <c r="K131" s="94" t="str">
        <f>IFERROR(VLOOKUP($B131,'Partie 4'!$B$27:$D$218,3,0),"")</f>
        <v/>
      </c>
      <c r="L131" s="41" t="str">
        <f t="shared" ref="L131:L194" si="21">IF(ISBLANK(B131),"",B131)</f>
        <v>C1</v>
      </c>
      <c r="M131" s="51">
        <f t="shared" ref="M131:M194" si="22">SUMIF($D$2:$K$2,"P*",D131:K131)</f>
        <v>0</v>
      </c>
      <c r="N131" s="51">
        <f t="shared" ref="N131:N194" si="23">SUMIF($D$2:$K$2,"",D131:K131)</f>
        <v>0</v>
      </c>
      <c r="O131" s="51">
        <f t="shared" ref="O131:O194" si="24">COUNTIFS($D$2:$K$2,"P*",D131:K131,13)</f>
        <v>0</v>
      </c>
      <c r="Q131" s="51">
        <f>IFERROR(INDEX(Liste!$G$7:$G$198,MATCH(B131,Liste!$I$7:$I$198,0)),"")</f>
        <v>0</v>
      </c>
      <c r="R131" s="51" t="str">
        <f t="shared" si="17"/>
        <v>C1</v>
      </c>
      <c r="S131" s="50">
        <f t="shared" si="18"/>
        <v>0</v>
      </c>
      <c r="T131" s="50">
        <f t="shared" si="19"/>
        <v>0</v>
      </c>
      <c r="U131" s="50">
        <f t="shared" si="20"/>
        <v>0</v>
      </c>
    </row>
    <row r="132" spans="1:21" ht="16.2" thickTop="1" thickBot="1">
      <c r="A132" s="40">
        <f t="shared" ref="A132:A194" si="25">ROW()-2</f>
        <v>130</v>
      </c>
      <c r="B132" s="41" t="str">
        <f>IFERROR(INDEX(Liste!$I$7:$I$198,MATCH(Recap!A132,Liste!$L$7:$L$198,0)),"")</f>
        <v>C2</v>
      </c>
      <c r="C132" s="42"/>
      <c r="D132" s="54">
        <f>IFERROR(VLOOKUP($B132,'Partie 1'!$B$27:$D$218,2,0),"")</f>
        <v>0</v>
      </c>
      <c r="E132" s="92">
        <f>IFERROR(VLOOKUP($B132,'Partie 1'!$B$27:$D$218,3,0),"")</f>
        <v>0</v>
      </c>
      <c r="F132" s="54" t="str">
        <f>IFERROR(VLOOKUP($B132,'Partie 2'!$B$27:$D$218,2,0),"")</f>
        <v/>
      </c>
      <c r="G132" s="93" t="str">
        <f>IFERROR(VLOOKUP($B132,'Partie 2'!$B$27:$D$218,3,0),"")</f>
        <v/>
      </c>
      <c r="H132" s="54" t="str">
        <f>IFERROR(VLOOKUP($B132,'Partie 3'!$B$27:$D$218,2,0),"")</f>
        <v/>
      </c>
      <c r="I132" s="150" t="str">
        <f>IFERROR(VLOOKUP($B132,'Partie 3'!$B$27:$D$218,3,0),"")</f>
        <v/>
      </c>
      <c r="J132" s="54" t="str">
        <f>IFERROR(VLOOKUP($B132,'Partie 4'!$B$27:$D$218,2,0),"")</f>
        <v/>
      </c>
      <c r="K132" s="94" t="str">
        <f>IFERROR(VLOOKUP($B132,'Partie 4'!$B$27:$D$218,3,0),"")</f>
        <v/>
      </c>
      <c r="L132" s="41" t="str">
        <f t="shared" si="21"/>
        <v>C2</v>
      </c>
      <c r="M132" s="51">
        <f t="shared" si="22"/>
        <v>0</v>
      </c>
      <c r="N132" s="51">
        <f t="shared" si="23"/>
        <v>0</v>
      </c>
      <c r="O132" s="51">
        <f t="shared" si="24"/>
        <v>0</v>
      </c>
      <c r="Q132" s="51">
        <f>IFERROR(INDEX(Liste!$G$7:$G$198,MATCH(B132,Liste!$I$7:$I$198,0)),"")</f>
        <v>0</v>
      </c>
      <c r="R132" s="51" t="str">
        <f t="shared" ref="R132:R194" si="26">B132</f>
        <v>C2</v>
      </c>
      <c r="S132" s="50">
        <f t="shared" ref="S132:S194" si="27">M132</f>
        <v>0</v>
      </c>
      <c r="T132" s="50">
        <f t="shared" ref="T132:T194" si="28">N132</f>
        <v>0</v>
      </c>
      <c r="U132" s="50">
        <f t="shared" ref="U132:U194" si="29">O132</f>
        <v>0</v>
      </c>
    </row>
    <row r="133" spans="1:21" ht="16.2" thickTop="1" thickBot="1">
      <c r="A133" s="40">
        <f t="shared" si="25"/>
        <v>131</v>
      </c>
      <c r="B133" s="41" t="str">
        <f>IFERROR(INDEX(Liste!$I$7:$I$198,MATCH(Recap!A133,Liste!$L$7:$L$198,0)),"")</f>
        <v>C3</v>
      </c>
      <c r="C133" s="42"/>
      <c r="D133" s="54">
        <f>IFERROR(VLOOKUP($B133,'Partie 1'!$B$27:$D$218,2,0),"")</f>
        <v>0</v>
      </c>
      <c r="E133" s="92">
        <f>IFERROR(VLOOKUP($B133,'Partie 1'!$B$27:$D$218,3,0),"")</f>
        <v>0</v>
      </c>
      <c r="F133" s="54" t="str">
        <f>IFERROR(VLOOKUP($B133,'Partie 2'!$B$27:$D$218,2,0),"")</f>
        <v/>
      </c>
      <c r="G133" s="93" t="str">
        <f>IFERROR(VLOOKUP($B133,'Partie 2'!$B$27:$D$218,3,0),"")</f>
        <v/>
      </c>
      <c r="H133" s="54" t="str">
        <f>IFERROR(VLOOKUP($B133,'Partie 3'!$B$27:$D$218,2,0),"")</f>
        <v/>
      </c>
      <c r="I133" s="150" t="str">
        <f>IFERROR(VLOOKUP($B133,'Partie 3'!$B$27:$D$218,3,0),"")</f>
        <v/>
      </c>
      <c r="J133" s="54" t="str">
        <f>IFERROR(VLOOKUP($B133,'Partie 4'!$B$27:$D$218,2,0),"")</f>
        <v/>
      </c>
      <c r="K133" s="94" t="str">
        <f>IFERROR(VLOOKUP($B133,'Partie 4'!$B$27:$D$218,3,0),"")</f>
        <v/>
      </c>
      <c r="L133" s="41" t="str">
        <f t="shared" si="21"/>
        <v>C3</v>
      </c>
      <c r="M133" s="51">
        <f t="shared" si="22"/>
        <v>0</v>
      </c>
      <c r="N133" s="51">
        <f t="shared" si="23"/>
        <v>0</v>
      </c>
      <c r="O133" s="51">
        <f t="shared" si="24"/>
        <v>0</v>
      </c>
      <c r="Q133" s="51">
        <f>IFERROR(INDEX(Liste!$G$7:$G$198,MATCH(B133,Liste!$I$7:$I$198,0)),"")</f>
        <v>0</v>
      </c>
      <c r="R133" s="51" t="str">
        <f t="shared" si="26"/>
        <v>C3</v>
      </c>
      <c r="S133" s="50">
        <f t="shared" si="27"/>
        <v>0</v>
      </c>
      <c r="T133" s="50">
        <f t="shared" si="28"/>
        <v>0</v>
      </c>
      <c r="U133" s="50">
        <f t="shared" si="29"/>
        <v>0</v>
      </c>
    </row>
    <row r="134" spans="1:21" ht="16.2" thickTop="1" thickBot="1">
      <c r="A134" s="40">
        <f t="shared" si="25"/>
        <v>132</v>
      </c>
      <c r="B134" s="41" t="str">
        <f>IFERROR(INDEX(Liste!$I$7:$I$198,MATCH(Recap!A134,Liste!$L$7:$L$198,0)),"")</f>
        <v>C4</v>
      </c>
      <c r="C134" s="42"/>
      <c r="D134" s="54">
        <f>IFERROR(VLOOKUP($B134,'Partie 1'!$B$27:$D$218,2,0),"")</f>
        <v>0</v>
      </c>
      <c r="E134" s="92">
        <f>IFERROR(VLOOKUP($B134,'Partie 1'!$B$27:$D$218,3,0),"")</f>
        <v>0</v>
      </c>
      <c r="F134" s="54" t="str">
        <f>IFERROR(VLOOKUP($B134,'Partie 2'!$B$27:$D$218,2,0),"")</f>
        <v/>
      </c>
      <c r="G134" s="93" t="str">
        <f>IFERROR(VLOOKUP($B134,'Partie 2'!$B$27:$D$218,3,0),"")</f>
        <v/>
      </c>
      <c r="H134" s="54" t="str">
        <f>IFERROR(VLOOKUP($B134,'Partie 3'!$B$27:$D$218,2,0),"")</f>
        <v/>
      </c>
      <c r="I134" s="150" t="str">
        <f>IFERROR(VLOOKUP($B134,'Partie 3'!$B$27:$D$218,3,0),"")</f>
        <v/>
      </c>
      <c r="J134" s="54" t="str">
        <f>IFERROR(VLOOKUP($B134,'Partie 4'!$B$27:$D$218,2,0),"")</f>
        <v/>
      </c>
      <c r="K134" s="94" t="str">
        <f>IFERROR(VLOOKUP($B134,'Partie 4'!$B$27:$D$218,3,0),"")</f>
        <v/>
      </c>
      <c r="L134" s="41" t="str">
        <f t="shared" si="21"/>
        <v>C4</v>
      </c>
      <c r="M134" s="51">
        <f t="shared" si="22"/>
        <v>0</v>
      </c>
      <c r="N134" s="51">
        <f t="shared" si="23"/>
        <v>0</v>
      </c>
      <c r="O134" s="51">
        <f t="shared" si="24"/>
        <v>0</v>
      </c>
      <c r="Q134" s="51">
        <f>IFERROR(INDEX(Liste!$G$7:$G$198,MATCH(B134,Liste!$I$7:$I$198,0)),"")</f>
        <v>0</v>
      </c>
      <c r="R134" s="51" t="str">
        <f t="shared" si="26"/>
        <v>C4</v>
      </c>
      <c r="S134" s="50">
        <f t="shared" si="27"/>
        <v>0</v>
      </c>
      <c r="T134" s="50">
        <f t="shared" si="28"/>
        <v>0</v>
      </c>
      <c r="U134" s="50">
        <f t="shared" si="29"/>
        <v>0</v>
      </c>
    </row>
    <row r="135" spans="1:21" ht="16.2" thickTop="1" thickBot="1">
      <c r="A135" s="40">
        <f t="shared" si="25"/>
        <v>133</v>
      </c>
      <c r="B135" s="41" t="str">
        <f>IFERROR(INDEX(Liste!$I$7:$I$198,MATCH(Recap!A135,Liste!$L$7:$L$198,0)),"")</f>
        <v>C5</v>
      </c>
      <c r="C135" s="42"/>
      <c r="D135" s="54">
        <f>IFERROR(VLOOKUP($B135,'Partie 1'!$B$27:$D$218,2,0),"")</f>
        <v>0</v>
      </c>
      <c r="E135" s="92">
        <f>IFERROR(VLOOKUP($B135,'Partie 1'!$B$27:$D$218,3,0),"")</f>
        <v>0</v>
      </c>
      <c r="F135" s="54" t="str">
        <f>IFERROR(VLOOKUP($B135,'Partie 2'!$B$27:$D$218,2,0),"")</f>
        <v/>
      </c>
      <c r="G135" s="93" t="str">
        <f>IFERROR(VLOOKUP($B135,'Partie 2'!$B$27:$D$218,3,0),"")</f>
        <v/>
      </c>
      <c r="H135" s="54" t="str">
        <f>IFERROR(VLOOKUP($B135,'Partie 3'!$B$27:$D$218,2,0),"")</f>
        <v/>
      </c>
      <c r="I135" s="150" t="str">
        <f>IFERROR(VLOOKUP($B135,'Partie 3'!$B$27:$D$218,3,0),"")</f>
        <v/>
      </c>
      <c r="J135" s="54" t="str">
        <f>IFERROR(VLOOKUP($B135,'Partie 4'!$B$27:$D$218,2,0),"")</f>
        <v/>
      </c>
      <c r="K135" s="94" t="str">
        <f>IFERROR(VLOOKUP($B135,'Partie 4'!$B$27:$D$218,3,0),"")</f>
        <v/>
      </c>
      <c r="L135" s="41" t="str">
        <f t="shared" si="21"/>
        <v>C5</v>
      </c>
      <c r="M135" s="51">
        <f t="shared" si="22"/>
        <v>0</v>
      </c>
      <c r="N135" s="51">
        <f t="shared" si="23"/>
        <v>0</v>
      </c>
      <c r="O135" s="51">
        <f t="shared" si="24"/>
        <v>0</v>
      </c>
      <c r="Q135" s="51">
        <f>IFERROR(INDEX(Liste!$G$7:$G$198,MATCH(B135,Liste!$I$7:$I$198,0)),"")</f>
        <v>0</v>
      </c>
      <c r="R135" s="51" t="str">
        <f t="shared" si="26"/>
        <v>C5</v>
      </c>
      <c r="S135" s="50">
        <f t="shared" si="27"/>
        <v>0</v>
      </c>
      <c r="T135" s="50">
        <f t="shared" si="28"/>
        <v>0</v>
      </c>
      <c r="U135" s="50">
        <f t="shared" si="29"/>
        <v>0</v>
      </c>
    </row>
    <row r="136" spans="1:21" ht="16.2" thickTop="1" thickBot="1">
      <c r="A136" s="40">
        <f t="shared" si="25"/>
        <v>134</v>
      </c>
      <c r="B136" s="41" t="str">
        <f>IFERROR(INDEX(Liste!$I$7:$I$198,MATCH(Recap!A136,Liste!$L$7:$L$198,0)),"")</f>
        <v>C6</v>
      </c>
      <c r="C136" s="42"/>
      <c r="D136" s="54">
        <f>IFERROR(VLOOKUP($B136,'Partie 1'!$B$27:$D$218,2,0),"")</f>
        <v>0</v>
      </c>
      <c r="E136" s="92">
        <f>IFERROR(VLOOKUP($B136,'Partie 1'!$B$27:$D$218,3,0),"")</f>
        <v>0</v>
      </c>
      <c r="F136" s="54" t="str">
        <f>IFERROR(VLOOKUP($B136,'Partie 2'!$B$27:$D$218,2,0),"")</f>
        <v/>
      </c>
      <c r="G136" s="93" t="str">
        <f>IFERROR(VLOOKUP($B136,'Partie 2'!$B$27:$D$218,3,0),"")</f>
        <v/>
      </c>
      <c r="H136" s="54" t="str">
        <f>IFERROR(VLOOKUP($B136,'Partie 3'!$B$27:$D$218,2,0),"")</f>
        <v/>
      </c>
      <c r="I136" s="150" t="str">
        <f>IFERROR(VLOOKUP($B136,'Partie 3'!$B$27:$D$218,3,0),"")</f>
        <v/>
      </c>
      <c r="J136" s="54" t="str">
        <f>IFERROR(VLOOKUP($B136,'Partie 4'!$B$27:$D$218,2,0),"")</f>
        <v/>
      </c>
      <c r="K136" s="94" t="str">
        <f>IFERROR(VLOOKUP($B136,'Partie 4'!$B$27:$D$218,3,0),"")</f>
        <v/>
      </c>
      <c r="L136" s="41" t="str">
        <f t="shared" si="21"/>
        <v>C6</v>
      </c>
      <c r="M136" s="51">
        <f t="shared" si="22"/>
        <v>0</v>
      </c>
      <c r="N136" s="51">
        <f t="shared" si="23"/>
        <v>0</v>
      </c>
      <c r="O136" s="51">
        <f t="shared" si="24"/>
        <v>0</v>
      </c>
      <c r="Q136" s="51">
        <f>IFERROR(INDEX(Liste!$G$7:$G$198,MATCH(B136,Liste!$I$7:$I$198,0)),"")</f>
        <v>0</v>
      </c>
      <c r="R136" s="51" t="str">
        <f t="shared" si="26"/>
        <v>C6</v>
      </c>
      <c r="S136" s="50">
        <f t="shared" si="27"/>
        <v>0</v>
      </c>
      <c r="T136" s="50">
        <f t="shared" si="28"/>
        <v>0</v>
      </c>
      <c r="U136" s="50">
        <f t="shared" si="29"/>
        <v>0</v>
      </c>
    </row>
    <row r="137" spans="1:21" ht="16.2" thickTop="1" thickBot="1">
      <c r="A137" s="40">
        <f t="shared" si="25"/>
        <v>135</v>
      </c>
      <c r="B137" s="41" t="str">
        <f>IFERROR(INDEX(Liste!$I$7:$I$198,MATCH(Recap!A137,Liste!$L$7:$L$198,0)),"")</f>
        <v>C7</v>
      </c>
      <c r="C137" s="42"/>
      <c r="D137" s="54">
        <f>IFERROR(VLOOKUP($B137,'Partie 1'!$B$27:$D$218,2,0),"")</f>
        <v>0</v>
      </c>
      <c r="E137" s="92">
        <f>IFERROR(VLOOKUP($B137,'Partie 1'!$B$27:$D$218,3,0),"")</f>
        <v>0</v>
      </c>
      <c r="F137" s="54" t="str">
        <f>IFERROR(VLOOKUP($B137,'Partie 2'!$B$27:$D$218,2,0),"")</f>
        <v/>
      </c>
      <c r="G137" s="93" t="str">
        <f>IFERROR(VLOOKUP($B137,'Partie 2'!$B$27:$D$218,3,0),"")</f>
        <v/>
      </c>
      <c r="H137" s="54" t="str">
        <f>IFERROR(VLOOKUP($B137,'Partie 3'!$B$27:$D$218,2,0),"")</f>
        <v/>
      </c>
      <c r="I137" s="150" t="str">
        <f>IFERROR(VLOOKUP($B137,'Partie 3'!$B$27:$D$218,3,0),"")</f>
        <v/>
      </c>
      <c r="J137" s="54" t="str">
        <f>IFERROR(VLOOKUP($B137,'Partie 4'!$B$27:$D$218,2,0),"")</f>
        <v/>
      </c>
      <c r="K137" s="94" t="str">
        <f>IFERROR(VLOOKUP($B137,'Partie 4'!$B$27:$D$218,3,0),"")</f>
        <v/>
      </c>
      <c r="L137" s="41" t="str">
        <f t="shared" si="21"/>
        <v>C7</v>
      </c>
      <c r="M137" s="51">
        <f t="shared" si="22"/>
        <v>0</v>
      </c>
      <c r="N137" s="51">
        <f t="shared" si="23"/>
        <v>0</v>
      </c>
      <c r="O137" s="51">
        <f t="shared" si="24"/>
        <v>0</v>
      </c>
      <c r="Q137" s="51">
        <f>IFERROR(INDEX(Liste!$G$7:$G$198,MATCH(B137,Liste!$I$7:$I$198,0)),"")</f>
        <v>0</v>
      </c>
      <c r="R137" s="51" t="str">
        <f t="shared" si="26"/>
        <v>C7</v>
      </c>
      <c r="S137" s="50">
        <f t="shared" si="27"/>
        <v>0</v>
      </c>
      <c r="T137" s="50">
        <f t="shared" si="28"/>
        <v>0</v>
      </c>
      <c r="U137" s="50">
        <f t="shared" si="29"/>
        <v>0</v>
      </c>
    </row>
    <row r="138" spans="1:21" ht="16.2" thickTop="1" thickBot="1">
      <c r="A138" s="40">
        <f t="shared" si="25"/>
        <v>136</v>
      </c>
      <c r="B138" s="41" t="str">
        <f>IFERROR(INDEX(Liste!$I$7:$I$198,MATCH(Recap!A138,Liste!$L$7:$L$198,0)),"")</f>
        <v>C8</v>
      </c>
      <c r="C138" s="42"/>
      <c r="D138" s="54">
        <f>IFERROR(VLOOKUP($B138,'Partie 1'!$B$27:$D$218,2,0),"")</f>
        <v>0</v>
      </c>
      <c r="E138" s="92">
        <f>IFERROR(VLOOKUP($B138,'Partie 1'!$B$27:$D$218,3,0),"")</f>
        <v>0</v>
      </c>
      <c r="F138" s="54" t="str">
        <f>IFERROR(VLOOKUP($B138,'Partie 2'!$B$27:$D$218,2,0),"")</f>
        <v/>
      </c>
      <c r="G138" s="93" t="str">
        <f>IFERROR(VLOOKUP($B138,'Partie 2'!$B$27:$D$218,3,0),"")</f>
        <v/>
      </c>
      <c r="H138" s="54" t="str">
        <f>IFERROR(VLOOKUP($B138,'Partie 3'!$B$27:$D$218,2,0),"")</f>
        <v/>
      </c>
      <c r="I138" s="150" t="str">
        <f>IFERROR(VLOOKUP($B138,'Partie 3'!$B$27:$D$218,3,0),"")</f>
        <v/>
      </c>
      <c r="J138" s="54" t="str">
        <f>IFERROR(VLOOKUP($B138,'Partie 4'!$B$27:$D$218,2,0),"")</f>
        <v/>
      </c>
      <c r="K138" s="94" t="str">
        <f>IFERROR(VLOOKUP($B138,'Partie 4'!$B$27:$D$218,3,0),"")</f>
        <v/>
      </c>
      <c r="L138" s="41" t="str">
        <f t="shared" si="21"/>
        <v>C8</v>
      </c>
      <c r="M138" s="51">
        <f t="shared" si="22"/>
        <v>0</v>
      </c>
      <c r="N138" s="51">
        <f t="shared" si="23"/>
        <v>0</v>
      </c>
      <c r="O138" s="51">
        <f t="shared" si="24"/>
        <v>0</v>
      </c>
      <c r="Q138" s="51">
        <f>IFERROR(INDEX(Liste!$G$7:$G$198,MATCH(B138,Liste!$I$7:$I$198,0)),"")</f>
        <v>0</v>
      </c>
      <c r="R138" s="51" t="str">
        <f t="shared" si="26"/>
        <v>C8</v>
      </c>
      <c r="S138" s="50">
        <f t="shared" si="27"/>
        <v>0</v>
      </c>
      <c r="T138" s="50">
        <f t="shared" si="28"/>
        <v>0</v>
      </c>
      <c r="U138" s="50">
        <f t="shared" si="29"/>
        <v>0</v>
      </c>
    </row>
    <row r="139" spans="1:21" ht="16.2" thickTop="1" thickBot="1">
      <c r="A139" s="40">
        <f t="shared" si="25"/>
        <v>137</v>
      </c>
      <c r="B139" s="41" t="str">
        <f>IFERROR(INDEX(Liste!$I$7:$I$198,MATCH(Recap!A139,Liste!$L$7:$L$198,0)),"")</f>
        <v>C9</v>
      </c>
      <c r="C139" s="42"/>
      <c r="D139" s="54">
        <f>IFERROR(VLOOKUP($B139,'Partie 1'!$B$27:$D$218,2,0),"")</f>
        <v>0</v>
      </c>
      <c r="E139" s="92">
        <f>IFERROR(VLOOKUP($B139,'Partie 1'!$B$27:$D$218,3,0),"")</f>
        <v>0</v>
      </c>
      <c r="F139" s="54" t="str">
        <f>IFERROR(VLOOKUP($B139,'Partie 2'!$B$27:$D$218,2,0),"")</f>
        <v/>
      </c>
      <c r="G139" s="93" t="str">
        <f>IFERROR(VLOOKUP($B139,'Partie 2'!$B$27:$D$218,3,0),"")</f>
        <v/>
      </c>
      <c r="H139" s="54" t="str">
        <f>IFERROR(VLOOKUP($B139,'Partie 3'!$B$27:$D$218,2,0),"")</f>
        <v/>
      </c>
      <c r="I139" s="150" t="str">
        <f>IFERROR(VLOOKUP($B139,'Partie 3'!$B$27:$D$218,3,0),"")</f>
        <v/>
      </c>
      <c r="J139" s="54" t="str">
        <f>IFERROR(VLOOKUP($B139,'Partie 4'!$B$27:$D$218,2,0),"")</f>
        <v/>
      </c>
      <c r="K139" s="94" t="str">
        <f>IFERROR(VLOOKUP($B139,'Partie 4'!$B$27:$D$218,3,0),"")</f>
        <v/>
      </c>
      <c r="L139" s="41" t="str">
        <f t="shared" si="21"/>
        <v>C9</v>
      </c>
      <c r="M139" s="51">
        <f t="shared" si="22"/>
        <v>0</v>
      </c>
      <c r="N139" s="51">
        <f t="shared" si="23"/>
        <v>0</v>
      </c>
      <c r="O139" s="51">
        <f t="shared" si="24"/>
        <v>0</v>
      </c>
      <c r="Q139" s="51">
        <f>IFERROR(INDEX(Liste!$G$7:$G$198,MATCH(B139,Liste!$I$7:$I$198,0)),"")</f>
        <v>0</v>
      </c>
      <c r="R139" s="51" t="str">
        <f t="shared" si="26"/>
        <v>C9</v>
      </c>
      <c r="S139" s="50">
        <f t="shared" si="27"/>
        <v>0</v>
      </c>
      <c r="T139" s="50">
        <f t="shared" si="28"/>
        <v>0</v>
      </c>
      <c r="U139" s="50">
        <f t="shared" si="29"/>
        <v>0</v>
      </c>
    </row>
    <row r="140" spans="1:21" ht="16.2" thickTop="1" thickBot="1">
      <c r="A140" s="40">
        <f t="shared" si="25"/>
        <v>138</v>
      </c>
      <c r="B140" s="41" t="str">
        <f>IFERROR(INDEX(Liste!$I$7:$I$198,MATCH(Recap!A140,Liste!$L$7:$L$198,0)),"")</f>
        <v>C10</v>
      </c>
      <c r="C140" s="42"/>
      <c r="D140" s="54">
        <f>IFERROR(VLOOKUP($B140,'Partie 1'!$B$27:$D$218,2,0),"")</f>
        <v>0</v>
      </c>
      <c r="E140" s="92">
        <f>IFERROR(VLOOKUP($B140,'Partie 1'!$B$27:$D$218,3,0),"")</f>
        <v>0</v>
      </c>
      <c r="F140" s="54" t="str">
        <f>IFERROR(VLOOKUP($B140,'Partie 2'!$B$27:$D$218,2,0),"")</f>
        <v/>
      </c>
      <c r="G140" s="93" t="str">
        <f>IFERROR(VLOOKUP($B140,'Partie 2'!$B$27:$D$218,3,0),"")</f>
        <v/>
      </c>
      <c r="H140" s="54" t="str">
        <f>IFERROR(VLOOKUP($B140,'Partie 3'!$B$27:$D$218,2,0),"")</f>
        <v/>
      </c>
      <c r="I140" s="150" t="str">
        <f>IFERROR(VLOOKUP($B140,'Partie 3'!$B$27:$D$218,3,0),"")</f>
        <v/>
      </c>
      <c r="J140" s="54" t="str">
        <f>IFERROR(VLOOKUP($B140,'Partie 4'!$B$27:$D$218,2,0),"")</f>
        <v/>
      </c>
      <c r="K140" s="94" t="str">
        <f>IFERROR(VLOOKUP($B140,'Partie 4'!$B$27:$D$218,3,0),"")</f>
        <v/>
      </c>
      <c r="L140" s="41" t="str">
        <f t="shared" si="21"/>
        <v>C10</v>
      </c>
      <c r="M140" s="51">
        <f t="shared" si="22"/>
        <v>0</v>
      </c>
      <c r="N140" s="51">
        <f t="shared" si="23"/>
        <v>0</v>
      </c>
      <c r="O140" s="51">
        <f t="shared" si="24"/>
        <v>0</v>
      </c>
      <c r="Q140" s="51">
        <f>IFERROR(INDEX(Liste!$G$7:$G$198,MATCH(B140,Liste!$I$7:$I$198,0)),"")</f>
        <v>0</v>
      </c>
      <c r="R140" s="51" t="str">
        <f t="shared" si="26"/>
        <v>C10</v>
      </c>
      <c r="S140" s="50">
        <f t="shared" si="27"/>
        <v>0</v>
      </c>
      <c r="T140" s="50">
        <f t="shared" si="28"/>
        <v>0</v>
      </c>
      <c r="U140" s="50">
        <f t="shared" si="29"/>
        <v>0</v>
      </c>
    </row>
    <row r="141" spans="1:21" ht="16.2" thickTop="1" thickBot="1">
      <c r="A141" s="40">
        <f t="shared" si="25"/>
        <v>139</v>
      </c>
      <c r="B141" s="41" t="str">
        <f>IFERROR(INDEX(Liste!$I$7:$I$198,MATCH(Recap!A141,Liste!$L$7:$L$198,0)),"")</f>
        <v>C11</v>
      </c>
      <c r="C141" s="42"/>
      <c r="D141" s="54">
        <f>IFERROR(VLOOKUP($B141,'Partie 1'!$B$27:$D$218,2,0),"")</f>
        <v>0</v>
      </c>
      <c r="E141" s="92">
        <f>IFERROR(VLOOKUP($B141,'Partie 1'!$B$27:$D$218,3,0),"")</f>
        <v>0</v>
      </c>
      <c r="F141" s="54" t="str">
        <f>IFERROR(VLOOKUP($B141,'Partie 2'!$B$27:$D$218,2,0),"")</f>
        <v/>
      </c>
      <c r="G141" s="93" t="str">
        <f>IFERROR(VLOOKUP($B141,'Partie 2'!$B$27:$D$218,3,0),"")</f>
        <v/>
      </c>
      <c r="H141" s="54" t="str">
        <f>IFERROR(VLOOKUP($B141,'Partie 3'!$B$27:$D$218,2,0),"")</f>
        <v/>
      </c>
      <c r="I141" s="150" t="str">
        <f>IFERROR(VLOOKUP($B141,'Partie 3'!$B$27:$D$218,3,0),"")</f>
        <v/>
      </c>
      <c r="J141" s="54" t="str">
        <f>IFERROR(VLOOKUP($B141,'Partie 4'!$B$27:$D$218,2,0),"")</f>
        <v/>
      </c>
      <c r="K141" s="94" t="str">
        <f>IFERROR(VLOOKUP($B141,'Partie 4'!$B$27:$D$218,3,0),"")</f>
        <v/>
      </c>
      <c r="L141" s="41" t="str">
        <f t="shared" si="21"/>
        <v>C11</v>
      </c>
      <c r="M141" s="51">
        <f t="shared" si="22"/>
        <v>0</v>
      </c>
      <c r="N141" s="51">
        <f t="shared" si="23"/>
        <v>0</v>
      </c>
      <c r="O141" s="51">
        <f t="shared" si="24"/>
        <v>0</v>
      </c>
      <c r="Q141" s="51">
        <f>IFERROR(INDEX(Liste!$G$7:$G$198,MATCH(B141,Liste!$I$7:$I$198,0)),"")</f>
        <v>0</v>
      </c>
      <c r="R141" s="51" t="str">
        <f t="shared" si="26"/>
        <v>C11</v>
      </c>
      <c r="S141" s="50">
        <f t="shared" si="27"/>
        <v>0</v>
      </c>
      <c r="T141" s="50">
        <f t="shared" si="28"/>
        <v>0</v>
      </c>
      <c r="U141" s="50">
        <f t="shared" si="29"/>
        <v>0</v>
      </c>
    </row>
    <row r="142" spans="1:21" ht="16.2" thickTop="1" thickBot="1">
      <c r="A142" s="40">
        <f t="shared" si="25"/>
        <v>140</v>
      </c>
      <c r="B142" s="41" t="str">
        <f>IFERROR(INDEX(Liste!$I$7:$I$198,MATCH(Recap!A142,Liste!$L$7:$L$198,0)),"")</f>
        <v>C12</v>
      </c>
      <c r="C142" s="42"/>
      <c r="D142" s="54">
        <f>IFERROR(VLOOKUP($B142,'Partie 1'!$B$27:$D$218,2,0),"")</f>
        <v>0</v>
      </c>
      <c r="E142" s="92">
        <f>IFERROR(VLOOKUP($B142,'Partie 1'!$B$27:$D$218,3,0),"")</f>
        <v>0</v>
      </c>
      <c r="F142" s="54" t="str">
        <f>IFERROR(VLOOKUP($B142,'Partie 2'!$B$27:$D$218,2,0),"")</f>
        <v/>
      </c>
      <c r="G142" s="93" t="str">
        <f>IFERROR(VLOOKUP($B142,'Partie 2'!$B$27:$D$218,3,0),"")</f>
        <v/>
      </c>
      <c r="H142" s="54" t="str">
        <f>IFERROR(VLOOKUP($B142,'Partie 3'!$B$27:$D$218,2,0),"")</f>
        <v/>
      </c>
      <c r="I142" s="150" t="str">
        <f>IFERROR(VLOOKUP($B142,'Partie 3'!$B$27:$D$218,3,0),"")</f>
        <v/>
      </c>
      <c r="J142" s="54" t="str">
        <f>IFERROR(VLOOKUP($B142,'Partie 4'!$B$27:$D$218,2,0),"")</f>
        <v/>
      </c>
      <c r="K142" s="94" t="str">
        <f>IFERROR(VLOOKUP($B142,'Partie 4'!$B$27:$D$218,3,0),"")</f>
        <v/>
      </c>
      <c r="L142" s="41" t="str">
        <f t="shared" si="21"/>
        <v>C12</v>
      </c>
      <c r="M142" s="51">
        <f t="shared" si="22"/>
        <v>0</v>
      </c>
      <c r="N142" s="51">
        <f t="shared" si="23"/>
        <v>0</v>
      </c>
      <c r="O142" s="51">
        <f t="shared" si="24"/>
        <v>0</v>
      </c>
      <c r="Q142" s="51">
        <f>IFERROR(INDEX(Liste!$G$7:$G$198,MATCH(B142,Liste!$I$7:$I$198,0)),"")</f>
        <v>0</v>
      </c>
      <c r="R142" s="51" t="str">
        <f t="shared" si="26"/>
        <v>C12</v>
      </c>
      <c r="S142" s="50">
        <f t="shared" si="27"/>
        <v>0</v>
      </c>
      <c r="T142" s="50">
        <f t="shared" si="28"/>
        <v>0</v>
      </c>
      <c r="U142" s="50">
        <f t="shared" si="29"/>
        <v>0</v>
      </c>
    </row>
    <row r="143" spans="1:21" ht="16.2" thickTop="1" thickBot="1">
      <c r="A143" s="40">
        <f t="shared" si="25"/>
        <v>141</v>
      </c>
      <c r="B143" s="41" t="str">
        <f>IFERROR(INDEX(Liste!$I$7:$I$198,MATCH(Recap!A143,Liste!$L$7:$L$198,0)),"")</f>
        <v>C13</v>
      </c>
      <c r="C143" s="42"/>
      <c r="D143" s="54">
        <f>IFERROR(VLOOKUP($B143,'Partie 1'!$B$27:$D$218,2,0),"")</f>
        <v>0</v>
      </c>
      <c r="E143" s="92">
        <f>IFERROR(VLOOKUP($B143,'Partie 1'!$B$27:$D$218,3,0),"")</f>
        <v>0</v>
      </c>
      <c r="F143" s="54" t="str">
        <f>IFERROR(VLOOKUP($B143,'Partie 2'!$B$27:$D$218,2,0),"")</f>
        <v/>
      </c>
      <c r="G143" s="93" t="str">
        <f>IFERROR(VLOOKUP($B143,'Partie 2'!$B$27:$D$218,3,0),"")</f>
        <v/>
      </c>
      <c r="H143" s="54" t="str">
        <f>IFERROR(VLOOKUP($B143,'Partie 3'!$B$27:$D$218,2,0),"")</f>
        <v/>
      </c>
      <c r="I143" s="150" t="str">
        <f>IFERROR(VLOOKUP($B143,'Partie 3'!$B$27:$D$218,3,0),"")</f>
        <v/>
      </c>
      <c r="J143" s="54" t="str">
        <f>IFERROR(VLOOKUP($B143,'Partie 4'!$B$27:$D$218,2,0),"")</f>
        <v/>
      </c>
      <c r="K143" s="94" t="str">
        <f>IFERROR(VLOOKUP($B143,'Partie 4'!$B$27:$D$218,3,0),"")</f>
        <v/>
      </c>
      <c r="L143" s="41" t="str">
        <f t="shared" si="21"/>
        <v>C13</v>
      </c>
      <c r="M143" s="51">
        <f t="shared" si="22"/>
        <v>0</v>
      </c>
      <c r="N143" s="51">
        <f t="shared" si="23"/>
        <v>0</v>
      </c>
      <c r="O143" s="51">
        <f t="shared" si="24"/>
        <v>0</v>
      </c>
      <c r="Q143" s="51">
        <f>IFERROR(INDEX(Liste!$G$7:$G$198,MATCH(B143,Liste!$I$7:$I$198,0)),"")</f>
        <v>0</v>
      </c>
      <c r="R143" s="51" t="str">
        <f t="shared" si="26"/>
        <v>C13</v>
      </c>
      <c r="S143" s="50">
        <f t="shared" si="27"/>
        <v>0</v>
      </c>
      <c r="T143" s="50">
        <f t="shared" si="28"/>
        <v>0</v>
      </c>
      <c r="U143" s="50">
        <f t="shared" si="29"/>
        <v>0</v>
      </c>
    </row>
    <row r="144" spans="1:21" ht="16.2" thickTop="1" thickBot="1">
      <c r="A144" s="40">
        <f t="shared" si="25"/>
        <v>142</v>
      </c>
      <c r="B144" s="41" t="str">
        <f>IFERROR(INDEX(Liste!$I$7:$I$198,MATCH(Recap!A144,Liste!$L$7:$L$198,0)),"")</f>
        <v>C14</v>
      </c>
      <c r="C144" s="42"/>
      <c r="D144" s="54">
        <f>IFERROR(VLOOKUP($B144,'Partie 1'!$B$27:$D$218,2,0),"")</f>
        <v>0</v>
      </c>
      <c r="E144" s="92">
        <f>IFERROR(VLOOKUP($B144,'Partie 1'!$B$27:$D$218,3,0),"")</f>
        <v>0</v>
      </c>
      <c r="F144" s="54" t="str">
        <f>IFERROR(VLOOKUP($B144,'Partie 2'!$B$27:$D$218,2,0),"")</f>
        <v/>
      </c>
      <c r="G144" s="93" t="str">
        <f>IFERROR(VLOOKUP($B144,'Partie 2'!$B$27:$D$218,3,0),"")</f>
        <v/>
      </c>
      <c r="H144" s="54" t="str">
        <f>IFERROR(VLOOKUP($B144,'Partie 3'!$B$27:$D$218,2,0),"")</f>
        <v/>
      </c>
      <c r="I144" s="150" t="str">
        <f>IFERROR(VLOOKUP($B144,'Partie 3'!$B$27:$D$218,3,0),"")</f>
        <v/>
      </c>
      <c r="J144" s="54" t="str">
        <f>IFERROR(VLOOKUP($B144,'Partie 4'!$B$27:$D$218,2,0),"")</f>
        <v/>
      </c>
      <c r="K144" s="94" t="str">
        <f>IFERROR(VLOOKUP($B144,'Partie 4'!$B$27:$D$218,3,0),"")</f>
        <v/>
      </c>
      <c r="L144" s="41" t="str">
        <f t="shared" si="21"/>
        <v>C14</v>
      </c>
      <c r="M144" s="51">
        <f t="shared" si="22"/>
        <v>0</v>
      </c>
      <c r="N144" s="51">
        <f t="shared" si="23"/>
        <v>0</v>
      </c>
      <c r="O144" s="51">
        <f t="shared" si="24"/>
        <v>0</v>
      </c>
      <c r="Q144" s="51">
        <f>IFERROR(INDEX(Liste!$G$7:$G$198,MATCH(B144,Liste!$I$7:$I$198,0)),"")</f>
        <v>0</v>
      </c>
      <c r="R144" s="51" t="str">
        <f t="shared" si="26"/>
        <v>C14</v>
      </c>
      <c r="S144" s="50">
        <f t="shared" si="27"/>
        <v>0</v>
      </c>
      <c r="T144" s="50">
        <f t="shared" si="28"/>
        <v>0</v>
      </c>
      <c r="U144" s="50">
        <f t="shared" si="29"/>
        <v>0</v>
      </c>
    </row>
    <row r="145" spans="1:21" ht="16.2" thickTop="1" thickBot="1">
      <c r="A145" s="40">
        <f t="shared" si="25"/>
        <v>143</v>
      </c>
      <c r="B145" s="41" t="str">
        <f>IFERROR(INDEX(Liste!$I$7:$I$198,MATCH(Recap!A145,Liste!$L$7:$L$198,0)),"")</f>
        <v>C15</v>
      </c>
      <c r="C145" s="42"/>
      <c r="D145" s="54">
        <f>IFERROR(VLOOKUP($B145,'Partie 1'!$B$27:$D$218,2,0),"")</f>
        <v>0</v>
      </c>
      <c r="E145" s="92">
        <f>IFERROR(VLOOKUP($B145,'Partie 1'!$B$27:$D$218,3,0),"")</f>
        <v>0</v>
      </c>
      <c r="F145" s="54" t="str">
        <f>IFERROR(VLOOKUP($B145,'Partie 2'!$B$27:$D$218,2,0),"")</f>
        <v/>
      </c>
      <c r="G145" s="93" t="str">
        <f>IFERROR(VLOOKUP($B145,'Partie 2'!$B$27:$D$218,3,0),"")</f>
        <v/>
      </c>
      <c r="H145" s="54" t="str">
        <f>IFERROR(VLOOKUP($B145,'Partie 3'!$B$27:$D$218,2,0),"")</f>
        <v/>
      </c>
      <c r="I145" s="150" t="str">
        <f>IFERROR(VLOOKUP($B145,'Partie 3'!$B$27:$D$218,3,0),"")</f>
        <v/>
      </c>
      <c r="J145" s="54" t="str">
        <f>IFERROR(VLOOKUP($B145,'Partie 4'!$B$27:$D$218,2,0),"")</f>
        <v/>
      </c>
      <c r="K145" s="94" t="str">
        <f>IFERROR(VLOOKUP($B145,'Partie 4'!$B$27:$D$218,3,0),"")</f>
        <v/>
      </c>
      <c r="L145" s="41" t="str">
        <f t="shared" si="21"/>
        <v>C15</v>
      </c>
      <c r="M145" s="51">
        <f t="shared" si="22"/>
        <v>0</v>
      </c>
      <c r="N145" s="51">
        <f t="shared" si="23"/>
        <v>0</v>
      </c>
      <c r="O145" s="51">
        <f t="shared" si="24"/>
        <v>0</v>
      </c>
      <c r="Q145" s="51">
        <f>IFERROR(INDEX(Liste!$G$7:$G$198,MATCH(B145,Liste!$I$7:$I$198,0)),"")</f>
        <v>0</v>
      </c>
      <c r="R145" s="51" t="str">
        <f t="shared" si="26"/>
        <v>C15</v>
      </c>
      <c r="S145" s="50">
        <f t="shared" si="27"/>
        <v>0</v>
      </c>
      <c r="T145" s="50">
        <f t="shared" si="28"/>
        <v>0</v>
      </c>
      <c r="U145" s="50">
        <f t="shared" si="29"/>
        <v>0</v>
      </c>
    </row>
    <row r="146" spans="1:21" ht="16.2" thickTop="1" thickBot="1">
      <c r="A146" s="40">
        <f t="shared" si="25"/>
        <v>144</v>
      </c>
      <c r="B146" s="41" t="str">
        <f>IFERROR(INDEX(Liste!$I$7:$I$198,MATCH(Recap!A146,Liste!$L$7:$L$198,0)),"")</f>
        <v>C16</v>
      </c>
      <c r="C146" s="42"/>
      <c r="D146" s="54">
        <f>IFERROR(VLOOKUP($B146,'Partie 1'!$B$27:$D$218,2,0),"")</f>
        <v>0</v>
      </c>
      <c r="E146" s="92">
        <f>IFERROR(VLOOKUP($B146,'Partie 1'!$B$27:$D$218,3,0),"")</f>
        <v>0</v>
      </c>
      <c r="F146" s="54" t="str">
        <f>IFERROR(VLOOKUP($B146,'Partie 2'!$B$27:$D$218,2,0),"")</f>
        <v/>
      </c>
      <c r="G146" s="93" t="str">
        <f>IFERROR(VLOOKUP($B146,'Partie 2'!$B$27:$D$218,3,0),"")</f>
        <v/>
      </c>
      <c r="H146" s="54" t="str">
        <f>IFERROR(VLOOKUP($B146,'Partie 3'!$B$27:$D$218,2,0),"")</f>
        <v/>
      </c>
      <c r="I146" s="150" t="str">
        <f>IFERROR(VLOOKUP($B146,'Partie 3'!$B$27:$D$218,3,0),"")</f>
        <v/>
      </c>
      <c r="J146" s="54" t="str">
        <f>IFERROR(VLOOKUP($B146,'Partie 4'!$B$27:$D$218,2,0),"")</f>
        <v/>
      </c>
      <c r="K146" s="94" t="str">
        <f>IFERROR(VLOOKUP($B146,'Partie 4'!$B$27:$D$218,3,0),"")</f>
        <v/>
      </c>
      <c r="L146" s="41" t="str">
        <f t="shared" si="21"/>
        <v>C16</v>
      </c>
      <c r="M146" s="51">
        <f t="shared" si="22"/>
        <v>0</v>
      </c>
      <c r="N146" s="51">
        <f t="shared" si="23"/>
        <v>0</v>
      </c>
      <c r="O146" s="51">
        <f t="shared" si="24"/>
        <v>0</v>
      </c>
      <c r="Q146" s="51">
        <f>IFERROR(INDEX(Liste!$G$7:$G$198,MATCH(B146,Liste!$I$7:$I$198,0)),"")</f>
        <v>0</v>
      </c>
      <c r="R146" s="51" t="str">
        <f t="shared" si="26"/>
        <v>C16</v>
      </c>
      <c r="S146" s="50">
        <f t="shared" si="27"/>
        <v>0</v>
      </c>
      <c r="T146" s="50">
        <f t="shared" si="28"/>
        <v>0</v>
      </c>
      <c r="U146" s="50">
        <f t="shared" si="29"/>
        <v>0</v>
      </c>
    </row>
    <row r="147" spans="1:21" ht="16.2" thickTop="1" thickBot="1">
      <c r="A147" s="40">
        <f t="shared" si="25"/>
        <v>145</v>
      </c>
      <c r="B147" s="41" t="str">
        <f>IFERROR(INDEX(Liste!$I$7:$I$198,MATCH(Recap!A147,Liste!$L$7:$L$198,0)),"")</f>
        <v>C17</v>
      </c>
      <c r="C147" s="42"/>
      <c r="D147" s="54">
        <f>IFERROR(VLOOKUP($B147,'Partie 1'!$B$27:$D$218,2,0),"")</f>
        <v>0</v>
      </c>
      <c r="E147" s="92">
        <f>IFERROR(VLOOKUP($B147,'Partie 1'!$B$27:$D$218,3,0),"")</f>
        <v>0</v>
      </c>
      <c r="F147" s="54" t="str">
        <f>IFERROR(VLOOKUP($B147,'Partie 2'!$B$27:$D$218,2,0),"")</f>
        <v/>
      </c>
      <c r="G147" s="93" t="str">
        <f>IFERROR(VLOOKUP($B147,'Partie 2'!$B$27:$D$218,3,0),"")</f>
        <v/>
      </c>
      <c r="H147" s="54" t="str">
        <f>IFERROR(VLOOKUP($B147,'Partie 3'!$B$27:$D$218,2,0),"")</f>
        <v/>
      </c>
      <c r="I147" s="150" t="str">
        <f>IFERROR(VLOOKUP($B147,'Partie 3'!$B$27:$D$218,3,0),"")</f>
        <v/>
      </c>
      <c r="J147" s="54" t="str">
        <f>IFERROR(VLOOKUP($B147,'Partie 4'!$B$27:$D$218,2,0),"")</f>
        <v/>
      </c>
      <c r="K147" s="94" t="str">
        <f>IFERROR(VLOOKUP($B147,'Partie 4'!$B$27:$D$218,3,0),"")</f>
        <v/>
      </c>
      <c r="L147" s="41" t="str">
        <f t="shared" si="21"/>
        <v>C17</v>
      </c>
      <c r="M147" s="51">
        <f t="shared" si="22"/>
        <v>0</v>
      </c>
      <c r="N147" s="51">
        <f t="shared" si="23"/>
        <v>0</v>
      </c>
      <c r="O147" s="51">
        <f t="shared" si="24"/>
        <v>0</v>
      </c>
      <c r="Q147" s="51">
        <f>IFERROR(INDEX(Liste!$G$7:$G$198,MATCH(B147,Liste!$I$7:$I$198,0)),"")</f>
        <v>0</v>
      </c>
      <c r="R147" s="51" t="str">
        <f t="shared" si="26"/>
        <v>C17</v>
      </c>
      <c r="S147" s="50">
        <f t="shared" si="27"/>
        <v>0</v>
      </c>
      <c r="T147" s="50">
        <f t="shared" si="28"/>
        <v>0</v>
      </c>
      <c r="U147" s="50">
        <f t="shared" si="29"/>
        <v>0</v>
      </c>
    </row>
    <row r="148" spans="1:21" ht="16.2" thickTop="1" thickBot="1">
      <c r="A148" s="40">
        <f t="shared" si="25"/>
        <v>146</v>
      </c>
      <c r="B148" s="41" t="str">
        <f>IFERROR(INDEX(Liste!$I$7:$I$198,MATCH(Recap!A148,Liste!$L$7:$L$198,0)),"")</f>
        <v>C18</v>
      </c>
      <c r="C148" s="42"/>
      <c r="D148" s="54">
        <f>IFERROR(VLOOKUP($B148,'Partie 1'!$B$27:$D$218,2,0),"")</f>
        <v>0</v>
      </c>
      <c r="E148" s="92">
        <f>IFERROR(VLOOKUP($B148,'Partie 1'!$B$27:$D$218,3,0),"")</f>
        <v>0</v>
      </c>
      <c r="F148" s="54" t="str">
        <f>IFERROR(VLOOKUP($B148,'Partie 2'!$B$27:$D$218,2,0),"")</f>
        <v/>
      </c>
      <c r="G148" s="93" t="str">
        <f>IFERROR(VLOOKUP($B148,'Partie 2'!$B$27:$D$218,3,0),"")</f>
        <v/>
      </c>
      <c r="H148" s="54" t="str">
        <f>IFERROR(VLOOKUP($B148,'Partie 3'!$B$27:$D$218,2,0),"")</f>
        <v/>
      </c>
      <c r="I148" s="150" t="str">
        <f>IFERROR(VLOOKUP($B148,'Partie 3'!$B$27:$D$218,3,0),"")</f>
        <v/>
      </c>
      <c r="J148" s="54" t="str">
        <f>IFERROR(VLOOKUP($B148,'Partie 4'!$B$27:$D$218,2,0),"")</f>
        <v/>
      </c>
      <c r="K148" s="94" t="str">
        <f>IFERROR(VLOOKUP($B148,'Partie 4'!$B$27:$D$218,3,0),"")</f>
        <v/>
      </c>
      <c r="L148" s="41" t="str">
        <f t="shared" si="21"/>
        <v>C18</v>
      </c>
      <c r="M148" s="51">
        <f t="shared" si="22"/>
        <v>0</v>
      </c>
      <c r="N148" s="51">
        <f t="shared" si="23"/>
        <v>0</v>
      </c>
      <c r="O148" s="51">
        <f t="shared" si="24"/>
        <v>0</v>
      </c>
      <c r="Q148" s="51">
        <f>IFERROR(INDEX(Liste!$G$7:$G$198,MATCH(B148,Liste!$I$7:$I$198,0)),"")</f>
        <v>0</v>
      </c>
      <c r="R148" s="51" t="str">
        <f t="shared" si="26"/>
        <v>C18</v>
      </c>
      <c r="S148" s="50">
        <f t="shared" si="27"/>
        <v>0</v>
      </c>
      <c r="T148" s="50">
        <f t="shared" si="28"/>
        <v>0</v>
      </c>
      <c r="U148" s="50">
        <f t="shared" si="29"/>
        <v>0</v>
      </c>
    </row>
    <row r="149" spans="1:21" ht="16.2" thickTop="1" thickBot="1">
      <c r="A149" s="40">
        <f t="shared" si="25"/>
        <v>147</v>
      </c>
      <c r="B149" s="41" t="str">
        <f>IFERROR(INDEX(Liste!$I$7:$I$198,MATCH(Recap!A149,Liste!$L$7:$L$198,0)),"")</f>
        <v>C19</v>
      </c>
      <c r="C149" s="42"/>
      <c r="D149" s="54">
        <f>IFERROR(VLOOKUP($B149,'Partie 1'!$B$27:$D$218,2,0),"")</f>
        <v>0</v>
      </c>
      <c r="E149" s="92">
        <f>IFERROR(VLOOKUP($B149,'Partie 1'!$B$27:$D$218,3,0),"")</f>
        <v>0</v>
      </c>
      <c r="F149" s="54" t="str">
        <f>IFERROR(VLOOKUP($B149,'Partie 2'!$B$27:$D$218,2,0),"")</f>
        <v/>
      </c>
      <c r="G149" s="93" t="str">
        <f>IFERROR(VLOOKUP($B149,'Partie 2'!$B$27:$D$218,3,0),"")</f>
        <v/>
      </c>
      <c r="H149" s="54" t="str">
        <f>IFERROR(VLOOKUP($B149,'Partie 3'!$B$27:$D$218,2,0),"")</f>
        <v/>
      </c>
      <c r="I149" s="150" t="str">
        <f>IFERROR(VLOOKUP($B149,'Partie 3'!$B$27:$D$218,3,0),"")</f>
        <v/>
      </c>
      <c r="J149" s="54" t="str">
        <f>IFERROR(VLOOKUP($B149,'Partie 4'!$B$27:$D$218,2,0),"")</f>
        <v/>
      </c>
      <c r="K149" s="94" t="str">
        <f>IFERROR(VLOOKUP($B149,'Partie 4'!$B$27:$D$218,3,0),"")</f>
        <v/>
      </c>
      <c r="L149" s="41" t="str">
        <f t="shared" si="21"/>
        <v>C19</v>
      </c>
      <c r="M149" s="51">
        <f t="shared" si="22"/>
        <v>0</v>
      </c>
      <c r="N149" s="51">
        <f t="shared" si="23"/>
        <v>0</v>
      </c>
      <c r="O149" s="51">
        <f t="shared" si="24"/>
        <v>0</v>
      </c>
      <c r="Q149" s="51">
        <f>IFERROR(INDEX(Liste!$G$7:$G$198,MATCH(B149,Liste!$I$7:$I$198,0)),"")</f>
        <v>0</v>
      </c>
      <c r="R149" s="51" t="str">
        <f t="shared" si="26"/>
        <v>C19</v>
      </c>
      <c r="S149" s="50">
        <f t="shared" si="27"/>
        <v>0</v>
      </c>
      <c r="T149" s="50">
        <f t="shared" si="28"/>
        <v>0</v>
      </c>
      <c r="U149" s="50">
        <f t="shared" si="29"/>
        <v>0</v>
      </c>
    </row>
    <row r="150" spans="1:21" ht="16.2" thickTop="1" thickBot="1">
      <c r="A150" s="40">
        <f t="shared" si="25"/>
        <v>148</v>
      </c>
      <c r="B150" s="41" t="str">
        <f>IFERROR(INDEX(Liste!$I$7:$I$198,MATCH(Recap!A150,Liste!$L$7:$L$198,0)),"")</f>
        <v>C20</v>
      </c>
      <c r="C150" s="42"/>
      <c r="D150" s="54">
        <f>IFERROR(VLOOKUP($B150,'Partie 1'!$B$27:$D$218,2,0),"")</f>
        <v>0</v>
      </c>
      <c r="E150" s="92">
        <f>IFERROR(VLOOKUP($B150,'Partie 1'!$B$27:$D$218,3,0),"")</f>
        <v>0</v>
      </c>
      <c r="F150" s="54" t="str">
        <f>IFERROR(VLOOKUP($B150,'Partie 2'!$B$27:$D$218,2,0),"")</f>
        <v/>
      </c>
      <c r="G150" s="93" t="str">
        <f>IFERROR(VLOOKUP($B150,'Partie 2'!$B$27:$D$218,3,0),"")</f>
        <v/>
      </c>
      <c r="H150" s="54" t="str">
        <f>IFERROR(VLOOKUP($B150,'Partie 3'!$B$27:$D$218,2,0),"")</f>
        <v/>
      </c>
      <c r="I150" s="150" t="str">
        <f>IFERROR(VLOOKUP($B150,'Partie 3'!$B$27:$D$218,3,0),"")</f>
        <v/>
      </c>
      <c r="J150" s="54" t="str">
        <f>IFERROR(VLOOKUP($B150,'Partie 4'!$B$27:$D$218,2,0),"")</f>
        <v/>
      </c>
      <c r="K150" s="94" t="str">
        <f>IFERROR(VLOOKUP($B150,'Partie 4'!$B$27:$D$218,3,0),"")</f>
        <v/>
      </c>
      <c r="L150" s="41" t="str">
        <f t="shared" si="21"/>
        <v>C20</v>
      </c>
      <c r="M150" s="51">
        <f t="shared" si="22"/>
        <v>0</v>
      </c>
      <c r="N150" s="51">
        <f t="shared" si="23"/>
        <v>0</v>
      </c>
      <c r="O150" s="51">
        <f t="shared" si="24"/>
        <v>0</v>
      </c>
      <c r="Q150" s="51">
        <f>IFERROR(INDEX(Liste!$G$7:$G$198,MATCH(B150,Liste!$I$7:$I$198,0)),"")</f>
        <v>0</v>
      </c>
      <c r="R150" s="51" t="str">
        <f t="shared" si="26"/>
        <v>C20</v>
      </c>
      <c r="S150" s="50">
        <f t="shared" si="27"/>
        <v>0</v>
      </c>
      <c r="T150" s="50">
        <f t="shared" si="28"/>
        <v>0</v>
      </c>
      <c r="U150" s="50">
        <f t="shared" si="29"/>
        <v>0</v>
      </c>
    </row>
    <row r="151" spans="1:21" ht="16.2" thickTop="1" thickBot="1">
      <c r="A151" s="40">
        <f t="shared" si="25"/>
        <v>149</v>
      </c>
      <c r="B151" s="41" t="str">
        <f>IFERROR(INDEX(Liste!$I$7:$I$198,MATCH(Recap!A151,Liste!$L$7:$L$198,0)),"")</f>
        <v>C21</v>
      </c>
      <c r="C151" s="42"/>
      <c r="D151" s="54">
        <f>IFERROR(VLOOKUP($B151,'Partie 1'!$B$27:$D$218,2,0),"")</f>
        <v>0</v>
      </c>
      <c r="E151" s="92">
        <f>IFERROR(VLOOKUP($B151,'Partie 1'!$B$27:$D$218,3,0),"")</f>
        <v>0</v>
      </c>
      <c r="F151" s="54" t="str">
        <f>IFERROR(VLOOKUP($B151,'Partie 2'!$B$27:$D$218,2,0),"")</f>
        <v/>
      </c>
      <c r="G151" s="93" t="str">
        <f>IFERROR(VLOOKUP($B151,'Partie 2'!$B$27:$D$218,3,0),"")</f>
        <v/>
      </c>
      <c r="H151" s="54" t="str">
        <f>IFERROR(VLOOKUP($B151,'Partie 3'!$B$27:$D$218,2,0),"")</f>
        <v/>
      </c>
      <c r="I151" s="150" t="str">
        <f>IFERROR(VLOOKUP($B151,'Partie 3'!$B$27:$D$218,3,0),"")</f>
        <v/>
      </c>
      <c r="J151" s="54" t="str">
        <f>IFERROR(VLOOKUP($B151,'Partie 4'!$B$27:$D$218,2,0),"")</f>
        <v/>
      </c>
      <c r="K151" s="94" t="str">
        <f>IFERROR(VLOOKUP($B151,'Partie 4'!$B$27:$D$218,3,0),"")</f>
        <v/>
      </c>
      <c r="L151" s="41" t="str">
        <f t="shared" si="21"/>
        <v>C21</v>
      </c>
      <c r="M151" s="51">
        <f t="shared" si="22"/>
        <v>0</v>
      </c>
      <c r="N151" s="51">
        <f t="shared" si="23"/>
        <v>0</v>
      </c>
      <c r="O151" s="51">
        <f t="shared" si="24"/>
        <v>0</v>
      </c>
      <c r="Q151" s="51">
        <f>IFERROR(INDEX(Liste!$G$7:$G$198,MATCH(B151,Liste!$I$7:$I$198,0)),"")</f>
        <v>0</v>
      </c>
      <c r="R151" s="51" t="str">
        <f t="shared" si="26"/>
        <v>C21</v>
      </c>
      <c r="S151" s="50">
        <f t="shared" si="27"/>
        <v>0</v>
      </c>
      <c r="T151" s="50">
        <f t="shared" si="28"/>
        <v>0</v>
      </c>
      <c r="U151" s="50">
        <f t="shared" si="29"/>
        <v>0</v>
      </c>
    </row>
    <row r="152" spans="1:21" ht="16.2" thickTop="1" thickBot="1">
      <c r="A152" s="40">
        <f t="shared" si="25"/>
        <v>150</v>
      </c>
      <c r="B152" s="41" t="str">
        <f>IFERROR(INDEX(Liste!$I$7:$I$198,MATCH(Recap!A152,Liste!$L$7:$L$198,0)),"")</f>
        <v>C22</v>
      </c>
      <c r="C152" s="42"/>
      <c r="D152" s="54">
        <f>IFERROR(VLOOKUP($B152,'Partie 1'!$B$27:$D$218,2,0),"")</f>
        <v>0</v>
      </c>
      <c r="E152" s="92">
        <f>IFERROR(VLOOKUP($B152,'Partie 1'!$B$27:$D$218,3,0),"")</f>
        <v>0</v>
      </c>
      <c r="F152" s="54" t="str">
        <f>IFERROR(VLOOKUP($B152,'Partie 2'!$B$27:$D$218,2,0),"")</f>
        <v/>
      </c>
      <c r="G152" s="93" t="str">
        <f>IFERROR(VLOOKUP($B152,'Partie 2'!$B$27:$D$218,3,0),"")</f>
        <v/>
      </c>
      <c r="H152" s="54" t="str">
        <f>IFERROR(VLOOKUP($B152,'Partie 3'!$B$27:$D$218,2,0),"")</f>
        <v/>
      </c>
      <c r="I152" s="150" t="str">
        <f>IFERROR(VLOOKUP($B152,'Partie 3'!$B$27:$D$218,3,0),"")</f>
        <v/>
      </c>
      <c r="J152" s="54" t="str">
        <f>IFERROR(VLOOKUP($B152,'Partie 4'!$B$27:$D$218,2,0),"")</f>
        <v/>
      </c>
      <c r="K152" s="94" t="str">
        <f>IFERROR(VLOOKUP($B152,'Partie 4'!$B$27:$D$218,3,0),"")</f>
        <v/>
      </c>
      <c r="L152" s="41" t="str">
        <f t="shared" si="21"/>
        <v>C22</v>
      </c>
      <c r="M152" s="51">
        <f t="shared" si="22"/>
        <v>0</v>
      </c>
      <c r="N152" s="51">
        <f t="shared" si="23"/>
        <v>0</v>
      </c>
      <c r="O152" s="51">
        <f t="shared" si="24"/>
        <v>0</v>
      </c>
      <c r="Q152" s="51">
        <f>IFERROR(INDEX(Liste!$G$7:$G$198,MATCH(B152,Liste!$I$7:$I$198,0)),"")</f>
        <v>0</v>
      </c>
      <c r="R152" s="51" t="str">
        <f t="shared" si="26"/>
        <v>C22</v>
      </c>
      <c r="S152" s="50">
        <f t="shared" si="27"/>
        <v>0</v>
      </c>
      <c r="T152" s="50">
        <f t="shared" si="28"/>
        <v>0</v>
      </c>
      <c r="U152" s="50">
        <f t="shared" si="29"/>
        <v>0</v>
      </c>
    </row>
    <row r="153" spans="1:21" ht="16.2" thickTop="1" thickBot="1">
      <c r="A153" s="40">
        <f t="shared" si="25"/>
        <v>151</v>
      </c>
      <c r="B153" s="41" t="str">
        <f>IFERROR(INDEX(Liste!$I$7:$I$198,MATCH(Recap!A153,Liste!$L$7:$L$198,0)),"")</f>
        <v>C23</v>
      </c>
      <c r="C153" s="42"/>
      <c r="D153" s="54">
        <f>IFERROR(VLOOKUP($B153,'Partie 1'!$B$27:$D$218,2,0),"")</f>
        <v>0</v>
      </c>
      <c r="E153" s="92">
        <f>IFERROR(VLOOKUP($B153,'Partie 1'!$B$27:$D$218,3,0),"")</f>
        <v>0</v>
      </c>
      <c r="F153" s="54" t="str">
        <f>IFERROR(VLOOKUP($B153,'Partie 2'!$B$27:$D$218,2,0),"")</f>
        <v/>
      </c>
      <c r="G153" s="93" t="str">
        <f>IFERROR(VLOOKUP($B153,'Partie 2'!$B$27:$D$218,3,0),"")</f>
        <v/>
      </c>
      <c r="H153" s="54" t="str">
        <f>IFERROR(VLOOKUP($B153,'Partie 3'!$B$27:$D$218,2,0),"")</f>
        <v/>
      </c>
      <c r="I153" s="150" t="str">
        <f>IFERROR(VLOOKUP($B153,'Partie 3'!$B$27:$D$218,3,0),"")</f>
        <v/>
      </c>
      <c r="J153" s="54" t="str">
        <f>IFERROR(VLOOKUP($B153,'Partie 4'!$B$27:$D$218,2,0),"")</f>
        <v/>
      </c>
      <c r="K153" s="94" t="str">
        <f>IFERROR(VLOOKUP($B153,'Partie 4'!$B$27:$D$218,3,0),"")</f>
        <v/>
      </c>
      <c r="L153" s="41" t="str">
        <f t="shared" si="21"/>
        <v>C23</v>
      </c>
      <c r="M153" s="51">
        <f t="shared" si="22"/>
        <v>0</v>
      </c>
      <c r="N153" s="51">
        <f t="shared" si="23"/>
        <v>0</v>
      </c>
      <c r="O153" s="51">
        <f t="shared" si="24"/>
        <v>0</v>
      </c>
      <c r="Q153" s="51">
        <f>IFERROR(INDEX(Liste!$G$7:$G$198,MATCH(B153,Liste!$I$7:$I$198,0)),"")</f>
        <v>0</v>
      </c>
      <c r="R153" s="51" t="str">
        <f t="shared" si="26"/>
        <v>C23</v>
      </c>
      <c r="S153" s="50">
        <f t="shared" si="27"/>
        <v>0</v>
      </c>
      <c r="T153" s="50">
        <f t="shared" si="28"/>
        <v>0</v>
      </c>
      <c r="U153" s="50">
        <f t="shared" si="29"/>
        <v>0</v>
      </c>
    </row>
    <row r="154" spans="1:21" ht="16.2" thickTop="1" thickBot="1">
      <c r="A154" s="40">
        <f t="shared" si="25"/>
        <v>152</v>
      </c>
      <c r="B154" s="41" t="str">
        <f>IFERROR(INDEX(Liste!$I$7:$I$198,MATCH(Recap!A154,Liste!$L$7:$L$198,0)),"")</f>
        <v>C24</v>
      </c>
      <c r="C154" s="42"/>
      <c r="D154" s="54">
        <f>IFERROR(VLOOKUP($B154,'Partie 1'!$B$27:$D$218,2,0),"")</f>
        <v>0</v>
      </c>
      <c r="E154" s="92">
        <f>IFERROR(VLOOKUP($B154,'Partie 1'!$B$27:$D$218,3,0),"")</f>
        <v>0</v>
      </c>
      <c r="F154" s="54" t="str">
        <f>IFERROR(VLOOKUP($B154,'Partie 2'!$B$27:$D$218,2,0),"")</f>
        <v/>
      </c>
      <c r="G154" s="93" t="str">
        <f>IFERROR(VLOOKUP($B154,'Partie 2'!$B$27:$D$218,3,0),"")</f>
        <v/>
      </c>
      <c r="H154" s="54" t="str">
        <f>IFERROR(VLOOKUP($B154,'Partie 3'!$B$27:$D$218,2,0),"")</f>
        <v/>
      </c>
      <c r="I154" s="150" t="str">
        <f>IFERROR(VLOOKUP($B154,'Partie 3'!$B$27:$D$218,3,0),"")</f>
        <v/>
      </c>
      <c r="J154" s="54" t="str">
        <f>IFERROR(VLOOKUP($B154,'Partie 4'!$B$27:$D$218,2,0),"")</f>
        <v/>
      </c>
      <c r="K154" s="94" t="str">
        <f>IFERROR(VLOOKUP($B154,'Partie 4'!$B$27:$D$218,3,0),"")</f>
        <v/>
      </c>
      <c r="L154" s="41" t="str">
        <f t="shared" si="21"/>
        <v>C24</v>
      </c>
      <c r="M154" s="51">
        <f t="shared" si="22"/>
        <v>0</v>
      </c>
      <c r="N154" s="51">
        <f t="shared" si="23"/>
        <v>0</v>
      </c>
      <c r="O154" s="51">
        <f t="shared" si="24"/>
        <v>0</v>
      </c>
      <c r="Q154" s="51">
        <f>IFERROR(INDEX(Liste!$G$7:$G$198,MATCH(B154,Liste!$I$7:$I$198,0)),"")</f>
        <v>0</v>
      </c>
      <c r="R154" s="51" t="str">
        <f t="shared" si="26"/>
        <v>C24</v>
      </c>
      <c r="S154" s="50">
        <f t="shared" si="27"/>
        <v>0</v>
      </c>
      <c r="T154" s="50">
        <f t="shared" si="28"/>
        <v>0</v>
      </c>
      <c r="U154" s="50">
        <f t="shared" si="29"/>
        <v>0</v>
      </c>
    </row>
    <row r="155" spans="1:21" ht="16.2" thickTop="1" thickBot="1">
      <c r="A155" s="40">
        <f t="shared" si="25"/>
        <v>153</v>
      </c>
      <c r="B155" s="41" t="str">
        <f>IFERROR(INDEX(Liste!$I$7:$I$198,MATCH(Recap!A155,Liste!$L$7:$L$198,0)),"")</f>
        <v>C25</v>
      </c>
      <c r="C155" s="42"/>
      <c r="D155" s="54">
        <f>IFERROR(VLOOKUP($B155,'Partie 1'!$B$27:$D$218,2,0),"")</f>
        <v>0</v>
      </c>
      <c r="E155" s="92">
        <f>IFERROR(VLOOKUP($B155,'Partie 1'!$B$27:$D$218,3,0),"")</f>
        <v>0</v>
      </c>
      <c r="F155" s="54" t="str">
        <f>IFERROR(VLOOKUP($B155,'Partie 2'!$B$27:$D$218,2,0),"")</f>
        <v/>
      </c>
      <c r="G155" s="93" t="str">
        <f>IFERROR(VLOOKUP($B155,'Partie 2'!$B$27:$D$218,3,0),"")</f>
        <v/>
      </c>
      <c r="H155" s="54" t="str">
        <f>IFERROR(VLOOKUP($B155,'Partie 3'!$B$27:$D$218,2,0),"")</f>
        <v/>
      </c>
      <c r="I155" s="150" t="str">
        <f>IFERROR(VLOOKUP($B155,'Partie 3'!$B$27:$D$218,3,0),"")</f>
        <v/>
      </c>
      <c r="J155" s="54" t="str">
        <f>IFERROR(VLOOKUP($B155,'Partie 4'!$B$27:$D$218,2,0),"")</f>
        <v/>
      </c>
      <c r="K155" s="94" t="str">
        <f>IFERROR(VLOOKUP($B155,'Partie 4'!$B$27:$D$218,3,0),"")</f>
        <v/>
      </c>
      <c r="L155" s="41" t="str">
        <f t="shared" si="21"/>
        <v>C25</v>
      </c>
      <c r="M155" s="51">
        <f t="shared" si="22"/>
        <v>0</v>
      </c>
      <c r="N155" s="51">
        <f t="shared" si="23"/>
        <v>0</v>
      </c>
      <c r="O155" s="51">
        <f t="shared" si="24"/>
        <v>0</v>
      </c>
      <c r="Q155" s="51">
        <f>IFERROR(INDEX(Liste!$G$7:$G$198,MATCH(B155,Liste!$I$7:$I$198,0)),"")</f>
        <v>0</v>
      </c>
      <c r="R155" s="51" t="str">
        <f t="shared" si="26"/>
        <v>C25</v>
      </c>
      <c r="S155" s="50">
        <f t="shared" si="27"/>
        <v>0</v>
      </c>
      <c r="T155" s="50">
        <f t="shared" si="28"/>
        <v>0</v>
      </c>
      <c r="U155" s="50">
        <f t="shared" si="29"/>
        <v>0</v>
      </c>
    </row>
    <row r="156" spans="1:21" ht="16.2" thickTop="1" thickBot="1">
      <c r="A156" s="40">
        <f t="shared" si="25"/>
        <v>154</v>
      </c>
      <c r="B156" s="41" t="str">
        <f>IFERROR(INDEX(Liste!$I$7:$I$198,MATCH(Recap!A156,Liste!$L$7:$L$198,0)),"")</f>
        <v>C26</v>
      </c>
      <c r="C156" s="42"/>
      <c r="D156" s="54">
        <f>IFERROR(VLOOKUP($B156,'Partie 1'!$B$27:$D$218,2,0),"")</f>
        <v>0</v>
      </c>
      <c r="E156" s="92">
        <f>IFERROR(VLOOKUP($B156,'Partie 1'!$B$27:$D$218,3,0),"")</f>
        <v>0</v>
      </c>
      <c r="F156" s="54" t="str">
        <f>IFERROR(VLOOKUP($B156,'Partie 2'!$B$27:$D$218,2,0),"")</f>
        <v/>
      </c>
      <c r="G156" s="93" t="str">
        <f>IFERROR(VLOOKUP($B156,'Partie 2'!$B$27:$D$218,3,0),"")</f>
        <v/>
      </c>
      <c r="H156" s="54" t="str">
        <f>IFERROR(VLOOKUP($B156,'Partie 3'!$B$27:$D$218,2,0),"")</f>
        <v/>
      </c>
      <c r="I156" s="150" t="str">
        <f>IFERROR(VLOOKUP($B156,'Partie 3'!$B$27:$D$218,3,0),"")</f>
        <v/>
      </c>
      <c r="J156" s="54" t="str">
        <f>IFERROR(VLOOKUP($B156,'Partie 4'!$B$27:$D$218,2,0),"")</f>
        <v/>
      </c>
      <c r="K156" s="94" t="str">
        <f>IFERROR(VLOOKUP($B156,'Partie 4'!$B$27:$D$218,3,0),"")</f>
        <v/>
      </c>
      <c r="L156" s="41" t="str">
        <f t="shared" si="21"/>
        <v>C26</v>
      </c>
      <c r="M156" s="51">
        <f t="shared" si="22"/>
        <v>0</v>
      </c>
      <c r="N156" s="51">
        <f t="shared" si="23"/>
        <v>0</v>
      </c>
      <c r="O156" s="51">
        <f t="shared" si="24"/>
        <v>0</v>
      </c>
      <c r="Q156" s="51">
        <f>IFERROR(INDEX(Liste!$G$7:$G$198,MATCH(B156,Liste!$I$7:$I$198,0)),"")</f>
        <v>0</v>
      </c>
      <c r="R156" s="51" t="str">
        <f t="shared" si="26"/>
        <v>C26</v>
      </c>
      <c r="S156" s="50">
        <f t="shared" si="27"/>
        <v>0</v>
      </c>
      <c r="T156" s="50">
        <f t="shared" si="28"/>
        <v>0</v>
      </c>
      <c r="U156" s="50">
        <f t="shared" si="29"/>
        <v>0</v>
      </c>
    </row>
    <row r="157" spans="1:21" ht="16.2" thickTop="1" thickBot="1">
      <c r="A157" s="40">
        <f t="shared" si="25"/>
        <v>155</v>
      </c>
      <c r="B157" s="41" t="str">
        <f>IFERROR(INDEX(Liste!$I$7:$I$198,MATCH(Recap!A157,Liste!$L$7:$L$198,0)),"")</f>
        <v>C27</v>
      </c>
      <c r="C157" s="42"/>
      <c r="D157" s="54">
        <f>IFERROR(VLOOKUP($B157,'Partie 1'!$B$27:$D$218,2,0),"")</f>
        <v>0</v>
      </c>
      <c r="E157" s="92">
        <f>IFERROR(VLOOKUP($B157,'Partie 1'!$B$27:$D$218,3,0),"")</f>
        <v>0</v>
      </c>
      <c r="F157" s="54" t="str">
        <f>IFERROR(VLOOKUP($B157,'Partie 2'!$B$27:$D$218,2,0),"")</f>
        <v/>
      </c>
      <c r="G157" s="93" t="str">
        <f>IFERROR(VLOOKUP($B157,'Partie 2'!$B$27:$D$218,3,0),"")</f>
        <v/>
      </c>
      <c r="H157" s="54" t="str">
        <f>IFERROR(VLOOKUP($B157,'Partie 3'!$B$27:$D$218,2,0),"")</f>
        <v/>
      </c>
      <c r="I157" s="150" t="str">
        <f>IFERROR(VLOOKUP($B157,'Partie 3'!$B$27:$D$218,3,0),"")</f>
        <v/>
      </c>
      <c r="J157" s="54" t="str">
        <f>IFERROR(VLOOKUP($B157,'Partie 4'!$B$27:$D$218,2,0),"")</f>
        <v/>
      </c>
      <c r="K157" s="94" t="str">
        <f>IFERROR(VLOOKUP($B157,'Partie 4'!$B$27:$D$218,3,0),"")</f>
        <v/>
      </c>
      <c r="L157" s="41" t="str">
        <f t="shared" si="21"/>
        <v>C27</v>
      </c>
      <c r="M157" s="51">
        <f t="shared" si="22"/>
        <v>0</v>
      </c>
      <c r="N157" s="51">
        <f t="shared" si="23"/>
        <v>0</v>
      </c>
      <c r="O157" s="51">
        <f t="shared" si="24"/>
        <v>0</v>
      </c>
      <c r="Q157" s="51">
        <f>IFERROR(INDEX(Liste!$G$7:$G$198,MATCH(B157,Liste!$I$7:$I$198,0)),"")</f>
        <v>0</v>
      </c>
      <c r="R157" s="51" t="str">
        <f t="shared" si="26"/>
        <v>C27</v>
      </c>
      <c r="S157" s="50">
        <f t="shared" si="27"/>
        <v>0</v>
      </c>
      <c r="T157" s="50">
        <f t="shared" si="28"/>
        <v>0</v>
      </c>
      <c r="U157" s="50">
        <f t="shared" si="29"/>
        <v>0</v>
      </c>
    </row>
    <row r="158" spans="1:21" ht="16.2" thickTop="1" thickBot="1">
      <c r="A158" s="40">
        <f t="shared" si="25"/>
        <v>156</v>
      </c>
      <c r="B158" s="41" t="str">
        <f>IFERROR(INDEX(Liste!$I$7:$I$198,MATCH(Recap!A158,Liste!$L$7:$L$198,0)),"")</f>
        <v>C28</v>
      </c>
      <c r="C158" s="42"/>
      <c r="D158" s="54">
        <f>IFERROR(VLOOKUP($B158,'Partie 1'!$B$27:$D$218,2,0),"")</f>
        <v>0</v>
      </c>
      <c r="E158" s="92">
        <f>IFERROR(VLOOKUP($B158,'Partie 1'!$B$27:$D$218,3,0),"")</f>
        <v>0</v>
      </c>
      <c r="F158" s="54" t="str">
        <f>IFERROR(VLOOKUP($B158,'Partie 2'!$B$27:$D$218,2,0),"")</f>
        <v/>
      </c>
      <c r="G158" s="93" t="str">
        <f>IFERROR(VLOOKUP($B158,'Partie 2'!$B$27:$D$218,3,0),"")</f>
        <v/>
      </c>
      <c r="H158" s="54" t="str">
        <f>IFERROR(VLOOKUP($B158,'Partie 3'!$B$27:$D$218,2,0),"")</f>
        <v/>
      </c>
      <c r="I158" s="150" t="str">
        <f>IFERROR(VLOOKUP($B158,'Partie 3'!$B$27:$D$218,3,0),"")</f>
        <v/>
      </c>
      <c r="J158" s="54" t="str">
        <f>IFERROR(VLOOKUP($B158,'Partie 4'!$B$27:$D$218,2,0),"")</f>
        <v/>
      </c>
      <c r="K158" s="94" t="str">
        <f>IFERROR(VLOOKUP($B158,'Partie 4'!$B$27:$D$218,3,0),"")</f>
        <v/>
      </c>
      <c r="L158" s="41" t="str">
        <f t="shared" si="21"/>
        <v>C28</v>
      </c>
      <c r="M158" s="51">
        <f t="shared" si="22"/>
        <v>0</v>
      </c>
      <c r="N158" s="51">
        <f t="shared" si="23"/>
        <v>0</v>
      </c>
      <c r="O158" s="51">
        <f t="shared" si="24"/>
        <v>0</v>
      </c>
      <c r="Q158" s="51">
        <f>IFERROR(INDEX(Liste!$G$7:$G$198,MATCH(B158,Liste!$I$7:$I$198,0)),"")</f>
        <v>0</v>
      </c>
      <c r="R158" s="51" t="str">
        <f t="shared" si="26"/>
        <v>C28</v>
      </c>
      <c r="S158" s="50">
        <f t="shared" si="27"/>
        <v>0</v>
      </c>
      <c r="T158" s="50">
        <f t="shared" si="28"/>
        <v>0</v>
      </c>
      <c r="U158" s="50">
        <f t="shared" si="29"/>
        <v>0</v>
      </c>
    </row>
    <row r="159" spans="1:21" ht="16.2" thickTop="1" thickBot="1">
      <c r="A159" s="40">
        <f t="shared" si="25"/>
        <v>157</v>
      </c>
      <c r="B159" s="41" t="str">
        <f>IFERROR(INDEX(Liste!$I$7:$I$198,MATCH(Recap!A159,Liste!$L$7:$L$198,0)),"")</f>
        <v>C29</v>
      </c>
      <c r="C159" s="42"/>
      <c r="D159" s="54">
        <f>IFERROR(VLOOKUP($B159,'Partie 1'!$B$27:$D$218,2,0),"")</f>
        <v>0</v>
      </c>
      <c r="E159" s="92">
        <f>IFERROR(VLOOKUP($B159,'Partie 1'!$B$27:$D$218,3,0),"")</f>
        <v>0</v>
      </c>
      <c r="F159" s="54" t="str">
        <f>IFERROR(VLOOKUP($B159,'Partie 2'!$B$27:$D$218,2,0),"")</f>
        <v/>
      </c>
      <c r="G159" s="93" t="str">
        <f>IFERROR(VLOOKUP($B159,'Partie 2'!$B$27:$D$218,3,0),"")</f>
        <v/>
      </c>
      <c r="H159" s="54" t="str">
        <f>IFERROR(VLOOKUP($B159,'Partie 3'!$B$27:$D$218,2,0),"")</f>
        <v/>
      </c>
      <c r="I159" s="150" t="str">
        <f>IFERROR(VLOOKUP($B159,'Partie 3'!$B$27:$D$218,3,0),"")</f>
        <v/>
      </c>
      <c r="J159" s="54" t="str">
        <f>IFERROR(VLOOKUP($B159,'Partie 4'!$B$27:$D$218,2,0),"")</f>
        <v/>
      </c>
      <c r="K159" s="94" t="str">
        <f>IFERROR(VLOOKUP($B159,'Partie 4'!$B$27:$D$218,3,0),"")</f>
        <v/>
      </c>
      <c r="L159" s="41" t="str">
        <f t="shared" si="21"/>
        <v>C29</v>
      </c>
      <c r="M159" s="51">
        <f t="shared" si="22"/>
        <v>0</v>
      </c>
      <c r="N159" s="51">
        <f t="shared" si="23"/>
        <v>0</v>
      </c>
      <c r="O159" s="51">
        <f t="shared" si="24"/>
        <v>0</v>
      </c>
      <c r="Q159" s="51">
        <f>IFERROR(INDEX(Liste!$G$7:$G$198,MATCH(B159,Liste!$I$7:$I$198,0)),"")</f>
        <v>0</v>
      </c>
      <c r="R159" s="51" t="str">
        <f t="shared" si="26"/>
        <v>C29</v>
      </c>
      <c r="S159" s="50">
        <f t="shared" si="27"/>
        <v>0</v>
      </c>
      <c r="T159" s="50">
        <f t="shared" si="28"/>
        <v>0</v>
      </c>
      <c r="U159" s="50">
        <f t="shared" si="29"/>
        <v>0</v>
      </c>
    </row>
    <row r="160" spans="1:21" ht="16.2" thickTop="1" thickBot="1">
      <c r="A160" s="40">
        <f t="shared" si="25"/>
        <v>158</v>
      </c>
      <c r="B160" s="41" t="str">
        <f>IFERROR(INDEX(Liste!$I$7:$I$198,MATCH(Recap!A160,Liste!$L$7:$L$198,0)),"")</f>
        <v>C30</v>
      </c>
      <c r="C160" s="42"/>
      <c r="D160" s="54">
        <f>IFERROR(VLOOKUP($B160,'Partie 1'!$B$27:$D$218,2,0),"")</f>
        <v>0</v>
      </c>
      <c r="E160" s="92">
        <f>IFERROR(VLOOKUP($B160,'Partie 1'!$B$27:$D$218,3,0),"")</f>
        <v>0</v>
      </c>
      <c r="F160" s="54" t="str">
        <f>IFERROR(VLOOKUP($B160,'Partie 2'!$B$27:$D$218,2,0),"")</f>
        <v/>
      </c>
      <c r="G160" s="93" t="str">
        <f>IFERROR(VLOOKUP($B160,'Partie 2'!$B$27:$D$218,3,0),"")</f>
        <v/>
      </c>
      <c r="H160" s="54" t="str">
        <f>IFERROR(VLOOKUP($B160,'Partie 3'!$B$27:$D$218,2,0),"")</f>
        <v/>
      </c>
      <c r="I160" s="150" t="str">
        <f>IFERROR(VLOOKUP($B160,'Partie 3'!$B$27:$D$218,3,0),"")</f>
        <v/>
      </c>
      <c r="J160" s="54" t="str">
        <f>IFERROR(VLOOKUP($B160,'Partie 4'!$B$27:$D$218,2,0),"")</f>
        <v/>
      </c>
      <c r="K160" s="94" t="str">
        <f>IFERROR(VLOOKUP($B160,'Partie 4'!$B$27:$D$218,3,0),"")</f>
        <v/>
      </c>
      <c r="L160" s="41" t="str">
        <f t="shared" si="21"/>
        <v>C30</v>
      </c>
      <c r="M160" s="51">
        <f t="shared" si="22"/>
        <v>0</v>
      </c>
      <c r="N160" s="51">
        <f t="shared" si="23"/>
        <v>0</v>
      </c>
      <c r="O160" s="51">
        <f t="shared" si="24"/>
        <v>0</v>
      </c>
      <c r="Q160" s="51">
        <f>IFERROR(INDEX(Liste!$G$7:$G$198,MATCH(B160,Liste!$I$7:$I$198,0)),"")</f>
        <v>0</v>
      </c>
      <c r="R160" s="51" t="str">
        <f t="shared" si="26"/>
        <v>C30</v>
      </c>
      <c r="S160" s="50">
        <f t="shared" si="27"/>
        <v>0</v>
      </c>
      <c r="T160" s="50">
        <f t="shared" si="28"/>
        <v>0</v>
      </c>
      <c r="U160" s="50">
        <f t="shared" si="29"/>
        <v>0</v>
      </c>
    </row>
    <row r="161" spans="1:21" ht="16.2" thickTop="1" thickBot="1">
      <c r="A161" s="40">
        <f t="shared" si="25"/>
        <v>159</v>
      </c>
      <c r="B161" s="41" t="str">
        <f>IFERROR(INDEX(Liste!$I$7:$I$198,MATCH(Recap!A161,Liste!$L$7:$L$198,0)),"")</f>
        <v>C31</v>
      </c>
      <c r="C161" s="42"/>
      <c r="D161" s="54">
        <f>IFERROR(VLOOKUP($B161,'Partie 1'!$B$27:$D$218,2,0),"")</f>
        <v>0</v>
      </c>
      <c r="E161" s="92">
        <f>IFERROR(VLOOKUP($B161,'Partie 1'!$B$27:$D$218,3,0),"")</f>
        <v>0</v>
      </c>
      <c r="F161" s="54" t="str">
        <f>IFERROR(VLOOKUP($B161,'Partie 2'!$B$27:$D$218,2,0),"")</f>
        <v/>
      </c>
      <c r="G161" s="93" t="str">
        <f>IFERROR(VLOOKUP($B161,'Partie 2'!$B$27:$D$218,3,0),"")</f>
        <v/>
      </c>
      <c r="H161" s="54" t="str">
        <f>IFERROR(VLOOKUP($B161,'Partie 3'!$B$27:$D$218,2,0),"")</f>
        <v/>
      </c>
      <c r="I161" s="150" t="str">
        <f>IFERROR(VLOOKUP($B161,'Partie 3'!$B$27:$D$218,3,0),"")</f>
        <v/>
      </c>
      <c r="J161" s="54" t="str">
        <f>IFERROR(VLOOKUP($B161,'Partie 4'!$B$27:$D$218,2,0),"")</f>
        <v/>
      </c>
      <c r="K161" s="94" t="str">
        <f>IFERROR(VLOOKUP($B161,'Partie 4'!$B$27:$D$218,3,0),"")</f>
        <v/>
      </c>
      <c r="L161" s="41" t="str">
        <f t="shared" si="21"/>
        <v>C31</v>
      </c>
      <c r="M161" s="51">
        <f t="shared" si="22"/>
        <v>0</v>
      </c>
      <c r="N161" s="51">
        <f t="shared" si="23"/>
        <v>0</v>
      </c>
      <c r="O161" s="51">
        <f t="shared" si="24"/>
        <v>0</v>
      </c>
      <c r="Q161" s="51">
        <f>IFERROR(INDEX(Liste!$G$7:$G$198,MATCH(B161,Liste!$I$7:$I$198,0)),"")</f>
        <v>0</v>
      </c>
      <c r="R161" s="51" t="str">
        <f t="shared" si="26"/>
        <v>C31</v>
      </c>
      <c r="S161" s="50">
        <f t="shared" si="27"/>
        <v>0</v>
      </c>
      <c r="T161" s="50">
        <f t="shared" si="28"/>
        <v>0</v>
      </c>
      <c r="U161" s="50">
        <f t="shared" si="29"/>
        <v>0</v>
      </c>
    </row>
    <row r="162" spans="1:21" ht="16.2" thickTop="1" thickBot="1">
      <c r="A162" s="40">
        <f t="shared" si="25"/>
        <v>160</v>
      </c>
      <c r="B162" s="41" t="str">
        <f>IFERROR(INDEX(Liste!$I$7:$I$198,MATCH(Recap!A162,Liste!$L$7:$L$198,0)),"")</f>
        <v>C32</v>
      </c>
      <c r="C162" s="42"/>
      <c r="D162" s="54">
        <f>IFERROR(VLOOKUP($B162,'Partie 1'!$B$27:$D$218,2,0),"")</f>
        <v>0</v>
      </c>
      <c r="E162" s="92">
        <f>IFERROR(VLOOKUP($B162,'Partie 1'!$B$27:$D$218,3,0),"")</f>
        <v>0</v>
      </c>
      <c r="F162" s="54" t="str">
        <f>IFERROR(VLOOKUP($B162,'Partie 2'!$B$27:$D$218,2,0),"")</f>
        <v/>
      </c>
      <c r="G162" s="93" t="str">
        <f>IFERROR(VLOOKUP($B162,'Partie 2'!$B$27:$D$218,3,0),"")</f>
        <v/>
      </c>
      <c r="H162" s="54" t="str">
        <f>IFERROR(VLOOKUP($B162,'Partie 3'!$B$27:$D$218,2,0),"")</f>
        <v/>
      </c>
      <c r="I162" s="150" t="str">
        <f>IFERROR(VLOOKUP($B162,'Partie 3'!$B$27:$D$218,3,0),"")</f>
        <v/>
      </c>
      <c r="J162" s="54" t="str">
        <f>IFERROR(VLOOKUP($B162,'Partie 4'!$B$27:$D$218,2,0),"")</f>
        <v/>
      </c>
      <c r="K162" s="94" t="str">
        <f>IFERROR(VLOOKUP($B162,'Partie 4'!$B$27:$D$218,3,0),"")</f>
        <v/>
      </c>
      <c r="L162" s="41" t="str">
        <f t="shared" si="21"/>
        <v>C32</v>
      </c>
      <c r="M162" s="51">
        <f t="shared" si="22"/>
        <v>0</v>
      </c>
      <c r="N162" s="51">
        <f t="shared" si="23"/>
        <v>0</v>
      </c>
      <c r="O162" s="51">
        <f t="shared" si="24"/>
        <v>0</v>
      </c>
      <c r="Q162" s="51">
        <f>IFERROR(INDEX(Liste!$G$7:$G$198,MATCH(B162,Liste!$I$7:$I$198,0)),"")</f>
        <v>0</v>
      </c>
      <c r="R162" s="51" t="str">
        <f t="shared" si="26"/>
        <v>C32</v>
      </c>
      <c r="S162" s="50">
        <f t="shared" si="27"/>
        <v>0</v>
      </c>
      <c r="T162" s="50">
        <f t="shared" si="28"/>
        <v>0</v>
      </c>
      <c r="U162" s="50">
        <f t="shared" si="29"/>
        <v>0</v>
      </c>
    </row>
    <row r="163" spans="1:21" ht="16.2" thickTop="1" thickBot="1">
      <c r="A163" s="40">
        <f t="shared" si="25"/>
        <v>161</v>
      </c>
      <c r="B163" s="41" t="str">
        <f>IFERROR(INDEX(Liste!$I$7:$I$198,MATCH(Recap!A163,Liste!$L$7:$L$198,0)),"")</f>
        <v>C33</v>
      </c>
      <c r="C163" s="42"/>
      <c r="D163" s="54">
        <f>IFERROR(VLOOKUP($B163,'Partie 1'!$B$27:$D$218,2,0),"")</f>
        <v>0</v>
      </c>
      <c r="E163" s="92">
        <f>IFERROR(VLOOKUP($B163,'Partie 1'!$B$27:$D$218,3,0),"")</f>
        <v>0</v>
      </c>
      <c r="F163" s="54" t="str">
        <f>IFERROR(VLOOKUP($B163,'Partie 2'!$B$27:$D$218,2,0),"")</f>
        <v/>
      </c>
      <c r="G163" s="93" t="str">
        <f>IFERROR(VLOOKUP($B163,'Partie 2'!$B$27:$D$218,3,0),"")</f>
        <v/>
      </c>
      <c r="H163" s="54" t="str">
        <f>IFERROR(VLOOKUP($B163,'Partie 3'!$B$27:$D$218,2,0),"")</f>
        <v/>
      </c>
      <c r="I163" s="150" t="str">
        <f>IFERROR(VLOOKUP($B163,'Partie 3'!$B$27:$D$218,3,0),"")</f>
        <v/>
      </c>
      <c r="J163" s="54" t="str">
        <f>IFERROR(VLOOKUP($B163,'Partie 4'!$B$27:$D$218,2,0),"")</f>
        <v/>
      </c>
      <c r="K163" s="94" t="str">
        <f>IFERROR(VLOOKUP($B163,'Partie 4'!$B$27:$D$218,3,0),"")</f>
        <v/>
      </c>
      <c r="L163" s="41" t="str">
        <f t="shared" si="21"/>
        <v>C33</v>
      </c>
      <c r="M163" s="51">
        <f t="shared" si="22"/>
        <v>0</v>
      </c>
      <c r="N163" s="51">
        <f t="shared" si="23"/>
        <v>0</v>
      </c>
      <c r="O163" s="51">
        <f t="shared" si="24"/>
        <v>0</v>
      </c>
      <c r="Q163" s="51">
        <f>IFERROR(INDEX(Liste!$G$7:$G$198,MATCH(B163,Liste!$I$7:$I$198,0)),"")</f>
        <v>0</v>
      </c>
      <c r="R163" s="51" t="str">
        <f t="shared" si="26"/>
        <v>C33</v>
      </c>
      <c r="S163" s="50">
        <f t="shared" si="27"/>
        <v>0</v>
      </c>
      <c r="T163" s="50">
        <f t="shared" si="28"/>
        <v>0</v>
      </c>
      <c r="U163" s="50">
        <f t="shared" si="29"/>
        <v>0</v>
      </c>
    </row>
    <row r="164" spans="1:21" ht="16.2" thickTop="1" thickBot="1">
      <c r="A164" s="40">
        <f t="shared" si="25"/>
        <v>162</v>
      </c>
      <c r="B164" s="41" t="str">
        <f>IFERROR(INDEX(Liste!$I$7:$I$198,MATCH(Recap!A164,Liste!$L$7:$L$198,0)),"")</f>
        <v>C34</v>
      </c>
      <c r="C164" s="42"/>
      <c r="D164" s="54">
        <f>IFERROR(VLOOKUP($B164,'Partie 1'!$B$27:$D$218,2,0),"")</f>
        <v>0</v>
      </c>
      <c r="E164" s="92">
        <f>IFERROR(VLOOKUP($B164,'Partie 1'!$B$27:$D$218,3,0),"")</f>
        <v>0</v>
      </c>
      <c r="F164" s="54" t="str">
        <f>IFERROR(VLOOKUP($B164,'Partie 2'!$B$27:$D$218,2,0),"")</f>
        <v/>
      </c>
      <c r="G164" s="93" t="str">
        <f>IFERROR(VLOOKUP($B164,'Partie 2'!$B$27:$D$218,3,0),"")</f>
        <v/>
      </c>
      <c r="H164" s="54" t="str">
        <f>IFERROR(VLOOKUP($B164,'Partie 3'!$B$27:$D$218,2,0),"")</f>
        <v/>
      </c>
      <c r="I164" s="150" t="str">
        <f>IFERROR(VLOOKUP($B164,'Partie 3'!$B$27:$D$218,3,0),"")</f>
        <v/>
      </c>
      <c r="J164" s="54" t="str">
        <f>IFERROR(VLOOKUP($B164,'Partie 4'!$B$27:$D$218,2,0),"")</f>
        <v/>
      </c>
      <c r="K164" s="94" t="str">
        <f>IFERROR(VLOOKUP($B164,'Partie 4'!$B$27:$D$218,3,0),"")</f>
        <v/>
      </c>
      <c r="L164" s="41" t="str">
        <f t="shared" si="21"/>
        <v>C34</v>
      </c>
      <c r="M164" s="51">
        <f t="shared" si="22"/>
        <v>0</v>
      </c>
      <c r="N164" s="51">
        <f t="shared" si="23"/>
        <v>0</v>
      </c>
      <c r="O164" s="51">
        <f t="shared" si="24"/>
        <v>0</v>
      </c>
      <c r="Q164" s="51">
        <f>IFERROR(INDEX(Liste!$G$7:$G$198,MATCH(B164,Liste!$I$7:$I$198,0)),"")</f>
        <v>0</v>
      </c>
      <c r="R164" s="51" t="str">
        <f t="shared" si="26"/>
        <v>C34</v>
      </c>
      <c r="S164" s="50">
        <f t="shared" si="27"/>
        <v>0</v>
      </c>
      <c r="T164" s="50">
        <f t="shared" si="28"/>
        <v>0</v>
      </c>
      <c r="U164" s="50">
        <f t="shared" si="29"/>
        <v>0</v>
      </c>
    </row>
    <row r="165" spans="1:21" ht="16.2" thickTop="1" thickBot="1">
      <c r="A165" s="40">
        <f t="shared" si="25"/>
        <v>163</v>
      </c>
      <c r="B165" s="41" t="str">
        <f>IFERROR(INDEX(Liste!$I$7:$I$198,MATCH(Recap!A165,Liste!$L$7:$L$198,0)),"")</f>
        <v>C35</v>
      </c>
      <c r="C165" s="42"/>
      <c r="D165" s="54">
        <f>IFERROR(VLOOKUP($B165,'Partie 1'!$B$27:$D$218,2,0),"")</f>
        <v>0</v>
      </c>
      <c r="E165" s="92">
        <f>IFERROR(VLOOKUP($B165,'Partie 1'!$B$27:$D$218,3,0),"")</f>
        <v>0</v>
      </c>
      <c r="F165" s="54" t="str">
        <f>IFERROR(VLOOKUP($B165,'Partie 2'!$B$27:$D$218,2,0),"")</f>
        <v/>
      </c>
      <c r="G165" s="93" t="str">
        <f>IFERROR(VLOOKUP($B165,'Partie 2'!$B$27:$D$218,3,0),"")</f>
        <v/>
      </c>
      <c r="H165" s="54" t="str">
        <f>IFERROR(VLOOKUP($B165,'Partie 3'!$B$27:$D$218,2,0),"")</f>
        <v/>
      </c>
      <c r="I165" s="150" t="str">
        <f>IFERROR(VLOOKUP($B165,'Partie 3'!$B$27:$D$218,3,0),"")</f>
        <v/>
      </c>
      <c r="J165" s="54" t="str">
        <f>IFERROR(VLOOKUP($B165,'Partie 4'!$B$27:$D$218,2,0),"")</f>
        <v/>
      </c>
      <c r="K165" s="94" t="str">
        <f>IFERROR(VLOOKUP($B165,'Partie 4'!$B$27:$D$218,3,0),"")</f>
        <v/>
      </c>
      <c r="L165" s="41" t="str">
        <f t="shared" si="21"/>
        <v>C35</v>
      </c>
      <c r="M165" s="51">
        <f t="shared" si="22"/>
        <v>0</v>
      </c>
      <c r="N165" s="51">
        <f t="shared" si="23"/>
        <v>0</v>
      </c>
      <c r="O165" s="51">
        <f t="shared" si="24"/>
        <v>0</v>
      </c>
      <c r="Q165" s="51">
        <f>IFERROR(INDEX(Liste!$G$7:$G$198,MATCH(B165,Liste!$I$7:$I$198,0)),"")</f>
        <v>0</v>
      </c>
      <c r="R165" s="51" t="str">
        <f t="shared" si="26"/>
        <v>C35</v>
      </c>
      <c r="S165" s="50">
        <f t="shared" si="27"/>
        <v>0</v>
      </c>
      <c r="T165" s="50">
        <f t="shared" si="28"/>
        <v>0</v>
      </c>
      <c r="U165" s="50">
        <f t="shared" si="29"/>
        <v>0</v>
      </c>
    </row>
    <row r="166" spans="1:21" ht="16.2" thickTop="1" thickBot="1">
      <c r="A166" s="40">
        <f t="shared" si="25"/>
        <v>164</v>
      </c>
      <c r="B166" s="41" t="str">
        <f>IFERROR(INDEX(Liste!$I$7:$I$198,MATCH(Recap!A166,Liste!$L$7:$L$198,0)),"")</f>
        <v>C36</v>
      </c>
      <c r="C166" s="42"/>
      <c r="D166" s="54">
        <f>IFERROR(VLOOKUP($B166,'Partie 1'!$B$27:$D$218,2,0),"")</f>
        <v>0</v>
      </c>
      <c r="E166" s="92">
        <f>IFERROR(VLOOKUP($B166,'Partie 1'!$B$27:$D$218,3,0),"")</f>
        <v>0</v>
      </c>
      <c r="F166" s="54" t="str">
        <f>IFERROR(VLOOKUP($B166,'Partie 2'!$B$27:$D$218,2,0),"")</f>
        <v/>
      </c>
      <c r="G166" s="93" t="str">
        <f>IFERROR(VLOOKUP($B166,'Partie 2'!$B$27:$D$218,3,0),"")</f>
        <v/>
      </c>
      <c r="H166" s="54" t="str">
        <f>IFERROR(VLOOKUP($B166,'Partie 3'!$B$27:$D$218,2,0),"")</f>
        <v/>
      </c>
      <c r="I166" s="150" t="str">
        <f>IFERROR(VLOOKUP($B166,'Partie 3'!$B$27:$D$218,3,0),"")</f>
        <v/>
      </c>
      <c r="J166" s="54" t="str">
        <f>IFERROR(VLOOKUP($B166,'Partie 4'!$B$27:$D$218,2,0),"")</f>
        <v/>
      </c>
      <c r="K166" s="94" t="str">
        <f>IFERROR(VLOOKUP($B166,'Partie 4'!$B$27:$D$218,3,0),"")</f>
        <v/>
      </c>
      <c r="L166" s="41" t="str">
        <f t="shared" si="21"/>
        <v>C36</v>
      </c>
      <c r="M166" s="51">
        <f t="shared" si="22"/>
        <v>0</v>
      </c>
      <c r="N166" s="51">
        <f t="shared" si="23"/>
        <v>0</v>
      </c>
      <c r="O166" s="51">
        <f t="shared" si="24"/>
        <v>0</v>
      </c>
      <c r="Q166" s="51">
        <f>IFERROR(INDEX(Liste!$G$7:$G$198,MATCH(B166,Liste!$I$7:$I$198,0)),"")</f>
        <v>0</v>
      </c>
      <c r="R166" s="51" t="str">
        <f t="shared" si="26"/>
        <v>C36</v>
      </c>
      <c r="S166" s="50">
        <f t="shared" si="27"/>
        <v>0</v>
      </c>
      <c r="T166" s="50">
        <f t="shared" si="28"/>
        <v>0</v>
      </c>
      <c r="U166" s="50">
        <f t="shared" si="29"/>
        <v>0</v>
      </c>
    </row>
    <row r="167" spans="1:21" ht="16.2" thickTop="1" thickBot="1">
      <c r="A167" s="40">
        <f t="shared" si="25"/>
        <v>165</v>
      </c>
      <c r="B167" s="41" t="str">
        <f>IFERROR(INDEX(Liste!$I$7:$I$198,MATCH(Recap!A167,Liste!$L$7:$L$198,0)),"")</f>
        <v>C37</v>
      </c>
      <c r="C167" s="42"/>
      <c r="D167" s="54">
        <f>IFERROR(VLOOKUP($B167,'Partie 1'!$B$27:$D$218,2,0),"")</f>
        <v>0</v>
      </c>
      <c r="E167" s="92">
        <f>IFERROR(VLOOKUP($B167,'Partie 1'!$B$27:$D$218,3,0),"")</f>
        <v>0</v>
      </c>
      <c r="F167" s="54" t="str">
        <f>IFERROR(VLOOKUP($B167,'Partie 2'!$B$27:$D$218,2,0),"")</f>
        <v/>
      </c>
      <c r="G167" s="93" t="str">
        <f>IFERROR(VLOOKUP($B167,'Partie 2'!$B$27:$D$218,3,0),"")</f>
        <v/>
      </c>
      <c r="H167" s="54" t="str">
        <f>IFERROR(VLOOKUP($B167,'Partie 3'!$B$27:$D$218,2,0),"")</f>
        <v/>
      </c>
      <c r="I167" s="150" t="str">
        <f>IFERROR(VLOOKUP($B167,'Partie 3'!$B$27:$D$218,3,0),"")</f>
        <v/>
      </c>
      <c r="J167" s="54" t="str">
        <f>IFERROR(VLOOKUP($B167,'Partie 4'!$B$27:$D$218,2,0),"")</f>
        <v/>
      </c>
      <c r="K167" s="94" t="str">
        <f>IFERROR(VLOOKUP($B167,'Partie 4'!$B$27:$D$218,3,0),"")</f>
        <v/>
      </c>
      <c r="L167" s="41" t="str">
        <f t="shared" si="21"/>
        <v>C37</v>
      </c>
      <c r="M167" s="51">
        <f t="shared" si="22"/>
        <v>0</v>
      </c>
      <c r="N167" s="51">
        <f t="shared" si="23"/>
        <v>0</v>
      </c>
      <c r="O167" s="51">
        <f t="shared" si="24"/>
        <v>0</v>
      </c>
      <c r="Q167" s="51">
        <f>IFERROR(INDEX(Liste!$G$7:$G$198,MATCH(B167,Liste!$I$7:$I$198,0)),"")</f>
        <v>0</v>
      </c>
      <c r="R167" s="51" t="str">
        <f t="shared" si="26"/>
        <v>C37</v>
      </c>
      <c r="S167" s="50">
        <f t="shared" si="27"/>
        <v>0</v>
      </c>
      <c r="T167" s="50">
        <f t="shared" si="28"/>
        <v>0</v>
      </c>
      <c r="U167" s="50">
        <f t="shared" si="29"/>
        <v>0</v>
      </c>
    </row>
    <row r="168" spans="1:21" ht="16.2" thickTop="1" thickBot="1">
      <c r="A168" s="40">
        <f t="shared" si="25"/>
        <v>166</v>
      </c>
      <c r="B168" s="41" t="str">
        <f>IFERROR(INDEX(Liste!$I$7:$I$198,MATCH(Recap!A168,Liste!$L$7:$L$198,0)),"")</f>
        <v>C38</v>
      </c>
      <c r="C168" s="42"/>
      <c r="D168" s="54">
        <f>IFERROR(VLOOKUP($B168,'Partie 1'!$B$27:$D$218,2,0),"")</f>
        <v>0</v>
      </c>
      <c r="E168" s="92">
        <f>IFERROR(VLOOKUP($B168,'Partie 1'!$B$27:$D$218,3,0),"")</f>
        <v>0</v>
      </c>
      <c r="F168" s="54" t="str">
        <f>IFERROR(VLOOKUP($B168,'Partie 2'!$B$27:$D$218,2,0),"")</f>
        <v/>
      </c>
      <c r="G168" s="93" t="str">
        <f>IFERROR(VLOOKUP($B168,'Partie 2'!$B$27:$D$218,3,0),"")</f>
        <v/>
      </c>
      <c r="H168" s="54" t="str">
        <f>IFERROR(VLOOKUP($B168,'Partie 3'!$B$27:$D$218,2,0),"")</f>
        <v/>
      </c>
      <c r="I168" s="150" t="str">
        <f>IFERROR(VLOOKUP($B168,'Partie 3'!$B$27:$D$218,3,0),"")</f>
        <v/>
      </c>
      <c r="J168" s="54" t="str">
        <f>IFERROR(VLOOKUP($B168,'Partie 4'!$B$27:$D$218,2,0),"")</f>
        <v/>
      </c>
      <c r="K168" s="94" t="str">
        <f>IFERROR(VLOOKUP($B168,'Partie 4'!$B$27:$D$218,3,0),"")</f>
        <v/>
      </c>
      <c r="L168" s="41" t="str">
        <f t="shared" si="21"/>
        <v>C38</v>
      </c>
      <c r="M168" s="51">
        <f t="shared" si="22"/>
        <v>0</v>
      </c>
      <c r="N168" s="51">
        <f t="shared" si="23"/>
        <v>0</v>
      </c>
      <c r="O168" s="51">
        <f t="shared" si="24"/>
        <v>0</v>
      </c>
      <c r="Q168" s="51">
        <f>IFERROR(INDEX(Liste!$G$7:$G$198,MATCH(B168,Liste!$I$7:$I$198,0)),"")</f>
        <v>0</v>
      </c>
      <c r="R168" s="51" t="str">
        <f t="shared" si="26"/>
        <v>C38</v>
      </c>
      <c r="S168" s="50">
        <f t="shared" si="27"/>
        <v>0</v>
      </c>
      <c r="T168" s="50">
        <f t="shared" si="28"/>
        <v>0</v>
      </c>
      <c r="U168" s="50">
        <f t="shared" si="29"/>
        <v>0</v>
      </c>
    </row>
    <row r="169" spans="1:21" ht="16.2" thickTop="1" thickBot="1">
      <c r="A169" s="40">
        <f t="shared" si="25"/>
        <v>167</v>
      </c>
      <c r="B169" s="41" t="str">
        <f>IFERROR(INDEX(Liste!$I$7:$I$198,MATCH(Recap!A169,Liste!$L$7:$L$198,0)),"")</f>
        <v>C39</v>
      </c>
      <c r="C169" s="42"/>
      <c r="D169" s="54">
        <f>IFERROR(VLOOKUP($B169,'Partie 1'!$B$27:$D$218,2,0),"")</f>
        <v>0</v>
      </c>
      <c r="E169" s="92">
        <f>IFERROR(VLOOKUP($B169,'Partie 1'!$B$27:$D$218,3,0),"")</f>
        <v>0</v>
      </c>
      <c r="F169" s="54" t="str">
        <f>IFERROR(VLOOKUP($B169,'Partie 2'!$B$27:$D$218,2,0),"")</f>
        <v/>
      </c>
      <c r="G169" s="93" t="str">
        <f>IFERROR(VLOOKUP($B169,'Partie 2'!$B$27:$D$218,3,0),"")</f>
        <v/>
      </c>
      <c r="H169" s="54" t="str">
        <f>IFERROR(VLOOKUP($B169,'Partie 3'!$B$27:$D$218,2,0),"")</f>
        <v/>
      </c>
      <c r="I169" s="150" t="str">
        <f>IFERROR(VLOOKUP($B169,'Partie 3'!$B$27:$D$218,3,0),"")</f>
        <v/>
      </c>
      <c r="J169" s="54" t="str">
        <f>IFERROR(VLOOKUP($B169,'Partie 4'!$B$27:$D$218,2,0),"")</f>
        <v/>
      </c>
      <c r="K169" s="94" t="str">
        <f>IFERROR(VLOOKUP($B169,'Partie 4'!$B$27:$D$218,3,0),"")</f>
        <v/>
      </c>
      <c r="L169" s="41" t="str">
        <f t="shared" si="21"/>
        <v>C39</v>
      </c>
      <c r="M169" s="51">
        <f t="shared" si="22"/>
        <v>0</v>
      </c>
      <c r="N169" s="51">
        <f t="shared" si="23"/>
        <v>0</v>
      </c>
      <c r="O169" s="51">
        <f t="shared" si="24"/>
        <v>0</v>
      </c>
      <c r="Q169" s="51">
        <f>IFERROR(INDEX(Liste!$G$7:$G$198,MATCH(B169,Liste!$I$7:$I$198,0)),"")</f>
        <v>0</v>
      </c>
      <c r="R169" s="51" t="str">
        <f t="shared" si="26"/>
        <v>C39</v>
      </c>
      <c r="S169" s="50">
        <f t="shared" si="27"/>
        <v>0</v>
      </c>
      <c r="T169" s="50">
        <f t="shared" si="28"/>
        <v>0</v>
      </c>
      <c r="U169" s="50">
        <f t="shared" si="29"/>
        <v>0</v>
      </c>
    </row>
    <row r="170" spans="1:21" ht="16.2" thickTop="1" thickBot="1">
      <c r="A170" s="40">
        <f t="shared" si="25"/>
        <v>168</v>
      </c>
      <c r="B170" s="41" t="str">
        <f>IFERROR(INDEX(Liste!$I$7:$I$198,MATCH(Recap!A170,Liste!$L$7:$L$198,0)),"")</f>
        <v>C40</v>
      </c>
      <c r="C170" s="42"/>
      <c r="D170" s="54">
        <f>IFERROR(VLOOKUP($B170,'Partie 1'!$B$27:$D$218,2,0),"")</f>
        <v>0</v>
      </c>
      <c r="E170" s="92">
        <f>IFERROR(VLOOKUP($B170,'Partie 1'!$B$27:$D$218,3,0),"")</f>
        <v>0</v>
      </c>
      <c r="F170" s="54" t="str">
        <f>IFERROR(VLOOKUP($B170,'Partie 2'!$B$27:$D$218,2,0),"")</f>
        <v/>
      </c>
      <c r="G170" s="93" t="str">
        <f>IFERROR(VLOOKUP($B170,'Partie 2'!$B$27:$D$218,3,0),"")</f>
        <v/>
      </c>
      <c r="H170" s="54" t="str">
        <f>IFERROR(VLOOKUP($B170,'Partie 3'!$B$27:$D$218,2,0),"")</f>
        <v/>
      </c>
      <c r="I170" s="150" t="str">
        <f>IFERROR(VLOOKUP($B170,'Partie 3'!$B$27:$D$218,3,0),"")</f>
        <v/>
      </c>
      <c r="J170" s="54" t="str">
        <f>IFERROR(VLOOKUP($B170,'Partie 4'!$B$27:$D$218,2,0),"")</f>
        <v/>
      </c>
      <c r="K170" s="94" t="str">
        <f>IFERROR(VLOOKUP($B170,'Partie 4'!$B$27:$D$218,3,0),"")</f>
        <v/>
      </c>
      <c r="L170" s="41" t="str">
        <f t="shared" si="21"/>
        <v>C40</v>
      </c>
      <c r="M170" s="51">
        <f t="shared" si="22"/>
        <v>0</v>
      </c>
      <c r="N170" s="51">
        <f t="shared" si="23"/>
        <v>0</v>
      </c>
      <c r="O170" s="51">
        <f t="shared" si="24"/>
        <v>0</v>
      </c>
      <c r="Q170" s="51">
        <f>IFERROR(INDEX(Liste!$G$7:$G$198,MATCH(B170,Liste!$I$7:$I$198,0)),"")</f>
        <v>0</v>
      </c>
      <c r="R170" s="51" t="str">
        <f t="shared" si="26"/>
        <v>C40</v>
      </c>
      <c r="S170" s="50">
        <f t="shared" si="27"/>
        <v>0</v>
      </c>
      <c r="T170" s="50">
        <f t="shared" si="28"/>
        <v>0</v>
      </c>
      <c r="U170" s="50">
        <f t="shared" si="29"/>
        <v>0</v>
      </c>
    </row>
    <row r="171" spans="1:21" ht="16.2" thickTop="1" thickBot="1">
      <c r="A171" s="40">
        <f t="shared" si="25"/>
        <v>169</v>
      </c>
      <c r="B171" s="41" t="str">
        <f>IFERROR(INDEX(Liste!$I$7:$I$198,MATCH(Recap!A171,Liste!$L$7:$L$198,0)),"")</f>
        <v>C41</v>
      </c>
      <c r="C171" s="42"/>
      <c r="D171" s="54">
        <f>IFERROR(VLOOKUP($B171,'Partie 1'!$B$27:$D$218,2,0),"")</f>
        <v>0</v>
      </c>
      <c r="E171" s="92">
        <f>IFERROR(VLOOKUP($B171,'Partie 1'!$B$27:$D$218,3,0),"")</f>
        <v>0</v>
      </c>
      <c r="F171" s="54" t="str">
        <f>IFERROR(VLOOKUP($B171,'Partie 2'!$B$27:$D$218,2,0),"")</f>
        <v/>
      </c>
      <c r="G171" s="93" t="str">
        <f>IFERROR(VLOOKUP($B171,'Partie 2'!$B$27:$D$218,3,0),"")</f>
        <v/>
      </c>
      <c r="H171" s="54" t="str">
        <f>IFERROR(VLOOKUP($B171,'Partie 3'!$B$27:$D$218,2,0),"")</f>
        <v/>
      </c>
      <c r="I171" s="150" t="str">
        <f>IFERROR(VLOOKUP($B171,'Partie 3'!$B$27:$D$218,3,0),"")</f>
        <v/>
      </c>
      <c r="J171" s="54" t="str">
        <f>IFERROR(VLOOKUP($B171,'Partie 4'!$B$27:$D$218,2,0),"")</f>
        <v/>
      </c>
      <c r="K171" s="94" t="str">
        <f>IFERROR(VLOOKUP($B171,'Partie 4'!$B$27:$D$218,3,0),"")</f>
        <v/>
      </c>
      <c r="L171" s="41" t="str">
        <f t="shared" si="21"/>
        <v>C41</v>
      </c>
      <c r="M171" s="51">
        <f t="shared" si="22"/>
        <v>0</v>
      </c>
      <c r="N171" s="51">
        <f t="shared" si="23"/>
        <v>0</v>
      </c>
      <c r="O171" s="51">
        <f t="shared" si="24"/>
        <v>0</v>
      </c>
      <c r="Q171" s="51">
        <f>IFERROR(INDEX(Liste!$G$7:$G$198,MATCH(B171,Liste!$I$7:$I$198,0)),"")</f>
        <v>0</v>
      </c>
      <c r="R171" s="51" t="str">
        <f t="shared" si="26"/>
        <v>C41</v>
      </c>
      <c r="S171" s="50">
        <f t="shared" si="27"/>
        <v>0</v>
      </c>
      <c r="T171" s="50">
        <f t="shared" si="28"/>
        <v>0</v>
      </c>
      <c r="U171" s="50">
        <f t="shared" si="29"/>
        <v>0</v>
      </c>
    </row>
    <row r="172" spans="1:21" ht="16.2" thickTop="1" thickBot="1">
      <c r="A172" s="40">
        <f t="shared" si="25"/>
        <v>170</v>
      </c>
      <c r="B172" s="41" t="str">
        <f>IFERROR(INDEX(Liste!$I$7:$I$198,MATCH(Recap!A172,Liste!$L$7:$L$198,0)),"")</f>
        <v>C42</v>
      </c>
      <c r="C172" s="42"/>
      <c r="D172" s="54">
        <f>IFERROR(VLOOKUP($B172,'Partie 1'!$B$27:$D$218,2,0),"")</f>
        <v>0</v>
      </c>
      <c r="E172" s="92">
        <f>IFERROR(VLOOKUP($B172,'Partie 1'!$B$27:$D$218,3,0),"")</f>
        <v>0</v>
      </c>
      <c r="F172" s="54" t="str">
        <f>IFERROR(VLOOKUP($B172,'Partie 2'!$B$27:$D$218,2,0),"")</f>
        <v/>
      </c>
      <c r="G172" s="93" t="str">
        <f>IFERROR(VLOOKUP($B172,'Partie 2'!$B$27:$D$218,3,0),"")</f>
        <v/>
      </c>
      <c r="H172" s="54" t="str">
        <f>IFERROR(VLOOKUP($B172,'Partie 3'!$B$27:$D$218,2,0),"")</f>
        <v/>
      </c>
      <c r="I172" s="150" t="str">
        <f>IFERROR(VLOOKUP($B172,'Partie 3'!$B$27:$D$218,3,0),"")</f>
        <v/>
      </c>
      <c r="J172" s="54" t="str">
        <f>IFERROR(VLOOKUP($B172,'Partie 4'!$B$27:$D$218,2,0),"")</f>
        <v/>
      </c>
      <c r="K172" s="94" t="str">
        <f>IFERROR(VLOOKUP($B172,'Partie 4'!$B$27:$D$218,3,0),"")</f>
        <v/>
      </c>
      <c r="L172" s="41" t="str">
        <f t="shared" si="21"/>
        <v>C42</v>
      </c>
      <c r="M172" s="51">
        <f t="shared" si="22"/>
        <v>0</v>
      </c>
      <c r="N172" s="51">
        <f t="shared" si="23"/>
        <v>0</v>
      </c>
      <c r="O172" s="51">
        <f t="shared" si="24"/>
        <v>0</v>
      </c>
      <c r="Q172" s="51">
        <f>IFERROR(INDEX(Liste!$G$7:$G$198,MATCH(B172,Liste!$I$7:$I$198,0)),"")</f>
        <v>0</v>
      </c>
      <c r="R172" s="51" t="str">
        <f t="shared" si="26"/>
        <v>C42</v>
      </c>
      <c r="S172" s="50">
        <f t="shared" si="27"/>
        <v>0</v>
      </c>
      <c r="T172" s="50">
        <f t="shared" si="28"/>
        <v>0</v>
      </c>
      <c r="U172" s="50">
        <f t="shared" si="29"/>
        <v>0</v>
      </c>
    </row>
    <row r="173" spans="1:21" ht="16.2" thickTop="1" thickBot="1">
      <c r="A173" s="40">
        <f t="shared" si="25"/>
        <v>171</v>
      </c>
      <c r="B173" s="41" t="str">
        <f>IFERROR(INDEX(Liste!$I$7:$I$198,MATCH(Recap!A173,Liste!$L$7:$L$198,0)),"")</f>
        <v>C43</v>
      </c>
      <c r="C173" s="42"/>
      <c r="D173" s="54">
        <f>IFERROR(VLOOKUP($B173,'Partie 1'!$B$27:$D$218,2,0),"")</f>
        <v>0</v>
      </c>
      <c r="E173" s="92">
        <f>IFERROR(VLOOKUP($B173,'Partie 1'!$B$27:$D$218,3,0),"")</f>
        <v>0</v>
      </c>
      <c r="F173" s="54" t="str">
        <f>IFERROR(VLOOKUP($B173,'Partie 2'!$B$27:$D$218,2,0),"")</f>
        <v/>
      </c>
      <c r="G173" s="93" t="str">
        <f>IFERROR(VLOOKUP($B173,'Partie 2'!$B$27:$D$218,3,0),"")</f>
        <v/>
      </c>
      <c r="H173" s="54" t="str">
        <f>IFERROR(VLOOKUP($B173,'Partie 3'!$B$27:$D$218,2,0),"")</f>
        <v/>
      </c>
      <c r="I173" s="150" t="str">
        <f>IFERROR(VLOOKUP($B173,'Partie 3'!$B$27:$D$218,3,0),"")</f>
        <v/>
      </c>
      <c r="J173" s="54" t="str">
        <f>IFERROR(VLOOKUP($B173,'Partie 4'!$B$27:$D$218,2,0),"")</f>
        <v/>
      </c>
      <c r="K173" s="94" t="str">
        <f>IFERROR(VLOOKUP($B173,'Partie 4'!$B$27:$D$218,3,0),"")</f>
        <v/>
      </c>
      <c r="L173" s="41" t="str">
        <f t="shared" si="21"/>
        <v>C43</v>
      </c>
      <c r="M173" s="51">
        <f t="shared" si="22"/>
        <v>0</v>
      </c>
      <c r="N173" s="51">
        <f t="shared" si="23"/>
        <v>0</v>
      </c>
      <c r="O173" s="51">
        <f t="shared" si="24"/>
        <v>0</v>
      </c>
      <c r="Q173" s="51">
        <f>IFERROR(INDEX(Liste!$G$7:$G$198,MATCH(B173,Liste!$I$7:$I$198,0)),"")</f>
        <v>0</v>
      </c>
      <c r="R173" s="51" t="str">
        <f t="shared" si="26"/>
        <v>C43</v>
      </c>
      <c r="S173" s="50">
        <f t="shared" si="27"/>
        <v>0</v>
      </c>
      <c r="T173" s="50">
        <f t="shared" si="28"/>
        <v>0</v>
      </c>
      <c r="U173" s="50">
        <f t="shared" si="29"/>
        <v>0</v>
      </c>
    </row>
    <row r="174" spans="1:21" ht="16.2" thickTop="1" thickBot="1">
      <c r="A174" s="40">
        <f t="shared" si="25"/>
        <v>172</v>
      </c>
      <c r="B174" s="41" t="str">
        <f>IFERROR(INDEX(Liste!$I$7:$I$198,MATCH(Recap!A174,Liste!$L$7:$L$198,0)),"")</f>
        <v>C44</v>
      </c>
      <c r="C174" s="42"/>
      <c r="D174" s="54">
        <f>IFERROR(VLOOKUP($B174,'Partie 1'!$B$27:$D$218,2,0),"")</f>
        <v>0</v>
      </c>
      <c r="E174" s="92">
        <f>IFERROR(VLOOKUP($B174,'Partie 1'!$B$27:$D$218,3,0),"")</f>
        <v>0</v>
      </c>
      <c r="F174" s="54" t="str">
        <f>IFERROR(VLOOKUP($B174,'Partie 2'!$B$27:$D$218,2,0),"")</f>
        <v/>
      </c>
      <c r="G174" s="93" t="str">
        <f>IFERROR(VLOOKUP($B174,'Partie 2'!$B$27:$D$218,3,0),"")</f>
        <v/>
      </c>
      <c r="H174" s="54" t="str">
        <f>IFERROR(VLOOKUP($B174,'Partie 3'!$B$27:$D$218,2,0),"")</f>
        <v/>
      </c>
      <c r="I174" s="150" t="str">
        <f>IFERROR(VLOOKUP($B174,'Partie 3'!$B$27:$D$218,3,0),"")</f>
        <v/>
      </c>
      <c r="J174" s="54" t="str">
        <f>IFERROR(VLOOKUP($B174,'Partie 4'!$B$27:$D$218,2,0),"")</f>
        <v/>
      </c>
      <c r="K174" s="94" t="str">
        <f>IFERROR(VLOOKUP($B174,'Partie 4'!$B$27:$D$218,3,0),"")</f>
        <v/>
      </c>
      <c r="L174" s="41" t="str">
        <f t="shared" si="21"/>
        <v>C44</v>
      </c>
      <c r="M174" s="51">
        <f t="shared" si="22"/>
        <v>0</v>
      </c>
      <c r="N174" s="51">
        <f t="shared" si="23"/>
        <v>0</v>
      </c>
      <c r="O174" s="51">
        <f t="shared" si="24"/>
        <v>0</v>
      </c>
      <c r="Q174" s="51">
        <f>IFERROR(INDEX(Liste!$G$7:$G$198,MATCH(B174,Liste!$I$7:$I$198,0)),"")</f>
        <v>0</v>
      </c>
      <c r="R174" s="51" t="str">
        <f t="shared" si="26"/>
        <v>C44</v>
      </c>
      <c r="S174" s="50">
        <f t="shared" si="27"/>
        <v>0</v>
      </c>
      <c r="T174" s="50">
        <f t="shared" si="28"/>
        <v>0</v>
      </c>
      <c r="U174" s="50">
        <f t="shared" si="29"/>
        <v>0</v>
      </c>
    </row>
    <row r="175" spans="1:21" ht="16.2" thickTop="1" thickBot="1">
      <c r="A175" s="40">
        <f t="shared" si="25"/>
        <v>173</v>
      </c>
      <c r="B175" s="41" t="str">
        <f>IFERROR(INDEX(Liste!$I$7:$I$198,MATCH(Recap!A175,Liste!$L$7:$L$198,0)),"")</f>
        <v>C45</v>
      </c>
      <c r="C175" s="42"/>
      <c r="D175" s="54">
        <f>IFERROR(VLOOKUP($B175,'Partie 1'!$B$27:$D$218,2,0),"")</f>
        <v>0</v>
      </c>
      <c r="E175" s="92">
        <f>IFERROR(VLOOKUP($B175,'Partie 1'!$B$27:$D$218,3,0),"")</f>
        <v>0</v>
      </c>
      <c r="F175" s="54" t="str">
        <f>IFERROR(VLOOKUP($B175,'Partie 2'!$B$27:$D$218,2,0),"")</f>
        <v/>
      </c>
      <c r="G175" s="93" t="str">
        <f>IFERROR(VLOOKUP($B175,'Partie 2'!$B$27:$D$218,3,0),"")</f>
        <v/>
      </c>
      <c r="H175" s="54" t="str">
        <f>IFERROR(VLOOKUP($B175,'Partie 3'!$B$27:$D$218,2,0),"")</f>
        <v/>
      </c>
      <c r="I175" s="150" t="str">
        <f>IFERROR(VLOOKUP($B175,'Partie 3'!$B$27:$D$218,3,0),"")</f>
        <v/>
      </c>
      <c r="J175" s="54" t="str">
        <f>IFERROR(VLOOKUP($B175,'Partie 4'!$B$27:$D$218,2,0),"")</f>
        <v/>
      </c>
      <c r="K175" s="94" t="str">
        <f>IFERROR(VLOOKUP($B175,'Partie 4'!$B$27:$D$218,3,0),"")</f>
        <v/>
      </c>
      <c r="L175" s="41" t="str">
        <f t="shared" si="21"/>
        <v>C45</v>
      </c>
      <c r="M175" s="51">
        <f t="shared" si="22"/>
        <v>0</v>
      </c>
      <c r="N175" s="51">
        <f t="shared" si="23"/>
        <v>0</v>
      </c>
      <c r="O175" s="51">
        <f t="shared" si="24"/>
        <v>0</v>
      </c>
      <c r="Q175" s="51">
        <f>IFERROR(INDEX(Liste!$G$7:$G$198,MATCH(B175,Liste!$I$7:$I$198,0)),"")</f>
        <v>0</v>
      </c>
      <c r="R175" s="51" t="str">
        <f t="shared" si="26"/>
        <v>C45</v>
      </c>
      <c r="S175" s="50">
        <f t="shared" si="27"/>
        <v>0</v>
      </c>
      <c r="T175" s="50">
        <f t="shared" si="28"/>
        <v>0</v>
      </c>
      <c r="U175" s="50">
        <f t="shared" si="29"/>
        <v>0</v>
      </c>
    </row>
    <row r="176" spans="1:21" ht="16.2" thickTop="1" thickBot="1">
      <c r="A176" s="40">
        <f t="shared" si="25"/>
        <v>174</v>
      </c>
      <c r="B176" s="41" t="str">
        <f>IFERROR(INDEX(Liste!$I$7:$I$198,MATCH(Recap!A176,Liste!$L$7:$L$198,0)),"")</f>
        <v>C46</v>
      </c>
      <c r="C176" s="42"/>
      <c r="D176" s="54">
        <f>IFERROR(VLOOKUP($B176,'Partie 1'!$B$27:$D$218,2,0),"")</f>
        <v>0</v>
      </c>
      <c r="E176" s="92">
        <f>IFERROR(VLOOKUP($B176,'Partie 1'!$B$27:$D$218,3,0),"")</f>
        <v>0</v>
      </c>
      <c r="F176" s="54" t="str">
        <f>IFERROR(VLOOKUP($B176,'Partie 2'!$B$27:$D$218,2,0),"")</f>
        <v/>
      </c>
      <c r="G176" s="93" t="str">
        <f>IFERROR(VLOOKUP($B176,'Partie 2'!$B$27:$D$218,3,0),"")</f>
        <v/>
      </c>
      <c r="H176" s="54" t="str">
        <f>IFERROR(VLOOKUP($B176,'Partie 3'!$B$27:$D$218,2,0),"")</f>
        <v/>
      </c>
      <c r="I176" s="150" t="str">
        <f>IFERROR(VLOOKUP($B176,'Partie 3'!$B$27:$D$218,3,0),"")</f>
        <v/>
      </c>
      <c r="J176" s="54" t="str">
        <f>IFERROR(VLOOKUP($B176,'Partie 4'!$B$27:$D$218,2,0),"")</f>
        <v/>
      </c>
      <c r="K176" s="94" t="str">
        <f>IFERROR(VLOOKUP($B176,'Partie 4'!$B$27:$D$218,3,0),"")</f>
        <v/>
      </c>
      <c r="L176" s="41" t="str">
        <f t="shared" si="21"/>
        <v>C46</v>
      </c>
      <c r="M176" s="51">
        <f t="shared" si="22"/>
        <v>0</v>
      </c>
      <c r="N176" s="51">
        <f t="shared" si="23"/>
        <v>0</v>
      </c>
      <c r="O176" s="51">
        <f t="shared" si="24"/>
        <v>0</v>
      </c>
      <c r="Q176" s="51">
        <f>IFERROR(INDEX(Liste!$G$7:$G$198,MATCH(B176,Liste!$I$7:$I$198,0)),"")</f>
        <v>0</v>
      </c>
      <c r="R176" s="51" t="str">
        <f t="shared" si="26"/>
        <v>C46</v>
      </c>
      <c r="S176" s="50">
        <f t="shared" si="27"/>
        <v>0</v>
      </c>
      <c r="T176" s="50">
        <f t="shared" si="28"/>
        <v>0</v>
      </c>
      <c r="U176" s="50">
        <f t="shared" si="29"/>
        <v>0</v>
      </c>
    </row>
    <row r="177" spans="1:21" ht="16.2" thickTop="1" thickBot="1">
      <c r="A177" s="40">
        <f t="shared" si="25"/>
        <v>175</v>
      </c>
      <c r="B177" s="41" t="str">
        <f>IFERROR(INDEX(Liste!$I$7:$I$198,MATCH(Recap!A177,Liste!$L$7:$L$198,0)),"")</f>
        <v>C47</v>
      </c>
      <c r="C177" s="42"/>
      <c r="D177" s="54">
        <f>IFERROR(VLOOKUP($B177,'Partie 1'!$B$27:$D$218,2,0),"")</f>
        <v>0</v>
      </c>
      <c r="E177" s="92">
        <f>IFERROR(VLOOKUP($B177,'Partie 1'!$B$27:$D$218,3,0),"")</f>
        <v>0</v>
      </c>
      <c r="F177" s="54" t="str">
        <f>IFERROR(VLOOKUP($B177,'Partie 2'!$B$27:$D$218,2,0),"")</f>
        <v/>
      </c>
      <c r="G177" s="93" t="str">
        <f>IFERROR(VLOOKUP($B177,'Partie 2'!$B$27:$D$218,3,0),"")</f>
        <v/>
      </c>
      <c r="H177" s="54" t="str">
        <f>IFERROR(VLOOKUP($B177,'Partie 3'!$B$27:$D$218,2,0),"")</f>
        <v/>
      </c>
      <c r="I177" s="150" t="str">
        <f>IFERROR(VLOOKUP($B177,'Partie 3'!$B$27:$D$218,3,0),"")</f>
        <v/>
      </c>
      <c r="J177" s="54" t="str">
        <f>IFERROR(VLOOKUP($B177,'Partie 4'!$B$27:$D$218,2,0),"")</f>
        <v/>
      </c>
      <c r="K177" s="94" t="str">
        <f>IFERROR(VLOOKUP($B177,'Partie 4'!$B$27:$D$218,3,0),"")</f>
        <v/>
      </c>
      <c r="L177" s="41" t="str">
        <f t="shared" si="21"/>
        <v>C47</v>
      </c>
      <c r="M177" s="51">
        <f t="shared" si="22"/>
        <v>0</v>
      </c>
      <c r="N177" s="51">
        <f t="shared" si="23"/>
        <v>0</v>
      </c>
      <c r="O177" s="51">
        <f t="shared" si="24"/>
        <v>0</v>
      </c>
      <c r="Q177" s="51">
        <f>IFERROR(INDEX(Liste!$G$7:$G$198,MATCH(B177,Liste!$I$7:$I$198,0)),"")</f>
        <v>0</v>
      </c>
      <c r="R177" s="51" t="str">
        <f t="shared" si="26"/>
        <v>C47</v>
      </c>
      <c r="S177" s="50">
        <f t="shared" si="27"/>
        <v>0</v>
      </c>
      <c r="T177" s="50">
        <f t="shared" si="28"/>
        <v>0</v>
      </c>
      <c r="U177" s="50">
        <f t="shared" si="29"/>
        <v>0</v>
      </c>
    </row>
    <row r="178" spans="1:21" ht="16.2" thickTop="1" thickBot="1">
      <c r="A178" s="40">
        <f t="shared" si="25"/>
        <v>176</v>
      </c>
      <c r="B178" s="41" t="str">
        <f>IFERROR(INDEX(Liste!$I$7:$I$198,MATCH(Recap!A178,Liste!$L$7:$L$198,0)),"")</f>
        <v>C48</v>
      </c>
      <c r="C178" s="42"/>
      <c r="D178" s="54">
        <f>IFERROR(VLOOKUP($B178,'Partie 1'!$B$27:$D$218,2,0),"")</f>
        <v>0</v>
      </c>
      <c r="E178" s="92">
        <f>IFERROR(VLOOKUP($B178,'Partie 1'!$B$27:$D$218,3,0),"")</f>
        <v>0</v>
      </c>
      <c r="F178" s="54" t="str">
        <f>IFERROR(VLOOKUP($B178,'Partie 2'!$B$27:$D$218,2,0),"")</f>
        <v/>
      </c>
      <c r="G178" s="93" t="str">
        <f>IFERROR(VLOOKUP($B178,'Partie 2'!$B$27:$D$218,3,0),"")</f>
        <v/>
      </c>
      <c r="H178" s="54" t="str">
        <f>IFERROR(VLOOKUP($B178,'Partie 3'!$B$27:$D$218,2,0),"")</f>
        <v/>
      </c>
      <c r="I178" s="150" t="str">
        <f>IFERROR(VLOOKUP($B178,'Partie 3'!$B$27:$D$218,3,0),"")</f>
        <v/>
      </c>
      <c r="J178" s="54" t="str">
        <f>IFERROR(VLOOKUP($B178,'Partie 4'!$B$27:$D$218,2,0),"")</f>
        <v/>
      </c>
      <c r="K178" s="94" t="str">
        <f>IFERROR(VLOOKUP($B178,'Partie 4'!$B$27:$D$218,3,0),"")</f>
        <v/>
      </c>
      <c r="L178" s="41" t="str">
        <f t="shared" si="21"/>
        <v>C48</v>
      </c>
      <c r="M178" s="51">
        <f t="shared" si="22"/>
        <v>0</v>
      </c>
      <c r="N178" s="51">
        <f t="shared" si="23"/>
        <v>0</v>
      </c>
      <c r="O178" s="51">
        <f t="shared" si="24"/>
        <v>0</v>
      </c>
      <c r="Q178" s="51">
        <f>IFERROR(INDEX(Liste!$G$7:$G$198,MATCH(B178,Liste!$I$7:$I$198,0)),"")</f>
        <v>0</v>
      </c>
      <c r="R178" s="51" t="str">
        <f t="shared" si="26"/>
        <v>C48</v>
      </c>
      <c r="S178" s="50">
        <f t="shared" si="27"/>
        <v>0</v>
      </c>
      <c r="T178" s="50">
        <f t="shared" si="28"/>
        <v>0</v>
      </c>
      <c r="U178" s="50">
        <f t="shared" si="29"/>
        <v>0</v>
      </c>
    </row>
    <row r="179" spans="1:21" ht="16.2" thickTop="1" thickBot="1">
      <c r="A179" s="40">
        <f t="shared" si="25"/>
        <v>177</v>
      </c>
      <c r="B179" s="41" t="str">
        <f>IFERROR(INDEX(Liste!$I$7:$I$198,MATCH(Recap!A179,Liste!$L$7:$L$198,0)),"")</f>
        <v>C49</v>
      </c>
      <c r="C179" s="42"/>
      <c r="D179" s="54">
        <f>IFERROR(VLOOKUP($B179,'Partie 1'!$B$27:$D$218,2,0),"")</f>
        <v>0</v>
      </c>
      <c r="E179" s="92">
        <f>IFERROR(VLOOKUP($B179,'Partie 1'!$B$27:$D$218,3,0),"")</f>
        <v>0</v>
      </c>
      <c r="F179" s="54" t="str">
        <f>IFERROR(VLOOKUP($B179,'Partie 2'!$B$27:$D$218,2,0),"")</f>
        <v/>
      </c>
      <c r="G179" s="93" t="str">
        <f>IFERROR(VLOOKUP($B179,'Partie 2'!$B$27:$D$218,3,0),"")</f>
        <v/>
      </c>
      <c r="H179" s="54" t="str">
        <f>IFERROR(VLOOKUP($B179,'Partie 3'!$B$27:$D$218,2,0),"")</f>
        <v/>
      </c>
      <c r="I179" s="150" t="str">
        <f>IFERROR(VLOOKUP($B179,'Partie 3'!$B$27:$D$218,3,0),"")</f>
        <v/>
      </c>
      <c r="J179" s="54" t="str">
        <f>IFERROR(VLOOKUP($B179,'Partie 4'!$B$27:$D$218,2,0),"")</f>
        <v/>
      </c>
      <c r="K179" s="94" t="str">
        <f>IFERROR(VLOOKUP($B179,'Partie 4'!$B$27:$D$218,3,0),"")</f>
        <v/>
      </c>
      <c r="L179" s="41" t="str">
        <f t="shared" si="21"/>
        <v>C49</v>
      </c>
      <c r="M179" s="51">
        <f t="shared" si="22"/>
        <v>0</v>
      </c>
      <c r="N179" s="51">
        <f t="shared" si="23"/>
        <v>0</v>
      </c>
      <c r="O179" s="51">
        <f t="shared" si="24"/>
        <v>0</v>
      </c>
      <c r="Q179" s="51">
        <f>IFERROR(INDEX(Liste!$G$7:$G$198,MATCH(B179,Liste!$I$7:$I$198,0)),"")</f>
        <v>0</v>
      </c>
      <c r="R179" s="51" t="str">
        <f t="shared" si="26"/>
        <v>C49</v>
      </c>
      <c r="S179" s="50">
        <f t="shared" si="27"/>
        <v>0</v>
      </c>
      <c r="T179" s="50">
        <f t="shared" si="28"/>
        <v>0</v>
      </c>
      <c r="U179" s="50">
        <f t="shared" si="29"/>
        <v>0</v>
      </c>
    </row>
    <row r="180" spans="1:21" ht="16.2" thickTop="1" thickBot="1">
      <c r="A180" s="40">
        <f t="shared" si="25"/>
        <v>178</v>
      </c>
      <c r="B180" s="41" t="str">
        <f>IFERROR(INDEX(Liste!$I$7:$I$198,MATCH(Recap!A180,Liste!$L$7:$L$198,0)),"")</f>
        <v>C50</v>
      </c>
      <c r="C180" s="42"/>
      <c r="D180" s="54">
        <f>IFERROR(VLOOKUP($B180,'Partie 1'!$B$27:$D$218,2,0),"")</f>
        <v>0</v>
      </c>
      <c r="E180" s="92">
        <f>IFERROR(VLOOKUP($B180,'Partie 1'!$B$27:$D$218,3,0),"")</f>
        <v>0</v>
      </c>
      <c r="F180" s="54" t="str">
        <f>IFERROR(VLOOKUP($B180,'Partie 2'!$B$27:$D$218,2,0),"")</f>
        <v/>
      </c>
      <c r="G180" s="93" t="str">
        <f>IFERROR(VLOOKUP($B180,'Partie 2'!$B$27:$D$218,3,0),"")</f>
        <v/>
      </c>
      <c r="H180" s="54" t="str">
        <f>IFERROR(VLOOKUP($B180,'Partie 3'!$B$27:$D$218,2,0),"")</f>
        <v/>
      </c>
      <c r="I180" s="150" t="str">
        <f>IFERROR(VLOOKUP($B180,'Partie 3'!$B$27:$D$218,3,0),"")</f>
        <v/>
      </c>
      <c r="J180" s="54" t="str">
        <f>IFERROR(VLOOKUP($B180,'Partie 4'!$B$27:$D$218,2,0),"")</f>
        <v/>
      </c>
      <c r="K180" s="94" t="str">
        <f>IFERROR(VLOOKUP($B180,'Partie 4'!$B$27:$D$218,3,0),"")</f>
        <v/>
      </c>
      <c r="L180" s="41" t="str">
        <f t="shared" si="21"/>
        <v>C50</v>
      </c>
      <c r="M180" s="51">
        <f t="shared" si="22"/>
        <v>0</v>
      </c>
      <c r="N180" s="51">
        <f t="shared" si="23"/>
        <v>0</v>
      </c>
      <c r="O180" s="51">
        <f t="shared" si="24"/>
        <v>0</v>
      </c>
      <c r="Q180" s="51">
        <f>IFERROR(INDEX(Liste!$G$7:$G$198,MATCH(B180,Liste!$I$7:$I$198,0)),"")</f>
        <v>0</v>
      </c>
      <c r="R180" s="51" t="str">
        <f t="shared" si="26"/>
        <v>C50</v>
      </c>
      <c r="S180" s="50">
        <f t="shared" si="27"/>
        <v>0</v>
      </c>
      <c r="T180" s="50">
        <f t="shared" si="28"/>
        <v>0</v>
      </c>
      <c r="U180" s="50">
        <f t="shared" si="29"/>
        <v>0</v>
      </c>
    </row>
    <row r="181" spans="1:21" ht="16.2" thickTop="1" thickBot="1">
      <c r="A181" s="40">
        <f t="shared" si="25"/>
        <v>179</v>
      </c>
      <c r="B181" s="41" t="str">
        <f>IFERROR(INDEX(Liste!$I$7:$I$198,MATCH(Recap!A181,Liste!$L$7:$L$198,0)),"")</f>
        <v>C51</v>
      </c>
      <c r="C181" s="42"/>
      <c r="D181" s="54">
        <f>IFERROR(VLOOKUP($B181,'Partie 1'!$B$27:$D$218,2,0),"")</f>
        <v>0</v>
      </c>
      <c r="E181" s="92">
        <f>IFERROR(VLOOKUP($B181,'Partie 1'!$B$27:$D$218,3,0),"")</f>
        <v>0</v>
      </c>
      <c r="F181" s="54" t="str">
        <f>IFERROR(VLOOKUP($B181,'Partie 2'!$B$27:$D$218,2,0),"")</f>
        <v/>
      </c>
      <c r="G181" s="93" t="str">
        <f>IFERROR(VLOOKUP($B181,'Partie 2'!$B$27:$D$218,3,0),"")</f>
        <v/>
      </c>
      <c r="H181" s="54" t="str">
        <f>IFERROR(VLOOKUP($B181,'Partie 3'!$B$27:$D$218,2,0),"")</f>
        <v/>
      </c>
      <c r="I181" s="150" t="str">
        <f>IFERROR(VLOOKUP($B181,'Partie 3'!$B$27:$D$218,3,0),"")</f>
        <v/>
      </c>
      <c r="J181" s="54" t="str">
        <f>IFERROR(VLOOKUP($B181,'Partie 4'!$B$27:$D$218,2,0),"")</f>
        <v/>
      </c>
      <c r="K181" s="94" t="str">
        <f>IFERROR(VLOOKUP($B181,'Partie 4'!$B$27:$D$218,3,0),"")</f>
        <v/>
      </c>
      <c r="L181" s="41" t="str">
        <f t="shared" si="21"/>
        <v>C51</v>
      </c>
      <c r="M181" s="51">
        <f t="shared" si="22"/>
        <v>0</v>
      </c>
      <c r="N181" s="51">
        <f t="shared" si="23"/>
        <v>0</v>
      </c>
      <c r="O181" s="51">
        <f t="shared" si="24"/>
        <v>0</v>
      </c>
      <c r="Q181" s="51">
        <f>IFERROR(INDEX(Liste!$G$7:$G$198,MATCH(B181,Liste!$I$7:$I$198,0)),"")</f>
        <v>0</v>
      </c>
      <c r="R181" s="51" t="str">
        <f t="shared" si="26"/>
        <v>C51</v>
      </c>
      <c r="S181" s="50">
        <f t="shared" si="27"/>
        <v>0</v>
      </c>
      <c r="T181" s="50">
        <f t="shared" si="28"/>
        <v>0</v>
      </c>
      <c r="U181" s="50">
        <f t="shared" si="29"/>
        <v>0</v>
      </c>
    </row>
    <row r="182" spans="1:21" ht="16.2" thickTop="1" thickBot="1">
      <c r="A182" s="40">
        <f t="shared" si="25"/>
        <v>180</v>
      </c>
      <c r="B182" s="41" t="str">
        <f>IFERROR(INDEX(Liste!$I$7:$I$198,MATCH(Recap!A182,Liste!$L$7:$L$198,0)),"")</f>
        <v>C52</v>
      </c>
      <c r="C182" s="42"/>
      <c r="D182" s="54">
        <f>IFERROR(VLOOKUP($B182,'Partie 1'!$B$27:$D$218,2,0),"")</f>
        <v>0</v>
      </c>
      <c r="E182" s="92">
        <f>IFERROR(VLOOKUP($B182,'Partie 1'!$B$27:$D$218,3,0),"")</f>
        <v>0</v>
      </c>
      <c r="F182" s="54" t="str">
        <f>IFERROR(VLOOKUP($B182,'Partie 2'!$B$27:$D$218,2,0),"")</f>
        <v/>
      </c>
      <c r="G182" s="93" t="str">
        <f>IFERROR(VLOOKUP($B182,'Partie 2'!$B$27:$D$218,3,0),"")</f>
        <v/>
      </c>
      <c r="H182" s="54" t="str">
        <f>IFERROR(VLOOKUP($B182,'Partie 3'!$B$27:$D$218,2,0),"")</f>
        <v/>
      </c>
      <c r="I182" s="150" t="str">
        <f>IFERROR(VLOOKUP($B182,'Partie 3'!$B$27:$D$218,3,0),"")</f>
        <v/>
      </c>
      <c r="J182" s="54" t="str">
        <f>IFERROR(VLOOKUP($B182,'Partie 4'!$B$27:$D$218,2,0),"")</f>
        <v/>
      </c>
      <c r="K182" s="94" t="str">
        <f>IFERROR(VLOOKUP($B182,'Partie 4'!$B$27:$D$218,3,0),"")</f>
        <v/>
      </c>
      <c r="L182" s="41" t="str">
        <f t="shared" si="21"/>
        <v>C52</v>
      </c>
      <c r="M182" s="51">
        <f t="shared" si="22"/>
        <v>0</v>
      </c>
      <c r="N182" s="51">
        <f t="shared" si="23"/>
        <v>0</v>
      </c>
      <c r="O182" s="51">
        <f t="shared" si="24"/>
        <v>0</v>
      </c>
      <c r="Q182" s="51">
        <f>IFERROR(INDEX(Liste!$G$7:$G$198,MATCH(B182,Liste!$I$7:$I$198,0)),"")</f>
        <v>0</v>
      </c>
      <c r="R182" s="51" t="str">
        <f t="shared" si="26"/>
        <v>C52</v>
      </c>
      <c r="S182" s="50">
        <f t="shared" si="27"/>
        <v>0</v>
      </c>
      <c r="T182" s="50">
        <f t="shared" si="28"/>
        <v>0</v>
      </c>
      <c r="U182" s="50">
        <f t="shared" si="29"/>
        <v>0</v>
      </c>
    </row>
    <row r="183" spans="1:21" ht="16.2" thickTop="1" thickBot="1">
      <c r="A183" s="40">
        <f t="shared" si="25"/>
        <v>181</v>
      </c>
      <c r="B183" s="41" t="str">
        <f>IFERROR(INDEX(Liste!$I$7:$I$198,MATCH(Recap!A183,Liste!$L$7:$L$198,0)),"")</f>
        <v>C53</v>
      </c>
      <c r="C183" s="42"/>
      <c r="D183" s="54">
        <f>IFERROR(VLOOKUP($B183,'Partie 1'!$B$27:$D$218,2,0),"")</f>
        <v>0</v>
      </c>
      <c r="E183" s="92">
        <f>IFERROR(VLOOKUP($B183,'Partie 1'!$B$27:$D$218,3,0),"")</f>
        <v>0</v>
      </c>
      <c r="F183" s="54" t="str">
        <f>IFERROR(VLOOKUP($B183,'Partie 2'!$B$27:$D$218,2,0),"")</f>
        <v/>
      </c>
      <c r="G183" s="93" t="str">
        <f>IFERROR(VLOOKUP($B183,'Partie 2'!$B$27:$D$218,3,0),"")</f>
        <v/>
      </c>
      <c r="H183" s="54" t="str">
        <f>IFERROR(VLOOKUP($B183,'Partie 3'!$B$27:$D$218,2,0),"")</f>
        <v/>
      </c>
      <c r="I183" s="150" t="str">
        <f>IFERROR(VLOOKUP($B183,'Partie 3'!$B$27:$D$218,3,0),"")</f>
        <v/>
      </c>
      <c r="J183" s="54" t="str">
        <f>IFERROR(VLOOKUP($B183,'Partie 4'!$B$27:$D$218,2,0),"")</f>
        <v/>
      </c>
      <c r="K183" s="94" t="str">
        <f>IFERROR(VLOOKUP($B183,'Partie 4'!$B$27:$D$218,3,0),"")</f>
        <v/>
      </c>
      <c r="L183" s="41" t="str">
        <f t="shared" si="21"/>
        <v>C53</v>
      </c>
      <c r="M183" s="51">
        <f t="shared" si="22"/>
        <v>0</v>
      </c>
      <c r="N183" s="51">
        <f t="shared" si="23"/>
        <v>0</v>
      </c>
      <c r="O183" s="51">
        <f t="shared" si="24"/>
        <v>0</v>
      </c>
      <c r="Q183" s="51">
        <f>IFERROR(INDEX(Liste!$G$7:$G$198,MATCH(B183,Liste!$I$7:$I$198,0)),"")</f>
        <v>0</v>
      </c>
      <c r="R183" s="51" t="str">
        <f t="shared" si="26"/>
        <v>C53</v>
      </c>
      <c r="S183" s="50">
        <f t="shared" si="27"/>
        <v>0</v>
      </c>
      <c r="T183" s="50">
        <f t="shared" si="28"/>
        <v>0</v>
      </c>
      <c r="U183" s="50">
        <f t="shared" si="29"/>
        <v>0</v>
      </c>
    </row>
    <row r="184" spans="1:21" ht="16.2" thickTop="1" thickBot="1">
      <c r="A184" s="40">
        <f t="shared" si="25"/>
        <v>182</v>
      </c>
      <c r="B184" s="41" t="str">
        <f>IFERROR(INDEX(Liste!$I$7:$I$198,MATCH(Recap!A184,Liste!$L$7:$L$198,0)),"")</f>
        <v>C54</v>
      </c>
      <c r="C184" s="42"/>
      <c r="D184" s="54">
        <f>IFERROR(VLOOKUP($B184,'Partie 1'!$B$27:$D$218,2,0),"")</f>
        <v>0</v>
      </c>
      <c r="E184" s="92">
        <f>IFERROR(VLOOKUP($B184,'Partie 1'!$B$27:$D$218,3,0),"")</f>
        <v>0</v>
      </c>
      <c r="F184" s="54" t="str">
        <f>IFERROR(VLOOKUP($B184,'Partie 2'!$B$27:$D$218,2,0),"")</f>
        <v/>
      </c>
      <c r="G184" s="93" t="str">
        <f>IFERROR(VLOOKUP($B184,'Partie 2'!$B$27:$D$218,3,0),"")</f>
        <v/>
      </c>
      <c r="H184" s="54" t="str">
        <f>IFERROR(VLOOKUP($B184,'Partie 3'!$B$27:$D$218,2,0),"")</f>
        <v/>
      </c>
      <c r="I184" s="150" t="str">
        <f>IFERROR(VLOOKUP($B184,'Partie 3'!$B$27:$D$218,3,0),"")</f>
        <v/>
      </c>
      <c r="J184" s="54" t="str">
        <f>IFERROR(VLOOKUP($B184,'Partie 4'!$B$27:$D$218,2,0),"")</f>
        <v/>
      </c>
      <c r="K184" s="94" t="str">
        <f>IFERROR(VLOOKUP($B184,'Partie 4'!$B$27:$D$218,3,0),"")</f>
        <v/>
      </c>
      <c r="L184" s="41" t="str">
        <f t="shared" si="21"/>
        <v>C54</v>
      </c>
      <c r="M184" s="51">
        <f t="shared" si="22"/>
        <v>0</v>
      </c>
      <c r="N184" s="51">
        <f t="shared" si="23"/>
        <v>0</v>
      </c>
      <c r="O184" s="51">
        <f t="shared" si="24"/>
        <v>0</v>
      </c>
      <c r="Q184" s="51">
        <f>IFERROR(INDEX(Liste!$G$7:$G$198,MATCH(B184,Liste!$I$7:$I$198,0)),"")</f>
        <v>0</v>
      </c>
      <c r="R184" s="51" t="str">
        <f t="shared" si="26"/>
        <v>C54</v>
      </c>
      <c r="S184" s="50">
        <f t="shared" si="27"/>
        <v>0</v>
      </c>
      <c r="T184" s="50">
        <f t="shared" si="28"/>
        <v>0</v>
      </c>
      <c r="U184" s="50">
        <f t="shared" si="29"/>
        <v>0</v>
      </c>
    </row>
    <row r="185" spans="1:21" ht="16.2" thickTop="1" thickBot="1">
      <c r="A185" s="40">
        <f t="shared" si="25"/>
        <v>183</v>
      </c>
      <c r="B185" s="41" t="str">
        <f>IFERROR(INDEX(Liste!$I$7:$I$198,MATCH(Recap!A185,Liste!$L$7:$L$198,0)),"")</f>
        <v>C55</v>
      </c>
      <c r="C185" s="42"/>
      <c r="D185" s="54">
        <f>IFERROR(VLOOKUP($B185,'Partie 1'!$B$27:$D$218,2,0),"")</f>
        <v>0</v>
      </c>
      <c r="E185" s="92">
        <f>IFERROR(VLOOKUP($B185,'Partie 1'!$B$27:$D$218,3,0),"")</f>
        <v>0</v>
      </c>
      <c r="F185" s="54" t="str">
        <f>IFERROR(VLOOKUP($B185,'Partie 2'!$B$27:$D$218,2,0),"")</f>
        <v/>
      </c>
      <c r="G185" s="93" t="str">
        <f>IFERROR(VLOOKUP($B185,'Partie 2'!$B$27:$D$218,3,0),"")</f>
        <v/>
      </c>
      <c r="H185" s="54" t="str">
        <f>IFERROR(VLOOKUP($B185,'Partie 3'!$B$27:$D$218,2,0),"")</f>
        <v/>
      </c>
      <c r="I185" s="150" t="str">
        <f>IFERROR(VLOOKUP($B185,'Partie 3'!$B$27:$D$218,3,0),"")</f>
        <v/>
      </c>
      <c r="J185" s="54" t="str">
        <f>IFERROR(VLOOKUP($B185,'Partie 4'!$B$27:$D$218,2,0),"")</f>
        <v/>
      </c>
      <c r="K185" s="94" t="str">
        <f>IFERROR(VLOOKUP($B185,'Partie 4'!$B$27:$D$218,3,0),"")</f>
        <v/>
      </c>
      <c r="L185" s="41" t="str">
        <f t="shared" si="21"/>
        <v>C55</v>
      </c>
      <c r="M185" s="51">
        <f t="shared" si="22"/>
        <v>0</v>
      </c>
      <c r="N185" s="51">
        <f t="shared" si="23"/>
        <v>0</v>
      </c>
      <c r="O185" s="51">
        <f t="shared" si="24"/>
        <v>0</v>
      </c>
      <c r="Q185" s="51">
        <f>IFERROR(INDEX(Liste!$G$7:$G$198,MATCH(B185,Liste!$I$7:$I$198,0)),"")</f>
        <v>0</v>
      </c>
      <c r="R185" s="51" t="str">
        <f t="shared" si="26"/>
        <v>C55</v>
      </c>
      <c r="S185" s="50">
        <f t="shared" si="27"/>
        <v>0</v>
      </c>
      <c r="T185" s="50">
        <f t="shared" si="28"/>
        <v>0</v>
      </c>
      <c r="U185" s="50">
        <f t="shared" si="29"/>
        <v>0</v>
      </c>
    </row>
    <row r="186" spans="1:21" ht="16.2" thickTop="1" thickBot="1">
      <c r="A186" s="40">
        <f t="shared" si="25"/>
        <v>184</v>
      </c>
      <c r="B186" s="41" t="str">
        <f>IFERROR(INDEX(Liste!$I$7:$I$198,MATCH(Recap!A186,Liste!$L$7:$L$198,0)),"")</f>
        <v>C56</v>
      </c>
      <c r="C186" s="42"/>
      <c r="D186" s="54">
        <f>IFERROR(VLOOKUP($B186,'Partie 1'!$B$27:$D$218,2,0),"")</f>
        <v>0</v>
      </c>
      <c r="E186" s="92">
        <f>IFERROR(VLOOKUP($B186,'Partie 1'!$B$27:$D$218,3,0),"")</f>
        <v>0</v>
      </c>
      <c r="F186" s="54" t="str">
        <f>IFERROR(VLOOKUP($B186,'Partie 2'!$B$27:$D$218,2,0),"")</f>
        <v/>
      </c>
      <c r="G186" s="93" t="str">
        <f>IFERROR(VLOOKUP($B186,'Partie 2'!$B$27:$D$218,3,0),"")</f>
        <v/>
      </c>
      <c r="H186" s="54" t="str">
        <f>IFERROR(VLOOKUP($B186,'Partie 3'!$B$27:$D$218,2,0),"")</f>
        <v/>
      </c>
      <c r="I186" s="150" t="str">
        <f>IFERROR(VLOOKUP($B186,'Partie 3'!$B$27:$D$218,3,0),"")</f>
        <v/>
      </c>
      <c r="J186" s="54" t="str">
        <f>IFERROR(VLOOKUP($B186,'Partie 4'!$B$27:$D$218,2,0),"")</f>
        <v/>
      </c>
      <c r="K186" s="94" t="str">
        <f>IFERROR(VLOOKUP($B186,'Partie 4'!$B$27:$D$218,3,0),"")</f>
        <v/>
      </c>
      <c r="L186" s="41" t="str">
        <f t="shared" si="21"/>
        <v>C56</v>
      </c>
      <c r="M186" s="51">
        <f t="shared" si="22"/>
        <v>0</v>
      </c>
      <c r="N186" s="51">
        <f t="shared" si="23"/>
        <v>0</v>
      </c>
      <c r="O186" s="51">
        <f t="shared" si="24"/>
        <v>0</v>
      </c>
      <c r="Q186" s="51">
        <f>IFERROR(INDEX(Liste!$G$7:$G$198,MATCH(B186,Liste!$I$7:$I$198,0)),"")</f>
        <v>0</v>
      </c>
      <c r="R186" s="51" t="str">
        <f t="shared" si="26"/>
        <v>C56</v>
      </c>
      <c r="S186" s="50">
        <f t="shared" si="27"/>
        <v>0</v>
      </c>
      <c r="T186" s="50">
        <f t="shared" si="28"/>
        <v>0</v>
      </c>
      <c r="U186" s="50">
        <f t="shared" si="29"/>
        <v>0</v>
      </c>
    </row>
    <row r="187" spans="1:21" ht="16.2" thickTop="1" thickBot="1">
      <c r="A187" s="40">
        <f t="shared" si="25"/>
        <v>185</v>
      </c>
      <c r="B187" s="41" t="str">
        <f>IFERROR(INDEX(Liste!$I$7:$I$198,MATCH(Recap!A187,Liste!$L$7:$L$198,0)),"")</f>
        <v>C57</v>
      </c>
      <c r="C187" s="42"/>
      <c r="D187" s="54">
        <f>IFERROR(VLOOKUP($B187,'Partie 1'!$B$27:$D$218,2,0),"")</f>
        <v>0</v>
      </c>
      <c r="E187" s="92">
        <f>IFERROR(VLOOKUP($B187,'Partie 1'!$B$27:$D$218,3,0),"")</f>
        <v>0</v>
      </c>
      <c r="F187" s="54" t="str">
        <f>IFERROR(VLOOKUP($B187,'Partie 2'!$B$27:$D$218,2,0),"")</f>
        <v/>
      </c>
      <c r="G187" s="93" t="str">
        <f>IFERROR(VLOOKUP($B187,'Partie 2'!$B$27:$D$218,3,0),"")</f>
        <v/>
      </c>
      <c r="H187" s="54" t="str">
        <f>IFERROR(VLOOKUP($B187,'Partie 3'!$B$27:$D$218,2,0),"")</f>
        <v/>
      </c>
      <c r="I187" s="150" t="str">
        <f>IFERROR(VLOOKUP($B187,'Partie 3'!$B$27:$D$218,3,0),"")</f>
        <v/>
      </c>
      <c r="J187" s="54" t="str">
        <f>IFERROR(VLOOKUP($B187,'Partie 4'!$B$27:$D$218,2,0),"")</f>
        <v/>
      </c>
      <c r="K187" s="94" t="str">
        <f>IFERROR(VLOOKUP($B187,'Partie 4'!$B$27:$D$218,3,0),"")</f>
        <v/>
      </c>
      <c r="L187" s="41" t="str">
        <f t="shared" si="21"/>
        <v>C57</v>
      </c>
      <c r="M187" s="51">
        <f t="shared" si="22"/>
        <v>0</v>
      </c>
      <c r="N187" s="51">
        <f t="shared" si="23"/>
        <v>0</v>
      </c>
      <c r="O187" s="51">
        <f t="shared" si="24"/>
        <v>0</v>
      </c>
      <c r="Q187" s="51">
        <f>IFERROR(INDEX(Liste!$G$7:$G$198,MATCH(B187,Liste!$I$7:$I$198,0)),"")</f>
        <v>0</v>
      </c>
      <c r="R187" s="51" t="str">
        <f t="shared" si="26"/>
        <v>C57</v>
      </c>
      <c r="S187" s="50">
        <f t="shared" si="27"/>
        <v>0</v>
      </c>
      <c r="T187" s="50">
        <f t="shared" si="28"/>
        <v>0</v>
      </c>
      <c r="U187" s="50">
        <f t="shared" si="29"/>
        <v>0</v>
      </c>
    </row>
    <row r="188" spans="1:21" ht="16.2" thickTop="1" thickBot="1">
      <c r="A188" s="40">
        <f t="shared" si="25"/>
        <v>186</v>
      </c>
      <c r="B188" s="41" t="str">
        <f>IFERROR(INDEX(Liste!$I$7:$I$198,MATCH(Recap!A188,Liste!$L$7:$L$198,0)),"")</f>
        <v>C58</v>
      </c>
      <c r="C188" s="42"/>
      <c r="D188" s="54">
        <f>IFERROR(VLOOKUP($B188,'Partie 1'!$B$27:$D$218,2,0),"")</f>
        <v>0</v>
      </c>
      <c r="E188" s="92">
        <f>IFERROR(VLOOKUP($B188,'Partie 1'!$B$27:$D$218,3,0),"")</f>
        <v>0</v>
      </c>
      <c r="F188" s="54" t="str">
        <f>IFERROR(VLOOKUP($B188,'Partie 2'!$B$27:$D$218,2,0),"")</f>
        <v/>
      </c>
      <c r="G188" s="93" t="str">
        <f>IFERROR(VLOOKUP($B188,'Partie 2'!$B$27:$D$218,3,0),"")</f>
        <v/>
      </c>
      <c r="H188" s="54" t="str">
        <f>IFERROR(VLOOKUP($B188,'Partie 3'!$B$27:$D$218,2,0),"")</f>
        <v/>
      </c>
      <c r="I188" s="150" t="str">
        <f>IFERROR(VLOOKUP($B188,'Partie 3'!$B$27:$D$218,3,0),"")</f>
        <v/>
      </c>
      <c r="J188" s="54" t="str">
        <f>IFERROR(VLOOKUP($B188,'Partie 4'!$B$27:$D$218,2,0),"")</f>
        <v/>
      </c>
      <c r="K188" s="94" t="str">
        <f>IFERROR(VLOOKUP($B188,'Partie 4'!$B$27:$D$218,3,0),"")</f>
        <v/>
      </c>
      <c r="L188" s="41" t="str">
        <f t="shared" si="21"/>
        <v>C58</v>
      </c>
      <c r="M188" s="51">
        <f t="shared" si="22"/>
        <v>0</v>
      </c>
      <c r="N188" s="51">
        <f t="shared" si="23"/>
        <v>0</v>
      </c>
      <c r="O188" s="51">
        <f t="shared" si="24"/>
        <v>0</v>
      </c>
      <c r="Q188" s="51">
        <f>IFERROR(INDEX(Liste!$G$7:$G$198,MATCH(B188,Liste!$I$7:$I$198,0)),"")</f>
        <v>0</v>
      </c>
      <c r="R188" s="51" t="str">
        <f t="shared" si="26"/>
        <v>C58</v>
      </c>
      <c r="S188" s="50">
        <f t="shared" si="27"/>
        <v>0</v>
      </c>
      <c r="T188" s="50">
        <f t="shared" si="28"/>
        <v>0</v>
      </c>
      <c r="U188" s="50">
        <f t="shared" si="29"/>
        <v>0</v>
      </c>
    </row>
    <row r="189" spans="1:21" ht="16.2" thickTop="1" thickBot="1">
      <c r="A189" s="40">
        <f t="shared" si="25"/>
        <v>187</v>
      </c>
      <c r="B189" s="41" t="str">
        <f>IFERROR(INDEX(Liste!$I$7:$I$198,MATCH(Recap!A189,Liste!$L$7:$L$198,0)),"")</f>
        <v>C59</v>
      </c>
      <c r="C189" s="42"/>
      <c r="D189" s="54">
        <f>IFERROR(VLOOKUP($B189,'Partie 1'!$B$27:$D$218,2,0),"")</f>
        <v>0</v>
      </c>
      <c r="E189" s="92">
        <f>IFERROR(VLOOKUP($B189,'Partie 1'!$B$27:$D$218,3,0),"")</f>
        <v>0</v>
      </c>
      <c r="F189" s="54" t="str">
        <f>IFERROR(VLOOKUP($B189,'Partie 2'!$B$27:$D$218,2,0),"")</f>
        <v/>
      </c>
      <c r="G189" s="93" t="str">
        <f>IFERROR(VLOOKUP($B189,'Partie 2'!$B$27:$D$218,3,0),"")</f>
        <v/>
      </c>
      <c r="H189" s="54" t="str">
        <f>IFERROR(VLOOKUP($B189,'Partie 3'!$B$27:$D$218,2,0),"")</f>
        <v/>
      </c>
      <c r="I189" s="150" t="str">
        <f>IFERROR(VLOOKUP($B189,'Partie 3'!$B$27:$D$218,3,0),"")</f>
        <v/>
      </c>
      <c r="J189" s="54" t="str">
        <f>IFERROR(VLOOKUP($B189,'Partie 4'!$B$27:$D$218,2,0),"")</f>
        <v/>
      </c>
      <c r="K189" s="94" t="str">
        <f>IFERROR(VLOOKUP($B189,'Partie 4'!$B$27:$D$218,3,0),"")</f>
        <v/>
      </c>
      <c r="L189" s="41" t="str">
        <f t="shared" si="21"/>
        <v>C59</v>
      </c>
      <c r="M189" s="51">
        <f t="shared" si="22"/>
        <v>0</v>
      </c>
      <c r="N189" s="51">
        <f t="shared" si="23"/>
        <v>0</v>
      </c>
      <c r="O189" s="51">
        <f t="shared" si="24"/>
        <v>0</v>
      </c>
      <c r="Q189" s="51">
        <f>IFERROR(INDEX(Liste!$G$7:$G$198,MATCH(B189,Liste!$I$7:$I$198,0)),"")</f>
        <v>0</v>
      </c>
      <c r="R189" s="51" t="str">
        <f t="shared" si="26"/>
        <v>C59</v>
      </c>
      <c r="S189" s="50">
        <f t="shared" si="27"/>
        <v>0</v>
      </c>
      <c r="T189" s="50">
        <f t="shared" si="28"/>
        <v>0</v>
      </c>
      <c r="U189" s="50">
        <f t="shared" si="29"/>
        <v>0</v>
      </c>
    </row>
    <row r="190" spans="1:21" ht="16.2" thickTop="1" thickBot="1">
      <c r="A190" s="40">
        <f t="shared" si="25"/>
        <v>188</v>
      </c>
      <c r="B190" s="41" t="str">
        <f>IFERROR(INDEX(Liste!$I$7:$I$198,MATCH(Recap!A190,Liste!$L$7:$L$198,0)),"")</f>
        <v>C60</v>
      </c>
      <c r="C190" s="42"/>
      <c r="D190" s="54">
        <f>IFERROR(VLOOKUP($B190,'Partie 1'!$B$27:$D$218,2,0),"")</f>
        <v>0</v>
      </c>
      <c r="E190" s="92">
        <f>IFERROR(VLOOKUP($B190,'Partie 1'!$B$27:$D$218,3,0),"")</f>
        <v>0</v>
      </c>
      <c r="F190" s="54" t="str">
        <f>IFERROR(VLOOKUP($B190,'Partie 2'!$B$27:$D$218,2,0),"")</f>
        <v/>
      </c>
      <c r="G190" s="93" t="str">
        <f>IFERROR(VLOOKUP($B190,'Partie 2'!$B$27:$D$218,3,0),"")</f>
        <v/>
      </c>
      <c r="H190" s="54" t="str">
        <f>IFERROR(VLOOKUP($B190,'Partie 3'!$B$27:$D$218,2,0),"")</f>
        <v/>
      </c>
      <c r="I190" s="150" t="str">
        <f>IFERROR(VLOOKUP($B190,'Partie 3'!$B$27:$D$218,3,0),"")</f>
        <v/>
      </c>
      <c r="J190" s="54" t="str">
        <f>IFERROR(VLOOKUP($B190,'Partie 4'!$B$27:$D$218,2,0),"")</f>
        <v/>
      </c>
      <c r="K190" s="94" t="str">
        <f>IFERROR(VLOOKUP($B190,'Partie 4'!$B$27:$D$218,3,0),"")</f>
        <v/>
      </c>
      <c r="L190" s="41" t="str">
        <f t="shared" si="21"/>
        <v>C60</v>
      </c>
      <c r="M190" s="51">
        <f t="shared" si="22"/>
        <v>0</v>
      </c>
      <c r="N190" s="51">
        <f t="shared" si="23"/>
        <v>0</v>
      </c>
      <c r="O190" s="51">
        <f t="shared" si="24"/>
        <v>0</v>
      </c>
      <c r="Q190" s="51">
        <f>IFERROR(INDEX(Liste!$G$7:$G$198,MATCH(B190,Liste!$I$7:$I$198,0)),"")</f>
        <v>0</v>
      </c>
      <c r="R190" s="51" t="str">
        <f t="shared" si="26"/>
        <v>C60</v>
      </c>
      <c r="S190" s="50">
        <f t="shared" si="27"/>
        <v>0</v>
      </c>
      <c r="T190" s="50">
        <f t="shared" si="28"/>
        <v>0</v>
      </c>
      <c r="U190" s="50">
        <f t="shared" si="29"/>
        <v>0</v>
      </c>
    </row>
    <row r="191" spans="1:21" ht="16.2" thickTop="1" thickBot="1">
      <c r="A191" s="40">
        <f t="shared" si="25"/>
        <v>189</v>
      </c>
      <c r="B191" s="41" t="str">
        <f>IFERROR(INDEX(Liste!$I$7:$I$198,MATCH(Recap!A191,Liste!$L$7:$L$198,0)),"")</f>
        <v>C61</v>
      </c>
      <c r="C191" s="42"/>
      <c r="D191" s="54">
        <f>IFERROR(VLOOKUP($B191,'Partie 1'!$B$27:$D$218,2,0),"")</f>
        <v>0</v>
      </c>
      <c r="E191" s="92">
        <f>IFERROR(VLOOKUP($B191,'Partie 1'!$B$27:$D$218,3,0),"")</f>
        <v>0</v>
      </c>
      <c r="F191" s="54" t="str">
        <f>IFERROR(VLOOKUP($B191,'Partie 2'!$B$27:$D$218,2,0),"")</f>
        <v/>
      </c>
      <c r="G191" s="93" t="str">
        <f>IFERROR(VLOOKUP($B191,'Partie 2'!$B$27:$D$218,3,0),"")</f>
        <v/>
      </c>
      <c r="H191" s="54" t="str">
        <f>IFERROR(VLOOKUP($B191,'Partie 3'!$B$27:$D$218,2,0),"")</f>
        <v/>
      </c>
      <c r="I191" s="150" t="str">
        <f>IFERROR(VLOOKUP($B191,'Partie 3'!$B$27:$D$218,3,0),"")</f>
        <v/>
      </c>
      <c r="J191" s="54" t="str">
        <f>IFERROR(VLOOKUP($B191,'Partie 4'!$B$27:$D$218,2,0),"")</f>
        <v/>
      </c>
      <c r="K191" s="94" t="str">
        <f>IFERROR(VLOOKUP($B191,'Partie 4'!$B$27:$D$218,3,0),"")</f>
        <v/>
      </c>
      <c r="L191" s="41" t="str">
        <f t="shared" si="21"/>
        <v>C61</v>
      </c>
      <c r="M191" s="51">
        <f t="shared" si="22"/>
        <v>0</v>
      </c>
      <c r="N191" s="51">
        <f t="shared" si="23"/>
        <v>0</v>
      </c>
      <c r="O191" s="51">
        <f t="shared" si="24"/>
        <v>0</v>
      </c>
      <c r="Q191" s="51">
        <f>IFERROR(INDEX(Liste!$G$7:$G$198,MATCH(B191,Liste!$I$7:$I$198,0)),"")</f>
        <v>0</v>
      </c>
      <c r="R191" s="51" t="str">
        <f t="shared" si="26"/>
        <v>C61</v>
      </c>
      <c r="S191" s="50">
        <f t="shared" si="27"/>
        <v>0</v>
      </c>
      <c r="T191" s="50">
        <f t="shared" si="28"/>
        <v>0</v>
      </c>
      <c r="U191" s="50">
        <f t="shared" si="29"/>
        <v>0</v>
      </c>
    </row>
    <row r="192" spans="1:21" ht="16.2" thickTop="1" thickBot="1">
      <c r="A192" s="40">
        <f t="shared" si="25"/>
        <v>190</v>
      </c>
      <c r="B192" s="41" t="str">
        <f>IFERROR(INDEX(Liste!$I$7:$I$198,MATCH(Recap!A192,Liste!$L$7:$L$198,0)),"")</f>
        <v>C62</v>
      </c>
      <c r="C192" s="42"/>
      <c r="D192" s="54">
        <f>IFERROR(VLOOKUP($B192,'Partie 1'!$B$27:$D$218,2,0),"")</f>
        <v>0</v>
      </c>
      <c r="E192" s="92">
        <f>IFERROR(VLOOKUP($B192,'Partie 1'!$B$27:$D$218,3,0),"")</f>
        <v>0</v>
      </c>
      <c r="F192" s="54" t="str">
        <f>IFERROR(VLOOKUP($B192,'Partie 2'!$B$27:$D$218,2,0),"")</f>
        <v/>
      </c>
      <c r="G192" s="93" t="str">
        <f>IFERROR(VLOOKUP($B192,'Partie 2'!$B$27:$D$218,3,0),"")</f>
        <v/>
      </c>
      <c r="H192" s="54" t="str">
        <f>IFERROR(VLOOKUP($B192,'Partie 3'!$B$27:$D$218,2,0),"")</f>
        <v/>
      </c>
      <c r="I192" s="150" t="str">
        <f>IFERROR(VLOOKUP($B192,'Partie 3'!$B$27:$D$218,3,0),"")</f>
        <v/>
      </c>
      <c r="J192" s="54" t="str">
        <f>IFERROR(VLOOKUP($B192,'Partie 4'!$B$27:$D$218,2,0),"")</f>
        <v/>
      </c>
      <c r="K192" s="94" t="str">
        <f>IFERROR(VLOOKUP($B192,'Partie 4'!$B$27:$D$218,3,0),"")</f>
        <v/>
      </c>
      <c r="L192" s="41" t="str">
        <f t="shared" si="21"/>
        <v>C62</v>
      </c>
      <c r="M192" s="51">
        <f t="shared" si="22"/>
        <v>0</v>
      </c>
      <c r="N192" s="51">
        <f t="shared" si="23"/>
        <v>0</v>
      </c>
      <c r="O192" s="51">
        <f t="shared" si="24"/>
        <v>0</v>
      </c>
      <c r="Q192" s="51">
        <f>IFERROR(INDEX(Liste!$G$7:$G$198,MATCH(B192,Liste!$I$7:$I$198,0)),"")</f>
        <v>0</v>
      </c>
      <c r="R192" s="51" t="str">
        <f t="shared" si="26"/>
        <v>C62</v>
      </c>
      <c r="S192" s="50">
        <f t="shared" si="27"/>
        <v>0</v>
      </c>
      <c r="T192" s="50">
        <f t="shared" si="28"/>
        <v>0</v>
      </c>
      <c r="U192" s="50">
        <f t="shared" si="29"/>
        <v>0</v>
      </c>
    </row>
    <row r="193" spans="1:21" ht="16.2" thickTop="1" thickBot="1">
      <c r="A193" s="40">
        <f t="shared" si="25"/>
        <v>191</v>
      </c>
      <c r="B193" s="41" t="str">
        <f>IFERROR(INDEX(Liste!$I$7:$I$198,MATCH(Recap!A193,Liste!$L$7:$L$198,0)),"")</f>
        <v>C63</v>
      </c>
      <c r="C193" s="42"/>
      <c r="D193" s="54">
        <f>IFERROR(VLOOKUP($B193,'Partie 1'!$B$27:$D$218,2,0),"")</f>
        <v>0</v>
      </c>
      <c r="E193" s="92">
        <f>IFERROR(VLOOKUP($B193,'Partie 1'!$B$27:$D$218,3,0),"")</f>
        <v>0</v>
      </c>
      <c r="F193" s="54" t="str">
        <f>IFERROR(VLOOKUP($B193,'Partie 2'!$B$27:$D$218,2,0),"")</f>
        <v/>
      </c>
      <c r="G193" s="93" t="str">
        <f>IFERROR(VLOOKUP($B193,'Partie 2'!$B$27:$D$218,3,0),"")</f>
        <v/>
      </c>
      <c r="H193" s="54" t="str">
        <f>IFERROR(VLOOKUP($B193,'Partie 3'!$B$27:$D$218,2,0),"")</f>
        <v/>
      </c>
      <c r="I193" s="150" t="str">
        <f>IFERROR(VLOOKUP($B193,'Partie 3'!$B$27:$D$218,3,0),"")</f>
        <v/>
      </c>
      <c r="J193" s="54" t="str">
        <f>IFERROR(VLOOKUP($B193,'Partie 4'!$B$27:$D$218,2,0),"")</f>
        <v/>
      </c>
      <c r="K193" s="94" t="str">
        <f>IFERROR(VLOOKUP($B193,'Partie 4'!$B$27:$D$218,3,0),"")</f>
        <v/>
      </c>
      <c r="L193" s="41" t="str">
        <f t="shared" si="21"/>
        <v>C63</v>
      </c>
      <c r="M193" s="51">
        <f t="shared" si="22"/>
        <v>0</v>
      </c>
      <c r="N193" s="51">
        <f t="shared" si="23"/>
        <v>0</v>
      </c>
      <c r="O193" s="51">
        <f t="shared" si="24"/>
        <v>0</v>
      </c>
      <c r="Q193" s="51">
        <f>IFERROR(INDEX(Liste!$G$7:$G$198,MATCH(B193,Liste!$I$7:$I$198,0)),"")</f>
        <v>0</v>
      </c>
      <c r="R193" s="51" t="str">
        <f t="shared" si="26"/>
        <v>C63</v>
      </c>
      <c r="S193" s="50">
        <f t="shared" si="27"/>
        <v>0</v>
      </c>
      <c r="T193" s="50">
        <f t="shared" si="28"/>
        <v>0</v>
      </c>
      <c r="U193" s="50">
        <f t="shared" si="29"/>
        <v>0</v>
      </c>
    </row>
    <row r="194" spans="1:21" ht="16.2" thickTop="1" thickBot="1">
      <c r="A194" s="40">
        <f t="shared" si="25"/>
        <v>192</v>
      </c>
      <c r="B194" s="41" t="str">
        <f>IFERROR(INDEX(Liste!$I$7:$I$198,MATCH(Recap!A194,Liste!$L$7:$L$198,0)),"")</f>
        <v>C64</v>
      </c>
      <c r="C194" s="42"/>
      <c r="D194" s="54">
        <f>IFERROR(VLOOKUP($B194,'Partie 1'!$B$27:$D$218,2,0),"")</f>
        <v>0</v>
      </c>
      <c r="E194" s="92">
        <f>IFERROR(VLOOKUP($B194,'Partie 1'!$B$27:$D$218,3,0),"")</f>
        <v>0</v>
      </c>
      <c r="F194" s="54" t="str">
        <f>IFERROR(VLOOKUP($B194,'Partie 2'!$B$27:$D$218,2,0),"")</f>
        <v/>
      </c>
      <c r="G194" s="93" t="str">
        <f>IFERROR(VLOOKUP($B194,'Partie 2'!$B$27:$D$218,3,0),"")</f>
        <v/>
      </c>
      <c r="H194" s="54" t="str">
        <f>IFERROR(VLOOKUP($B194,'Partie 3'!$B$27:$D$218,2,0),"")</f>
        <v/>
      </c>
      <c r="I194" s="150" t="str">
        <f>IFERROR(VLOOKUP($B194,'Partie 3'!$B$27:$D$218,3,0),"")</f>
        <v/>
      </c>
      <c r="J194" s="54" t="str">
        <f>IFERROR(VLOOKUP($B194,'Partie 4'!$B$27:$D$218,2,0),"")</f>
        <v/>
      </c>
      <c r="K194" s="94" t="str">
        <f>IFERROR(VLOOKUP($B194,'Partie 4'!$B$27:$D$218,3,0),"")</f>
        <v/>
      </c>
      <c r="L194" s="41" t="str">
        <f t="shared" si="21"/>
        <v>C64</v>
      </c>
      <c r="M194" s="51">
        <f t="shared" si="22"/>
        <v>0</v>
      </c>
      <c r="N194" s="51">
        <f t="shared" si="23"/>
        <v>0</v>
      </c>
      <c r="O194" s="51">
        <f t="shared" si="24"/>
        <v>0</v>
      </c>
      <c r="Q194" s="51">
        <f>IFERROR(INDEX(Liste!$G$7:$G$198,MATCH(B194,Liste!$I$7:$I$198,0)),"")</f>
        <v>0</v>
      </c>
      <c r="R194" s="51" t="str">
        <f t="shared" si="26"/>
        <v>C64</v>
      </c>
      <c r="S194" s="50">
        <f t="shared" si="27"/>
        <v>0</v>
      </c>
      <c r="T194" s="50">
        <f t="shared" si="28"/>
        <v>0</v>
      </c>
      <c r="U194" s="50">
        <f t="shared" si="29"/>
        <v>0</v>
      </c>
    </row>
    <row r="195" spans="1:21" ht="13.8" thickTop="1"/>
  </sheetData>
  <sheetProtection selectLockedCells="1"/>
  <mergeCells count="4">
    <mergeCell ref="D2:E2"/>
    <mergeCell ref="F2:G2"/>
    <mergeCell ref="H2:I2"/>
    <mergeCell ref="J2:K2"/>
  </mergeCells>
  <conditionalFormatting sqref="A1:XFD1048576">
    <cfRule type="expression" dxfId="30" priority="1">
      <formula>TODAY()&gt;$AA$1</formula>
    </cfRule>
  </conditionalFormatting>
  <dataValidations disablePrompts="1" count="1">
    <dataValidation type="list" allowBlank="1" showInputMessage="1" showErrorMessage="1" sqref="WVD982907:WVD982914 B982907:B982914 B917371:B917378 B851835:B851842 B786299:B786306 B720763:B720770 B655227:B655234 B589691:B589698 B524155:B524162 B458619:B458626 B393083:B393090 B327547:B327554 B262011:B262018 B196475:B196482 B130939:B130946 B65403:B65410 WLH982907:WLH982914 WBL982907:WBL982914 VRP982907:VRP982914 VHT982907:VHT982914 UXX982907:UXX982914 UOB982907:UOB982914 UEF982907:UEF982914 TUJ982907:TUJ982914 TKN982907:TKN982914 TAR982907:TAR982914 SQV982907:SQV982914 SGZ982907:SGZ982914 RXD982907:RXD982914 RNH982907:RNH982914 RDL982907:RDL982914 QTP982907:QTP982914 QJT982907:QJT982914 PZX982907:PZX982914 PQB982907:PQB982914 PGF982907:PGF982914 OWJ982907:OWJ982914 OMN982907:OMN982914 OCR982907:OCR982914 NSV982907:NSV982914 NIZ982907:NIZ982914 MZD982907:MZD982914 MPH982907:MPH982914 MFL982907:MFL982914 LVP982907:LVP982914 LLT982907:LLT982914 LBX982907:LBX982914 KSB982907:KSB982914 KIF982907:KIF982914 JYJ982907:JYJ982914 JON982907:JON982914 JER982907:JER982914 IUV982907:IUV982914 IKZ982907:IKZ982914 IBD982907:IBD982914 HRH982907:HRH982914 HHL982907:HHL982914 GXP982907:GXP982914 GNT982907:GNT982914 GDX982907:GDX982914 FUB982907:FUB982914 FKF982907:FKF982914 FAJ982907:FAJ982914 EQN982907:EQN982914 EGR982907:EGR982914 DWV982907:DWV982914 DMZ982907:DMZ982914 DDD982907:DDD982914 CTH982907:CTH982914 CJL982907:CJL982914 BZP982907:BZP982914 BPT982907:BPT982914 BFX982907:BFX982914 AWB982907:AWB982914 AMF982907:AMF982914 ACJ982907:ACJ982914 SN982907:SN982914 IR982907:IR982914 WVD917371:WVD917378 WLH917371:WLH917378 WBL917371:WBL917378 VRP917371:VRP917378 VHT917371:VHT917378 UXX917371:UXX917378 UOB917371:UOB917378 UEF917371:UEF917378 TUJ917371:TUJ917378 TKN917371:TKN917378 TAR917371:TAR917378 SQV917371:SQV917378 SGZ917371:SGZ917378 RXD917371:RXD917378 RNH917371:RNH917378 RDL917371:RDL917378 QTP917371:QTP917378 QJT917371:QJT917378 PZX917371:PZX917378 PQB917371:PQB917378 PGF917371:PGF917378 OWJ917371:OWJ917378 OMN917371:OMN917378 OCR917371:OCR917378 NSV917371:NSV917378 NIZ917371:NIZ917378 MZD917371:MZD917378 MPH917371:MPH917378 MFL917371:MFL917378 LVP917371:LVP917378 LLT917371:LLT917378 LBX917371:LBX917378 KSB917371:KSB917378 KIF917371:KIF917378 JYJ917371:JYJ917378 JON917371:JON917378 JER917371:JER917378 IUV917371:IUV917378 IKZ917371:IKZ917378 IBD917371:IBD917378 HRH917371:HRH917378 HHL917371:HHL917378 GXP917371:GXP917378 GNT917371:GNT917378 GDX917371:GDX917378 FUB917371:FUB917378 FKF917371:FKF917378 FAJ917371:FAJ917378 EQN917371:EQN917378 EGR917371:EGR917378 DWV917371:DWV917378 DMZ917371:DMZ917378 DDD917371:DDD917378 CTH917371:CTH917378 CJL917371:CJL917378 BZP917371:BZP917378 BPT917371:BPT917378 BFX917371:BFX917378 AWB917371:AWB917378 AMF917371:AMF917378 ACJ917371:ACJ917378 SN917371:SN917378 IR917371:IR917378 WVD851835:WVD851842 WLH851835:WLH851842 WBL851835:WBL851842 VRP851835:VRP851842 VHT851835:VHT851842 UXX851835:UXX851842 UOB851835:UOB851842 UEF851835:UEF851842 TUJ851835:TUJ851842 TKN851835:TKN851842 TAR851835:TAR851842 SQV851835:SQV851842 SGZ851835:SGZ851842 RXD851835:RXD851842 RNH851835:RNH851842 RDL851835:RDL851842 QTP851835:QTP851842 QJT851835:QJT851842 PZX851835:PZX851842 PQB851835:PQB851842 PGF851835:PGF851842 OWJ851835:OWJ851842 OMN851835:OMN851842 OCR851835:OCR851842 NSV851835:NSV851842 NIZ851835:NIZ851842 MZD851835:MZD851842 MPH851835:MPH851842 MFL851835:MFL851842 LVP851835:LVP851842 LLT851835:LLT851842 LBX851835:LBX851842 KSB851835:KSB851842 KIF851835:KIF851842 JYJ851835:JYJ851842 JON851835:JON851842 JER851835:JER851842 IUV851835:IUV851842 IKZ851835:IKZ851842 IBD851835:IBD851842 HRH851835:HRH851842 HHL851835:HHL851842 GXP851835:GXP851842 GNT851835:GNT851842 GDX851835:GDX851842 FUB851835:FUB851842 FKF851835:FKF851842 FAJ851835:FAJ851842 EQN851835:EQN851842 EGR851835:EGR851842 DWV851835:DWV851842 DMZ851835:DMZ851842 DDD851835:DDD851842 CTH851835:CTH851842 CJL851835:CJL851842 BZP851835:BZP851842 BPT851835:BPT851842 BFX851835:BFX851842 AWB851835:AWB851842 AMF851835:AMF851842 ACJ851835:ACJ851842 SN851835:SN851842 IR851835:IR851842 WVD786299:WVD786306 WLH786299:WLH786306 WBL786299:WBL786306 VRP786299:VRP786306 VHT786299:VHT786306 UXX786299:UXX786306 UOB786299:UOB786306 UEF786299:UEF786306 TUJ786299:TUJ786306 TKN786299:TKN786306 TAR786299:TAR786306 SQV786299:SQV786306 SGZ786299:SGZ786306 RXD786299:RXD786306 RNH786299:RNH786306 RDL786299:RDL786306 QTP786299:QTP786306 QJT786299:QJT786306 PZX786299:PZX786306 PQB786299:PQB786306 PGF786299:PGF786306 OWJ786299:OWJ786306 OMN786299:OMN786306 OCR786299:OCR786306 NSV786299:NSV786306 NIZ786299:NIZ786306 MZD786299:MZD786306 MPH786299:MPH786306 MFL786299:MFL786306 LVP786299:LVP786306 LLT786299:LLT786306 LBX786299:LBX786306 KSB786299:KSB786306 KIF786299:KIF786306 JYJ786299:JYJ786306 JON786299:JON786306 JER786299:JER786306 IUV786299:IUV786306 IKZ786299:IKZ786306 IBD786299:IBD786306 HRH786299:HRH786306 HHL786299:HHL786306 GXP786299:GXP786306 GNT786299:GNT786306 GDX786299:GDX786306 FUB786299:FUB786306 FKF786299:FKF786306 FAJ786299:FAJ786306 EQN786299:EQN786306 EGR786299:EGR786306 DWV786299:DWV786306 DMZ786299:DMZ786306 DDD786299:DDD786306 CTH786299:CTH786306 CJL786299:CJL786306 BZP786299:BZP786306 BPT786299:BPT786306 BFX786299:BFX786306 AWB786299:AWB786306 AMF786299:AMF786306 ACJ786299:ACJ786306 SN786299:SN786306 IR786299:IR786306 WVD720763:WVD720770 WLH720763:WLH720770 WBL720763:WBL720770 VRP720763:VRP720770 VHT720763:VHT720770 UXX720763:UXX720770 UOB720763:UOB720770 UEF720763:UEF720770 TUJ720763:TUJ720770 TKN720763:TKN720770 TAR720763:TAR720770 SQV720763:SQV720770 SGZ720763:SGZ720770 RXD720763:RXD720770 RNH720763:RNH720770 RDL720763:RDL720770 QTP720763:QTP720770 QJT720763:QJT720770 PZX720763:PZX720770 PQB720763:PQB720770 PGF720763:PGF720770 OWJ720763:OWJ720770 OMN720763:OMN720770 OCR720763:OCR720770 NSV720763:NSV720770 NIZ720763:NIZ720770 MZD720763:MZD720770 MPH720763:MPH720770 MFL720763:MFL720770 LVP720763:LVP720770 LLT720763:LLT720770 LBX720763:LBX720770 KSB720763:KSB720770 KIF720763:KIF720770 JYJ720763:JYJ720770 JON720763:JON720770 JER720763:JER720770 IUV720763:IUV720770 IKZ720763:IKZ720770 IBD720763:IBD720770 HRH720763:HRH720770 HHL720763:HHL720770 GXP720763:GXP720770 GNT720763:GNT720770 GDX720763:GDX720770 FUB720763:FUB720770 FKF720763:FKF720770 FAJ720763:FAJ720770 EQN720763:EQN720770 EGR720763:EGR720770 DWV720763:DWV720770 DMZ720763:DMZ720770 DDD720763:DDD720770 CTH720763:CTH720770 CJL720763:CJL720770 BZP720763:BZP720770 BPT720763:BPT720770 BFX720763:BFX720770 AWB720763:AWB720770 AMF720763:AMF720770 ACJ720763:ACJ720770 SN720763:SN720770 IR720763:IR720770 WVD655227:WVD655234 WLH655227:WLH655234 WBL655227:WBL655234 VRP655227:VRP655234 VHT655227:VHT655234 UXX655227:UXX655234 UOB655227:UOB655234 UEF655227:UEF655234 TUJ655227:TUJ655234 TKN655227:TKN655234 TAR655227:TAR655234 SQV655227:SQV655234 SGZ655227:SGZ655234 RXD655227:RXD655234 RNH655227:RNH655234 RDL655227:RDL655234 QTP655227:QTP655234 QJT655227:QJT655234 PZX655227:PZX655234 PQB655227:PQB655234 PGF655227:PGF655234 OWJ655227:OWJ655234 OMN655227:OMN655234 OCR655227:OCR655234 NSV655227:NSV655234 NIZ655227:NIZ655234 MZD655227:MZD655234 MPH655227:MPH655234 MFL655227:MFL655234 LVP655227:LVP655234 LLT655227:LLT655234 LBX655227:LBX655234 KSB655227:KSB655234 KIF655227:KIF655234 JYJ655227:JYJ655234 JON655227:JON655234 JER655227:JER655234 IUV655227:IUV655234 IKZ655227:IKZ655234 IBD655227:IBD655234 HRH655227:HRH655234 HHL655227:HHL655234 GXP655227:GXP655234 GNT655227:GNT655234 GDX655227:GDX655234 FUB655227:FUB655234 FKF655227:FKF655234 FAJ655227:FAJ655234 EQN655227:EQN655234 EGR655227:EGR655234 DWV655227:DWV655234 DMZ655227:DMZ655234 DDD655227:DDD655234 CTH655227:CTH655234 CJL655227:CJL655234 BZP655227:BZP655234 BPT655227:BPT655234 BFX655227:BFX655234 AWB655227:AWB655234 AMF655227:AMF655234 ACJ655227:ACJ655234 SN655227:SN655234 IR655227:IR655234 WVD589691:WVD589698 WLH589691:WLH589698 WBL589691:WBL589698 VRP589691:VRP589698 VHT589691:VHT589698 UXX589691:UXX589698 UOB589691:UOB589698 UEF589691:UEF589698 TUJ589691:TUJ589698 TKN589691:TKN589698 TAR589691:TAR589698 SQV589691:SQV589698 SGZ589691:SGZ589698 RXD589691:RXD589698 RNH589691:RNH589698 RDL589691:RDL589698 QTP589691:QTP589698 QJT589691:QJT589698 PZX589691:PZX589698 PQB589691:PQB589698 PGF589691:PGF589698 OWJ589691:OWJ589698 OMN589691:OMN589698 OCR589691:OCR589698 NSV589691:NSV589698 NIZ589691:NIZ589698 MZD589691:MZD589698 MPH589691:MPH589698 MFL589691:MFL589698 LVP589691:LVP589698 LLT589691:LLT589698 LBX589691:LBX589698 KSB589691:KSB589698 KIF589691:KIF589698 JYJ589691:JYJ589698 JON589691:JON589698 JER589691:JER589698 IUV589691:IUV589698 IKZ589691:IKZ589698 IBD589691:IBD589698 HRH589691:HRH589698 HHL589691:HHL589698 GXP589691:GXP589698 GNT589691:GNT589698 GDX589691:GDX589698 FUB589691:FUB589698 FKF589691:FKF589698 FAJ589691:FAJ589698 EQN589691:EQN589698 EGR589691:EGR589698 DWV589691:DWV589698 DMZ589691:DMZ589698 DDD589691:DDD589698 CTH589691:CTH589698 CJL589691:CJL589698 BZP589691:BZP589698 BPT589691:BPT589698 BFX589691:BFX589698 AWB589691:AWB589698 AMF589691:AMF589698 ACJ589691:ACJ589698 SN589691:SN589698 IR589691:IR589698 WVD524155:WVD524162 WLH524155:WLH524162 WBL524155:WBL524162 VRP524155:VRP524162 VHT524155:VHT524162 UXX524155:UXX524162 UOB524155:UOB524162 UEF524155:UEF524162 TUJ524155:TUJ524162 TKN524155:TKN524162 TAR524155:TAR524162 SQV524155:SQV524162 SGZ524155:SGZ524162 RXD524155:RXD524162 RNH524155:RNH524162 RDL524155:RDL524162 QTP524155:QTP524162 QJT524155:QJT524162 PZX524155:PZX524162 PQB524155:PQB524162 PGF524155:PGF524162 OWJ524155:OWJ524162 OMN524155:OMN524162 OCR524155:OCR524162 NSV524155:NSV524162 NIZ524155:NIZ524162 MZD524155:MZD524162 MPH524155:MPH524162 MFL524155:MFL524162 LVP524155:LVP524162 LLT524155:LLT524162 LBX524155:LBX524162 KSB524155:KSB524162 KIF524155:KIF524162 JYJ524155:JYJ524162 JON524155:JON524162 JER524155:JER524162 IUV524155:IUV524162 IKZ524155:IKZ524162 IBD524155:IBD524162 HRH524155:HRH524162 HHL524155:HHL524162 GXP524155:GXP524162 GNT524155:GNT524162 GDX524155:GDX524162 FUB524155:FUB524162 FKF524155:FKF524162 FAJ524155:FAJ524162 EQN524155:EQN524162 EGR524155:EGR524162 DWV524155:DWV524162 DMZ524155:DMZ524162 DDD524155:DDD524162 CTH524155:CTH524162 CJL524155:CJL524162 BZP524155:BZP524162 BPT524155:BPT524162 BFX524155:BFX524162 AWB524155:AWB524162 AMF524155:AMF524162 ACJ524155:ACJ524162 SN524155:SN524162 IR524155:IR524162 WVD458619:WVD458626 WLH458619:WLH458626 WBL458619:WBL458626 VRP458619:VRP458626 VHT458619:VHT458626 UXX458619:UXX458626 UOB458619:UOB458626 UEF458619:UEF458626 TUJ458619:TUJ458626 TKN458619:TKN458626 TAR458619:TAR458626 SQV458619:SQV458626 SGZ458619:SGZ458626 RXD458619:RXD458626 RNH458619:RNH458626 RDL458619:RDL458626 QTP458619:QTP458626 QJT458619:QJT458626 PZX458619:PZX458626 PQB458619:PQB458626 PGF458619:PGF458626 OWJ458619:OWJ458626 OMN458619:OMN458626 OCR458619:OCR458626 NSV458619:NSV458626 NIZ458619:NIZ458626 MZD458619:MZD458626 MPH458619:MPH458626 MFL458619:MFL458626 LVP458619:LVP458626 LLT458619:LLT458626 LBX458619:LBX458626 KSB458619:KSB458626 KIF458619:KIF458626 JYJ458619:JYJ458626 JON458619:JON458626 JER458619:JER458626 IUV458619:IUV458626 IKZ458619:IKZ458626 IBD458619:IBD458626 HRH458619:HRH458626 HHL458619:HHL458626 GXP458619:GXP458626 GNT458619:GNT458626 GDX458619:GDX458626 FUB458619:FUB458626 FKF458619:FKF458626 FAJ458619:FAJ458626 EQN458619:EQN458626 EGR458619:EGR458626 DWV458619:DWV458626 DMZ458619:DMZ458626 DDD458619:DDD458626 CTH458619:CTH458626 CJL458619:CJL458626 BZP458619:BZP458626 BPT458619:BPT458626 BFX458619:BFX458626 AWB458619:AWB458626 AMF458619:AMF458626 ACJ458619:ACJ458626 SN458619:SN458626 IR458619:IR458626 WVD393083:WVD393090 WLH393083:WLH393090 WBL393083:WBL393090 VRP393083:VRP393090 VHT393083:VHT393090 UXX393083:UXX393090 UOB393083:UOB393090 UEF393083:UEF393090 TUJ393083:TUJ393090 TKN393083:TKN393090 TAR393083:TAR393090 SQV393083:SQV393090 SGZ393083:SGZ393090 RXD393083:RXD393090 RNH393083:RNH393090 RDL393083:RDL393090 QTP393083:QTP393090 QJT393083:QJT393090 PZX393083:PZX393090 PQB393083:PQB393090 PGF393083:PGF393090 OWJ393083:OWJ393090 OMN393083:OMN393090 OCR393083:OCR393090 NSV393083:NSV393090 NIZ393083:NIZ393090 MZD393083:MZD393090 MPH393083:MPH393090 MFL393083:MFL393090 LVP393083:LVP393090 LLT393083:LLT393090 LBX393083:LBX393090 KSB393083:KSB393090 KIF393083:KIF393090 JYJ393083:JYJ393090 JON393083:JON393090 JER393083:JER393090 IUV393083:IUV393090 IKZ393083:IKZ393090 IBD393083:IBD393090 HRH393083:HRH393090 HHL393083:HHL393090 GXP393083:GXP393090 GNT393083:GNT393090 GDX393083:GDX393090 FUB393083:FUB393090 FKF393083:FKF393090 FAJ393083:FAJ393090 EQN393083:EQN393090 EGR393083:EGR393090 DWV393083:DWV393090 DMZ393083:DMZ393090 DDD393083:DDD393090 CTH393083:CTH393090 CJL393083:CJL393090 BZP393083:BZP393090 BPT393083:BPT393090 BFX393083:BFX393090 AWB393083:AWB393090 AMF393083:AMF393090 ACJ393083:ACJ393090 SN393083:SN393090 IR393083:IR393090 WVD327547:WVD327554 WLH327547:WLH327554 WBL327547:WBL327554 VRP327547:VRP327554 VHT327547:VHT327554 UXX327547:UXX327554 UOB327547:UOB327554 UEF327547:UEF327554 TUJ327547:TUJ327554 TKN327547:TKN327554 TAR327547:TAR327554 SQV327547:SQV327554 SGZ327547:SGZ327554 RXD327547:RXD327554 RNH327547:RNH327554 RDL327547:RDL327554 QTP327547:QTP327554 QJT327547:QJT327554 PZX327547:PZX327554 PQB327547:PQB327554 PGF327547:PGF327554 OWJ327547:OWJ327554 OMN327547:OMN327554 OCR327547:OCR327554 NSV327547:NSV327554 NIZ327547:NIZ327554 MZD327547:MZD327554 MPH327547:MPH327554 MFL327547:MFL327554 LVP327547:LVP327554 LLT327547:LLT327554 LBX327547:LBX327554 KSB327547:KSB327554 KIF327547:KIF327554 JYJ327547:JYJ327554 JON327547:JON327554 JER327547:JER327554 IUV327547:IUV327554 IKZ327547:IKZ327554 IBD327547:IBD327554 HRH327547:HRH327554 HHL327547:HHL327554 GXP327547:GXP327554 GNT327547:GNT327554 GDX327547:GDX327554 FUB327547:FUB327554 FKF327547:FKF327554 FAJ327547:FAJ327554 EQN327547:EQN327554 EGR327547:EGR327554 DWV327547:DWV327554 DMZ327547:DMZ327554 DDD327547:DDD327554 CTH327547:CTH327554 CJL327547:CJL327554 BZP327547:BZP327554 BPT327547:BPT327554 BFX327547:BFX327554 AWB327547:AWB327554 AMF327547:AMF327554 ACJ327547:ACJ327554 SN327547:SN327554 IR327547:IR327554 WVD262011:WVD262018 WLH262011:WLH262018 WBL262011:WBL262018 VRP262011:VRP262018 VHT262011:VHT262018 UXX262011:UXX262018 UOB262011:UOB262018 UEF262011:UEF262018 TUJ262011:TUJ262018 TKN262011:TKN262018 TAR262011:TAR262018 SQV262011:SQV262018 SGZ262011:SGZ262018 RXD262011:RXD262018 RNH262011:RNH262018 RDL262011:RDL262018 QTP262011:QTP262018 QJT262011:QJT262018 PZX262011:PZX262018 PQB262011:PQB262018 PGF262011:PGF262018 OWJ262011:OWJ262018 OMN262011:OMN262018 OCR262011:OCR262018 NSV262011:NSV262018 NIZ262011:NIZ262018 MZD262011:MZD262018 MPH262011:MPH262018 MFL262011:MFL262018 LVP262011:LVP262018 LLT262011:LLT262018 LBX262011:LBX262018 KSB262011:KSB262018 KIF262011:KIF262018 JYJ262011:JYJ262018 JON262011:JON262018 JER262011:JER262018 IUV262011:IUV262018 IKZ262011:IKZ262018 IBD262011:IBD262018 HRH262011:HRH262018 HHL262011:HHL262018 GXP262011:GXP262018 GNT262011:GNT262018 GDX262011:GDX262018 FUB262011:FUB262018 FKF262011:FKF262018 FAJ262011:FAJ262018 EQN262011:EQN262018 EGR262011:EGR262018 DWV262011:DWV262018 DMZ262011:DMZ262018 DDD262011:DDD262018 CTH262011:CTH262018 CJL262011:CJL262018 BZP262011:BZP262018 BPT262011:BPT262018 BFX262011:BFX262018 AWB262011:AWB262018 AMF262011:AMF262018 ACJ262011:ACJ262018 SN262011:SN262018 IR262011:IR262018 WVD196475:WVD196482 WLH196475:WLH196482 WBL196475:WBL196482 VRP196475:VRP196482 VHT196475:VHT196482 UXX196475:UXX196482 UOB196475:UOB196482 UEF196475:UEF196482 TUJ196475:TUJ196482 TKN196475:TKN196482 TAR196475:TAR196482 SQV196475:SQV196482 SGZ196475:SGZ196482 RXD196475:RXD196482 RNH196475:RNH196482 RDL196475:RDL196482 QTP196475:QTP196482 QJT196475:QJT196482 PZX196475:PZX196482 PQB196475:PQB196482 PGF196475:PGF196482 OWJ196475:OWJ196482 OMN196475:OMN196482 OCR196475:OCR196482 NSV196475:NSV196482 NIZ196475:NIZ196482 MZD196475:MZD196482 MPH196475:MPH196482 MFL196475:MFL196482 LVP196475:LVP196482 LLT196475:LLT196482 LBX196475:LBX196482 KSB196475:KSB196482 KIF196475:KIF196482 JYJ196475:JYJ196482 JON196475:JON196482 JER196475:JER196482 IUV196475:IUV196482 IKZ196475:IKZ196482 IBD196475:IBD196482 HRH196475:HRH196482 HHL196475:HHL196482 GXP196475:GXP196482 GNT196475:GNT196482 GDX196475:GDX196482 FUB196475:FUB196482 FKF196475:FKF196482 FAJ196475:FAJ196482 EQN196475:EQN196482 EGR196475:EGR196482 DWV196475:DWV196482 DMZ196475:DMZ196482 DDD196475:DDD196482 CTH196475:CTH196482 CJL196475:CJL196482 BZP196475:BZP196482 BPT196475:BPT196482 BFX196475:BFX196482 AWB196475:AWB196482 AMF196475:AMF196482 ACJ196475:ACJ196482 SN196475:SN196482 IR196475:IR196482 WVD130939:WVD130946 WLH130939:WLH130946 WBL130939:WBL130946 VRP130939:VRP130946 VHT130939:VHT130946 UXX130939:UXX130946 UOB130939:UOB130946 UEF130939:UEF130946 TUJ130939:TUJ130946 TKN130939:TKN130946 TAR130939:TAR130946 SQV130939:SQV130946 SGZ130939:SGZ130946 RXD130939:RXD130946 RNH130939:RNH130946 RDL130939:RDL130946 QTP130939:QTP130946 QJT130939:QJT130946 PZX130939:PZX130946 PQB130939:PQB130946 PGF130939:PGF130946 OWJ130939:OWJ130946 OMN130939:OMN130946 OCR130939:OCR130946 NSV130939:NSV130946 NIZ130939:NIZ130946 MZD130939:MZD130946 MPH130939:MPH130946 MFL130939:MFL130946 LVP130939:LVP130946 LLT130939:LLT130946 LBX130939:LBX130946 KSB130939:KSB130946 KIF130939:KIF130946 JYJ130939:JYJ130946 JON130939:JON130946 JER130939:JER130946 IUV130939:IUV130946 IKZ130939:IKZ130946 IBD130939:IBD130946 HRH130939:HRH130946 HHL130939:HHL130946 GXP130939:GXP130946 GNT130939:GNT130946 GDX130939:GDX130946 FUB130939:FUB130946 FKF130939:FKF130946 FAJ130939:FAJ130946 EQN130939:EQN130946 EGR130939:EGR130946 DWV130939:DWV130946 DMZ130939:DMZ130946 DDD130939:DDD130946 CTH130939:CTH130946 CJL130939:CJL130946 BZP130939:BZP130946 BPT130939:BPT130946 BFX130939:BFX130946 AWB130939:AWB130946 AMF130939:AMF130946 ACJ130939:ACJ130946 SN130939:SN130946 IR130939:IR130946 WVD65403:WVD65410 WLH65403:WLH65410 WBL65403:WBL65410 VRP65403:VRP65410 VHT65403:VHT65410 UXX65403:UXX65410 UOB65403:UOB65410 UEF65403:UEF65410 TUJ65403:TUJ65410 TKN65403:TKN65410 TAR65403:TAR65410 SQV65403:SQV65410 SGZ65403:SGZ65410 RXD65403:RXD65410 RNH65403:RNH65410 RDL65403:RDL65410 QTP65403:QTP65410 QJT65403:QJT65410 PZX65403:PZX65410 PQB65403:PQB65410 PGF65403:PGF65410 OWJ65403:OWJ65410 OMN65403:OMN65410 OCR65403:OCR65410 NSV65403:NSV65410 NIZ65403:NIZ65410 MZD65403:MZD65410 MPH65403:MPH65410 MFL65403:MFL65410 LVP65403:LVP65410 LLT65403:LLT65410 LBX65403:LBX65410 KSB65403:KSB65410 KIF65403:KIF65410 JYJ65403:JYJ65410 JON65403:JON65410 JER65403:JER65410 IUV65403:IUV65410 IKZ65403:IKZ65410 IBD65403:IBD65410 HRH65403:HRH65410 HHL65403:HHL65410 GXP65403:GXP65410 GNT65403:GNT65410 GDX65403:GDX65410 FUB65403:FUB65410 FKF65403:FKF65410 FAJ65403:FAJ65410 EQN65403:EQN65410 EGR65403:EGR65410 DWV65403:DWV65410 DMZ65403:DMZ65410 DDD65403:DDD65410 CTH65403:CTH65410 CJL65403:CJL65410 BZP65403:BZP65410 BPT65403:BPT65410 BFX65403:BFX65410 AWB65403:AWB65410 AMF65403:AMF65410 ACJ65403:ACJ65410 SN65403:SN65410 IR65403:IR65410 WVD3:WVD10 WLH3:WLH10 WBL3:WBL10 VRP3:VRP10 VHT3:VHT10 UXX3:UXX10 UOB3:UOB10 UEF3:UEF10 TUJ3:TUJ10 TKN3:TKN10 TAR3:TAR10 SQV3:SQV10 SGZ3:SGZ10 RXD3:RXD10 RNH3:RNH10 RDL3:RDL10 QTP3:QTP10 QJT3:QJT10 PZX3:PZX10 PQB3:PQB10 PGF3:PGF10 OWJ3:OWJ10 OMN3:OMN10 OCR3:OCR10 NSV3:NSV10 NIZ3:NIZ10 MZD3:MZD10 MPH3:MPH10 MFL3:MFL10 LVP3:LVP10 LLT3:LLT10 LBX3:LBX10 KSB3:KSB10 KIF3:KIF10 JYJ3:JYJ10 JON3:JON10 JER3:JER10 IUV3:IUV10 IKZ3:IKZ10 IBD3:IBD10 HRH3:HRH10 HHL3:HHL10 GXP3:GXP10 GNT3:GNT10 GDX3:GDX10 FUB3:FUB10 FKF3:FKF10 FAJ3:FAJ10 EQN3:EQN10 EGR3:EGR10 DWV3:DWV10 DMZ3:DMZ10 DDD3:DDD10 CTH3:CTH10 CJL3:CJL10 BZP3:BZP10 BPT3:BPT10 BFX3:BFX10 AWB3:AWB10 AMF3:AMF10 ACJ3:ACJ10 SN3:SN10 IR3:IR10">
      <formula1>LISTE</formula1>
    </dataValidation>
  </dataValidations>
  <printOptions horizontalCentered="1" verticalCentered="1"/>
  <pageMargins left="0.78749999999999998" right="0.78749999999999998" top="0.98402777777777795" bottom="0.98402777777777795" header="0.51180555555555562" footer="0.51180555555555562"/>
  <pageSetup paperSize="9" firstPageNumber="0" orientation="portrait" horizontalDpi="300" verticalDpi="300" r:id="rId1"/>
  <headerFooter alignWithMargins="0">
    <oddHeader>&amp;C&amp;A</oddHeader>
    <oddFooter>&amp;Chttp://jean.thiou.free.fr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RetourListe">
                <anchor moveWithCells="1" sizeWithCells="1">
                  <from>
                    <xdr:col>21</xdr:col>
                    <xdr:colOff>220980</xdr:colOff>
                    <xdr:row>14</xdr:row>
                    <xdr:rowOff>22860</xdr:rowOff>
                  </from>
                  <to>
                    <xdr:col>23</xdr:col>
                    <xdr:colOff>708660</xdr:colOff>
                    <xdr:row>18</xdr:row>
                    <xdr:rowOff>0</xdr:rowOff>
                  </to>
                </anchor>
              </controlPr>
            </control>
          </mc:Choice>
        </mc:AlternateContent>
        <mc:AlternateContent xmlns:mc="http://schemas.openxmlformats.org/markup-compatibility/2006">
          <mc:Choice Requires="x14">
            <control shapeId="9218" r:id="rId5" name="Button 2">
              <controlPr defaultSize="0" print="0" autoFill="0" autoPict="0" macro="[0]!ClassementE">
                <anchor moveWithCells="1" sizeWithCells="1">
                  <from>
                    <xdr:col>21</xdr:col>
                    <xdr:colOff>198120</xdr:colOff>
                    <xdr:row>20</xdr:row>
                    <xdr:rowOff>121920</xdr:rowOff>
                  </from>
                  <to>
                    <xdr:col>23</xdr:col>
                    <xdr:colOff>716280</xdr:colOff>
                    <xdr:row>24</xdr:row>
                    <xdr:rowOff>83820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AO196"/>
  <sheetViews>
    <sheetView topLeftCell="P1" zoomScaleNormal="100" workbookViewId="0">
      <selection activeCell="AE2" sqref="AE2"/>
    </sheetView>
  </sheetViews>
  <sheetFormatPr baseColWidth="10" defaultRowHeight="14.4"/>
  <cols>
    <col min="1" max="1" width="16.44140625" style="39" hidden="1" customWidth="1"/>
    <col min="2" max="2" width="7.44140625" style="39" hidden="1" customWidth="1"/>
    <col min="3" max="3" width="10.109375" style="71" hidden="1" customWidth="1"/>
    <col min="4" max="4" width="6.33203125" style="71" hidden="1" customWidth="1"/>
    <col min="5" max="5" width="6.88671875" style="39" hidden="1" customWidth="1"/>
    <col min="6" max="6" width="13.109375" style="52" hidden="1" customWidth="1"/>
    <col min="7" max="7" width="5.33203125" style="52" hidden="1" customWidth="1"/>
    <col min="8" max="8" width="8" style="52" hidden="1" customWidth="1"/>
    <col min="9" max="9" width="7.88671875" style="39" hidden="1" customWidth="1"/>
    <col min="10" max="10" width="10.33203125" style="71" hidden="1" customWidth="1"/>
    <col min="11" max="11" width="23.6640625" style="39" hidden="1" customWidth="1"/>
    <col min="12" max="12" width="14.33203125" style="71" hidden="1" customWidth="1"/>
    <col min="13" max="13" width="25.33203125" style="71" hidden="1" customWidth="1"/>
    <col min="14" max="14" width="25.6640625" style="71" hidden="1" customWidth="1"/>
    <col min="15" max="15" width="6.44140625" style="71" hidden="1" customWidth="1"/>
    <col min="16" max="16" width="4" style="39" customWidth="1"/>
    <col min="17" max="17" width="25.5546875" style="39" hidden="1" customWidth="1"/>
    <col min="18" max="18" width="4.44140625" style="39" customWidth="1"/>
    <col min="19" max="19" width="11.109375" style="39" bestFit="1" customWidth="1"/>
    <col min="20" max="20" width="10.33203125" style="39" customWidth="1"/>
    <col min="21" max="21" width="40.6640625" style="39" customWidth="1"/>
    <col min="22" max="25" width="15.33203125" style="39" customWidth="1"/>
    <col min="26" max="26" width="6.5546875" style="39" hidden="1" customWidth="1"/>
    <col min="27" max="27" width="17" style="39" customWidth="1"/>
    <col min="28" max="28" width="21.33203125" style="39" hidden="1" customWidth="1"/>
    <col min="29" max="29" width="5.6640625" style="39" hidden="1" customWidth="1"/>
    <col min="30" max="30" width="10.5546875" style="39" hidden="1" customWidth="1"/>
    <col min="31" max="31" width="11.44140625" style="39" customWidth="1"/>
    <col min="32" max="32" width="2" style="127" hidden="1" customWidth="1"/>
    <col min="33" max="35" width="11.44140625" style="39" customWidth="1"/>
    <col min="36" max="36" width="13.5546875" style="39" customWidth="1"/>
    <col min="37" max="37" width="12" style="39" customWidth="1"/>
    <col min="38" max="38" width="11.44140625" style="39"/>
    <col min="39" max="39" width="15.88671875" style="39" bestFit="1" customWidth="1"/>
    <col min="40" max="256" width="11.44140625" style="39"/>
    <col min="257" max="257" width="16.44140625" style="39" customWidth="1"/>
    <col min="258" max="258" width="6.6640625" style="39" customWidth="1"/>
    <col min="259" max="259" width="10.109375" style="39" bestFit="1" customWidth="1"/>
    <col min="260" max="260" width="6" style="39" customWidth="1"/>
    <col min="261" max="261" width="7.109375" style="39" customWidth="1"/>
    <col min="262" max="262" width="5.44140625" style="39" customWidth="1"/>
    <col min="263" max="263" width="5.88671875" style="39" customWidth="1"/>
    <col min="264" max="264" width="8.5546875" style="39" customWidth="1"/>
    <col min="265" max="265" width="17.33203125" style="39" customWidth="1"/>
    <col min="266" max="266" width="11.44140625" style="39" customWidth="1"/>
    <col min="267" max="267" width="40.6640625" style="39" customWidth="1"/>
    <col min="268" max="268" width="16" style="39" customWidth="1"/>
    <col min="269" max="270" width="15.109375" style="39" customWidth="1"/>
    <col min="271" max="271" width="16.44140625" style="39" customWidth="1"/>
    <col min="272" max="272" width="4" style="39" customWidth="1"/>
    <col min="273" max="273" width="25.5546875" style="39" customWidth="1"/>
    <col min="274" max="274" width="6.6640625" style="39" customWidth="1"/>
    <col min="275" max="275" width="17.33203125" style="39" customWidth="1"/>
    <col min="276" max="276" width="11.44140625" style="39" customWidth="1"/>
    <col min="277" max="277" width="40.6640625" style="39" customWidth="1"/>
    <col min="278" max="278" width="16" style="39" customWidth="1"/>
    <col min="279" max="280" width="15.109375" style="39" customWidth="1"/>
    <col min="281" max="281" width="16.44140625" style="39" customWidth="1"/>
    <col min="282" max="282" width="11.44140625" style="39" customWidth="1"/>
    <col min="283" max="283" width="15.88671875" style="39" customWidth="1"/>
    <col min="284" max="284" width="11.44140625" style="39" customWidth="1"/>
    <col min="285" max="285" width="3.88671875" style="39" customWidth="1"/>
    <col min="286" max="291" width="11.44140625" style="39" customWidth="1"/>
    <col min="292" max="292" width="3.88671875" style="39" customWidth="1"/>
    <col min="293" max="512" width="11.44140625" style="39"/>
    <col min="513" max="513" width="16.44140625" style="39" customWidth="1"/>
    <col min="514" max="514" width="6.6640625" style="39" customWidth="1"/>
    <col min="515" max="515" width="10.109375" style="39" bestFit="1" customWidth="1"/>
    <col min="516" max="516" width="6" style="39" customWidth="1"/>
    <col min="517" max="517" width="7.109375" style="39" customWidth="1"/>
    <col min="518" max="518" width="5.44140625" style="39" customWidth="1"/>
    <col min="519" max="519" width="5.88671875" style="39" customWidth="1"/>
    <col min="520" max="520" width="8.5546875" style="39" customWidth="1"/>
    <col min="521" max="521" width="17.33203125" style="39" customWidth="1"/>
    <col min="522" max="522" width="11.44140625" style="39" customWidth="1"/>
    <col min="523" max="523" width="40.6640625" style="39" customWidth="1"/>
    <col min="524" max="524" width="16" style="39" customWidth="1"/>
    <col min="525" max="526" width="15.109375" style="39" customWidth="1"/>
    <col min="527" max="527" width="16.44140625" style="39" customWidth="1"/>
    <col min="528" max="528" width="4" style="39" customWidth="1"/>
    <col min="529" max="529" width="25.5546875" style="39" customWidth="1"/>
    <col min="530" max="530" width="6.6640625" style="39" customWidth="1"/>
    <col min="531" max="531" width="17.33203125" style="39" customWidth="1"/>
    <col min="532" max="532" width="11.44140625" style="39" customWidth="1"/>
    <col min="533" max="533" width="40.6640625" style="39" customWidth="1"/>
    <col min="534" max="534" width="16" style="39" customWidth="1"/>
    <col min="535" max="536" width="15.109375" style="39" customWidth="1"/>
    <col min="537" max="537" width="16.44140625" style="39" customWidth="1"/>
    <col min="538" max="538" width="11.44140625" style="39" customWidth="1"/>
    <col min="539" max="539" width="15.88671875" style="39" customWidth="1"/>
    <col min="540" max="540" width="11.44140625" style="39" customWidth="1"/>
    <col min="541" max="541" width="3.88671875" style="39" customWidth="1"/>
    <col min="542" max="547" width="11.44140625" style="39" customWidth="1"/>
    <col min="548" max="548" width="3.88671875" style="39" customWidth="1"/>
    <col min="549" max="768" width="11.44140625" style="39"/>
    <col min="769" max="769" width="16.44140625" style="39" customWidth="1"/>
    <col min="770" max="770" width="6.6640625" style="39" customWidth="1"/>
    <col min="771" max="771" width="10.109375" style="39" bestFit="1" customWidth="1"/>
    <col min="772" max="772" width="6" style="39" customWidth="1"/>
    <col min="773" max="773" width="7.109375" style="39" customWidth="1"/>
    <col min="774" max="774" width="5.44140625" style="39" customWidth="1"/>
    <col min="775" max="775" width="5.88671875" style="39" customWidth="1"/>
    <col min="776" max="776" width="8.5546875" style="39" customWidth="1"/>
    <col min="777" max="777" width="17.33203125" style="39" customWidth="1"/>
    <col min="778" max="778" width="11.44140625" style="39" customWidth="1"/>
    <col min="779" max="779" width="40.6640625" style="39" customWidth="1"/>
    <col min="780" max="780" width="16" style="39" customWidth="1"/>
    <col min="781" max="782" width="15.109375" style="39" customWidth="1"/>
    <col min="783" max="783" width="16.44140625" style="39" customWidth="1"/>
    <col min="784" max="784" width="4" style="39" customWidth="1"/>
    <col min="785" max="785" width="25.5546875" style="39" customWidth="1"/>
    <col min="786" max="786" width="6.6640625" style="39" customWidth="1"/>
    <col min="787" max="787" width="17.33203125" style="39" customWidth="1"/>
    <col min="788" max="788" width="11.44140625" style="39" customWidth="1"/>
    <col min="789" max="789" width="40.6640625" style="39" customWidth="1"/>
    <col min="790" max="790" width="16" style="39" customWidth="1"/>
    <col min="791" max="792" width="15.109375" style="39" customWidth="1"/>
    <col min="793" max="793" width="16.44140625" style="39" customWidth="1"/>
    <col min="794" max="794" width="11.44140625" style="39" customWidth="1"/>
    <col min="795" max="795" width="15.88671875" style="39" customWidth="1"/>
    <col min="796" max="796" width="11.44140625" style="39" customWidth="1"/>
    <col min="797" max="797" width="3.88671875" style="39" customWidth="1"/>
    <col min="798" max="803" width="11.44140625" style="39" customWidth="1"/>
    <col min="804" max="804" width="3.88671875" style="39" customWidth="1"/>
    <col min="805" max="1024" width="11.44140625" style="39"/>
    <col min="1025" max="1025" width="16.44140625" style="39" customWidth="1"/>
    <col min="1026" max="1026" width="6.6640625" style="39" customWidth="1"/>
    <col min="1027" max="1027" width="10.109375" style="39" bestFit="1" customWidth="1"/>
    <col min="1028" max="1028" width="6" style="39" customWidth="1"/>
    <col min="1029" max="1029" width="7.109375" style="39" customWidth="1"/>
    <col min="1030" max="1030" width="5.44140625" style="39" customWidth="1"/>
    <col min="1031" max="1031" width="5.88671875" style="39" customWidth="1"/>
    <col min="1032" max="1032" width="8.5546875" style="39" customWidth="1"/>
    <col min="1033" max="1033" width="17.33203125" style="39" customWidth="1"/>
    <col min="1034" max="1034" width="11.44140625" style="39" customWidth="1"/>
    <col min="1035" max="1035" width="40.6640625" style="39" customWidth="1"/>
    <col min="1036" max="1036" width="16" style="39" customWidth="1"/>
    <col min="1037" max="1038" width="15.109375" style="39" customWidth="1"/>
    <col min="1039" max="1039" width="16.44140625" style="39" customWidth="1"/>
    <col min="1040" max="1040" width="4" style="39" customWidth="1"/>
    <col min="1041" max="1041" width="25.5546875" style="39" customWidth="1"/>
    <col min="1042" max="1042" width="6.6640625" style="39" customWidth="1"/>
    <col min="1043" max="1043" width="17.33203125" style="39" customWidth="1"/>
    <col min="1044" max="1044" width="11.44140625" style="39" customWidth="1"/>
    <col min="1045" max="1045" width="40.6640625" style="39" customWidth="1"/>
    <col min="1046" max="1046" width="16" style="39" customWidth="1"/>
    <col min="1047" max="1048" width="15.109375" style="39" customWidth="1"/>
    <col min="1049" max="1049" width="16.44140625" style="39" customWidth="1"/>
    <col min="1050" max="1050" width="11.44140625" style="39" customWidth="1"/>
    <col min="1051" max="1051" width="15.88671875" style="39" customWidth="1"/>
    <col min="1052" max="1052" width="11.44140625" style="39" customWidth="1"/>
    <col min="1053" max="1053" width="3.88671875" style="39" customWidth="1"/>
    <col min="1054" max="1059" width="11.44140625" style="39" customWidth="1"/>
    <col min="1060" max="1060" width="3.88671875" style="39" customWidth="1"/>
    <col min="1061" max="1280" width="11.44140625" style="39"/>
    <col min="1281" max="1281" width="16.44140625" style="39" customWidth="1"/>
    <col min="1282" max="1282" width="6.6640625" style="39" customWidth="1"/>
    <col min="1283" max="1283" width="10.109375" style="39" bestFit="1" customWidth="1"/>
    <col min="1284" max="1284" width="6" style="39" customWidth="1"/>
    <col min="1285" max="1285" width="7.109375" style="39" customWidth="1"/>
    <col min="1286" max="1286" width="5.44140625" style="39" customWidth="1"/>
    <col min="1287" max="1287" width="5.88671875" style="39" customWidth="1"/>
    <col min="1288" max="1288" width="8.5546875" style="39" customWidth="1"/>
    <col min="1289" max="1289" width="17.33203125" style="39" customWidth="1"/>
    <col min="1290" max="1290" width="11.44140625" style="39" customWidth="1"/>
    <col min="1291" max="1291" width="40.6640625" style="39" customWidth="1"/>
    <col min="1292" max="1292" width="16" style="39" customWidth="1"/>
    <col min="1293" max="1294" width="15.109375" style="39" customWidth="1"/>
    <col min="1295" max="1295" width="16.44140625" style="39" customWidth="1"/>
    <col min="1296" max="1296" width="4" style="39" customWidth="1"/>
    <col min="1297" max="1297" width="25.5546875" style="39" customWidth="1"/>
    <col min="1298" max="1298" width="6.6640625" style="39" customWidth="1"/>
    <col min="1299" max="1299" width="17.33203125" style="39" customWidth="1"/>
    <col min="1300" max="1300" width="11.44140625" style="39" customWidth="1"/>
    <col min="1301" max="1301" width="40.6640625" style="39" customWidth="1"/>
    <col min="1302" max="1302" width="16" style="39" customWidth="1"/>
    <col min="1303" max="1304" width="15.109375" style="39" customWidth="1"/>
    <col min="1305" max="1305" width="16.44140625" style="39" customWidth="1"/>
    <col min="1306" max="1306" width="11.44140625" style="39" customWidth="1"/>
    <col min="1307" max="1307" width="15.88671875" style="39" customWidth="1"/>
    <col min="1308" max="1308" width="11.44140625" style="39" customWidth="1"/>
    <col min="1309" max="1309" width="3.88671875" style="39" customWidth="1"/>
    <col min="1310" max="1315" width="11.44140625" style="39" customWidth="1"/>
    <col min="1316" max="1316" width="3.88671875" style="39" customWidth="1"/>
    <col min="1317" max="1536" width="11.44140625" style="39"/>
    <col min="1537" max="1537" width="16.44140625" style="39" customWidth="1"/>
    <col min="1538" max="1538" width="6.6640625" style="39" customWidth="1"/>
    <col min="1539" max="1539" width="10.109375" style="39" bestFit="1" customWidth="1"/>
    <col min="1540" max="1540" width="6" style="39" customWidth="1"/>
    <col min="1541" max="1541" width="7.109375" style="39" customWidth="1"/>
    <col min="1542" max="1542" width="5.44140625" style="39" customWidth="1"/>
    <col min="1543" max="1543" width="5.88671875" style="39" customWidth="1"/>
    <col min="1544" max="1544" width="8.5546875" style="39" customWidth="1"/>
    <col min="1545" max="1545" width="17.33203125" style="39" customWidth="1"/>
    <col min="1546" max="1546" width="11.44140625" style="39" customWidth="1"/>
    <col min="1547" max="1547" width="40.6640625" style="39" customWidth="1"/>
    <col min="1548" max="1548" width="16" style="39" customWidth="1"/>
    <col min="1549" max="1550" width="15.109375" style="39" customWidth="1"/>
    <col min="1551" max="1551" width="16.44140625" style="39" customWidth="1"/>
    <col min="1552" max="1552" width="4" style="39" customWidth="1"/>
    <col min="1553" max="1553" width="25.5546875" style="39" customWidth="1"/>
    <col min="1554" max="1554" width="6.6640625" style="39" customWidth="1"/>
    <col min="1555" max="1555" width="17.33203125" style="39" customWidth="1"/>
    <col min="1556" max="1556" width="11.44140625" style="39" customWidth="1"/>
    <col min="1557" max="1557" width="40.6640625" style="39" customWidth="1"/>
    <col min="1558" max="1558" width="16" style="39" customWidth="1"/>
    <col min="1559" max="1560" width="15.109375" style="39" customWidth="1"/>
    <col min="1561" max="1561" width="16.44140625" style="39" customWidth="1"/>
    <col min="1562" max="1562" width="11.44140625" style="39" customWidth="1"/>
    <col min="1563" max="1563" width="15.88671875" style="39" customWidth="1"/>
    <col min="1564" max="1564" width="11.44140625" style="39" customWidth="1"/>
    <col min="1565" max="1565" width="3.88671875" style="39" customWidth="1"/>
    <col min="1566" max="1571" width="11.44140625" style="39" customWidth="1"/>
    <col min="1572" max="1572" width="3.88671875" style="39" customWidth="1"/>
    <col min="1573" max="1792" width="11.44140625" style="39"/>
    <col min="1793" max="1793" width="16.44140625" style="39" customWidth="1"/>
    <col min="1794" max="1794" width="6.6640625" style="39" customWidth="1"/>
    <col min="1795" max="1795" width="10.109375" style="39" bestFit="1" customWidth="1"/>
    <col min="1796" max="1796" width="6" style="39" customWidth="1"/>
    <col min="1797" max="1797" width="7.109375" style="39" customWidth="1"/>
    <col min="1798" max="1798" width="5.44140625" style="39" customWidth="1"/>
    <col min="1799" max="1799" width="5.88671875" style="39" customWidth="1"/>
    <col min="1800" max="1800" width="8.5546875" style="39" customWidth="1"/>
    <col min="1801" max="1801" width="17.33203125" style="39" customWidth="1"/>
    <col min="1802" max="1802" width="11.44140625" style="39" customWidth="1"/>
    <col min="1803" max="1803" width="40.6640625" style="39" customWidth="1"/>
    <col min="1804" max="1804" width="16" style="39" customWidth="1"/>
    <col min="1805" max="1806" width="15.109375" style="39" customWidth="1"/>
    <col min="1807" max="1807" width="16.44140625" style="39" customWidth="1"/>
    <col min="1808" max="1808" width="4" style="39" customWidth="1"/>
    <col min="1809" max="1809" width="25.5546875" style="39" customWidth="1"/>
    <col min="1810" max="1810" width="6.6640625" style="39" customWidth="1"/>
    <col min="1811" max="1811" width="17.33203125" style="39" customWidth="1"/>
    <col min="1812" max="1812" width="11.44140625" style="39" customWidth="1"/>
    <col min="1813" max="1813" width="40.6640625" style="39" customWidth="1"/>
    <col min="1814" max="1814" width="16" style="39" customWidth="1"/>
    <col min="1815" max="1816" width="15.109375" style="39" customWidth="1"/>
    <col min="1817" max="1817" width="16.44140625" style="39" customWidth="1"/>
    <col min="1818" max="1818" width="11.44140625" style="39" customWidth="1"/>
    <col min="1819" max="1819" width="15.88671875" style="39" customWidth="1"/>
    <col min="1820" max="1820" width="11.44140625" style="39" customWidth="1"/>
    <col min="1821" max="1821" width="3.88671875" style="39" customWidth="1"/>
    <col min="1822" max="1827" width="11.44140625" style="39" customWidth="1"/>
    <col min="1828" max="1828" width="3.88671875" style="39" customWidth="1"/>
    <col min="1829" max="2048" width="11.44140625" style="39"/>
    <col min="2049" max="2049" width="16.44140625" style="39" customWidth="1"/>
    <col min="2050" max="2050" width="6.6640625" style="39" customWidth="1"/>
    <col min="2051" max="2051" width="10.109375" style="39" bestFit="1" customWidth="1"/>
    <col min="2052" max="2052" width="6" style="39" customWidth="1"/>
    <col min="2053" max="2053" width="7.109375" style="39" customWidth="1"/>
    <col min="2054" max="2054" width="5.44140625" style="39" customWidth="1"/>
    <col min="2055" max="2055" width="5.88671875" style="39" customWidth="1"/>
    <col min="2056" max="2056" width="8.5546875" style="39" customWidth="1"/>
    <col min="2057" max="2057" width="17.33203125" style="39" customWidth="1"/>
    <col min="2058" max="2058" width="11.44140625" style="39" customWidth="1"/>
    <col min="2059" max="2059" width="40.6640625" style="39" customWidth="1"/>
    <col min="2060" max="2060" width="16" style="39" customWidth="1"/>
    <col min="2061" max="2062" width="15.109375" style="39" customWidth="1"/>
    <col min="2063" max="2063" width="16.44140625" style="39" customWidth="1"/>
    <col min="2064" max="2064" width="4" style="39" customWidth="1"/>
    <col min="2065" max="2065" width="25.5546875" style="39" customWidth="1"/>
    <col min="2066" max="2066" width="6.6640625" style="39" customWidth="1"/>
    <col min="2067" max="2067" width="17.33203125" style="39" customWidth="1"/>
    <col min="2068" max="2068" width="11.44140625" style="39" customWidth="1"/>
    <col min="2069" max="2069" width="40.6640625" style="39" customWidth="1"/>
    <col min="2070" max="2070" width="16" style="39" customWidth="1"/>
    <col min="2071" max="2072" width="15.109375" style="39" customWidth="1"/>
    <col min="2073" max="2073" width="16.44140625" style="39" customWidth="1"/>
    <col min="2074" max="2074" width="11.44140625" style="39" customWidth="1"/>
    <col min="2075" max="2075" width="15.88671875" style="39" customWidth="1"/>
    <col min="2076" max="2076" width="11.44140625" style="39" customWidth="1"/>
    <col min="2077" max="2077" width="3.88671875" style="39" customWidth="1"/>
    <col min="2078" max="2083" width="11.44140625" style="39" customWidth="1"/>
    <col min="2084" max="2084" width="3.88671875" style="39" customWidth="1"/>
    <col min="2085" max="2304" width="11.44140625" style="39"/>
    <col min="2305" max="2305" width="16.44140625" style="39" customWidth="1"/>
    <col min="2306" max="2306" width="6.6640625" style="39" customWidth="1"/>
    <col min="2307" max="2307" width="10.109375" style="39" bestFit="1" customWidth="1"/>
    <col min="2308" max="2308" width="6" style="39" customWidth="1"/>
    <col min="2309" max="2309" width="7.109375" style="39" customWidth="1"/>
    <col min="2310" max="2310" width="5.44140625" style="39" customWidth="1"/>
    <col min="2311" max="2311" width="5.88671875" style="39" customWidth="1"/>
    <col min="2312" max="2312" width="8.5546875" style="39" customWidth="1"/>
    <col min="2313" max="2313" width="17.33203125" style="39" customWidth="1"/>
    <col min="2314" max="2314" width="11.44140625" style="39" customWidth="1"/>
    <col min="2315" max="2315" width="40.6640625" style="39" customWidth="1"/>
    <col min="2316" max="2316" width="16" style="39" customWidth="1"/>
    <col min="2317" max="2318" width="15.109375" style="39" customWidth="1"/>
    <col min="2319" max="2319" width="16.44140625" style="39" customWidth="1"/>
    <col min="2320" max="2320" width="4" style="39" customWidth="1"/>
    <col min="2321" max="2321" width="25.5546875" style="39" customWidth="1"/>
    <col min="2322" max="2322" width="6.6640625" style="39" customWidth="1"/>
    <col min="2323" max="2323" width="17.33203125" style="39" customWidth="1"/>
    <col min="2324" max="2324" width="11.44140625" style="39" customWidth="1"/>
    <col min="2325" max="2325" width="40.6640625" style="39" customWidth="1"/>
    <col min="2326" max="2326" width="16" style="39" customWidth="1"/>
    <col min="2327" max="2328" width="15.109375" style="39" customWidth="1"/>
    <col min="2329" max="2329" width="16.44140625" style="39" customWidth="1"/>
    <col min="2330" max="2330" width="11.44140625" style="39" customWidth="1"/>
    <col min="2331" max="2331" width="15.88671875" style="39" customWidth="1"/>
    <col min="2332" max="2332" width="11.44140625" style="39" customWidth="1"/>
    <col min="2333" max="2333" width="3.88671875" style="39" customWidth="1"/>
    <col min="2334" max="2339" width="11.44140625" style="39" customWidth="1"/>
    <col min="2340" max="2340" width="3.88671875" style="39" customWidth="1"/>
    <col min="2341" max="2560" width="11.44140625" style="39"/>
    <col min="2561" max="2561" width="16.44140625" style="39" customWidth="1"/>
    <col min="2562" max="2562" width="6.6640625" style="39" customWidth="1"/>
    <col min="2563" max="2563" width="10.109375" style="39" bestFit="1" customWidth="1"/>
    <col min="2564" max="2564" width="6" style="39" customWidth="1"/>
    <col min="2565" max="2565" width="7.109375" style="39" customWidth="1"/>
    <col min="2566" max="2566" width="5.44140625" style="39" customWidth="1"/>
    <col min="2567" max="2567" width="5.88671875" style="39" customWidth="1"/>
    <col min="2568" max="2568" width="8.5546875" style="39" customWidth="1"/>
    <col min="2569" max="2569" width="17.33203125" style="39" customWidth="1"/>
    <col min="2570" max="2570" width="11.44140625" style="39" customWidth="1"/>
    <col min="2571" max="2571" width="40.6640625" style="39" customWidth="1"/>
    <col min="2572" max="2572" width="16" style="39" customWidth="1"/>
    <col min="2573" max="2574" width="15.109375" style="39" customWidth="1"/>
    <col min="2575" max="2575" width="16.44140625" style="39" customWidth="1"/>
    <col min="2576" max="2576" width="4" style="39" customWidth="1"/>
    <col min="2577" max="2577" width="25.5546875" style="39" customWidth="1"/>
    <col min="2578" max="2578" width="6.6640625" style="39" customWidth="1"/>
    <col min="2579" max="2579" width="17.33203125" style="39" customWidth="1"/>
    <col min="2580" max="2580" width="11.44140625" style="39" customWidth="1"/>
    <col min="2581" max="2581" width="40.6640625" style="39" customWidth="1"/>
    <col min="2582" max="2582" width="16" style="39" customWidth="1"/>
    <col min="2583" max="2584" width="15.109375" style="39" customWidth="1"/>
    <col min="2585" max="2585" width="16.44140625" style="39" customWidth="1"/>
    <col min="2586" max="2586" width="11.44140625" style="39" customWidth="1"/>
    <col min="2587" max="2587" width="15.88671875" style="39" customWidth="1"/>
    <col min="2588" max="2588" width="11.44140625" style="39" customWidth="1"/>
    <col min="2589" max="2589" width="3.88671875" style="39" customWidth="1"/>
    <col min="2590" max="2595" width="11.44140625" style="39" customWidth="1"/>
    <col min="2596" max="2596" width="3.88671875" style="39" customWidth="1"/>
    <col min="2597" max="2816" width="11.44140625" style="39"/>
    <col min="2817" max="2817" width="16.44140625" style="39" customWidth="1"/>
    <col min="2818" max="2818" width="6.6640625" style="39" customWidth="1"/>
    <col min="2819" max="2819" width="10.109375" style="39" bestFit="1" customWidth="1"/>
    <col min="2820" max="2820" width="6" style="39" customWidth="1"/>
    <col min="2821" max="2821" width="7.109375" style="39" customWidth="1"/>
    <col min="2822" max="2822" width="5.44140625" style="39" customWidth="1"/>
    <col min="2823" max="2823" width="5.88671875" style="39" customWidth="1"/>
    <col min="2824" max="2824" width="8.5546875" style="39" customWidth="1"/>
    <col min="2825" max="2825" width="17.33203125" style="39" customWidth="1"/>
    <col min="2826" max="2826" width="11.44140625" style="39" customWidth="1"/>
    <col min="2827" max="2827" width="40.6640625" style="39" customWidth="1"/>
    <col min="2828" max="2828" width="16" style="39" customWidth="1"/>
    <col min="2829" max="2830" width="15.109375" style="39" customWidth="1"/>
    <col min="2831" max="2831" width="16.44140625" style="39" customWidth="1"/>
    <col min="2832" max="2832" width="4" style="39" customWidth="1"/>
    <col min="2833" max="2833" width="25.5546875" style="39" customWidth="1"/>
    <col min="2834" max="2834" width="6.6640625" style="39" customWidth="1"/>
    <col min="2835" max="2835" width="17.33203125" style="39" customWidth="1"/>
    <col min="2836" max="2836" width="11.44140625" style="39" customWidth="1"/>
    <col min="2837" max="2837" width="40.6640625" style="39" customWidth="1"/>
    <col min="2838" max="2838" width="16" style="39" customWidth="1"/>
    <col min="2839" max="2840" width="15.109375" style="39" customWidth="1"/>
    <col min="2841" max="2841" width="16.44140625" style="39" customWidth="1"/>
    <col min="2842" max="2842" width="11.44140625" style="39" customWidth="1"/>
    <col min="2843" max="2843" width="15.88671875" style="39" customWidth="1"/>
    <col min="2844" max="2844" width="11.44140625" style="39" customWidth="1"/>
    <col min="2845" max="2845" width="3.88671875" style="39" customWidth="1"/>
    <col min="2846" max="2851" width="11.44140625" style="39" customWidth="1"/>
    <col min="2852" max="2852" width="3.88671875" style="39" customWidth="1"/>
    <col min="2853" max="3072" width="11.44140625" style="39"/>
    <col min="3073" max="3073" width="16.44140625" style="39" customWidth="1"/>
    <col min="3074" max="3074" width="6.6640625" style="39" customWidth="1"/>
    <col min="3075" max="3075" width="10.109375" style="39" bestFit="1" customWidth="1"/>
    <col min="3076" max="3076" width="6" style="39" customWidth="1"/>
    <col min="3077" max="3077" width="7.109375" style="39" customWidth="1"/>
    <col min="3078" max="3078" width="5.44140625" style="39" customWidth="1"/>
    <col min="3079" max="3079" width="5.88671875" style="39" customWidth="1"/>
    <col min="3080" max="3080" width="8.5546875" style="39" customWidth="1"/>
    <col min="3081" max="3081" width="17.33203125" style="39" customWidth="1"/>
    <col min="3082" max="3082" width="11.44140625" style="39" customWidth="1"/>
    <col min="3083" max="3083" width="40.6640625" style="39" customWidth="1"/>
    <col min="3084" max="3084" width="16" style="39" customWidth="1"/>
    <col min="3085" max="3086" width="15.109375" style="39" customWidth="1"/>
    <col min="3087" max="3087" width="16.44140625" style="39" customWidth="1"/>
    <col min="3088" max="3088" width="4" style="39" customWidth="1"/>
    <col min="3089" max="3089" width="25.5546875" style="39" customWidth="1"/>
    <col min="3090" max="3090" width="6.6640625" style="39" customWidth="1"/>
    <col min="3091" max="3091" width="17.33203125" style="39" customWidth="1"/>
    <col min="3092" max="3092" width="11.44140625" style="39" customWidth="1"/>
    <col min="3093" max="3093" width="40.6640625" style="39" customWidth="1"/>
    <col min="3094" max="3094" width="16" style="39" customWidth="1"/>
    <col min="3095" max="3096" width="15.109375" style="39" customWidth="1"/>
    <col min="3097" max="3097" width="16.44140625" style="39" customWidth="1"/>
    <col min="3098" max="3098" width="11.44140625" style="39" customWidth="1"/>
    <col min="3099" max="3099" width="15.88671875" style="39" customWidth="1"/>
    <col min="3100" max="3100" width="11.44140625" style="39" customWidth="1"/>
    <col min="3101" max="3101" width="3.88671875" style="39" customWidth="1"/>
    <col min="3102" max="3107" width="11.44140625" style="39" customWidth="1"/>
    <col min="3108" max="3108" width="3.88671875" style="39" customWidth="1"/>
    <col min="3109" max="3328" width="11.44140625" style="39"/>
    <col min="3329" max="3329" width="16.44140625" style="39" customWidth="1"/>
    <col min="3330" max="3330" width="6.6640625" style="39" customWidth="1"/>
    <col min="3331" max="3331" width="10.109375" style="39" bestFit="1" customWidth="1"/>
    <col min="3332" max="3332" width="6" style="39" customWidth="1"/>
    <col min="3333" max="3333" width="7.109375" style="39" customWidth="1"/>
    <col min="3334" max="3334" width="5.44140625" style="39" customWidth="1"/>
    <col min="3335" max="3335" width="5.88671875" style="39" customWidth="1"/>
    <col min="3336" max="3336" width="8.5546875" style="39" customWidth="1"/>
    <col min="3337" max="3337" width="17.33203125" style="39" customWidth="1"/>
    <col min="3338" max="3338" width="11.44140625" style="39" customWidth="1"/>
    <col min="3339" max="3339" width="40.6640625" style="39" customWidth="1"/>
    <col min="3340" max="3340" width="16" style="39" customWidth="1"/>
    <col min="3341" max="3342" width="15.109375" style="39" customWidth="1"/>
    <col min="3343" max="3343" width="16.44140625" style="39" customWidth="1"/>
    <col min="3344" max="3344" width="4" style="39" customWidth="1"/>
    <col min="3345" max="3345" width="25.5546875" style="39" customWidth="1"/>
    <col min="3346" max="3346" width="6.6640625" style="39" customWidth="1"/>
    <col min="3347" max="3347" width="17.33203125" style="39" customWidth="1"/>
    <col min="3348" max="3348" width="11.44140625" style="39" customWidth="1"/>
    <col min="3349" max="3349" width="40.6640625" style="39" customWidth="1"/>
    <col min="3350" max="3350" width="16" style="39" customWidth="1"/>
    <col min="3351" max="3352" width="15.109375" style="39" customWidth="1"/>
    <col min="3353" max="3353" width="16.44140625" style="39" customWidth="1"/>
    <col min="3354" max="3354" width="11.44140625" style="39" customWidth="1"/>
    <col min="3355" max="3355" width="15.88671875" style="39" customWidth="1"/>
    <col min="3356" max="3356" width="11.44140625" style="39" customWidth="1"/>
    <col min="3357" max="3357" width="3.88671875" style="39" customWidth="1"/>
    <col min="3358" max="3363" width="11.44140625" style="39" customWidth="1"/>
    <col min="3364" max="3364" width="3.88671875" style="39" customWidth="1"/>
    <col min="3365" max="3584" width="11.44140625" style="39"/>
    <col min="3585" max="3585" width="16.44140625" style="39" customWidth="1"/>
    <col min="3586" max="3586" width="6.6640625" style="39" customWidth="1"/>
    <col min="3587" max="3587" width="10.109375" style="39" bestFit="1" customWidth="1"/>
    <col min="3588" max="3588" width="6" style="39" customWidth="1"/>
    <col min="3589" max="3589" width="7.109375" style="39" customWidth="1"/>
    <col min="3590" max="3590" width="5.44140625" style="39" customWidth="1"/>
    <col min="3591" max="3591" width="5.88671875" style="39" customWidth="1"/>
    <col min="3592" max="3592" width="8.5546875" style="39" customWidth="1"/>
    <col min="3593" max="3593" width="17.33203125" style="39" customWidth="1"/>
    <col min="3594" max="3594" width="11.44140625" style="39" customWidth="1"/>
    <col min="3595" max="3595" width="40.6640625" style="39" customWidth="1"/>
    <col min="3596" max="3596" width="16" style="39" customWidth="1"/>
    <col min="3597" max="3598" width="15.109375" style="39" customWidth="1"/>
    <col min="3599" max="3599" width="16.44140625" style="39" customWidth="1"/>
    <col min="3600" max="3600" width="4" style="39" customWidth="1"/>
    <col min="3601" max="3601" width="25.5546875" style="39" customWidth="1"/>
    <col min="3602" max="3602" width="6.6640625" style="39" customWidth="1"/>
    <col min="3603" max="3603" width="17.33203125" style="39" customWidth="1"/>
    <col min="3604" max="3604" width="11.44140625" style="39" customWidth="1"/>
    <col min="3605" max="3605" width="40.6640625" style="39" customWidth="1"/>
    <col min="3606" max="3606" width="16" style="39" customWidth="1"/>
    <col min="3607" max="3608" width="15.109375" style="39" customWidth="1"/>
    <col min="3609" max="3609" width="16.44140625" style="39" customWidth="1"/>
    <col min="3610" max="3610" width="11.44140625" style="39" customWidth="1"/>
    <col min="3611" max="3611" width="15.88671875" style="39" customWidth="1"/>
    <col min="3612" max="3612" width="11.44140625" style="39" customWidth="1"/>
    <col min="3613" max="3613" width="3.88671875" style="39" customWidth="1"/>
    <col min="3614" max="3619" width="11.44140625" style="39" customWidth="1"/>
    <col min="3620" max="3620" width="3.88671875" style="39" customWidth="1"/>
    <col min="3621" max="3840" width="11.44140625" style="39"/>
    <col min="3841" max="3841" width="16.44140625" style="39" customWidth="1"/>
    <col min="3842" max="3842" width="6.6640625" style="39" customWidth="1"/>
    <col min="3843" max="3843" width="10.109375" style="39" bestFit="1" customWidth="1"/>
    <col min="3844" max="3844" width="6" style="39" customWidth="1"/>
    <col min="3845" max="3845" width="7.109375" style="39" customWidth="1"/>
    <col min="3846" max="3846" width="5.44140625" style="39" customWidth="1"/>
    <col min="3847" max="3847" width="5.88671875" style="39" customWidth="1"/>
    <col min="3848" max="3848" width="8.5546875" style="39" customWidth="1"/>
    <col min="3849" max="3849" width="17.33203125" style="39" customWidth="1"/>
    <col min="3850" max="3850" width="11.44140625" style="39" customWidth="1"/>
    <col min="3851" max="3851" width="40.6640625" style="39" customWidth="1"/>
    <col min="3852" max="3852" width="16" style="39" customWidth="1"/>
    <col min="3853" max="3854" width="15.109375" style="39" customWidth="1"/>
    <col min="3855" max="3855" width="16.44140625" style="39" customWidth="1"/>
    <col min="3856" max="3856" width="4" style="39" customWidth="1"/>
    <col min="3857" max="3857" width="25.5546875" style="39" customWidth="1"/>
    <col min="3858" max="3858" width="6.6640625" style="39" customWidth="1"/>
    <col min="3859" max="3859" width="17.33203125" style="39" customWidth="1"/>
    <col min="3860" max="3860" width="11.44140625" style="39" customWidth="1"/>
    <col min="3861" max="3861" width="40.6640625" style="39" customWidth="1"/>
    <col min="3862" max="3862" width="16" style="39" customWidth="1"/>
    <col min="3863" max="3864" width="15.109375" style="39" customWidth="1"/>
    <col min="3865" max="3865" width="16.44140625" style="39" customWidth="1"/>
    <col min="3866" max="3866" width="11.44140625" style="39" customWidth="1"/>
    <col min="3867" max="3867" width="15.88671875" style="39" customWidth="1"/>
    <col min="3868" max="3868" width="11.44140625" style="39" customWidth="1"/>
    <col min="3869" max="3869" width="3.88671875" style="39" customWidth="1"/>
    <col min="3870" max="3875" width="11.44140625" style="39" customWidth="1"/>
    <col min="3876" max="3876" width="3.88671875" style="39" customWidth="1"/>
    <col min="3877" max="4096" width="11.44140625" style="39"/>
    <col min="4097" max="4097" width="16.44140625" style="39" customWidth="1"/>
    <col min="4098" max="4098" width="6.6640625" style="39" customWidth="1"/>
    <col min="4099" max="4099" width="10.109375" style="39" bestFit="1" customWidth="1"/>
    <col min="4100" max="4100" width="6" style="39" customWidth="1"/>
    <col min="4101" max="4101" width="7.109375" style="39" customWidth="1"/>
    <col min="4102" max="4102" width="5.44140625" style="39" customWidth="1"/>
    <col min="4103" max="4103" width="5.88671875" style="39" customWidth="1"/>
    <col min="4104" max="4104" width="8.5546875" style="39" customWidth="1"/>
    <col min="4105" max="4105" width="17.33203125" style="39" customWidth="1"/>
    <col min="4106" max="4106" width="11.44140625" style="39" customWidth="1"/>
    <col min="4107" max="4107" width="40.6640625" style="39" customWidth="1"/>
    <col min="4108" max="4108" width="16" style="39" customWidth="1"/>
    <col min="4109" max="4110" width="15.109375" style="39" customWidth="1"/>
    <col min="4111" max="4111" width="16.44140625" style="39" customWidth="1"/>
    <col min="4112" max="4112" width="4" style="39" customWidth="1"/>
    <col min="4113" max="4113" width="25.5546875" style="39" customWidth="1"/>
    <col min="4114" max="4114" width="6.6640625" style="39" customWidth="1"/>
    <col min="4115" max="4115" width="17.33203125" style="39" customWidth="1"/>
    <col min="4116" max="4116" width="11.44140625" style="39" customWidth="1"/>
    <col min="4117" max="4117" width="40.6640625" style="39" customWidth="1"/>
    <col min="4118" max="4118" width="16" style="39" customWidth="1"/>
    <col min="4119" max="4120" width="15.109375" style="39" customWidth="1"/>
    <col min="4121" max="4121" width="16.44140625" style="39" customWidth="1"/>
    <col min="4122" max="4122" width="11.44140625" style="39" customWidth="1"/>
    <col min="4123" max="4123" width="15.88671875" style="39" customWidth="1"/>
    <col min="4124" max="4124" width="11.44140625" style="39" customWidth="1"/>
    <col min="4125" max="4125" width="3.88671875" style="39" customWidth="1"/>
    <col min="4126" max="4131" width="11.44140625" style="39" customWidth="1"/>
    <col min="4132" max="4132" width="3.88671875" style="39" customWidth="1"/>
    <col min="4133" max="4352" width="11.44140625" style="39"/>
    <col min="4353" max="4353" width="16.44140625" style="39" customWidth="1"/>
    <col min="4354" max="4354" width="6.6640625" style="39" customWidth="1"/>
    <col min="4355" max="4355" width="10.109375" style="39" bestFit="1" customWidth="1"/>
    <col min="4356" max="4356" width="6" style="39" customWidth="1"/>
    <col min="4357" max="4357" width="7.109375" style="39" customWidth="1"/>
    <col min="4358" max="4358" width="5.44140625" style="39" customWidth="1"/>
    <col min="4359" max="4359" width="5.88671875" style="39" customWidth="1"/>
    <col min="4360" max="4360" width="8.5546875" style="39" customWidth="1"/>
    <col min="4361" max="4361" width="17.33203125" style="39" customWidth="1"/>
    <col min="4362" max="4362" width="11.44140625" style="39" customWidth="1"/>
    <col min="4363" max="4363" width="40.6640625" style="39" customWidth="1"/>
    <col min="4364" max="4364" width="16" style="39" customWidth="1"/>
    <col min="4365" max="4366" width="15.109375" style="39" customWidth="1"/>
    <col min="4367" max="4367" width="16.44140625" style="39" customWidth="1"/>
    <col min="4368" max="4368" width="4" style="39" customWidth="1"/>
    <col min="4369" max="4369" width="25.5546875" style="39" customWidth="1"/>
    <col min="4370" max="4370" width="6.6640625" style="39" customWidth="1"/>
    <col min="4371" max="4371" width="17.33203125" style="39" customWidth="1"/>
    <col min="4372" max="4372" width="11.44140625" style="39" customWidth="1"/>
    <col min="4373" max="4373" width="40.6640625" style="39" customWidth="1"/>
    <col min="4374" max="4374" width="16" style="39" customWidth="1"/>
    <col min="4375" max="4376" width="15.109375" style="39" customWidth="1"/>
    <col min="4377" max="4377" width="16.44140625" style="39" customWidth="1"/>
    <col min="4378" max="4378" width="11.44140625" style="39" customWidth="1"/>
    <col min="4379" max="4379" width="15.88671875" style="39" customWidth="1"/>
    <col min="4380" max="4380" width="11.44140625" style="39" customWidth="1"/>
    <col min="4381" max="4381" width="3.88671875" style="39" customWidth="1"/>
    <col min="4382" max="4387" width="11.44140625" style="39" customWidth="1"/>
    <col min="4388" max="4388" width="3.88671875" style="39" customWidth="1"/>
    <col min="4389" max="4608" width="11.44140625" style="39"/>
    <col min="4609" max="4609" width="16.44140625" style="39" customWidth="1"/>
    <col min="4610" max="4610" width="6.6640625" style="39" customWidth="1"/>
    <col min="4611" max="4611" width="10.109375" style="39" bestFit="1" customWidth="1"/>
    <col min="4612" max="4612" width="6" style="39" customWidth="1"/>
    <col min="4613" max="4613" width="7.109375" style="39" customWidth="1"/>
    <col min="4614" max="4614" width="5.44140625" style="39" customWidth="1"/>
    <col min="4615" max="4615" width="5.88671875" style="39" customWidth="1"/>
    <col min="4616" max="4616" width="8.5546875" style="39" customWidth="1"/>
    <col min="4617" max="4617" width="17.33203125" style="39" customWidth="1"/>
    <col min="4618" max="4618" width="11.44140625" style="39" customWidth="1"/>
    <col min="4619" max="4619" width="40.6640625" style="39" customWidth="1"/>
    <col min="4620" max="4620" width="16" style="39" customWidth="1"/>
    <col min="4621" max="4622" width="15.109375" style="39" customWidth="1"/>
    <col min="4623" max="4623" width="16.44140625" style="39" customWidth="1"/>
    <col min="4624" max="4624" width="4" style="39" customWidth="1"/>
    <col min="4625" max="4625" width="25.5546875" style="39" customWidth="1"/>
    <col min="4626" max="4626" width="6.6640625" style="39" customWidth="1"/>
    <col min="4627" max="4627" width="17.33203125" style="39" customWidth="1"/>
    <col min="4628" max="4628" width="11.44140625" style="39" customWidth="1"/>
    <col min="4629" max="4629" width="40.6640625" style="39" customWidth="1"/>
    <col min="4630" max="4630" width="16" style="39" customWidth="1"/>
    <col min="4631" max="4632" width="15.109375" style="39" customWidth="1"/>
    <col min="4633" max="4633" width="16.44140625" style="39" customWidth="1"/>
    <col min="4634" max="4634" width="11.44140625" style="39" customWidth="1"/>
    <col min="4635" max="4635" width="15.88671875" style="39" customWidth="1"/>
    <col min="4636" max="4636" width="11.44140625" style="39" customWidth="1"/>
    <col min="4637" max="4637" width="3.88671875" style="39" customWidth="1"/>
    <col min="4638" max="4643" width="11.44140625" style="39" customWidth="1"/>
    <col min="4644" max="4644" width="3.88671875" style="39" customWidth="1"/>
    <col min="4645" max="4864" width="11.44140625" style="39"/>
    <col min="4865" max="4865" width="16.44140625" style="39" customWidth="1"/>
    <col min="4866" max="4866" width="6.6640625" style="39" customWidth="1"/>
    <col min="4867" max="4867" width="10.109375" style="39" bestFit="1" customWidth="1"/>
    <col min="4868" max="4868" width="6" style="39" customWidth="1"/>
    <col min="4869" max="4869" width="7.109375" style="39" customWidth="1"/>
    <col min="4870" max="4870" width="5.44140625" style="39" customWidth="1"/>
    <col min="4871" max="4871" width="5.88671875" style="39" customWidth="1"/>
    <col min="4872" max="4872" width="8.5546875" style="39" customWidth="1"/>
    <col min="4873" max="4873" width="17.33203125" style="39" customWidth="1"/>
    <col min="4874" max="4874" width="11.44140625" style="39" customWidth="1"/>
    <col min="4875" max="4875" width="40.6640625" style="39" customWidth="1"/>
    <col min="4876" max="4876" width="16" style="39" customWidth="1"/>
    <col min="4877" max="4878" width="15.109375" style="39" customWidth="1"/>
    <col min="4879" max="4879" width="16.44140625" style="39" customWidth="1"/>
    <col min="4880" max="4880" width="4" style="39" customWidth="1"/>
    <col min="4881" max="4881" width="25.5546875" style="39" customWidth="1"/>
    <col min="4882" max="4882" width="6.6640625" style="39" customWidth="1"/>
    <col min="4883" max="4883" width="17.33203125" style="39" customWidth="1"/>
    <col min="4884" max="4884" width="11.44140625" style="39" customWidth="1"/>
    <col min="4885" max="4885" width="40.6640625" style="39" customWidth="1"/>
    <col min="4886" max="4886" width="16" style="39" customWidth="1"/>
    <col min="4887" max="4888" width="15.109375" style="39" customWidth="1"/>
    <col min="4889" max="4889" width="16.44140625" style="39" customWidth="1"/>
    <col min="4890" max="4890" width="11.44140625" style="39" customWidth="1"/>
    <col min="4891" max="4891" width="15.88671875" style="39" customWidth="1"/>
    <col min="4892" max="4892" width="11.44140625" style="39" customWidth="1"/>
    <col min="4893" max="4893" width="3.88671875" style="39" customWidth="1"/>
    <col min="4894" max="4899" width="11.44140625" style="39" customWidth="1"/>
    <col min="4900" max="4900" width="3.88671875" style="39" customWidth="1"/>
    <col min="4901" max="5120" width="11.44140625" style="39"/>
    <col min="5121" max="5121" width="16.44140625" style="39" customWidth="1"/>
    <col min="5122" max="5122" width="6.6640625" style="39" customWidth="1"/>
    <col min="5123" max="5123" width="10.109375" style="39" bestFit="1" customWidth="1"/>
    <col min="5124" max="5124" width="6" style="39" customWidth="1"/>
    <col min="5125" max="5125" width="7.109375" style="39" customWidth="1"/>
    <col min="5126" max="5126" width="5.44140625" style="39" customWidth="1"/>
    <col min="5127" max="5127" width="5.88671875" style="39" customWidth="1"/>
    <col min="5128" max="5128" width="8.5546875" style="39" customWidth="1"/>
    <col min="5129" max="5129" width="17.33203125" style="39" customWidth="1"/>
    <col min="5130" max="5130" width="11.44140625" style="39" customWidth="1"/>
    <col min="5131" max="5131" width="40.6640625" style="39" customWidth="1"/>
    <col min="5132" max="5132" width="16" style="39" customWidth="1"/>
    <col min="5133" max="5134" width="15.109375" style="39" customWidth="1"/>
    <col min="5135" max="5135" width="16.44140625" style="39" customWidth="1"/>
    <col min="5136" max="5136" width="4" style="39" customWidth="1"/>
    <col min="5137" max="5137" width="25.5546875" style="39" customWidth="1"/>
    <col min="5138" max="5138" width="6.6640625" style="39" customWidth="1"/>
    <col min="5139" max="5139" width="17.33203125" style="39" customWidth="1"/>
    <col min="5140" max="5140" width="11.44140625" style="39" customWidth="1"/>
    <col min="5141" max="5141" width="40.6640625" style="39" customWidth="1"/>
    <col min="5142" max="5142" width="16" style="39" customWidth="1"/>
    <col min="5143" max="5144" width="15.109375" style="39" customWidth="1"/>
    <col min="5145" max="5145" width="16.44140625" style="39" customWidth="1"/>
    <col min="5146" max="5146" width="11.44140625" style="39" customWidth="1"/>
    <col min="5147" max="5147" width="15.88671875" style="39" customWidth="1"/>
    <col min="5148" max="5148" width="11.44140625" style="39" customWidth="1"/>
    <col min="5149" max="5149" width="3.88671875" style="39" customWidth="1"/>
    <col min="5150" max="5155" width="11.44140625" style="39" customWidth="1"/>
    <col min="5156" max="5156" width="3.88671875" style="39" customWidth="1"/>
    <col min="5157" max="5376" width="11.44140625" style="39"/>
    <col min="5377" max="5377" width="16.44140625" style="39" customWidth="1"/>
    <col min="5378" max="5378" width="6.6640625" style="39" customWidth="1"/>
    <col min="5379" max="5379" width="10.109375" style="39" bestFit="1" customWidth="1"/>
    <col min="5380" max="5380" width="6" style="39" customWidth="1"/>
    <col min="5381" max="5381" width="7.109375" style="39" customWidth="1"/>
    <col min="5382" max="5382" width="5.44140625" style="39" customWidth="1"/>
    <col min="5383" max="5383" width="5.88671875" style="39" customWidth="1"/>
    <col min="5384" max="5384" width="8.5546875" style="39" customWidth="1"/>
    <col min="5385" max="5385" width="17.33203125" style="39" customWidth="1"/>
    <col min="5386" max="5386" width="11.44140625" style="39" customWidth="1"/>
    <col min="5387" max="5387" width="40.6640625" style="39" customWidth="1"/>
    <col min="5388" max="5388" width="16" style="39" customWidth="1"/>
    <col min="5389" max="5390" width="15.109375" style="39" customWidth="1"/>
    <col min="5391" max="5391" width="16.44140625" style="39" customWidth="1"/>
    <col min="5392" max="5392" width="4" style="39" customWidth="1"/>
    <col min="5393" max="5393" width="25.5546875" style="39" customWidth="1"/>
    <col min="5394" max="5394" width="6.6640625" style="39" customWidth="1"/>
    <col min="5395" max="5395" width="17.33203125" style="39" customWidth="1"/>
    <col min="5396" max="5396" width="11.44140625" style="39" customWidth="1"/>
    <col min="5397" max="5397" width="40.6640625" style="39" customWidth="1"/>
    <col min="5398" max="5398" width="16" style="39" customWidth="1"/>
    <col min="5399" max="5400" width="15.109375" style="39" customWidth="1"/>
    <col min="5401" max="5401" width="16.44140625" style="39" customWidth="1"/>
    <col min="5402" max="5402" width="11.44140625" style="39" customWidth="1"/>
    <col min="5403" max="5403" width="15.88671875" style="39" customWidth="1"/>
    <col min="5404" max="5404" width="11.44140625" style="39" customWidth="1"/>
    <col min="5405" max="5405" width="3.88671875" style="39" customWidth="1"/>
    <col min="5406" max="5411" width="11.44140625" style="39" customWidth="1"/>
    <col min="5412" max="5412" width="3.88671875" style="39" customWidth="1"/>
    <col min="5413" max="5632" width="11.44140625" style="39"/>
    <col min="5633" max="5633" width="16.44140625" style="39" customWidth="1"/>
    <col min="5634" max="5634" width="6.6640625" style="39" customWidth="1"/>
    <col min="5635" max="5635" width="10.109375" style="39" bestFit="1" customWidth="1"/>
    <col min="5636" max="5636" width="6" style="39" customWidth="1"/>
    <col min="5637" max="5637" width="7.109375" style="39" customWidth="1"/>
    <col min="5638" max="5638" width="5.44140625" style="39" customWidth="1"/>
    <col min="5639" max="5639" width="5.88671875" style="39" customWidth="1"/>
    <col min="5640" max="5640" width="8.5546875" style="39" customWidth="1"/>
    <col min="5641" max="5641" width="17.33203125" style="39" customWidth="1"/>
    <col min="5642" max="5642" width="11.44140625" style="39" customWidth="1"/>
    <col min="5643" max="5643" width="40.6640625" style="39" customWidth="1"/>
    <col min="5644" max="5644" width="16" style="39" customWidth="1"/>
    <col min="5645" max="5646" width="15.109375" style="39" customWidth="1"/>
    <col min="5647" max="5647" width="16.44140625" style="39" customWidth="1"/>
    <col min="5648" max="5648" width="4" style="39" customWidth="1"/>
    <col min="5649" max="5649" width="25.5546875" style="39" customWidth="1"/>
    <col min="5650" max="5650" width="6.6640625" style="39" customWidth="1"/>
    <col min="5651" max="5651" width="17.33203125" style="39" customWidth="1"/>
    <col min="5652" max="5652" width="11.44140625" style="39" customWidth="1"/>
    <col min="5653" max="5653" width="40.6640625" style="39" customWidth="1"/>
    <col min="5654" max="5654" width="16" style="39" customWidth="1"/>
    <col min="5655" max="5656" width="15.109375" style="39" customWidth="1"/>
    <col min="5657" max="5657" width="16.44140625" style="39" customWidth="1"/>
    <col min="5658" max="5658" width="11.44140625" style="39" customWidth="1"/>
    <col min="5659" max="5659" width="15.88671875" style="39" customWidth="1"/>
    <col min="5660" max="5660" width="11.44140625" style="39" customWidth="1"/>
    <col min="5661" max="5661" width="3.88671875" style="39" customWidth="1"/>
    <col min="5662" max="5667" width="11.44140625" style="39" customWidth="1"/>
    <col min="5668" max="5668" width="3.88671875" style="39" customWidth="1"/>
    <col min="5669" max="5888" width="11.44140625" style="39"/>
    <col min="5889" max="5889" width="16.44140625" style="39" customWidth="1"/>
    <col min="5890" max="5890" width="6.6640625" style="39" customWidth="1"/>
    <col min="5891" max="5891" width="10.109375" style="39" bestFit="1" customWidth="1"/>
    <col min="5892" max="5892" width="6" style="39" customWidth="1"/>
    <col min="5893" max="5893" width="7.109375" style="39" customWidth="1"/>
    <col min="5894" max="5894" width="5.44140625" style="39" customWidth="1"/>
    <col min="5895" max="5895" width="5.88671875" style="39" customWidth="1"/>
    <col min="5896" max="5896" width="8.5546875" style="39" customWidth="1"/>
    <col min="5897" max="5897" width="17.33203125" style="39" customWidth="1"/>
    <col min="5898" max="5898" width="11.44140625" style="39" customWidth="1"/>
    <col min="5899" max="5899" width="40.6640625" style="39" customWidth="1"/>
    <col min="5900" max="5900" width="16" style="39" customWidth="1"/>
    <col min="5901" max="5902" width="15.109375" style="39" customWidth="1"/>
    <col min="5903" max="5903" width="16.44140625" style="39" customWidth="1"/>
    <col min="5904" max="5904" width="4" style="39" customWidth="1"/>
    <col min="5905" max="5905" width="25.5546875" style="39" customWidth="1"/>
    <col min="5906" max="5906" width="6.6640625" style="39" customWidth="1"/>
    <col min="5907" max="5907" width="17.33203125" style="39" customWidth="1"/>
    <col min="5908" max="5908" width="11.44140625" style="39" customWidth="1"/>
    <col min="5909" max="5909" width="40.6640625" style="39" customWidth="1"/>
    <col min="5910" max="5910" width="16" style="39" customWidth="1"/>
    <col min="5911" max="5912" width="15.109375" style="39" customWidth="1"/>
    <col min="5913" max="5913" width="16.44140625" style="39" customWidth="1"/>
    <col min="5914" max="5914" width="11.44140625" style="39" customWidth="1"/>
    <col min="5915" max="5915" width="15.88671875" style="39" customWidth="1"/>
    <col min="5916" max="5916" width="11.44140625" style="39" customWidth="1"/>
    <col min="5917" max="5917" width="3.88671875" style="39" customWidth="1"/>
    <col min="5918" max="5923" width="11.44140625" style="39" customWidth="1"/>
    <col min="5924" max="5924" width="3.88671875" style="39" customWidth="1"/>
    <col min="5925" max="6144" width="11.44140625" style="39"/>
    <col min="6145" max="6145" width="16.44140625" style="39" customWidth="1"/>
    <col min="6146" max="6146" width="6.6640625" style="39" customWidth="1"/>
    <col min="6147" max="6147" width="10.109375" style="39" bestFit="1" customWidth="1"/>
    <col min="6148" max="6148" width="6" style="39" customWidth="1"/>
    <col min="6149" max="6149" width="7.109375" style="39" customWidth="1"/>
    <col min="6150" max="6150" width="5.44140625" style="39" customWidth="1"/>
    <col min="6151" max="6151" width="5.88671875" style="39" customWidth="1"/>
    <col min="6152" max="6152" width="8.5546875" style="39" customWidth="1"/>
    <col min="6153" max="6153" width="17.33203125" style="39" customWidth="1"/>
    <col min="6154" max="6154" width="11.44140625" style="39" customWidth="1"/>
    <col min="6155" max="6155" width="40.6640625" style="39" customWidth="1"/>
    <col min="6156" max="6156" width="16" style="39" customWidth="1"/>
    <col min="6157" max="6158" width="15.109375" style="39" customWidth="1"/>
    <col min="6159" max="6159" width="16.44140625" style="39" customWidth="1"/>
    <col min="6160" max="6160" width="4" style="39" customWidth="1"/>
    <col min="6161" max="6161" width="25.5546875" style="39" customWidth="1"/>
    <col min="6162" max="6162" width="6.6640625" style="39" customWidth="1"/>
    <col min="6163" max="6163" width="17.33203125" style="39" customWidth="1"/>
    <col min="6164" max="6164" width="11.44140625" style="39" customWidth="1"/>
    <col min="6165" max="6165" width="40.6640625" style="39" customWidth="1"/>
    <col min="6166" max="6166" width="16" style="39" customWidth="1"/>
    <col min="6167" max="6168" width="15.109375" style="39" customWidth="1"/>
    <col min="6169" max="6169" width="16.44140625" style="39" customWidth="1"/>
    <col min="6170" max="6170" width="11.44140625" style="39" customWidth="1"/>
    <col min="6171" max="6171" width="15.88671875" style="39" customWidth="1"/>
    <col min="6172" max="6172" width="11.44140625" style="39" customWidth="1"/>
    <col min="6173" max="6173" width="3.88671875" style="39" customWidth="1"/>
    <col min="6174" max="6179" width="11.44140625" style="39" customWidth="1"/>
    <col min="6180" max="6180" width="3.88671875" style="39" customWidth="1"/>
    <col min="6181" max="6400" width="11.44140625" style="39"/>
    <col min="6401" max="6401" width="16.44140625" style="39" customWidth="1"/>
    <col min="6402" max="6402" width="6.6640625" style="39" customWidth="1"/>
    <col min="6403" max="6403" width="10.109375" style="39" bestFit="1" customWidth="1"/>
    <col min="6404" max="6404" width="6" style="39" customWidth="1"/>
    <col min="6405" max="6405" width="7.109375" style="39" customWidth="1"/>
    <col min="6406" max="6406" width="5.44140625" style="39" customWidth="1"/>
    <col min="6407" max="6407" width="5.88671875" style="39" customWidth="1"/>
    <col min="6408" max="6408" width="8.5546875" style="39" customWidth="1"/>
    <col min="6409" max="6409" width="17.33203125" style="39" customWidth="1"/>
    <col min="6410" max="6410" width="11.44140625" style="39" customWidth="1"/>
    <col min="6411" max="6411" width="40.6640625" style="39" customWidth="1"/>
    <col min="6412" max="6412" width="16" style="39" customWidth="1"/>
    <col min="6413" max="6414" width="15.109375" style="39" customWidth="1"/>
    <col min="6415" max="6415" width="16.44140625" style="39" customWidth="1"/>
    <col min="6416" max="6416" width="4" style="39" customWidth="1"/>
    <col min="6417" max="6417" width="25.5546875" style="39" customWidth="1"/>
    <col min="6418" max="6418" width="6.6640625" style="39" customWidth="1"/>
    <col min="6419" max="6419" width="17.33203125" style="39" customWidth="1"/>
    <col min="6420" max="6420" width="11.44140625" style="39" customWidth="1"/>
    <col min="6421" max="6421" width="40.6640625" style="39" customWidth="1"/>
    <col min="6422" max="6422" width="16" style="39" customWidth="1"/>
    <col min="6423" max="6424" width="15.109375" style="39" customWidth="1"/>
    <col min="6425" max="6425" width="16.44140625" style="39" customWidth="1"/>
    <col min="6426" max="6426" width="11.44140625" style="39" customWidth="1"/>
    <col min="6427" max="6427" width="15.88671875" style="39" customWidth="1"/>
    <col min="6428" max="6428" width="11.44140625" style="39" customWidth="1"/>
    <col min="6429" max="6429" width="3.88671875" style="39" customWidth="1"/>
    <col min="6430" max="6435" width="11.44140625" style="39" customWidth="1"/>
    <col min="6436" max="6436" width="3.88671875" style="39" customWidth="1"/>
    <col min="6437" max="6656" width="11.44140625" style="39"/>
    <col min="6657" max="6657" width="16.44140625" style="39" customWidth="1"/>
    <col min="6658" max="6658" width="6.6640625" style="39" customWidth="1"/>
    <col min="6659" max="6659" width="10.109375" style="39" bestFit="1" customWidth="1"/>
    <col min="6660" max="6660" width="6" style="39" customWidth="1"/>
    <col min="6661" max="6661" width="7.109375" style="39" customWidth="1"/>
    <col min="6662" max="6662" width="5.44140625" style="39" customWidth="1"/>
    <col min="6663" max="6663" width="5.88671875" style="39" customWidth="1"/>
    <col min="6664" max="6664" width="8.5546875" style="39" customWidth="1"/>
    <col min="6665" max="6665" width="17.33203125" style="39" customWidth="1"/>
    <col min="6666" max="6666" width="11.44140625" style="39" customWidth="1"/>
    <col min="6667" max="6667" width="40.6640625" style="39" customWidth="1"/>
    <col min="6668" max="6668" width="16" style="39" customWidth="1"/>
    <col min="6669" max="6670" width="15.109375" style="39" customWidth="1"/>
    <col min="6671" max="6671" width="16.44140625" style="39" customWidth="1"/>
    <col min="6672" max="6672" width="4" style="39" customWidth="1"/>
    <col min="6673" max="6673" width="25.5546875" style="39" customWidth="1"/>
    <col min="6674" max="6674" width="6.6640625" style="39" customWidth="1"/>
    <col min="6675" max="6675" width="17.33203125" style="39" customWidth="1"/>
    <col min="6676" max="6676" width="11.44140625" style="39" customWidth="1"/>
    <col min="6677" max="6677" width="40.6640625" style="39" customWidth="1"/>
    <col min="6678" max="6678" width="16" style="39" customWidth="1"/>
    <col min="6679" max="6680" width="15.109375" style="39" customWidth="1"/>
    <col min="6681" max="6681" width="16.44140625" style="39" customWidth="1"/>
    <col min="6682" max="6682" width="11.44140625" style="39" customWidth="1"/>
    <col min="6683" max="6683" width="15.88671875" style="39" customWidth="1"/>
    <col min="6684" max="6684" width="11.44140625" style="39" customWidth="1"/>
    <col min="6685" max="6685" width="3.88671875" style="39" customWidth="1"/>
    <col min="6686" max="6691" width="11.44140625" style="39" customWidth="1"/>
    <col min="6692" max="6692" width="3.88671875" style="39" customWidth="1"/>
    <col min="6693" max="6912" width="11.44140625" style="39"/>
    <col min="6913" max="6913" width="16.44140625" style="39" customWidth="1"/>
    <col min="6914" max="6914" width="6.6640625" style="39" customWidth="1"/>
    <col min="6915" max="6915" width="10.109375" style="39" bestFit="1" customWidth="1"/>
    <col min="6916" max="6916" width="6" style="39" customWidth="1"/>
    <col min="6917" max="6917" width="7.109375" style="39" customWidth="1"/>
    <col min="6918" max="6918" width="5.44140625" style="39" customWidth="1"/>
    <col min="6919" max="6919" width="5.88671875" style="39" customWidth="1"/>
    <col min="6920" max="6920" width="8.5546875" style="39" customWidth="1"/>
    <col min="6921" max="6921" width="17.33203125" style="39" customWidth="1"/>
    <col min="6922" max="6922" width="11.44140625" style="39" customWidth="1"/>
    <col min="6923" max="6923" width="40.6640625" style="39" customWidth="1"/>
    <col min="6924" max="6924" width="16" style="39" customWidth="1"/>
    <col min="6925" max="6926" width="15.109375" style="39" customWidth="1"/>
    <col min="6927" max="6927" width="16.44140625" style="39" customWidth="1"/>
    <col min="6928" max="6928" width="4" style="39" customWidth="1"/>
    <col min="6929" max="6929" width="25.5546875" style="39" customWidth="1"/>
    <col min="6930" max="6930" width="6.6640625" style="39" customWidth="1"/>
    <col min="6931" max="6931" width="17.33203125" style="39" customWidth="1"/>
    <col min="6932" max="6932" width="11.44140625" style="39" customWidth="1"/>
    <col min="6933" max="6933" width="40.6640625" style="39" customWidth="1"/>
    <col min="6934" max="6934" width="16" style="39" customWidth="1"/>
    <col min="6935" max="6936" width="15.109375" style="39" customWidth="1"/>
    <col min="6937" max="6937" width="16.44140625" style="39" customWidth="1"/>
    <col min="6938" max="6938" width="11.44140625" style="39" customWidth="1"/>
    <col min="6939" max="6939" width="15.88671875" style="39" customWidth="1"/>
    <col min="6940" max="6940" width="11.44140625" style="39" customWidth="1"/>
    <col min="6941" max="6941" width="3.88671875" style="39" customWidth="1"/>
    <col min="6942" max="6947" width="11.44140625" style="39" customWidth="1"/>
    <col min="6948" max="6948" width="3.88671875" style="39" customWidth="1"/>
    <col min="6949" max="7168" width="11.44140625" style="39"/>
    <col min="7169" max="7169" width="16.44140625" style="39" customWidth="1"/>
    <col min="7170" max="7170" width="6.6640625" style="39" customWidth="1"/>
    <col min="7171" max="7171" width="10.109375" style="39" bestFit="1" customWidth="1"/>
    <col min="7172" max="7172" width="6" style="39" customWidth="1"/>
    <col min="7173" max="7173" width="7.109375" style="39" customWidth="1"/>
    <col min="7174" max="7174" width="5.44140625" style="39" customWidth="1"/>
    <col min="7175" max="7175" width="5.88671875" style="39" customWidth="1"/>
    <col min="7176" max="7176" width="8.5546875" style="39" customWidth="1"/>
    <col min="7177" max="7177" width="17.33203125" style="39" customWidth="1"/>
    <col min="7178" max="7178" width="11.44140625" style="39" customWidth="1"/>
    <col min="7179" max="7179" width="40.6640625" style="39" customWidth="1"/>
    <col min="7180" max="7180" width="16" style="39" customWidth="1"/>
    <col min="7181" max="7182" width="15.109375" style="39" customWidth="1"/>
    <col min="7183" max="7183" width="16.44140625" style="39" customWidth="1"/>
    <col min="7184" max="7184" width="4" style="39" customWidth="1"/>
    <col min="7185" max="7185" width="25.5546875" style="39" customWidth="1"/>
    <col min="7186" max="7186" width="6.6640625" style="39" customWidth="1"/>
    <col min="7187" max="7187" width="17.33203125" style="39" customWidth="1"/>
    <col min="7188" max="7188" width="11.44140625" style="39" customWidth="1"/>
    <col min="7189" max="7189" width="40.6640625" style="39" customWidth="1"/>
    <col min="7190" max="7190" width="16" style="39" customWidth="1"/>
    <col min="7191" max="7192" width="15.109375" style="39" customWidth="1"/>
    <col min="7193" max="7193" width="16.44140625" style="39" customWidth="1"/>
    <col min="7194" max="7194" width="11.44140625" style="39" customWidth="1"/>
    <col min="7195" max="7195" width="15.88671875" style="39" customWidth="1"/>
    <col min="7196" max="7196" width="11.44140625" style="39" customWidth="1"/>
    <col min="7197" max="7197" width="3.88671875" style="39" customWidth="1"/>
    <col min="7198" max="7203" width="11.44140625" style="39" customWidth="1"/>
    <col min="7204" max="7204" width="3.88671875" style="39" customWidth="1"/>
    <col min="7205" max="7424" width="11.44140625" style="39"/>
    <col min="7425" max="7425" width="16.44140625" style="39" customWidth="1"/>
    <col min="7426" max="7426" width="6.6640625" style="39" customWidth="1"/>
    <col min="7427" max="7427" width="10.109375" style="39" bestFit="1" customWidth="1"/>
    <col min="7428" max="7428" width="6" style="39" customWidth="1"/>
    <col min="7429" max="7429" width="7.109375" style="39" customWidth="1"/>
    <col min="7430" max="7430" width="5.44140625" style="39" customWidth="1"/>
    <col min="7431" max="7431" width="5.88671875" style="39" customWidth="1"/>
    <col min="7432" max="7432" width="8.5546875" style="39" customWidth="1"/>
    <col min="7433" max="7433" width="17.33203125" style="39" customWidth="1"/>
    <col min="7434" max="7434" width="11.44140625" style="39" customWidth="1"/>
    <col min="7435" max="7435" width="40.6640625" style="39" customWidth="1"/>
    <col min="7436" max="7436" width="16" style="39" customWidth="1"/>
    <col min="7437" max="7438" width="15.109375" style="39" customWidth="1"/>
    <col min="7439" max="7439" width="16.44140625" style="39" customWidth="1"/>
    <col min="7440" max="7440" width="4" style="39" customWidth="1"/>
    <col min="7441" max="7441" width="25.5546875" style="39" customWidth="1"/>
    <col min="7442" max="7442" width="6.6640625" style="39" customWidth="1"/>
    <col min="7443" max="7443" width="17.33203125" style="39" customWidth="1"/>
    <col min="7444" max="7444" width="11.44140625" style="39" customWidth="1"/>
    <col min="7445" max="7445" width="40.6640625" style="39" customWidth="1"/>
    <col min="7446" max="7446" width="16" style="39" customWidth="1"/>
    <col min="7447" max="7448" width="15.109375" style="39" customWidth="1"/>
    <col min="7449" max="7449" width="16.44140625" style="39" customWidth="1"/>
    <col min="7450" max="7450" width="11.44140625" style="39" customWidth="1"/>
    <col min="7451" max="7451" width="15.88671875" style="39" customWidth="1"/>
    <col min="7452" max="7452" width="11.44140625" style="39" customWidth="1"/>
    <col min="7453" max="7453" width="3.88671875" style="39" customWidth="1"/>
    <col min="7454" max="7459" width="11.44140625" style="39" customWidth="1"/>
    <col min="7460" max="7460" width="3.88671875" style="39" customWidth="1"/>
    <col min="7461" max="7680" width="11.44140625" style="39"/>
    <col min="7681" max="7681" width="16.44140625" style="39" customWidth="1"/>
    <col min="7682" max="7682" width="6.6640625" style="39" customWidth="1"/>
    <col min="7683" max="7683" width="10.109375" style="39" bestFit="1" customWidth="1"/>
    <col min="7684" max="7684" width="6" style="39" customWidth="1"/>
    <col min="7685" max="7685" width="7.109375" style="39" customWidth="1"/>
    <col min="7686" max="7686" width="5.44140625" style="39" customWidth="1"/>
    <col min="7687" max="7687" width="5.88671875" style="39" customWidth="1"/>
    <col min="7688" max="7688" width="8.5546875" style="39" customWidth="1"/>
    <col min="7689" max="7689" width="17.33203125" style="39" customWidth="1"/>
    <col min="7690" max="7690" width="11.44140625" style="39" customWidth="1"/>
    <col min="7691" max="7691" width="40.6640625" style="39" customWidth="1"/>
    <col min="7692" max="7692" width="16" style="39" customWidth="1"/>
    <col min="7693" max="7694" width="15.109375" style="39" customWidth="1"/>
    <col min="7695" max="7695" width="16.44140625" style="39" customWidth="1"/>
    <col min="7696" max="7696" width="4" style="39" customWidth="1"/>
    <col min="7697" max="7697" width="25.5546875" style="39" customWidth="1"/>
    <col min="7698" max="7698" width="6.6640625" style="39" customWidth="1"/>
    <col min="7699" max="7699" width="17.33203125" style="39" customWidth="1"/>
    <col min="7700" max="7700" width="11.44140625" style="39" customWidth="1"/>
    <col min="7701" max="7701" width="40.6640625" style="39" customWidth="1"/>
    <col min="7702" max="7702" width="16" style="39" customWidth="1"/>
    <col min="7703" max="7704" width="15.109375" style="39" customWidth="1"/>
    <col min="7705" max="7705" width="16.44140625" style="39" customWidth="1"/>
    <col min="7706" max="7706" width="11.44140625" style="39" customWidth="1"/>
    <col min="7707" max="7707" width="15.88671875" style="39" customWidth="1"/>
    <col min="7708" max="7708" width="11.44140625" style="39" customWidth="1"/>
    <col min="7709" max="7709" width="3.88671875" style="39" customWidth="1"/>
    <col min="7710" max="7715" width="11.44140625" style="39" customWidth="1"/>
    <col min="7716" max="7716" width="3.88671875" style="39" customWidth="1"/>
    <col min="7717" max="7936" width="11.44140625" style="39"/>
    <col min="7937" max="7937" width="16.44140625" style="39" customWidth="1"/>
    <col min="7938" max="7938" width="6.6640625" style="39" customWidth="1"/>
    <col min="7939" max="7939" width="10.109375" style="39" bestFit="1" customWidth="1"/>
    <col min="7940" max="7940" width="6" style="39" customWidth="1"/>
    <col min="7941" max="7941" width="7.109375" style="39" customWidth="1"/>
    <col min="7942" max="7942" width="5.44140625" style="39" customWidth="1"/>
    <col min="7943" max="7943" width="5.88671875" style="39" customWidth="1"/>
    <col min="7944" max="7944" width="8.5546875" style="39" customWidth="1"/>
    <col min="7945" max="7945" width="17.33203125" style="39" customWidth="1"/>
    <col min="7946" max="7946" width="11.44140625" style="39" customWidth="1"/>
    <col min="7947" max="7947" width="40.6640625" style="39" customWidth="1"/>
    <col min="7948" max="7948" width="16" style="39" customWidth="1"/>
    <col min="7949" max="7950" width="15.109375" style="39" customWidth="1"/>
    <col min="7951" max="7951" width="16.44140625" style="39" customWidth="1"/>
    <col min="7952" max="7952" width="4" style="39" customWidth="1"/>
    <col min="7953" max="7953" width="25.5546875" style="39" customWidth="1"/>
    <col min="7954" max="7954" width="6.6640625" style="39" customWidth="1"/>
    <col min="7955" max="7955" width="17.33203125" style="39" customWidth="1"/>
    <col min="7956" max="7956" width="11.44140625" style="39" customWidth="1"/>
    <col min="7957" max="7957" width="40.6640625" style="39" customWidth="1"/>
    <col min="7958" max="7958" width="16" style="39" customWidth="1"/>
    <col min="7959" max="7960" width="15.109375" style="39" customWidth="1"/>
    <col min="7961" max="7961" width="16.44140625" style="39" customWidth="1"/>
    <col min="7962" max="7962" width="11.44140625" style="39" customWidth="1"/>
    <col min="7963" max="7963" width="15.88671875" style="39" customWidth="1"/>
    <col min="7964" max="7964" width="11.44140625" style="39" customWidth="1"/>
    <col min="7965" max="7965" width="3.88671875" style="39" customWidth="1"/>
    <col min="7966" max="7971" width="11.44140625" style="39" customWidth="1"/>
    <col min="7972" max="7972" width="3.88671875" style="39" customWidth="1"/>
    <col min="7973" max="8192" width="11.44140625" style="39"/>
    <col min="8193" max="8193" width="16.44140625" style="39" customWidth="1"/>
    <col min="8194" max="8194" width="6.6640625" style="39" customWidth="1"/>
    <col min="8195" max="8195" width="10.109375" style="39" bestFit="1" customWidth="1"/>
    <col min="8196" max="8196" width="6" style="39" customWidth="1"/>
    <col min="8197" max="8197" width="7.109375" style="39" customWidth="1"/>
    <col min="8198" max="8198" width="5.44140625" style="39" customWidth="1"/>
    <col min="8199" max="8199" width="5.88671875" style="39" customWidth="1"/>
    <col min="8200" max="8200" width="8.5546875" style="39" customWidth="1"/>
    <col min="8201" max="8201" width="17.33203125" style="39" customWidth="1"/>
    <col min="8202" max="8202" width="11.44140625" style="39" customWidth="1"/>
    <col min="8203" max="8203" width="40.6640625" style="39" customWidth="1"/>
    <col min="8204" max="8204" width="16" style="39" customWidth="1"/>
    <col min="8205" max="8206" width="15.109375" style="39" customWidth="1"/>
    <col min="8207" max="8207" width="16.44140625" style="39" customWidth="1"/>
    <col min="8208" max="8208" width="4" style="39" customWidth="1"/>
    <col min="8209" max="8209" width="25.5546875" style="39" customWidth="1"/>
    <col min="8210" max="8210" width="6.6640625" style="39" customWidth="1"/>
    <col min="8211" max="8211" width="17.33203125" style="39" customWidth="1"/>
    <col min="8212" max="8212" width="11.44140625" style="39" customWidth="1"/>
    <col min="8213" max="8213" width="40.6640625" style="39" customWidth="1"/>
    <col min="8214" max="8214" width="16" style="39" customWidth="1"/>
    <col min="8215" max="8216" width="15.109375" style="39" customWidth="1"/>
    <col min="8217" max="8217" width="16.44140625" style="39" customWidth="1"/>
    <col min="8218" max="8218" width="11.44140625" style="39" customWidth="1"/>
    <col min="8219" max="8219" width="15.88671875" style="39" customWidth="1"/>
    <col min="8220" max="8220" width="11.44140625" style="39" customWidth="1"/>
    <col min="8221" max="8221" width="3.88671875" style="39" customWidth="1"/>
    <col min="8222" max="8227" width="11.44140625" style="39" customWidth="1"/>
    <col min="8228" max="8228" width="3.88671875" style="39" customWidth="1"/>
    <col min="8229" max="8448" width="11.44140625" style="39"/>
    <col min="8449" max="8449" width="16.44140625" style="39" customWidth="1"/>
    <col min="8450" max="8450" width="6.6640625" style="39" customWidth="1"/>
    <col min="8451" max="8451" width="10.109375" style="39" bestFit="1" customWidth="1"/>
    <col min="8452" max="8452" width="6" style="39" customWidth="1"/>
    <col min="8453" max="8453" width="7.109375" style="39" customWidth="1"/>
    <col min="8454" max="8454" width="5.44140625" style="39" customWidth="1"/>
    <col min="8455" max="8455" width="5.88671875" style="39" customWidth="1"/>
    <col min="8456" max="8456" width="8.5546875" style="39" customWidth="1"/>
    <col min="8457" max="8457" width="17.33203125" style="39" customWidth="1"/>
    <col min="8458" max="8458" width="11.44140625" style="39" customWidth="1"/>
    <col min="8459" max="8459" width="40.6640625" style="39" customWidth="1"/>
    <col min="8460" max="8460" width="16" style="39" customWidth="1"/>
    <col min="8461" max="8462" width="15.109375" style="39" customWidth="1"/>
    <col min="8463" max="8463" width="16.44140625" style="39" customWidth="1"/>
    <col min="8464" max="8464" width="4" style="39" customWidth="1"/>
    <col min="8465" max="8465" width="25.5546875" style="39" customWidth="1"/>
    <col min="8466" max="8466" width="6.6640625" style="39" customWidth="1"/>
    <col min="8467" max="8467" width="17.33203125" style="39" customWidth="1"/>
    <col min="8468" max="8468" width="11.44140625" style="39" customWidth="1"/>
    <col min="8469" max="8469" width="40.6640625" style="39" customWidth="1"/>
    <col min="8470" max="8470" width="16" style="39" customWidth="1"/>
    <col min="8471" max="8472" width="15.109375" style="39" customWidth="1"/>
    <col min="8473" max="8473" width="16.44140625" style="39" customWidth="1"/>
    <col min="8474" max="8474" width="11.44140625" style="39" customWidth="1"/>
    <col min="8475" max="8475" width="15.88671875" style="39" customWidth="1"/>
    <col min="8476" max="8476" width="11.44140625" style="39" customWidth="1"/>
    <col min="8477" max="8477" width="3.88671875" style="39" customWidth="1"/>
    <col min="8478" max="8483" width="11.44140625" style="39" customWidth="1"/>
    <col min="8484" max="8484" width="3.88671875" style="39" customWidth="1"/>
    <col min="8485" max="8704" width="11.44140625" style="39"/>
    <col min="8705" max="8705" width="16.44140625" style="39" customWidth="1"/>
    <col min="8706" max="8706" width="6.6640625" style="39" customWidth="1"/>
    <col min="8707" max="8707" width="10.109375" style="39" bestFit="1" customWidth="1"/>
    <col min="8708" max="8708" width="6" style="39" customWidth="1"/>
    <col min="8709" max="8709" width="7.109375" style="39" customWidth="1"/>
    <col min="8710" max="8710" width="5.44140625" style="39" customWidth="1"/>
    <col min="8711" max="8711" width="5.88671875" style="39" customWidth="1"/>
    <col min="8712" max="8712" width="8.5546875" style="39" customWidth="1"/>
    <col min="8713" max="8713" width="17.33203125" style="39" customWidth="1"/>
    <col min="8714" max="8714" width="11.44140625" style="39" customWidth="1"/>
    <col min="8715" max="8715" width="40.6640625" style="39" customWidth="1"/>
    <col min="8716" max="8716" width="16" style="39" customWidth="1"/>
    <col min="8717" max="8718" width="15.109375" style="39" customWidth="1"/>
    <col min="8719" max="8719" width="16.44140625" style="39" customWidth="1"/>
    <col min="8720" max="8720" width="4" style="39" customWidth="1"/>
    <col min="8721" max="8721" width="25.5546875" style="39" customWidth="1"/>
    <col min="8722" max="8722" width="6.6640625" style="39" customWidth="1"/>
    <col min="8723" max="8723" width="17.33203125" style="39" customWidth="1"/>
    <col min="8724" max="8724" width="11.44140625" style="39" customWidth="1"/>
    <col min="8725" max="8725" width="40.6640625" style="39" customWidth="1"/>
    <col min="8726" max="8726" width="16" style="39" customWidth="1"/>
    <col min="8727" max="8728" width="15.109375" style="39" customWidth="1"/>
    <col min="8729" max="8729" width="16.44140625" style="39" customWidth="1"/>
    <col min="8730" max="8730" width="11.44140625" style="39" customWidth="1"/>
    <col min="8731" max="8731" width="15.88671875" style="39" customWidth="1"/>
    <col min="8732" max="8732" width="11.44140625" style="39" customWidth="1"/>
    <col min="8733" max="8733" width="3.88671875" style="39" customWidth="1"/>
    <col min="8734" max="8739" width="11.44140625" style="39" customWidth="1"/>
    <col min="8740" max="8740" width="3.88671875" style="39" customWidth="1"/>
    <col min="8741" max="8960" width="11.44140625" style="39"/>
    <col min="8961" max="8961" width="16.44140625" style="39" customWidth="1"/>
    <col min="8962" max="8962" width="6.6640625" style="39" customWidth="1"/>
    <col min="8963" max="8963" width="10.109375" style="39" bestFit="1" customWidth="1"/>
    <col min="8964" max="8964" width="6" style="39" customWidth="1"/>
    <col min="8965" max="8965" width="7.109375" style="39" customWidth="1"/>
    <col min="8966" max="8966" width="5.44140625" style="39" customWidth="1"/>
    <col min="8967" max="8967" width="5.88671875" style="39" customWidth="1"/>
    <col min="8968" max="8968" width="8.5546875" style="39" customWidth="1"/>
    <col min="8969" max="8969" width="17.33203125" style="39" customWidth="1"/>
    <col min="8970" max="8970" width="11.44140625" style="39" customWidth="1"/>
    <col min="8971" max="8971" width="40.6640625" style="39" customWidth="1"/>
    <col min="8972" max="8972" width="16" style="39" customWidth="1"/>
    <col min="8973" max="8974" width="15.109375" style="39" customWidth="1"/>
    <col min="8975" max="8975" width="16.44140625" style="39" customWidth="1"/>
    <col min="8976" max="8976" width="4" style="39" customWidth="1"/>
    <col min="8977" max="8977" width="25.5546875" style="39" customWidth="1"/>
    <col min="8978" max="8978" width="6.6640625" style="39" customWidth="1"/>
    <col min="8979" max="8979" width="17.33203125" style="39" customWidth="1"/>
    <col min="8980" max="8980" width="11.44140625" style="39" customWidth="1"/>
    <col min="8981" max="8981" width="40.6640625" style="39" customWidth="1"/>
    <col min="8982" max="8982" width="16" style="39" customWidth="1"/>
    <col min="8983" max="8984" width="15.109375" style="39" customWidth="1"/>
    <col min="8985" max="8985" width="16.44140625" style="39" customWidth="1"/>
    <col min="8986" max="8986" width="11.44140625" style="39" customWidth="1"/>
    <col min="8987" max="8987" width="15.88671875" style="39" customWidth="1"/>
    <col min="8988" max="8988" width="11.44140625" style="39" customWidth="1"/>
    <col min="8989" max="8989" width="3.88671875" style="39" customWidth="1"/>
    <col min="8990" max="8995" width="11.44140625" style="39" customWidth="1"/>
    <col min="8996" max="8996" width="3.88671875" style="39" customWidth="1"/>
    <col min="8997" max="9216" width="11.44140625" style="39"/>
    <col min="9217" max="9217" width="16.44140625" style="39" customWidth="1"/>
    <col min="9218" max="9218" width="6.6640625" style="39" customWidth="1"/>
    <col min="9219" max="9219" width="10.109375" style="39" bestFit="1" customWidth="1"/>
    <col min="9220" max="9220" width="6" style="39" customWidth="1"/>
    <col min="9221" max="9221" width="7.109375" style="39" customWidth="1"/>
    <col min="9222" max="9222" width="5.44140625" style="39" customWidth="1"/>
    <col min="9223" max="9223" width="5.88671875" style="39" customWidth="1"/>
    <col min="9224" max="9224" width="8.5546875" style="39" customWidth="1"/>
    <col min="9225" max="9225" width="17.33203125" style="39" customWidth="1"/>
    <col min="9226" max="9226" width="11.44140625" style="39" customWidth="1"/>
    <col min="9227" max="9227" width="40.6640625" style="39" customWidth="1"/>
    <col min="9228" max="9228" width="16" style="39" customWidth="1"/>
    <col min="9229" max="9230" width="15.109375" style="39" customWidth="1"/>
    <col min="9231" max="9231" width="16.44140625" style="39" customWidth="1"/>
    <col min="9232" max="9232" width="4" style="39" customWidth="1"/>
    <col min="9233" max="9233" width="25.5546875" style="39" customWidth="1"/>
    <col min="9234" max="9234" width="6.6640625" style="39" customWidth="1"/>
    <col min="9235" max="9235" width="17.33203125" style="39" customWidth="1"/>
    <col min="9236" max="9236" width="11.44140625" style="39" customWidth="1"/>
    <col min="9237" max="9237" width="40.6640625" style="39" customWidth="1"/>
    <col min="9238" max="9238" width="16" style="39" customWidth="1"/>
    <col min="9239" max="9240" width="15.109375" style="39" customWidth="1"/>
    <col min="9241" max="9241" width="16.44140625" style="39" customWidth="1"/>
    <col min="9242" max="9242" width="11.44140625" style="39" customWidth="1"/>
    <col min="9243" max="9243" width="15.88671875" style="39" customWidth="1"/>
    <col min="9244" max="9244" width="11.44140625" style="39" customWidth="1"/>
    <col min="9245" max="9245" width="3.88671875" style="39" customWidth="1"/>
    <col min="9246" max="9251" width="11.44140625" style="39" customWidth="1"/>
    <col min="9252" max="9252" width="3.88671875" style="39" customWidth="1"/>
    <col min="9253" max="9472" width="11.44140625" style="39"/>
    <col min="9473" max="9473" width="16.44140625" style="39" customWidth="1"/>
    <col min="9474" max="9474" width="6.6640625" style="39" customWidth="1"/>
    <col min="9475" max="9475" width="10.109375" style="39" bestFit="1" customWidth="1"/>
    <col min="9476" max="9476" width="6" style="39" customWidth="1"/>
    <col min="9477" max="9477" width="7.109375" style="39" customWidth="1"/>
    <col min="9478" max="9478" width="5.44140625" style="39" customWidth="1"/>
    <col min="9479" max="9479" width="5.88671875" style="39" customWidth="1"/>
    <col min="9480" max="9480" width="8.5546875" style="39" customWidth="1"/>
    <col min="9481" max="9481" width="17.33203125" style="39" customWidth="1"/>
    <col min="9482" max="9482" width="11.44140625" style="39" customWidth="1"/>
    <col min="9483" max="9483" width="40.6640625" style="39" customWidth="1"/>
    <col min="9484" max="9484" width="16" style="39" customWidth="1"/>
    <col min="9485" max="9486" width="15.109375" style="39" customWidth="1"/>
    <col min="9487" max="9487" width="16.44140625" style="39" customWidth="1"/>
    <col min="9488" max="9488" width="4" style="39" customWidth="1"/>
    <col min="9489" max="9489" width="25.5546875" style="39" customWidth="1"/>
    <col min="9490" max="9490" width="6.6640625" style="39" customWidth="1"/>
    <col min="9491" max="9491" width="17.33203125" style="39" customWidth="1"/>
    <col min="9492" max="9492" width="11.44140625" style="39" customWidth="1"/>
    <col min="9493" max="9493" width="40.6640625" style="39" customWidth="1"/>
    <col min="9494" max="9494" width="16" style="39" customWidth="1"/>
    <col min="9495" max="9496" width="15.109375" style="39" customWidth="1"/>
    <col min="9497" max="9497" width="16.44140625" style="39" customWidth="1"/>
    <col min="9498" max="9498" width="11.44140625" style="39" customWidth="1"/>
    <col min="9499" max="9499" width="15.88671875" style="39" customWidth="1"/>
    <col min="9500" max="9500" width="11.44140625" style="39" customWidth="1"/>
    <col min="9501" max="9501" width="3.88671875" style="39" customWidth="1"/>
    <col min="9502" max="9507" width="11.44140625" style="39" customWidth="1"/>
    <col min="9508" max="9508" width="3.88671875" style="39" customWidth="1"/>
    <col min="9509" max="9728" width="11.44140625" style="39"/>
    <col min="9729" max="9729" width="16.44140625" style="39" customWidth="1"/>
    <col min="9730" max="9730" width="6.6640625" style="39" customWidth="1"/>
    <col min="9731" max="9731" width="10.109375" style="39" bestFit="1" customWidth="1"/>
    <col min="9732" max="9732" width="6" style="39" customWidth="1"/>
    <col min="9733" max="9733" width="7.109375" style="39" customWidth="1"/>
    <col min="9734" max="9734" width="5.44140625" style="39" customWidth="1"/>
    <col min="9735" max="9735" width="5.88671875" style="39" customWidth="1"/>
    <col min="9736" max="9736" width="8.5546875" style="39" customWidth="1"/>
    <col min="9737" max="9737" width="17.33203125" style="39" customWidth="1"/>
    <col min="9738" max="9738" width="11.44140625" style="39" customWidth="1"/>
    <col min="9739" max="9739" width="40.6640625" style="39" customWidth="1"/>
    <col min="9740" max="9740" width="16" style="39" customWidth="1"/>
    <col min="9741" max="9742" width="15.109375" style="39" customWidth="1"/>
    <col min="9743" max="9743" width="16.44140625" style="39" customWidth="1"/>
    <col min="9744" max="9744" width="4" style="39" customWidth="1"/>
    <col min="9745" max="9745" width="25.5546875" style="39" customWidth="1"/>
    <col min="9746" max="9746" width="6.6640625" style="39" customWidth="1"/>
    <col min="9747" max="9747" width="17.33203125" style="39" customWidth="1"/>
    <col min="9748" max="9748" width="11.44140625" style="39" customWidth="1"/>
    <col min="9749" max="9749" width="40.6640625" style="39" customWidth="1"/>
    <col min="9750" max="9750" width="16" style="39" customWidth="1"/>
    <col min="9751" max="9752" width="15.109375" style="39" customWidth="1"/>
    <col min="9753" max="9753" width="16.44140625" style="39" customWidth="1"/>
    <col min="9754" max="9754" width="11.44140625" style="39" customWidth="1"/>
    <col min="9755" max="9755" width="15.88671875" style="39" customWidth="1"/>
    <col min="9756" max="9756" width="11.44140625" style="39" customWidth="1"/>
    <col min="9757" max="9757" width="3.88671875" style="39" customWidth="1"/>
    <col min="9758" max="9763" width="11.44140625" style="39" customWidth="1"/>
    <col min="9764" max="9764" width="3.88671875" style="39" customWidth="1"/>
    <col min="9765" max="9984" width="11.44140625" style="39"/>
    <col min="9985" max="9985" width="16.44140625" style="39" customWidth="1"/>
    <col min="9986" max="9986" width="6.6640625" style="39" customWidth="1"/>
    <col min="9987" max="9987" width="10.109375" style="39" bestFit="1" customWidth="1"/>
    <col min="9988" max="9988" width="6" style="39" customWidth="1"/>
    <col min="9989" max="9989" width="7.109375" style="39" customWidth="1"/>
    <col min="9990" max="9990" width="5.44140625" style="39" customWidth="1"/>
    <col min="9991" max="9991" width="5.88671875" style="39" customWidth="1"/>
    <col min="9992" max="9992" width="8.5546875" style="39" customWidth="1"/>
    <col min="9993" max="9993" width="17.33203125" style="39" customWidth="1"/>
    <col min="9994" max="9994" width="11.44140625" style="39" customWidth="1"/>
    <col min="9995" max="9995" width="40.6640625" style="39" customWidth="1"/>
    <col min="9996" max="9996" width="16" style="39" customWidth="1"/>
    <col min="9997" max="9998" width="15.109375" style="39" customWidth="1"/>
    <col min="9999" max="9999" width="16.44140625" style="39" customWidth="1"/>
    <col min="10000" max="10000" width="4" style="39" customWidth="1"/>
    <col min="10001" max="10001" width="25.5546875" style="39" customWidth="1"/>
    <col min="10002" max="10002" width="6.6640625" style="39" customWidth="1"/>
    <col min="10003" max="10003" width="17.33203125" style="39" customWidth="1"/>
    <col min="10004" max="10004" width="11.44140625" style="39" customWidth="1"/>
    <col min="10005" max="10005" width="40.6640625" style="39" customWidth="1"/>
    <col min="10006" max="10006" width="16" style="39" customWidth="1"/>
    <col min="10007" max="10008" width="15.109375" style="39" customWidth="1"/>
    <col min="10009" max="10009" width="16.44140625" style="39" customWidth="1"/>
    <col min="10010" max="10010" width="11.44140625" style="39" customWidth="1"/>
    <col min="10011" max="10011" width="15.88671875" style="39" customWidth="1"/>
    <col min="10012" max="10012" width="11.44140625" style="39" customWidth="1"/>
    <col min="10013" max="10013" width="3.88671875" style="39" customWidth="1"/>
    <col min="10014" max="10019" width="11.44140625" style="39" customWidth="1"/>
    <col min="10020" max="10020" width="3.88671875" style="39" customWidth="1"/>
    <col min="10021" max="10240" width="11.44140625" style="39"/>
    <col min="10241" max="10241" width="16.44140625" style="39" customWidth="1"/>
    <col min="10242" max="10242" width="6.6640625" style="39" customWidth="1"/>
    <col min="10243" max="10243" width="10.109375" style="39" bestFit="1" customWidth="1"/>
    <col min="10244" max="10244" width="6" style="39" customWidth="1"/>
    <col min="10245" max="10245" width="7.109375" style="39" customWidth="1"/>
    <col min="10246" max="10246" width="5.44140625" style="39" customWidth="1"/>
    <col min="10247" max="10247" width="5.88671875" style="39" customWidth="1"/>
    <col min="10248" max="10248" width="8.5546875" style="39" customWidth="1"/>
    <col min="10249" max="10249" width="17.33203125" style="39" customWidth="1"/>
    <col min="10250" max="10250" width="11.44140625" style="39" customWidth="1"/>
    <col min="10251" max="10251" width="40.6640625" style="39" customWidth="1"/>
    <col min="10252" max="10252" width="16" style="39" customWidth="1"/>
    <col min="10253" max="10254" width="15.109375" style="39" customWidth="1"/>
    <col min="10255" max="10255" width="16.44140625" style="39" customWidth="1"/>
    <col min="10256" max="10256" width="4" style="39" customWidth="1"/>
    <col min="10257" max="10257" width="25.5546875" style="39" customWidth="1"/>
    <col min="10258" max="10258" width="6.6640625" style="39" customWidth="1"/>
    <col min="10259" max="10259" width="17.33203125" style="39" customWidth="1"/>
    <col min="10260" max="10260" width="11.44140625" style="39" customWidth="1"/>
    <col min="10261" max="10261" width="40.6640625" style="39" customWidth="1"/>
    <col min="10262" max="10262" width="16" style="39" customWidth="1"/>
    <col min="10263" max="10264" width="15.109375" style="39" customWidth="1"/>
    <col min="10265" max="10265" width="16.44140625" style="39" customWidth="1"/>
    <col min="10266" max="10266" width="11.44140625" style="39" customWidth="1"/>
    <col min="10267" max="10267" width="15.88671875" style="39" customWidth="1"/>
    <col min="10268" max="10268" width="11.44140625" style="39" customWidth="1"/>
    <col min="10269" max="10269" width="3.88671875" style="39" customWidth="1"/>
    <col min="10270" max="10275" width="11.44140625" style="39" customWidth="1"/>
    <col min="10276" max="10276" width="3.88671875" style="39" customWidth="1"/>
    <col min="10277" max="10496" width="11.44140625" style="39"/>
    <col min="10497" max="10497" width="16.44140625" style="39" customWidth="1"/>
    <col min="10498" max="10498" width="6.6640625" style="39" customWidth="1"/>
    <col min="10499" max="10499" width="10.109375" style="39" bestFit="1" customWidth="1"/>
    <col min="10500" max="10500" width="6" style="39" customWidth="1"/>
    <col min="10501" max="10501" width="7.109375" style="39" customWidth="1"/>
    <col min="10502" max="10502" width="5.44140625" style="39" customWidth="1"/>
    <col min="10503" max="10503" width="5.88671875" style="39" customWidth="1"/>
    <col min="10504" max="10504" width="8.5546875" style="39" customWidth="1"/>
    <col min="10505" max="10505" width="17.33203125" style="39" customWidth="1"/>
    <col min="10506" max="10506" width="11.44140625" style="39" customWidth="1"/>
    <col min="10507" max="10507" width="40.6640625" style="39" customWidth="1"/>
    <col min="10508" max="10508" width="16" style="39" customWidth="1"/>
    <col min="10509" max="10510" width="15.109375" style="39" customWidth="1"/>
    <col min="10511" max="10511" width="16.44140625" style="39" customWidth="1"/>
    <col min="10512" max="10512" width="4" style="39" customWidth="1"/>
    <col min="10513" max="10513" width="25.5546875" style="39" customWidth="1"/>
    <col min="10514" max="10514" width="6.6640625" style="39" customWidth="1"/>
    <col min="10515" max="10515" width="17.33203125" style="39" customWidth="1"/>
    <col min="10516" max="10516" width="11.44140625" style="39" customWidth="1"/>
    <col min="10517" max="10517" width="40.6640625" style="39" customWidth="1"/>
    <col min="10518" max="10518" width="16" style="39" customWidth="1"/>
    <col min="10519" max="10520" width="15.109375" style="39" customWidth="1"/>
    <col min="10521" max="10521" width="16.44140625" style="39" customWidth="1"/>
    <col min="10522" max="10522" width="11.44140625" style="39" customWidth="1"/>
    <col min="10523" max="10523" width="15.88671875" style="39" customWidth="1"/>
    <col min="10524" max="10524" width="11.44140625" style="39" customWidth="1"/>
    <col min="10525" max="10525" width="3.88671875" style="39" customWidth="1"/>
    <col min="10526" max="10531" width="11.44140625" style="39" customWidth="1"/>
    <col min="10532" max="10532" width="3.88671875" style="39" customWidth="1"/>
    <col min="10533" max="10752" width="11.44140625" style="39"/>
    <col min="10753" max="10753" width="16.44140625" style="39" customWidth="1"/>
    <col min="10754" max="10754" width="6.6640625" style="39" customWidth="1"/>
    <col min="10755" max="10755" width="10.109375" style="39" bestFit="1" customWidth="1"/>
    <col min="10756" max="10756" width="6" style="39" customWidth="1"/>
    <col min="10757" max="10757" width="7.109375" style="39" customWidth="1"/>
    <col min="10758" max="10758" width="5.44140625" style="39" customWidth="1"/>
    <col min="10759" max="10759" width="5.88671875" style="39" customWidth="1"/>
    <col min="10760" max="10760" width="8.5546875" style="39" customWidth="1"/>
    <col min="10761" max="10761" width="17.33203125" style="39" customWidth="1"/>
    <col min="10762" max="10762" width="11.44140625" style="39" customWidth="1"/>
    <col min="10763" max="10763" width="40.6640625" style="39" customWidth="1"/>
    <col min="10764" max="10764" width="16" style="39" customWidth="1"/>
    <col min="10765" max="10766" width="15.109375" style="39" customWidth="1"/>
    <col min="10767" max="10767" width="16.44140625" style="39" customWidth="1"/>
    <col min="10768" max="10768" width="4" style="39" customWidth="1"/>
    <col min="10769" max="10769" width="25.5546875" style="39" customWidth="1"/>
    <col min="10770" max="10770" width="6.6640625" style="39" customWidth="1"/>
    <col min="10771" max="10771" width="17.33203125" style="39" customWidth="1"/>
    <col min="10772" max="10772" width="11.44140625" style="39" customWidth="1"/>
    <col min="10773" max="10773" width="40.6640625" style="39" customWidth="1"/>
    <col min="10774" max="10774" width="16" style="39" customWidth="1"/>
    <col min="10775" max="10776" width="15.109375" style="39" customWidth="1"/>
    <col min="10777" max="10777" width="16.44140625" style="39" customWidth="1"/>
    <col min="10778" max="10778" width="11.44140625" style="39" customWidth="1"/>
    <col min="10779" max="10779" width="15.88671875" style="39" customWidth="1"/>
    <col min="10780" max="10780" width="11.44140625" style="39" customWidth="1"/>
    <col min="10781" max="10781" width="3.88671875" style="39" customWidth="1"/>
    <col min="10782" max="10787" width="11.44140625" style="39" customWidth="1"/>
    <col min="10788" max="10788" width="3.88671875" style="39" customWidth="1"/>
    <col min="10789" max="11008" width="11.44140625" style="39"/>
    <col min="11009" max="11009" width="16.44140625" style="39" customWidth="1"/>
    <col min="11010" max="11010" width="6.6640625" style="39" customWidth="1"/>
    <col min="11011" max="11011" width="10.109375" style="39" bestFit="1" customWidth="1"/>
    <col min="11012" max="11012" width="6" style="39" customWidth="1"/>
    <col min="11013" max="11013" width="7.109375" style="39" customWidth="1"/>
    <col min="11014" max="11014" width="5.44140625" style="39" customWidth="1"/>
    <col min="11015" max="11015" width="5.88671875" style="39" customWidth="1"/>
    <col min="11016" max="11016" width="8.5546875" style="39" customWidth="1"/>
    <col min="11017" max="11017" width="17.33203125" style="39" customWidth="1"/>
    <col min="11018" max="11018" width="11.44140625" style="39" customWidth="1"/>
    <col min="11019" max="11019" width="40.6640625" style="39" customWidth="1"/>
    <col min="11020" max="11020" width="16" style="39" customWidth="1"/>
    <col min="11021" max="11022" width="15.109375" style="39" customWidth="1"/>
    <col min="11023" max="11023" width="16.44140625" style="39" customWidth="1"/>
    <col min="11024" max="11024" width="4" style="39" customWidth="1"/>
    <col min="11025" max="11025" width="25.5546875" style="39" customWidth="1"/>
    <col min="11026" max="11026" width="6.6640625" style="39" customWidth="1"/>
    <col min="11027" max="11027" width="17.33203125" style="39" customWidth="1"/>
    <col min="11028" max="11028" width="11.44140625" style="39" customWidth="1"/>
    <col min="11029" max="11029" width="40.6640625" style="39" customWidth="1"/>
    <col min="11030" max="11030" width="16" style="39" customWidth="1"/>
    <col min="11031" max="11032" width="15.109375" style="39" customWidth="1"/>
    <col min="11033" max="11033" width="16.44140625" style="39" customWidth="1"/>
    <col min="11034" max="11034" width="11.44140625" style="39" customWidth="1"/>
    <col min="11035" max="11035" width="15.88671875" style="39" customWidth="1"/>
    <col min="11036" max="11036" width="11.44140625" style="39" customWidth="1"/>
    <col min="11037" max="11037" width="3.88671875" style="39" customWidth="1"/>
    <col min="11038" max="11043" width="11.44140625" style="39" customWidth="1"/>
    <col min="11044" max="11044" width="3.88671875" style="39" customWidth="1"/>
    <col min="11045" max="11264" width="11.44140625" style="39"/>
    <col min="11265" max="11265" width="16.44140625" style="39" customWidth="1"/>
    <col min="11266" max="11266" width="6.6640625" style="39" customWidth="1"/>
    <col min="11267" max="11267" width="10.109375" style="39" bestFit="1" customWidth="1"/>
    <col min="11268" max="11268" width="6" style="39" customWidth="1"/>
    <col min="11269" max="11269" width="7.109375" style="39" customWidth="1"/>
    <col min="11270" max="11270" width="5.44140625" style="39" customWidth="1"/>
    <col min="11271" max="11271" width="5.88671875" style="39" customWidth="1"/>
    <col min="11272" max="11272" width="8.5546875" style="39" customWidth="1"/>
    <col min="11273" max="11273" width="17.33203125" style="39" customWidth="1"/>
    <col min="11274" max="11274" width="11.44140625" style="39" customWidth="1"/>
    <col min="11275" max="11275" width="40.6640625" style="39" customWidth="1"/>
    <col min="11276" max="11276" width="16" style="39" customWidth="1"/>
    <col min="11277" max="11278" width="15.109375" style="39" customWidth="1"/>
    <col min="11279" max="11279" width="16.44140625" style="39" customWidth="1"/>
    <col min="11280" max="11280" width="4" style="39" customWidth="1"/>
    <col min="11281" max="11281" width="25.5546875" style="39" customWidth="1"/>
    <col min="11282" max="11282" width="6.6640625" style="39" customWidth="1"/>
    <col min="11283" max="11283" width="17.33203125" style="39" customWidth="1"/>
    <col min="11284" max="11284" width="11.44140625" style="39" customWidth="1"/>
    <col min="11285" max="11285" width="40.6640625" style="39" customWidth="1"/>
    <col min="11286" max="11286" width="16" style="39" customWidth="1"/>
    <col min="11287" max="11288" width="15.109375" style="39" customWidth="1"/>
    <col min="11289" max="11289" width="16.44140625" style="39" customWidth="1"/>
    <col min="11290" max="11290" width="11.44140625" style="39" customWidth="1"/>
    <col min="11291" max="11291" width="15.88671875" style="39" customWidth="1"/>
    <col min="11292" max="11292" width="11.44140625" style="39" customWidth="1"/>
    <col min="11293" max="11293" width="3.88671875" style="39" customWidth="1"/>
    <col min="11294" max="11299" width="11.44140625" style="39" customWidth="1"/>
    <col min="11300" max="11300" width="3.88671875" style="39" customWidth="1"/>
    <col min="11301" max="11520" width="11.44140625" style="39"/>
    <col min="11521" max="11521" width="16.44140625" style="39" customWidth="1"/>
    <col min="11522" max="11522" width="6.6640625" style="39" customWidth="1"/>
    <col min="11523" max="11523" width="10.109375" style="39" bestFit="1" customWidth="1"/>
    <col min="11524" max="11524" width="6" style="39" customWidth="1"/>
    <col min="11525" max="11525" width="7.109375" style="39" customWidth="1"/>
    <col min="11526" max="11526" width="5.44140625" style="39" customWidth="1"/>
    <col min="11527" max="11527" width="5.88671875" style="39" customWidth="1"/>
    <col min="11528" max="11528" width="8.5546875" style="39" customWidth="1"/>
    <col min="11529" max="11529" width="17.33203125" style="39" customWidth="1"/>
    <col min="11530" max="11530" width="11.44140625" style="39" customWidth="1"/>
    <col min="11531" max="11531" width="40.6640625" style="39" customWidth="1"/>
    <col min="11532" max="11532" width="16" style="39" customWidth="1"/>
    <col min="11533" max="11534" width="15.109375" style="39" customWidth="1"/>
    <col min="11535" max="11535" width="16.44140625" style="39" customWidth="1"/>
    <col min="11536" max="11536" width="4" style="39" customWidth="1"/>
    <col min="11537" max="11537" width="25.5546875" style="39" customWidth="1"/>
    <col min="11538" max="11538" width="6.6640625" style="39" customWidth="1"/>
    <col min="11539" max="11539" width="17.33203125" style="39" customWidth="1"/>
    <col min="11540" max="11540" width="11.44140625" style="39" customWidth="1"/>
    <col min="11541" max="11541" width="40.6640625" style="39" customWidth="1"/>
    <col min="11542" max="11542" width="16" style="39" customWidth="1"/>
    <col min="11543" max="11544" width="15.109375" style="39" customWidth="1"/>
    <col min="11545" max="11545" width="16.44140625" style="39" customWidth="1"/>
    <col min="11546" max="11546" width="11.44140625" style="39" customWidth="1"/>
    <col min="11547" max="11547" width="15.88671875" style="39" customWidth="1"/>
    <col min="11548" max="11548" width="11.44140625" style="39" customWidth="1"/>
    <col min="11549" max="11549" width="3.88671875" style="39" customWidth="1"/>
    <col min="11550" max="11555" width="11.44140625" style="39" customWidth="1"/>
    <col min="11556" max="11556" width="3.88671875" style="39" customWidth="1"/>
    <col min="11557" max="11776" width="11.44140625" style="39"/>
    <col min="11777" max="11777" width="16.44140625" style="39" customWidth="1"/>
    <col min="11778" max="11778" width="6.6640625" style="39" customWidth="1"/>
    <col min="11779" max="11779" width="10.109375" style="39" bestFit="1" customWidth="1"/>
    <col min="11780" max="11780" width="6" style="39" customWidth="1"/>
    <col min="11781" max="11781" width="7.109375" style="39" customWidth="1"/>
    <col min="11782" max="11782" width="5.44140625" style="39" customWidth="1"/>
    <col min="11783" max="11783" width="5.88671875" style="39" customWidth="1"/>
    <col min="11784" max="11784" width="8.5546875" style="39" customWidth="1"/>
    <col min="11785" max="11785" width="17.33203125" style="39" customWidth="1"/>
    <col min="11786" max="11786" width="11.44140625" style="39" customWidth="1"/>
    <col min="11787" max="11787" width="40.6640625" style="39" customWidth="1"/>
    <col min="11788" max="11788" width="16" style="39" customWidth="1"/>
    <col min="11789" max="11790" width="15.109375" style="39" customWidth="1"/>
    <col min="11791" max="11791" width="16.44140625" style="39" customWidth="1"/>
    <col min="11792" max="11792" width="4" style="39" customWidth="1"/>
    <col min="11793" max="11793" width="25.5546875" style="39" customWidth="1"/>
    <col min="11794" max="11794" width="6.6640625" style="39" customWidth="1"/>
    <col min="11795" max="11795" width="17.33203125" style="39" customWidth="1"/>
    <col min="11796" max="11796" width="11.44140625" style="39" customWidth="1"/>
    <col min="11797" max="11797" width="40.6640625" style="39" customWidth="1"/>
    <col min="11798" max="11798" width="16" style="39" customWidth="1"/>
    <col min="11799" max="11800" width="15.109375" style="39" customWidth="1"/>
    <col min="11801" max="11801" width="16.44140625" style="39" customWidth="1"/>
    <col min="11802" max="11802" width="11.44140625" style="39" customWidth="1"/>
    <col min="11803" max="11803" width="15.88671875" style="39" customWidth="1"/>
    <col min="11804" max="11804" width="11.44140625" style="39" customWidth="1"/>
    <col min="11805" max="11805" width="3.88671875" style="39" customWidth="1"/>
    <col min="11806" max="11811" width="11.44140625" style="39" customWidth="1"/>
    <col min="11812" max="11812" width="3.88671875" style="39" customWidth="1"/>
    <col min="11813" max="12032" width="11.44140625" style="39"/>
    <col min="12033" max="12033" width="16.44140625" style="39" customWidth="1"/>
    <col min="12034" max="12034" width="6.6640625" style="39" customWidth="1"/>
    <col min="12035" max="12035" width="10.109375" style="39" bestFit="1" customWidth="1"/>
    <col min="12036" max="12036" width="6" style="39" customWidth="1"/>
    <col min="12037" max="12037" width="7.109375" style="39" customWidth="1"/>
    <col min="12038" max="12038" width="5.44140625" style="39" customWidth="1"/>
    <col min="12039" max="12039" width="5.88671875" style="39" customWidth="1"/>
    <col min="12040" max="12040" width="8.5546875" style="39" customWidth="1"/>
    <col min="12041" max="12041" width="17.33203125" style="39" customWidth="1"/>
    <col min="12042" max="12042" width="11.44140625" style="39" customWidth="1"/>
    <col min="12043" max="12043" width="40.6640625" style="39" customWidth="1"/>
    <col min="12044" max="12044" width="16" style="39" customWidth="1"/>
    <col min="12045" max="12046" width="15.109375" style="39" customWidth="1"/>
    <col min="12047" max="12047" width="16.44140625" style="39" customWidth="1"/>
    <col min="12048" max="12048" width="4" style="39" customWidth="1"/>
    <col min="12049" max="12049" width="25.5546875" style="39" customWidth="1"/>
    <col min="12050" max="12050" width="6.6640625" style="39" customWidth="1"/>
    <col min="12051" max="12051" width="17.33203125" style="39" customWidth="1"/>
    <col min="12052" max="12052" width="11.44140625" style="39" customWidth="1"/>
    <col min="12053" max="12053" width="40.6640625" style="39" customWidth="1"/>
    <col min="12054" max="12054" width="16" style="39" customWidth="1"/>
    <col min="12055" max="12056" width="15.109375" style="39" customWidth="1"/>
    <col min="12057" max="12057" width="16.44140625" style="39" customWidth="1"/>
    <col min="12058" max="12058" width="11.44140625" style="39" customWidth="1"/>
    <col min="12059" max="12059" width="15.88671875" style="39" customWidth="1"/>
    <col min="12060" max="12060" width="11.44140625" style="39" customWidth="1"/>
    <col min="12061" max="12061" width="3.88671875" style="39" customWidth="1"/>
    <col min="12062" max="12067" width="11.44140625" style="39" customWidth="1"/>
    <col min="12068" max="12068" width="3.88671875" style="39" customWidth="1"/>
    <col min="12069" max="12288" width="11.44140625" style="39"/>
    <col min="12289" max="12289" width="16.44140625" style="39" customWidth="1"/>
    <col min="12290" max="12290" width="6.6640625" style="39" customWidth="1"/>
    <col min="12291" max="12291" width="10.109375" style="39" bestFit="1" customWidth="1"/>
    <col min="12292" max="12292" width="6" style="39" customWidth="1"/>
    <col min="12293" max="12293" width="7.109375" style="39" customWidth="1"/>
    <col min="12294" max="12294" width="5.44140625" style="39" customWidth="1"/>
    <col min="12295" max="12295" width="5.88671875" style="39" customWidth="1"/>
    <col min="12296" max="12296" width="8.5546875" style="39" customWidth="1"/>
    <col min="12297" max="12297" width="17.33203125" style="39" customWidth="1"/>
    <col min="12298" max="12298" width="11.44140625" style="39" customWidth="1"/>
    <col min="12299" max="12299" width="40.6640625" style="39" customWidth="1"/>
    <col min="12300" max="12300" width="16" style="39" customWidth="1"/>
    <col min="12301" max="12302" width="15.109375" style="39" customWidth="1"/>
    <col min="12303" max="12303" width="16.44140625" style="39" customWidth="1"/>
    <col min="12304" max="12304" width="4" style="39" customWidth="1"/>
    <col min="12305" max="12305" width="25.5546875" style="39" customWidth="1"/>
    <col min="12306" max="12306" width="6.6640625" style="39" customWidth="1"/>
    <col min="12307" max="12307" width="17.33203125" style="39" customWidth="1"/>
    <col min="12308" max="12308" width="11.44140625" style="39" customWidth="1"/>
    <col min="12309" max="12309" width="40.6640625" style="39" customWidth="1"/>
    <col min="12310" max="12310" width="16" style="39" customWidth="1"/>
    <col min="12311" max="12312" width="15.109375" style="39" customWidth="1"/>
    <col min="12313" max="12313" width="16.44140625" style="39" customWidth="1"/>
    <col min="12314" max="12314" width="11.44140625" style="39" customWidth="1"/>
    <col min="12315" max="12315" width="15.88671875" style="39" customWidth="1"/>
    <col min="12316" max="12316" width="11.44140625" style="39" customWidth="1"/>
    <col min="12317" max="12317" width="3.88671875" style="39" customWidth="1"/>
    <col min="12318" max="12323" width="11.44140625" style="39" customWidth="1"/>
    <col min="12324" max="12324" width="3.88671875" style="39" customWidth="1"/>
    <col min="12325" max="12544" width="11.44140625" style="39"/>
    <col min="12545" max="12545" width="16.44140625" style="39" customWidth="1"/>
    <col min="12546" max="12546" width="6.6640625" style="39" customWidth="1"/>
    <col min="12547" max="12547" width="10.109375" style="39" bestFit="1" customWidth="1"/>
    <col min="12548" max="12548" width="6" style="39" customWidth="1"/>
    <col min="12549" max="12549" width="7.109375" style="39" customWidth="1"/>
    <col min="12550" max="12550" width="5.44140625" style="39" customWidth="1"/>
    <col min="12551" max="12551" width="5.88671875" style="39" customWidth="1"/>
    <col min="12552" max="12552" width="8.5546875" style="39" customWidth="1"/>
    <col min="12553" max="12553" width="17.33203125" style="39" customWidth="1"/>
    <col min="12554" max="12554" width="11.44140625" style="39" customWidth="1"/>
    <col min="12555" max="12555" width="40.6640625" style="39" customWidth="1"/>
    <col min="12556" max="12556" width="16" style="39" customWidth="1"/>
    <col min="12557" max="12558" width="15.109375" style="39" customWidth="1"/>
    <col min="12559" max="12559" width="16.44140625" style="39" customWidth="1"/>
    <col min="12560" max="12560" width="4" style="39" customWidth="1"/>
    <col min="12561" max="12561" width="25.5546875" style="39" customWidth="1"/>
    <col min="12562" max="12562" width="6.6640625" style="39" customWidth="1"/>
    <col min="12563" max="12563" width="17.33203125" style="39" customWidth="1"/>
    <col min="12564" max="12564" width="11.44140625" style="39" customWidth="1"/>
    <col min="12565" max="12565" width="40.6640625" style="39" customWidth="1"/>
    <col min="12566" max="12566" width="16" style="39" customWidth="1"/>
    <col min="12567" max="12568" width="15.109375" style="39" customWidth="1"/>
    <col min="12569" max="12569" width="16.44140625" style="39" customWidth="1"/>
    <col min="12570" max="12570" width="11.44140625" style="39" customWidth="1"/>
    <col min="12571" max="12571" width="15.88671875" style="39" customWidth="1"/>
    <col min="12572" max="12572" width="11.44140625" style="39" customWidth="1"/>
    <col min="12573" max="12573" width="3.88671875" style="39" customWidth="1"/>
    <col min="12574" max="12579" width="11.44140625" style="39" customWidth="1"/>
    <col min="12580" max="12580" width="3.88671875" style="39" customWidth="1"/>
    <col min="12581" max="12800" width="11.44140625" style="39"/>
    <col min="12801" max="12801" width="16.44140625" style="39" customWidth="1"/>
    <col min="12802" max="12802" width="6.6640625" style="39" customWidth="1"/>
    <col min="12803" max="12803" width="10.109375" style="39" bestFit="1" customWidth="1"/>
    <col min="12804" max="12804" width="6" style="39" customWidth="1"/>
    <col min="12805" max="12805" width="7.109375" style="39" customWidth="1"/>
    <col min="12806" max="12806" width="5.44140625" style="39" customWidth="1"/>
    <col min="12807" max="12807" width="5.88671875" style="39" customWidth="1"/>
    <col min="12808" max="12808" width="8.5546875" style="39" customWidth="1"/>
    <col min="12809" max="12809" width="17.33203125" style="39" customWidth="1"/>
    <col min="12810" max="12810" width="11.44140625" style="39" customWidth="1"/>
    <col min="12811" max="12811" width="40.6640625" style="39" customWidth="1"/>
    <col min="12812" max="12812" width="16" style="39" customWidth="1"/>
    <col min="12813" max="12814" width="15.109375" style="39" customWidth="1"/>
    <col min="12815" max="12815" width="16.44140625" style="39" customWidth="1"/>
    <col min="12816" max="12816" width="4" style="39" customWidth="1"/>
    <col min="12817" max="12817" width="25.5546875" style="39" customWidth="1"/>
    <col min="12818" max="12818" width="6.6640625" style="39" customWidth="1"/>
    <col min="12819" max="12819" width="17.33203125" style="39" customWidth="1"/>
    <col min="12820" max="12820" width="11.44140625" style="39" customWidth="1"/>
    <col min="12821" max="12821" width="40.6640625" style="39" customWidth="1"/>
    <col min="12822" max="12822" width="16" style="39" customWidth="1"/>
    <col min="12823" max="12824" width="15.109375" style="39" customWidth="1"/>
    <col min="12825" max="12825" width="16.44140625" style="39" customWidth="1"/>
    <col min="12826" max="12826" width="11.44140625" style="39" customWidth="1"/>
    <col min="12827" max="12827" width="15.88671875" style="39" customWidth="1"/>
    <col min="12828" max="12828" width="11.44140625" style="39" customWidth="1"/>
    <col min="12829" max="12829" width="3.88671875" style="39" customWidth="1"/>
    <col min="12830" max="12835" width="11.44140625" style="39" customWidth="1"/>
    <col min="12836" max="12836" width="3.88671875" style="39" customWidth="1"/>
    <col min="12837" max="13056" width="11.44140625" style="39"/>
    <col min="13057" max="13057" width="16.44140625" style="39" customWidth="1"/>
    <col min="13058" max="13058" width="6.6640625" style="39" customWidth="1"/>
    <col min="13059" max="13059" width="10.109375" style="39" bestFit="1" customWidth="1"/>
    <col min="13060" max="13060" width="6" style="39" customWidth="1"/>
    <col min="13061" max="13061" width="7.109375" style="39" customWidth="1"/>
    <col min="13062" max="13062" width="5.44140625" style="39" customWidth="1"/>
    <col min="13063" max="13063" width="5.88671875" style="39" customWidth="1"/>
    <col min="13064" max="13064" width="8.5546875" style="39" customWidth="1"/>
    <col min="13065" max="13065" width="17.33203125" style="39" customWidth="1"/>
    <col min="13066" max="13066" width="11.44140625" style="39" customWidth="1"/>
    <col min="13067" max="13067" width="40.6640625" style="39" customWidth="1"/>
    <col min="13068" max="13068" width="16" style="39" customWidth="1"/>
    <col min="13069" max="13070" width="15.109375" style="39" customWidth="1"/>
    <col min="13071" max="13071" width="16.44140625" style="39" customWidth="1"/>
    <col min="13072" max="13072" width="4" style="39" customWidth="1"/>
    <col min="13073" max="13073" width="25.5546875" style="39" customWidth="1"/>
    <col min="13074" max="13074" width="6.6640625" style="39" customWidth="1"/>
    <col min="13075" max="13075" width="17.33203125" style="39" customWidth="1"/>
    <col min="13076" max="13076" width="11.44140625" style="39" customWidth="1"/>
    <col min="13077" max="13077" width="40.6640625" style="39" customWidth="1"/>
    <col min="13078" max="13078" width="16" style="39" customWidth="1"/>
    <col min="13079" max="13080" width="15.109375" style="39" customWidth="1"/>
    <col min="13081" max="13081" width="16.44140625" style="39" customWidth="1"/>
    <col min="13082" max="13082" width="11.44140625" style="39" customWidth="1"/>
    <col min="13083" max="13083" width="15.88671875" style="39" customWidth="1"/>
    <col min="13084" max="13084" width="11.44140625" style="39" customWidth="1"/>
    <col min="13085" max="13085" width="3.88671875" style="39" customWidth="1"/>
    <col min="13086" max="13091" width="11.44140625" style="39" customWidth="1"/>
    <col min="13092" max="13092" width="3.88671875" style="39" customWidth="1"/>
    <col min="13093" max="13312" width="11.44140625" style="39"/>
    <col min="13313" max="13313" width="16.44140625" style="39" customWidth="1"/>
    <col min="13314" max="13314" width="6.6640625" style="39" customWidth="1"/>
    <col min="13315" max="13315" width="10.109375" style="39" bestFit="1" customWidth="1"/>
    <col min="13316" max="13316" width="6" style="39" customWidth="1"/>
    <col min="13317" max="13317" width="7.109375" style="39" customWidth="1"/>
    <col min="13318" max="13318" width="5.44140625" style="39" customWidth="1"/>
    <col min="13319" max="13319" width="5.88671875" style="39" customWidth="1"/>
    <col min="13320" max="13320" width="8.5546875" style="39" customWidth="1"/>
    <col min="13321" max="13321" width="17.33203125" style="39" customWidth="1"/>
    <col min="13322" max="13322" width="11.44140625" style="39" customWidth="1"/>
    <col min="13323" max="13323" width="40.6640625" style="39" customWidth="1"/>
    <col min="13324" max="13324" width="16" style="39" customWidth="1"/>
    <col min="13325" max="13326" width="15.109375" style="39" customWidth="1"/>
    <col min="13327" max="13327" width="16.44140625" style="39" customWidth="1"/>
    <col min="13328" max="13328" width="4" style="39" customWidth="1"/>
    <col min="13329" max="13329" width="25.5546875" style="39" customWidth="1"/>
    <col min="13330" max="13330" width="6.6640625" style="39" customWidth="1"/>
    <col min="13331" max="13331" width="17.33203125" style="39" customWidth="1"/>
    <col min="13332" max="13332" width="11.44140625" style="39" customWidth="1"/>
    <col min="13333" max="13333" width="40.6640625" style="39" customWidth="1"/>
    <col min="13334" max="13334" width="16" style="39" customWidth="1"/>
    <col min="13335" max="13336" width="15.109375" style="39" customWidth="1"/>
    <col min="13337" max="13337" width="16.44140625" style="39" customWidth="1"/>
    <col min="13338" max="13338" width="11.44140625" style="39" customWidth="1"/>
    <col min="13339" max="13339" width="15.88671875" style="39" customWidth="1"/>
    <col min="13340" max="13340" width="11.44140625" style="39" customWidth="1"/>
    <col min="13341" max="13341" width="3.88671875" style="39" customWidth="1"/>
    <col min="13342" max="13347" width="11.44140625" style="39" customWidth="1"/>
    <col min="13348" max="13348" width="3.88671875" style="39" customWidth="1"/>
    <col min="13349" max="13568" width="11.44140625" style="39"/>
    <col min="13569" max="13569" width="16.44140625" style="39" customWidth="1"/>
    <col min="13570" max="13570" width="6.6640625" style="39" customWidth="1"/>
    <col min="13571" max="13571" width="10.109375" style="39" bestFit="1" customWidth="1"/>
    <col min="13572" max="13572" width="6" style="39" customWidth="1"/>
    <col min="13573" max="13573" width="7.109375" style="39" customWidth="1"/>
    <col min="13574" max="13574" width="5.44140625" style="39" customWidth="1"/>
    <col min="13575" max="13575" width="5.88671875" style="39" customWidth="1"/>
    <col min="13576" max="13576" width="8.5546875" style="39" customWidth="1"/>
    <col min="13577" max="13577" width="17.33203125" style="39" customWidth="1"/>
    <col min="13578" max="13578" width="11.44140625" style="39" customWidth="1"/>
    <col min="13579" max="13579" width="40.6640625" style="39" customWidth="1"/>
    <col min="13580" max="13580" width="16" style="39" customWidth="1"/>
    <col min="13581" max="13582" width="15.109375" style="39" customWidth="1"/>
    <col min="13583" max="13583" width="16.44140625" style="39" customWidth="1"/>
    <col min="13584" max="13584" width="4" style="39" customWidth="1"/>
    <col min="13585" max="13585" width="25.5546875" style="39" customWidth="1"/>
    <col min="13586" max="13586" width="6.6640625" style="39" customWidth="1"/>
    <col min="13587" max="13587" width="17.33203125" style="39" customWidth="1"/>
    <col min="13588" max="13588" width="11.44140625" style="39" customWidth="1"/>
    <col min="13589" max="13589" width="40.6640625" style="39" customWidth="1"/>
    <col min="13590" max="13590" width="16" style="39" customWidth="1"/>
    <col min="13591" max="13592" width="15.109375" style="39" customWidth="1"/>
    <col min="13593" max="13593" width="16.44140625" style="39" customWidth="1"/>
    <col min="13594" max="13594" width="11.44140625" style="39" customWidth="1"/>
    <col min="13595" max="13595" width="15.88671875" style="39" customWidth="1"/>
    <col min="13596" max="13596" width="11.44140625" style="39" customWidth="1"/>
    <col min="13597" max="13597" width="3.88671875" style="39" customWidth="1"/>
    <col min="13598" max="13603" width="11.44140625" style="39" customWidth="1"/>
    <col min="13604" max="13604" width="3.88671875" style="39" customWidth="1"/>
    <col min="13605" max="13824" width="11.44140625" style="39"/>
    <col min="13825" max="13825" width="16.44140625" style="39" customWidth="1"/>
    <col min="13826" max="13826" width="6.6640625" style="39" customWidth="1"/>
    <col min="13827" max="13827" width="10.109375" style="39" bestFit="1" customWidth="1"/>
    <col min="13828" max="13828" width="6" style="39" customWidth="1"/>
    <col min="13829" max="13829" width="7.109375" style="39" customWidth="1"/>
    <col min="13830" max="13830" width="5.44140625" style="39" customWidth="1"/>
    <col min="13831" max="13831" width="5.88671875" style="39" customWidth="1"/>
    <col min="13832" max="13832" width="8.5546875" style="39" customWidth="1"/>
    <col min="13833" max="13833" width="17.33203125" style="39" customWidth="1"/>
    <col min="13834" max="13834" width="11.44140625" style="39" customWidth="1"/>
    <col min="13835" max="13835" width="40.6640625" style="39" customWidth="1"/>
    <col min="13836" max="13836" width="16" style="39" customWidth="1"/>
    <col min="13837" max="13838" width="15.109375" style="39" customWidth="1"/>
    <col min="13839" max="13839" width="16.44140625" style="39" customWidth="1"/>
    <col min="13840" max="13840" width="4" style="39" customWidth="1"/>
    <col min="13841" max="13841" width="25.5546875" style="39" customWidth="1"/>
    <col min="13842" max="13842" width="6.6640625" style="39" customWidth="1"/>
    <col min="13843" max="13843" width="17.33203125" style="39" customWidth="1"/>
    <col min="13844" max="13844" width="11.44140625" style="39" customWidth="1"/>
    <col min="13845" max="13845" width="40.6640625" style="39" customWidth="1"/>
    <col min="13846" max="13846" width="16" style="39" customWidth="1"/>
    <col min="13847" max="13848" width="15.109375" style="39" customWidth="1"/>
    <col min="13849" max="13849" width="16.44140625" style="39" customWidth="1"/>
    <col min="13850" max="13850" width="11.44140625" style="39" customWidth="1"/>
    <col min="13851" max="13851" width="15.88671875" style="39" customWidth="1"/>
    <col min="13852" max="13852" width="11.44140625" style="39" customWidth="1"/>
    <col min="13853" max="13853" width="3.88671875" style="39" customWidth="1"/>
    <col min="13854" max="13859" width="11.44140625" style="39" customWidth="1"/>
    <col min="13860" max="13860" width="3.88671875" style="39" customWidth="1"/>
    <col min="13861" max="14080" width="11.44140625" style="39"/>
    <col min="14081" max="14081" width="16.44140625" style="39" customWidth="1"/>
    <col min="14082" max="14082" width="6.6640625" style="39" customWidth="1"/>
    <col min="14083" max="14083" width="10.109375" style="39" bestFit="1" customWidth="1"/>
    <col min="14084" max="14084" width="6" style="39" customWidth="1"/>
    <col min="14085" max="14085" width="7.109375" style="39" customWidth="1"/>
    <col min="14086" max="14086" width="5.44140625" style="39" customWidth="1"/>
    <col min="14087" max="14087" width="5.88671875" style="39" customWidth="1"/>
    <col min="14088" max="14088" width="8.5546875" style="39" customWidth="1"/>
    <col min="14089" max="14089" width="17.33203125" style="39" customWidth="1"/>
    <col min="14090" max="14090" width="11.44140625" style="39" customWidth="1"/>
    <col min="14091" max="14091" width="40.6640625" style="39" customWidth="1"/>
    <col min="14092" max="14092" width="16" style="39" customWidth="1"/>
    <col min="14093" max="14094" width="15.109375" style="39" customWidth="1"/>
    <col min="14095" max="14095" width="16.44140625" style="39" customWidth="1"/>
    <col min="14096" max="14096" width="4" style="39" customWidth="1"/>
    <col min="14097" max="14097" width="25.5546875" style="39" customWidth="1"/>
    <col min="14098" max="14098" width="6.6640625" style="39" customWidth="1"/>
    <col min="14099" max="14099" width="17.33203125" style="39" customWidth="1"/>
    <col min="14100" max="14100" width="11.44140625" style="39" customWidth="1"/>
    <col min="14101" max="14101" width="40.6640625" style="39" customWidth="1"/>
    <col min="14102" max="14102" width="16" style="39" customWidth="1"/>
    <col min="14103" max="14104" width="15.109375" style="39" customWidth="1"/>
    <col min="14105" max="14105" width="16.44140625" style="39" customWidth="1"/>
    <col min="14106" max="14106" width="11.44140625" style="39" customWidth="1"/>
    <col min="14107" max="14107" width="15.88671875" style="39" customWidth="1"/>
    <col min="14108" max="14108" width="11.44140625" style="39" customWidth="1"/>
    <col min="14109" max="14109" width="3.88671875" style="39" customWidth="1"/>
    <col min="14110" max="14115" width="11.44140625" style="39" customWidth="1"/>
    <col min="14116" max="14116" width="3.88671875" style="39" customWidth="1"/>
    <col min="14117" max="14336" width="11.44140625" style="39"/>
    <col min="14337" max="14337" width="16.44140625" style="39" customWidth="1"/>
    <col min="14338" max="14338" width="6.6640625" style="39" customWidth="1"/>
    <col min="14339" max="14339" width="10.109375" style="39" bestFit="1" customWidth="1"/>
    <col min="14340" max="14340" width="6" style="39" customWidth="1"/>
    <col min="14341" max="14341" width="7.109375" style="39" customWidth="1"/>
    <col min="14342" max="14342" width="5.44140625" style="39" customWidth="1"/>
    <col min="14343" max="14343" width="5.88671875" style="39" customWidth="1"/>
    <col min="14344" max="14344" width="8.5546875" style="39" customWidth="1"/>
    <col min="14345" max="14345" width="17.33203125" style="39" customWidth="1"/>
    <col min="14346" max="14346" width="11.44140625" style="39" customWidth="1"/>
    <col min="14347" max="14347" width="40.6640625" style="39" customWidth="1"/>
    <col min="14348" max="14348" width="16" style="39" customWidth="1"/>
    <col min="14349" max="14350" width="15.109375" style="39" customWidth="1"/>
    <col min="14351" max="14351" width="16.44140625" style="39" customWidth="1"/>
    <col min="14352" max="14352" width="4" style="39" customWidth="1"/>
    <col min="14353" max="14353" width="25.5546875" style="39" customWidth="1"/>
    <col min="14354" max="14354" width="6.6640625" style="39" customWidth="1"/>
    <col min="14355" max="14355" width="17.33203125" style="39" customWidth="1"/>
    <col min="14356" max="14356" width="11.44140625" style="39" customWidth="1"/>
    <col min="14357" max="14357" width="40.6640625" style="39" customWidth="1"/>
    <col min="14358" max="14358" width="16" style="39" customWidth="1"/>
    <col min="14359" max="14360" width="15.109375" style="39" customWidth="1"/>
    <col min="14361" max="14361" width="16.44140625" style="39" customWidth="1"/>
    <col min="14362" max="14362" width="11.44140625" style="39" customWidth="1"/>
    <col min="14363" max="14363" width="15.88671875" style="39" customWidth="1"/>
    <col min="14364" max="14364" width="11.44140625" style="39" customWidth="1"/>
    <col min="14365" max="14365" width="3.88671875" style="39" customWidth="1"/>
    <col min="14366" max="14371" width="11.44140625" style="39" customWidth="1"/>
    <col min="14372" max="14372" width="3.88671875" style="39" customWidth="1"/>
    <col min="14373" max="14592" width="11.44140625" style="39"/>
    <col min="14593" max="14593" width="16.44140625" style="39" customWidth="1"/>
    <col min="14594" max="14594" width="6.6640625" style="39" customWidth="1"/>
    <col min="14595" max="14595" width="10.109375" style="39" bestFit="1" customWidth="1"/>
    <col min="14596" max="14596" width="6" style="39" customWidth="1"/>
    <col min="14597" max="14597" width="7.109375" style="39" customWidth="1"/>
    <col min="14598" max="14598" width="5.44140625" style="39" customWidth="1"/>
    <col min="14599" max="14599" width="5.88671875" style="39" customWidth="1"/>
    <col min="14600" max="14600" width="8.5546875" style="39" customWidth="1"/>
    <col min="14601" max="14601" width="17.33203125" style="39" customWidth="1"/>
    <col min="14602" max="14602" width="11.44140625" style="39" customWidth="1"/>
    <col min="14603" max="14603" width="40.6640625" style="39" customWidth="1"/>
    <col min="14604" max="14604" width="16" style="39" customWidth="1"/>
    <col min="14605" max="14606" width="15.109375" style="39" customWidth="1"/>
    <col min="14607" max="14607" width="16.44140625" style="39" customWidth="1"/>
    <col min="14608" max="14608" width="4" style="39" customWidth="1"/>
    <col min="14609" max="14609" width="25.5546875" style="39" customWidth="1"/>
    <col min="14610" max="14610" width="6.6640625" style="39" customWidth="1"/>
    <col min="14611" max="14611" width="17.33203125" style="39" customWidth="1"/>
    <col min="14612" max="14612" width="11.44140625" style="39" customWidth="1"/>
    <col min="14613" max="14613" width="40.6640625" style="39" customWidth="1"/>
    <col min="14614" max="14614" width="16" style="39" customWidth="1"/>
    <col min="14615" max="14616" width="15.109375" style="39" customWidth="1"/>
    <col min="14617" max="14617" width="16.44140625" style="39" customWidth="1"/>
    <col min="14618" max="14618" width="11.44140625" style="39" customWidth="1"/>
    <col min="14619" max="14619" width="15.88671875" style="39" customWidth="1"/>
    <col min="14620" max="14620" width="11.44140625" style="39" customWidth="1"/>
    <col min="14621" max="14621" width="3.88671875" style="39" customWidth="1"/>
    <col min="14622" max="14627" width="11.44140625" style="39" customWidth="1"/>
    <col min="14628" max="14628" width="3.88671875" style="39" customWidth="1"/>
    <col min="14629" max="14848" width="11.44140625" style="39"/>
    <col min="14849" max="14849" width="16.44140625" style="39" customWidth="1"/>
    <col min="14850" max="14850" width="6.6640625" style="39" customWidth="1"/>
    <col min="14851" max="14851" width="10.109375" style="39" bestFit="1" customWidth="1"/>
    <col min="14852" max="14852" width="6" style="39" customWidth="1"/>
    <col min="14853" max="14853" width="7.109375" style="39" customWidth="1"/>
    <col min="14854" max="14854" width="5.44140625" style="39" customWidth="1"/>
    <col min="14855" max="14855" width="5.88671875" style="39" customWidth="1"/>
    <col min="14856" max="14856" width="8.5546875" style="39" customWidth="1"/>
    <col min="14857" max="14857" width="17.33203125" style="39" customWidth="1"/>
    <col min="14858" max="14858" width="11.44140625" style="39" customWidth="1"/>
    <col min="14859" max="14859" width="40.6640625" style="39" customWidth="1"/>
    <col min="14860" max="14860" width="16" style="39" customWidth="1"/>
    <col min="14861" max="14862" width="15.109375" style="39" customWidth="1"/>
    <col min="14863" max="14863" width="16.44140625" style="39" customWidth="1"/>
    <col min="14864" max="14864" width="4" style="39" customWidth="1"/>
    <col min="14865" max="14865" width="25.5546875" style="39" customWidth="1"/>
    <col min="14866" max="14866" width="6.6640625" style="39" customWidth="1"/>
    <col min="14867" max="14867" width="17.33203125" style="39" customWidth="1"/>
    <col min="14868" max="14868" width="11.44140625" style="39" customWidth="1"/>
    <col min="14869" max="14869" width="40.6640625" style="39" customWidth="1"/>
    <col min="14870" max="14870" width="16" style="39" customWidth="1"/>
    <col min="14871" max="14872" width="15.109375" style="39" customWidth="1"/>
    <col min="14873" max="14873" width="16.44140625" style="39" customWidth="1"/>
    <col min="14874" max="14874" width="11.44140625" style="39" customWidth="1"/>
    <col min="14875" max="14875" width="15.88671875" style="39" customWidth="1"/>
    <col min="14876" max="14876" width="11.44140625" style="39" customWidth="1"/>
    <col min="14877" max="14877" width="3.88671875" style="39" customWidth="1"/>
    <col min="14878" max="14883" width="11.44140625" style="39" customWidth="1"/>
    <col min="14884" max="14884" width="3.88671875" style="39" customWidth="1"/>
    <col min="14885" max="15104" width="11.44140625" style="39"/>
    <col min="15105" max="15105" width="16.44140625" style="39" customWidth="1"/>
    <col min="15106" max="15106" width="6.6640625" style="39" customWidth="1"/>
    <col min="15107" max="15107" width="10.109375" style="39" bestFit="1" customWidth="1"/>
    <col min="15108" max="15108" width="6" style="39" customWidth="1"/>
    <col min="15109" max="15109" width="7.109375" style="39" customWidth="1"/>
    <col min="15110" max="15110" width="5.44140625" style="39" customWidth="1"/>
    <col min="15111" max="15111" width="5.88671875" style="39" customWidth="1"/>
    <col min="15112" max="15112" width="8.5546875" style="39" customWidth="1"/>
    <col min="15113" max="15113" width="17.33203125" style="39" customWidth="1"/>
    <col min="15114" max="15114" width="11.44140625" style="39" customWidth="1"/>
    <col min="15115" max="15115" width="40.6640625" style="39" customWidth="1"/>
    <col min="15116" max="15116" width="16" style="39" customWidth="1"/>
    <col min="15117" max="15118" width="15.109375" style="39" customWidth="1"/>
    <col min="15119" max="15119" width="16.44140625" style="39" customWidth="1"/>
    <col min="15120" max="15120" width="4" style="39" customWidth="1"/>
    <col min="15121" max="15121" width="25.5546875" style="39" customWidth="1"/>
    <col min="15122" max="15122" width="6.6640625" style="39" customWidth="1"/>
    <col min="15123" max="15123" width="17.33203125" style="39" customWidth="1"/>
    <col min="15124" max="15124" width="11.44140625" style="39" customWidth="1"/>
    <col min="15125" max="15125" width="40.6640625" style="39" customWidth="1"/>
    <col min="15126" max="15126" width="16" style="39" customWidth="1"/>
    <col min="15127" max="15128" width="15.109375" style="39" customWidth="1"/>
    <col min="15129" max="15129" width="16.44140625" style="39" customWidth="1"/>
    <col min="15130" max="15130" width="11.44140625" style="39" customWidth="1"/>
    <col min="15131" max="15131" width="15.88671875" style="39" customWidth="1"/>
    <col min="15132" max="15132" width="11.44140625" style="39" customWidth="1"/>
    <col min="15133" max="15133" width="3.88671875" style="39" customWidth="1"/>
    <col min="15134" max="15139" width="11.44140625" style="39" customWidth="1"/>
    <col min="15140" max="15140" width="3.88671875" style="39" customWidth="1"/>
    <col min="15141" max="15360" width="11.44140625" style="39"/>
    <col min="15361" max="15361" width="16.44140625" style="39" customWidth="1"/>
    <col min="15362" max="15362" width="6.6640625" style="39" customWidth="1"/>
    <col min="15363" max="15363" width="10.109375" style="39" bestFit="1" customWidth="1"/>
    <col min="15364" max="15364" width="6" style="39" customWidth="1"/>
    <col min="15365" max="15365" width="7.109375" style="39" customWidth="1"/>
    <col min="15366" max="15366" width="5.44140625" style="39" customWidth="1"/>
    <col min="15367" max="15367" width="5.88671875" style="39" customWidth="1"/>
    <col min="15368" max="15368" width="8.5546875" style="39" customWidth="1"/>
    <col min="15369" max="15369" width="17.33203125" style="39" customWidth="1"/>
    <col min="15370" max="15370" width="11.44140625" style="39" customWidth="1"/>
    <col min="15371" max="15371" width="40.6640625" style="39" customWidth="1"/>
    <col min="15372" max="15372" width="16" style="39" customWidth="1"/>
    <col min="15373" max="15374" width="15.109375" style="39" customWidth="1"/>
    <col min="15375" max="15375" width="16.44140625" style="39" customWidth="1"/>
    <col min="15376" max="15376" width="4" style="39" customWidth="1"/>
    <col min="15377" max="15377" width="25.5546875" style="39" customWidth="1"/>
    <col min="15378" max="15378" width="6.6640625" style="39" customWidth="1"/>
    <col min="15379" max="15379" width="17.33203125" style="39" customWidth="1"/>
    <col min="15380" max="15380" width="11.44140625" style="39" customWidth="1"/>
    <col min="15381" max="15381" width="40.6640625" style="39" customWidth="1"/>
    <col min="15382" max="15382" width="16" style="39" customWidth="1"/>
    <col min="15383" max="15384" width="15.109375" style="39" customWidth="1"/>
    <col min="15385" max="15385" width="16.44140625" style="39" customWidth="1"/>
    <col min="15386" max="15386" width="11.44140625" style="39" customWidth="1"/>
    <col min="15387" max="15387" width="15.88671875" style="39" customWidth="1"/>
    <col min="15388" max="15388" width="11.44140625" style="39" customWidth="1"/>
    <col min="15389" max="15389" width="3.88671875" style="39" customWidth="1"/>
    <col min="15390" max="15395" width="11.44140625" style="39" customWidth="1"/>
    <col min="15396" max="15396" width="3.88671875" style="39" customWidth="1"/>
    <col min="15397" max="15616" width="11.44140625" style="39"/>
    <col min="15617" max="15617" width="16.44140625" style="39" customWidth="1"/>
    <col min="15618" max="15618" width="6.6640625" style="39" customWidth="1"/>
    <col min="15619" max="15619" width="10.109375" style="39" bestFit="1" customWidth="1"/>
    <col min="15620" max="15620" width="6" style="39" customWidth="1"/>
    <col min="15621" max="15621" width="7.109375" style="39" customWidth="1"/>
    <col min="15622" max="15622" width="5.44140625" style="39" customWidth="1"/>
    <col min="15623" max="15623" width="5.88671875" style="39" customWidth="1"/>
    <col min="15624" max="15624" width="8.5546875" style="39" customWidth="1"/>
    <col min="15625" max="15625" width="17.33203125" style="39" customWidth="1"/>
    <col min="15626" max="15626" width="11.44140625" style="39" customWidth="1"/>
    <col min="15627" max="15627" width="40.6640625" style="39" customWidth="1"/>
    <col min="15628" max="15628" width="16" style="39" customWidth="1"/>
    <col min="15629" max="15630" width="15.109375" style="39" customWidth="1"/>
    <col min="15631" max="15631" width="16.44140625" style="39" customWidth="1"/>
    <col min="15632" max="15632" width="4" style="39" customWidth="1"/>
    <col min="15633" max="15633" width="25.5546875" style="39" customWidth="1"/>
    <col min="15634" max="15634" width="6.6640625" style="39" customWidth="1"/>
    <col min="15635" max="15635" width="17.33203125" style="39" customWidth="1"/>
    <col min="15636" max="15636" width="11.44140625" style="39" customWidth="1"/>
    <col min="15637" max="15637" width="40.6640625" style="39" customWidth="1"/>
    <col min="15638" max="15638" width="16" style="39" customWidth="1"/>
    <col min="15639" max="15640" width="15.109375" style="39" customWidth="1"/>
    <col min="15641" max="15641" width="16.44140625" style="39" customWidth="1"/>
    <col min="15642" max="15642" width="11.44140625" style="39" customWidth="1"/>
    <col min="15643" max="15643" width="15.88671875" style="39" customWidth="1"/>
    <col min="15644" max="15644" width="11.44140625" style="39" customWidth="1"/>
    <col min="15645" max="15645" width="3.88671875" style="39" customWidth="1"/>
    <col min="15646" max="15651" width="11.44140625" style="39" customWidth="1"/>
    <col min="15652" max="15652" width="3.88671875" style="39" customWidth="1"/>
    <col min="15653" max="15872" width="11.44140625" style="39"/>
    <col min="15873" max="15873" width="16.44140625" style="39" customWidth="1"/>
    <col min="15874" max="15874" width="6.6640625" style="39" customWidth="1"/>
    <col min="15875" max="15875" width="10.109375" style="39" bestFit="1" customWidth="1"/>
    <col min="15876" max="15876" width="6" style="39" customWidth="1"/>
    <col min="15877" max="15877" width="7.109375" style="39" customWidth="1"/>
    <col min="15878" max="15878" width="5.44140625" style="39" customWidth="1"/>
    <col min="15879" max="15879" width="5.88671875" style="39" customWidth="1"/>
    <col min="15880" max="15880" width="8.5546875" style="39" customWidth="1"/>
    <col min="15881" max="15881" width="17.33203125" style="39" customWidth="1"/>
    <col min="15882" max="15882" width="11.44140625" style="39" customWidth="1"/>
    <col min="15883" max="15883" width="40.6640625" style="39" customWidth="1"/>
    <col min="15884" max="15884" width="16" style="39" customWidth="1"/>
    <col min="15885" max="15886" width="15.109375" style="39" customWidth="1"/>
    <col min="15887" max="15887" width="16.44140625" style="39" customWidth="1"/>
    <col min="15888" max="15888" width="4" style="39" customWidth="1"/>
    <col min="15889" max="15889" width="25.5546875" style="39" customWidth="1"/>
    <col min="15890" max="15890" width="6.6640625" style="39" customWidth="1"/>
    <col min="15891" max="15891" width="17.33203125" style="39" customWidth="1"/>
    <col min="15892" max="15892" width="11.44140625" style="39" customWidth="1"/>
    <col min="15893" max="15893" width="40.6640625" style="39" customWidth="1"/>
    <col min="15894" max="15894" width="16" style="39" customWidth="1"/>
    <col min="15895" max="15896" width="15.109375" style="39" customWidth="1"/>
    <col min="15897" max="15897" width="16.44140625" style="39" customWidth="1"/>
    <col min="15898" max="15898" width="11.44140625" style="39" customWidth="1"/>
    <col min="15899" max="15899" width="15.88671875" style="39" customWidth="1"/>
    <col min="15900" max="15900" width="11.44140625" style="39" customWidth="1"/>
    <col min="15901" max="15901" width="3.88671875" style="39" customWidth="1"/>
    <col min="15902" max="15907" width="11.44140625" style="39" customWidth="1"/>
    <col min="15908" max="15908" width="3.88671875" style="39" customWidth="1"/>
    <col min="15909" max="16128" width="11.44140625" style="39"/>
    <col min="16129" max="16129" width="16.44140625" style="39" customWidth="1"/>
    <col min="16130" max="16130" width="6.6640625" style="39" customWidth="1"/>
    <col min="16131" max="16131" width="10.109375" style="39" bestFit="1" customWidth="1"/>
    <col min="16132" max="16132" width="6" style="39" customWidth="1"/>
    <col min="16133" max="16133" width="7.109375" style="39" customWidth="1"/>
    <col min="16134" max="16134" width="5.44140625" style="39" customWidth="1"/>
    <col min="16135" max="16135" width="5.88671875" style="39" customWidth="1"/>
    <col min="16136" max="16136" width="8.5546875" style="39" customWidth="1"/>
    <col min="16137" max="16137" width="17.33203125" style="39" customWidth="1"/>
    <col min="16138" max="16138" width="11.44140625" style="39" customWidth="1"/>
    <col min="16139" max="16139" width="40.6640625" style="39" customWidth="1"/>
    <col min="16140" max="16140" width="16" style="39" customWidth="1"/>
    <col min="16141" max="16142" width="15.109375" style="39" customWidth="1"/>
    <col min="16143" max="16143" width="16.44140625" style="39" customWidth="1"/>
    <col min="16144" max="16144" width="4" style="39" customWidth="1"/>
    <col min="16145" max="16145" width="25.5546875" style="39" customWidth="1"/>
    <col min="16146" max="16146" width="6.6640625" style="39" customWidth="1"/>
    <col min="16147" max="16147" width="17.33203125" style="39" customWidth="1"/>
    <col min="16148" max="16148" width="11.44140625" style="39" customWidth="1"/>
    <col min="16149" max="16149" width="40.6640625" style="39" customWidth="1"/>
    <col min="16150" max="16150" width="16" style="39" customWidth="1"/>
    <col min="16151" max="16152" width="15.109375" style="39" customWidth="1"/>
    <col min="16153" max="16153" width="16.44140625" style="39" customWidth="1"/>
    <col min="16154" max="16154" width="11.44140625" style="39" customWidth="1"/>
    <col min="16155" max="16155" width="15.88671875" style="39" customWidth="1"/>
    <col min="16156" max="16156" width="11.44140625" style="39" customWidth="1"/>
    <col min="16157" max="16157" width="3.88671875" style="39" customWidth="1"/>
    <col min="16158" max="16163" width="11.44140625" style="39" customWidth="1"/>
    <col min="16164" max="16164" width="3.88671875" style="39" customWidth="1"/>
    <col min="16165" max="16384" width="11.44140625" style="39"/>
  </cols>
  <sheetData>
    <row r="1" spans="1:41" ht="57.75" customHeight="1" thickTop="1" thickBot="1">
      <c r="A1" s="200" t="s">
        <v>31</v>
      </c>
      <c r="B1" s="201"/>
      <c r="C1" s="201"/>
      <c r="D1" s="201"/>
      <c r="E1" s="201"/>
      <c r="F1" s="55"/>
      <c r="I1" s="205" t="s">
        <v>59</v>
      </c>
      <c r="J1" s="206"/>
      <c r="K1" s="207"/>
      <c r="L1" s="56" t="s">
        <v>32</v>
      </c>
      <c r="M1" s="56" t="s">
        <v>33</v>
      </c>
      <c r="N1" s="56" t="s">
        <v>34</v>
      </c>
      <c r="O1" s="39"/>
      <c r="S1" s="205" t="s">
        <v>60</v>
      </c>
      <c r="T1" s="206"/>
      <c r="U1" s="207"/>
      <c r="V1" s="57" t="s">
        <v>34</v>
      </c>
      <c r="W1" s="57" t="s">
        <v>33</v>
      </c>
      <c r="X1" s="57" t="s">
        <v>35</v>
      </c>
      <c r="Y1" s="57"/>
      <c r="AA1" s="57" t="s">
        <v>32</v>
      </c>
      <c r="AB1" s="208" t="s">
        <v>58</v>
      </c>
      <c r="AD1" s="108"/>
      <c r="AE1" s="149">
        <v>44772</v>
      </c>
      <c r="AF1" s="124"/>
      <c r="AG1" s="202" t="s">
        <v>55</v>
      </c>
      <c r="AH1" s="203"/>
      <c r="AI1" s="203"/>
      <c r="AJ1" s="203"/>
      <c r="AK1" s="204"/>
      <c r="AL1" s="108"/>
      <c r="AM1" s="108"/>
      <c r="AN1" s="108"/>
      <c r="AO1" s="108"/>
    </row>
    <row r="2" spans="1:41" s="45" customFormat="1" ht="39.75" customHeight="1" thickTop="1" thickBot="1">
      <c r="A2" s="58" t="s">
        <v>36</v>
      </c>
      <c r="B2" s="58" t="s">
        <v>37</v>
      </c>
      <c r="C2" s="59" t="s">
        <v>30</v>
      </c>
      <c r="D2" s="59" t="s">
        <v>38</v>
      </c>
      <c r="E2" s="58" t="s">
        <v>39</v>
      </c>
      <c r="F2" s="60" t="s">
        <v>40</v>
      </c>
      <c r="G2" s="61" t="s">
        <v>41</v>
      </c>
      <c r="H2" s="60" t="s">
        <v>42</v>
      </c>
      <c r="I2" s="62" t="s">
        <v>53</v>
      </c>
      <c r="J2" s="62" t="s">
        <v>43</v>
      </c>
      <c r="K2" s="62" t="s">
        <v>36</v>
      </c>
      <c r="L2" s="62" t="s">
        <v>37</v>
      </c>
      <c r="M2" s="56" t="s">
        <v>30</v>
      </c>
      <c r="N2" s="56" t="s">
        <v>44</v>
      </c>
      <c r="O2" s="56" t="s">
        <v>57</v>
      </c>
      <c r="Q2" s="56" t="s">
        <v>45</v>
      </c>
      <c r="S2" s="62" t="s">
        <v>53</v>
      </c>
      <c r="T2" s="62" t="s">
        <v>43</v>
      </c>
      <c r="U2" s="62" t="s">
        <v>36</v>
      </c>
      <c r="V2" s="62" t="s">
        <v>37</v>
      </c>
      <c r="W2" s="56" t="s">
        <v>30</v>
      </c>
      <c r="X2" s="56" t="s">
        <v>44</v>
      </c>
      <c r="Y2" s="56" t="s">
        <v>57</v>
      </c>
      <c r="AA2" s="56" t="s">
        <v>45</v>
      </c>
      <c r="AB2" s="209"/>
      <c r="AC2" s="61" t="s">
        <v>41</v>
      </c>
      <c r="AD2" s="60" t="s">
        <v>42</v>
      </c>
      <c r="AE2" s="73"/>
      <c r="AF2" s="125"/>
      <c r="AG2" s="82" t="s">
        <v>48</v>
      </c>
      <c r="AH2" s="82" t="s">
        <v>49</v>
      </c>
      <c r="AI2" s="82" t="s">
        <v>50</v>
      </c>
      <c r="AJ2" s="82" t="s">
        <v>51</v>
      </c>
      <c r="AK2" s="82" t="s">
        <v>54</v>
      </c>
      <c r="AL2" s="73"/>
      <c r="AM2" s="73"/>
      <c r="AN2" s="73"/>
      <c r="AO2" s="73"/>
    </row>
    <row r="3" spans="1:41" ht="22.2" thickTop="1" thickBot="1">
      <c r="A3" s="63" t="str">
        <f xml:space="preserve"> Recap!B3</f>
        <v>A1</v>
      </c>
      <c r="B3" s="64">
        <f>Recap!M3</f>
        <v>0</v>
      </c>
      <c r="C3" s="64">
        <f>Recap!O3</f>
        <v>0</v>
      </c>
      <c r="D3" s="64">
        <f>Recap!N3</f>
        <v>0</v>
      </c>
      <c r="E3" s="65">
        <f t="shared" ref="E3:E67" si="0">ROW()-2</f>
        <v>1</v>
      </c>
      <c r="F3" s="86">
        <f>100*C3+B3+(100-D3)/100</f>
        <v>1</v>
      </c>
      <c r="G3" s="66">
        <f>RANK(F3,$F$3:$F$194,0)</f>
        <v>1</v>
      </c>
      <c r="H3" s="66">
        <f>RANK(G3,$G$3:$G$194,1)+COUNTIF(G$3:G3,G3)-1</f>
        <v>1</v>
      </c>
      <c r="I3" s="67">
        <f>IFERROR(INDEX(Liste!$G$7:$G$198,MATCH(K3,Liste!$I$7:$I$198,0)),"")</f>
        <v>0</v>
      </c>
      <c r="J3" s="67">
        <f t="shared" ref="J3:J34" si="1">INDEX(G:G,MATCH(ROW()-2,H:H,0))</f>
        <v>1</v>
      </c>
      <c r="K3" s="68" t="str">
        <f t="shared" ref="K3:K34" si="2">INDEX(A:A,MATCH(ROW()-2,H:H,0))</f>
        <v>A1</v>
      </c>
      <c r="L3" s="69">
        <f t="shared" ref="L3:L34" si="3">INDEX(B:B,MATCH(ROW()-2,H:H,0))</f>
        <v>0</v>
      </c>
      <c r="M3" s="69">
        <f>INDEX(C:C,MATCH(K3,A:A,0))</f>
        <v>0</v>
      </c>
      <c r="N3" s="69">
        <f t="shared" ref="N3:N34" si="4">INDEX(D:D,MATCH(ROW()-2,H:H,0))</f>
        <v>0</v>
      </c>
      <c r="O3" s="69">
        <f t="shared" ref="O3:O34" si="5">INDEX(E:E,MATCH(ROW()-2,H:H,0))</f>
        <v>1</v>
      </c>
      <c r="Q3" s="69">
        <f t="shared" ref="Q3:Q34" si="6">IF(SUM(M3:N3)=0,-1000,L3-N3)</f>
        <v>-1000</v>
      </c>
      <c r="R3" s="199">
        <v>1</v>
      </c>
      <c r="S3" s="67">
        <f t="shared" ref="S3:S34" si="7">INDEX(I:I,MATCH(U3,K:K,0))</f>
        <v>0</v>
      </c>
      <c r="T3" s="67">
        <f>INDEX(AC:AC,MATCH(ROW()-2,AD:AD,0))</f>
        <v>1</v>
      </c>
      <c r="U3" s="68" t="str">
        <f t="shared" ref="U3:U34" si="8">INDEX(K:K,MATCH(ROW()-2,$AD:$AD,0))</f>
        <v>A1</v>
      </c>
      <c r="V3" s="69">
        <f t="shared" ref="V3:V34" si="9">INDEX(L:L,MATCH(ROW()-2,$AD:$AD,0))</f>
        <v>0</v>
      </c>
      <c r="W3" s="69">
        <f t="shared" ref="W3:W34" si="10">INDEX(M:M,MATCH(ROW()-2,$AD:$AD,0))</f>
        <v>0</v>
      </c>
      <c r="X3" s="69">
        <f t="shared" ref="X3:X34" si="11">INDEX(N:N,MATCH(ROW()-2,$AD:$AD,0))</f>
        <v>0</v>
      </c>
      <c r="Y3" s="69">
        <f t="shared" ref="Y3:Y34" si="12">INDEX(O:O,MATCH(ROW()-2,$AD:$AD,0))</f>
        <v>1</v>
      </c>
      <c r="AA3" s="69">
        <f>V3-X3</f>
        <v>0</v>
      </c>
      <c r="AB3" s="66">
        <f>$M3*10000+($Q3+ABS(MIN($Q:$Q)))*100+$L3+(100-$N3)/100</f>
        <v>1</v>
      </c>
      <c r="AC3" s="66">
        <f>RANK(AB3,$AB$3:$AB$194,0)</f>
        <v>1</v>
      </c>
      <c r="AD3" s="66">
        <f>RANK(AC3,$AC$3:$AC$194,1)+COUNTIF(AC$3:AC3,AC3)-1</f>
        <v>1</v>
      </c>
      <c r="AE3" s="74"/>
      <c r="AF3" s="126" t="str">
        <f>S3&amp;COUNTIF(S$3:S3,S3)</f>
        <v>01</v>
      </c>
      <c r="AG3" s="83" t="str">
        <f t="shared" ref="AG3:AK6" si="13">IFERROR(INDEX($T$3:$T$194,MATCH(AG$2&amp;ROW()-2,$AF$3:$AF$194,0)),"")</f>
        <v/>
      </c>
      <c r="AH3" s="83" t="str">
        <f t="shared" si="13"/>
        <v/>
      </c>
      <c r="AI3" s="83" t="str">
        <f t="shared" si="13"/>
        <v/>
      </c>
      <c r="AJ3" s="83" t="str">
        <f t="shared" si="13"/>
        <v/>
      </c>
      <c r="AK3" s="83" t="str">
        <f t="shared" si="13"/>
        <v/>
      </c>
      <c r="AL3" s="74"/>
      <c r="AM3" s="109"/>
      <c r="AN3" s="74"/>
      <c r="AO3" s="74"/>
    </row>
    <row r="4" spans="1:41" ht="22.2" thickTop="1" thickBot="1">
      <c r="A4" s="63" t="str">
        <f xml:space="preserve"> Recap!B4</f>
        <v>A2</v>
      </c>
      <c r="B4" s="64">
        <f>Recap!M4</f>
        <v>0</v>
      </c>
      <c r="C4" s="64">
        <f>Recap!O4</f>
        <v>0</v>
      </c>
      <c r="D4" s="64">
        <f>Recap!N4</f>
        <v>0</v>
      </c>
      <c r="E4" s="65">
        <f t="shared" si="0"/>
        <v>2</v>
      </c>
      <c r="F4" s="66">
        <f t="shared" ref="F4:F66" si="14">100*C4+B4+(100-D4)/100</f>
        <v>1</v>
      </c>
      <c r="G4" s="66">
        <f t="shared" ref="G4:G67" si="15">RANK(F4,$F$3:$F$194,0)</f>
        <v>1</v>
      </c>
      <c r="H4" s="66">
        <f>RANK(G4,$G$3:$G$194,1)+COUNTIF(G$3:G4,G4)-1</f>
        <v>2</v>
      </c>
      <c r="I4" s="67">
        <f>IFERROR(INDEX(Liste!$G$7:$G$198,MATCH(K4,Liste!$I$7:$I$198,0)),"")</f>
        <v>0</v>
      </c>
      <c r="J4" s="67">
        <f t="shared" si="1"/>
        <v>1</v>
      </c>
      <c r="K4" s="68" t="str">
        <f t="shared" si="2"/>
        <v>A2</v>
      </c>
      <c r="L4" s="69">
        <f t="shared" si="3"/>
        <v>0</v>
      </c>
      <c r="M4" s="69">
        <f t="shared" ref="M4:M66" si="16">INDEX(C:C,MATCH(K4,A:A,0))</f>
        <v>0</v>
      </c>
      <c r="N4" s="69">
        <f t="shared" si="4"/>
        <v>0</v>
      </c>
      <c r="O4" s="69">
        <f t="shared" si="5"/>
        <v>2</v>
      </c>
      <c r="Q4" s="69">
        <f t="shared" si="6"/>
        <v>-1000</v>
      </c>
      <c r="R4" s="199"/>
      <c r="S4" s="67">
        <f t="shared" si="7"/>
        <v>0</v>
      </c>
      <c r="T4" s="67">
        <f t="shared" ref="T4:T67" si="17">INDEX(AC:AC,MATCH(ROW()-2,AD:AD,0))</f>
        <v>1</v>
      </c>
      <c r="U4" s="68" t="str">
        <f t="shared" si="8"/>
        <v>A2</v>
      </c>
      <c r="V4" s="69">
        <f t="shared" si="9"/>
        <v>0</v>
      </c>
      <c r="W4" s="69">
        <f t="shared" si="10"/>
        <v>0</v>
      </c>
      <c r="X4" s="69">
        <f t="shared" si="11"/>
        <v>0</v>
      </c>
      <c r="Y4" s="69">
        <f t="shared" si="12"/>
        <v>2</v>
      </c>
      <c r="AA4" s="69">
        <f t="shared" ref="AA4:AA67" si="18">V4-X4</f>
        <v>0</v>
      </c>
      <c r="AB4" s="66">
        <f t="shared" ref="AB4:AB67" si="19">$M4*10000+($Q4+ABS(MIN($Q:$Q)))*100+$L4+(100-$N4)/100</f>
        <v>1</v>
      </c>
      <c r="AC4" s="66">
        <f t="shared" ref="AC4:AC67" si="20">RANK(AB4,$AB$3:$AB$194,0)</f>
        <v>1</v>
      </c>
      <c r="AD4" s="66">
        <f>RANK(AC4,$AC$3:$AC$194,1)+COUNTIF(AC$3:AC4,AC4)-1</f>
        <v>2</v>
      </c>
      <c r="AE4" s="74"/>
      <c r="AF4" s="126" t="str">
        <f>S4&amp;COUNTIF(S$3:S4,S4)</f>
        <v>02</v>
      </c>
      <c r="AG4" s="83" t="str">
        <f t="shared" si="13"/>
        <v/>
      </c>
      <c r="AH4" s="83" t="str">
        <f t="shared" si="13"/>
        <v/>
      </c>
      <c r="AI4" s="83" t="str">
        <f t="shared" si="13"/>
        <v/>
      </c>
      <c r="AJ4" s="83" t="str">
        <f t="shared" si="13"/>
        <v/>
      </c>
      <c r="AK4" s="83" t="str">
        <f t="shared" si="13"/>
        <v/>
      </c>
      <c r="AL4" s="74"/>
      <c r="AM4" s="74"/>
      <c r="AN4" s="74"/>
      <c r="AO4" s="74"/>
    </row>
    <row r="5" spans="1:41" ht="22.2" thickTop="1" thickBot="1">
      <c r="A5" s="63" t="str">
        <f xml:space="preserve"> Recap!B5</f>
        <v>A3</v>
      </c>
      <c r="B5" s="64">
        <f>Recap!M5</f>
        <v>0</v>
      </c>
      <c r="C5" s="64">
        <f>Recap!O5</f>
        <v>0</v>
      </c>
      <c r="D5" s="64">
        <f>Recap!N5</f>
        <v>0</v>
      </c>
      <c r="E5" s="65">
        <f t="shared" si="0"/>
        <v>3</v>
      </c>
      <c r="F5" s="66">
        <f t="shared" si="14"/>
        <v>1</v>
      </c>
      <c r="G5" s="66">
        <f t="shared" si="15"/>
        <v>1</v>
      </c>
      <c r="H5" s="66">
        <f>RANK(G5,$G$3:$G$194,1)+COUNTIF(G$3:G5,G5)-1</f>
        <v>3</v>
      </c>
      <c r="I5" s="67">
        <f>IFERROR(INDEX(Liste!$G$7:$G$198,MATCH(K5,Liste!$I$7:$I$198,0)),"")</f>
        <v>0</v>
      </c>
      <c r="J5" s="67">
        <f t="shared" si="1"/>
        <v>1</v>
      </c>
      <c r="K5" s="68" t="str">
        <f t="shared" si="2"/>
        <v>A3</v>
      </c>
      <c r="L5" s="69">
        <f t="shared" si="3"/>
        <v>0</v>
      </c>
      <c r="M5" s="69">
        <f t="shared" si="16"/>
        <v>0</v>
      </c>
      <c r="N5" s="69">
        <f t="shared" si="4"/>
        <v>0</v>
      </c>
      <c r="O5" s="69">
        <f t="shared" si="5"/>
        <v>3</v>
      </c>
      <c r="Q5" s="69">
        <f t="shared" si="6"/>
        <v>-1000</v>
      </c>
      <c r="R5" s="199"/>
      <c r="S5" s="67">
        <f t="shared" si="7"/>
        <v>0</v>
      </c>
      <c r="T5" s="67">
        <f t="shared" si="17"/>
        <v>1</v>
      </c>
      <c r="U5" s="68" t="str">
        <f t="shared" si="8"/>
        <v>A3</v>
      </c>
      <c r="V5" s="69">
        <f t="shared" si="9"/>
        <v>0</v>
      </c>
      <c r="W5" s="69">
        <f t="shared" si="10"/>
        <v>0</v>
      </c>
      <c r="X5" s="69">
        <f t="shared" si="11"/>
        <v>0</v>
      </c>
      <c r="Y5" s="69">
        <f t="shared" si="12"/>
        <v>3</v>
      </c>
      <c r="AA5" s="69">
        <f t="shared" si="18"/>
        <v>0</v>
      </c>
      <c r="AB5" s="66">
        <f t="shared" si="19"/>
        <v>1</v>
      </c>
      <c r="AC5" s="66">
        <f t="shared" si="20"/>
        <v>1</v>
      </c>
      <c r="AD5" s="66">
        <f>RANK(AC5,$AC$3:$AC$194,1)+COUNTIF(AC$3:AC5,AC5)-1</f>
        <v>3</v>
      </c>
      <c r="AE5" s="74"/>
      <c r="AF5" s="126" t="str">
        <f>S5&amp;COUNTIF(S$3:S5,S5)</f>
        <v>03</v>
      </c>
      <c r="AG5" s="83" t="str">
        <f t="shared" si="13"/>
        <v/>
      </c>
      <c r="AH5" s="83" t="str">
        <f t="shared" si="13"/>
        <v/>
      </c>
      <c r="AI5" s="83" t="str">
        <f t="shared" si="13"/>
        <v/>
      </c>
      <c r="AJ5" s="83" t="str">
        <f t="shared" si="13"/>
        <v/>
      </c>
      <c r="AK5" s="83" t="str">
        <f t="shared" si="13"/>
        <v/>
      </c>
      <c r="AL5" s="74"/>
      <c r="AM5" s="74"/>
      <c r="AN5" s="74"/>
      <c r="AO5" s="74"/>
    </row>
    <row r="6" spans="1:41" ht="22.2" thickTop="1" thickBot="1">
      <c r="A6" s="63" t="str">
        <f xml:space="preserve"> Recap!B6</f>
        <v>A4</v>
      </c>
      <c r="B6" s="64">
        <f>Recap!M6</f>
        <v>0</v>
      </c>
      <c r="C6" s="64">
        <f>Recap!O6</f>
        <v>0</v>
      </c>
      <c r="D6" s="64">
        <f>Recap!N6</f>
        <v>0</v>
      </c>
      <c r="E6" s="65">
        <f t="shared" si="0"/>
        <v>4</v>
      </c>
      <c r="F6" s="66">
        <f t="shared" si="14"/>
        <v>1</v>
      </c>
      <c r="G6" s="66">
        <f t="shared" si="15"/>
        <v>1</v>
      </c>
      <c r="H6" s="66">
        <f>RANK(G6,$G$3:$G$194,1)+COUNTIF(G$3:G6,G6)-1</f>
        <v>4</v>
      </c>
      <c r="I6" s="67">
        <f>IFERROR(INDEX(Liste!$G$7:$G$198,MATCH(K6,Liste!$I$7:$I$198,0)),"")</f>
        <v>0</v>
      </c>
      <c r="J6" s="67">
        <f t="shared" si="1"/>
        <v>1</v>
      </c>
      <c r="K6" s="68" t="str">
        <f t="shared" si="2"/>
        <v>A4</v>
      </c>
      <c r="L6" s="69">
        <f t="shared" si="3"/>
        <v>0</v>
      </c>
      <c r="M6" s="69">
        <f t="shared" si="16"/>
        <v>0</v>
      </c>
      <c r="N6" s="69">
        <f t="shared" si="4"/>
        <v>0</v>
      </c>
      <c r="O6" s="69">
        <f t="shared" si="5"/>
        <v>4</v>
      </c>
      <c r="Q6" s="69">
        <f t="shared" si="6"/>
        <v>-1000</v>
      </c>
      <c r="R6" s="199">
        <v>2</v>
      </c>
      <c r="S6" s="67">
        <f t="shared" si="7"/>
        <v>0</v>
      </c>
      <c r="T6" s="67">
        <f t="shared" si="17"/>
        <v>1</v>
      </c>
      <c r="U6" s="68" t="str">
        <f t="shared" si="8"/>
        <v>A4</v>
      </c>
      <c r="V6" s="69">
        <f t="shared" si="9"/>
        <v>0</v>
      </c>
      <c r="W6" s="69">
        <f t="shared" si="10"/>
        <v>0</v>
      </c>
      <c r="X6" s="69">
        <f t="shared" si="11"/>
        <v>0</v>
      </c>
      <c r="Y6" s="69">
        <f t="shared" si="12"/>
        <v>4</v>
      </c>
      <c r="AA6" s="69">
        <f t="shared" si="18"/>
        <v>0</v>
      </c>
      <c r="AB6" s="66">
        <f t="shared" si="19"/>
        <v>1</v>
      </c>
      <c r="AC6" s="66">
        <f t="shared" si="20"/>
        <v>1</v>
      </c>
      <c r="AD6" s="66">
        <f>RANK(AC6,$AC$3:$AC$194,1)+COUNTIF(AC$3:AC6,AC6)-1</f>
        <v>4</v>
      </c>
      <c r="AE6" s="74"/>
      <c r="AF6" s="126" t="str">
        <f>S6&amp;COUNTIF(S$3:S6,S6)</f>
        <v>04</v>
      </c>
      <c r="AG6" s="83" t="str">
        <f t="shared" si="13"/>
        <v/>
      </c>
      <c r="AH6" s="83" t="str">
        <f t="shared" si="13"/>
        <v/>
      </c>
      <c r="AI6" s="83" t="str">
        <f t="shared" si="13"/>
        <v/>
      </c>
      <c r="AJ6" s="83" t="str">
        <f t="shared" si="13"/>
        <v/>
      </c>
      <c r="AK6" s="83" t="str">
        <f t="shared" si="13"/>
        <v/>
      </c>
      <c r="AL6" s="74"/>
      <c r="AM6" s="74"/>
      <c r="AN6" s="74"/>
      <c r="AO6" s="74"/>
    </row>
    <row r="7" spans="1:41" ht="22.2" thickTop="1" thickBot="1">
      <c r="A7" s="63" t="str">
        <f xml:space="preserve"> Recap!B7</f>
        <v>A5</v>
      </c>
      <c r="B7" s="64">
        <f>Recap!M7</f>
        <v>0</v>
      </c>
      <c r="C7" s="64">
        <f>Recap!O7</f>
        <v>0</v>
      </c>
      <c r="D7" s="64">
        <f>Recap!N7</f>
        <v>0</v>
      </c>
      <c r="E7" s="65">
        <f t="shared" si="0"/>
        <v>5</v>
      </c>
      <c r="F7" s="66">
        <f t="shared" si="14"/>
        <v>1</v>
      </c>
      <c r="G7" s="66">
        <f t="shared" si="15"/>
        <v>1</v>
      </c>
      <c r="H7" s="66">
        <f>RANK(G7,$G$3:$G$194,1)+COUNTIF(G$3:G7,G7)-1</f>
        <v>5</v>
      </c>
      <c r="I7" s="67">
        <f>IFERROR(INDEX(Liste!$G$7:$G$198,MATCH(K7,Liste!$I$7:$I$198,0)),"")</f>
        <v>0</v>
      </c>
      <c r="J7" s="67">
        <f t="shared" si="1"/>
        <v>1</v>
      </c>
      <c r="K7" s="68" t="str">
        <f t="shared" si="2"/>
        <v>A5</v>
      </c>
      <c r="L7" s="69">
        <f t="shared" si="3"/>
        <v>0</v>
      </c>
      <c r="M7" s="69">
        <f t="shared" si="16"/>
        <v>0</v>
      </c>
      <c r="N7" s="69">
        <f t="shared" si="4"/>
        <v>0</v>
      </c>
      <c r="O7" s="69">
        <f t="shared" si="5"/>
        <v>5</v>
      </c>
      <c r="Q7" s="69">
        <f t="shared" si="6"/>
        <v>-1000</v>
      </c>
      <c r="R7" s="199"/>
      <c r="S7" s="67">
        <f t="shared" si="7"/>
        <v>0</v>
      </c>
      <c r="T7" s="67">
        <f t="shared" si="17"/>
        <v>1</v>
      </c>
      <c r="U7" s="68" t="str">
        <f t="shared" si="8"/>
        <v>A5</v>
      </c>
      <c r="V7" s="69">
        <f t="shared" si="9"/>
        <v>0</v>
      </c>
      <c r="W7" s="69">
        <f t="shared" si="10"/>
        <v>0</v>
      </c>
      <c r="X7" s="69">
        <f t="shared" si="11"/>
        <v>0</v>
      </c>
      <c r="Y7" s="69">
        <f t="shared" si="12"/>
        <v>5</v>
      </c>
      <c r="AA7" s="69">
        <f t="shared" si="18"/>
        <v>0</v>
      </c>
      <c r="AB7" s="66">
        <f t="shared" si="19"/>
        <v>1</v>
      </c>
      <c r="AC7" s="66">
        <f t="shared" si="20"/>
        <v>1</v>
      </c>
      <c r="AD7" s="66">
        <f>RANK(AC7,$AC$3:$AC$194,1)+COUNTIF(AC$3:AC7,AC7)-1</f>
        <v>5</v>
      </c>
      <c r="AE7" s="72"/>
      <c r="AF7" s="126" t="str">
        <f>S7&amp;COUNTIF(S$3:S7,S7)</f>
        <v>05</v>
      </c>
      <c r="AG7"/>
      <c r="AH7"/>
      <c r="AI7"/>
      <c r="AJ7"/>
      <c r="AK7"/>
      <c r="AL7" s="72"/>
      <c r="AM7" s="72"/>
      <c r="AN7" s="72"/>
      <c r="AO7" s="72"/>
    </row>
    <row r="8" spans="1:41" ht="22.2" thickTop="1" thickBot="1">
      <c r="A8" s="63" t="str">
        <f xml:space="preserve"> Recap!B8</f>
        <v>A6</v>
      </c>
      <c r="B8" s="64">
        <f>Recap!M8</f>
        <v>0</v>
      </c>
      <c r="C8" s="64">
        <f>Recap!O8</f>
        <v>0</v>
      </c>
      <c r="D8" s="64">
        <f>Recap!N8</f>
        <v>0</v>
      </c>
      <c r="E8" s="65">
        <f t="shared" si="0"/>
        <v>6</v>
      </c>
      <c r="F8" s="66">
        <f t="shared" si="14"/>
        <v>1</v>
      </c>
      <c r="G8" s="66">
        <f t="shared" si="15"/>
        <v>1</v>
      </c>
      <c r="H8" s="66">
        <f>RANK(G8,$G$3:$G$194,1)+COUNTIF(G$3:G8,G8)-1</f>
        <v>6</v>
      </c>
      <c r="I8" s="67">
        <f>IFERROR(INDEX(Liste!$G$7:$G$198,MATCH(K8,Liste!$I$7:$I$198,0)),"")</f>
        <v>0</v>
      </c>
      <c r="J8" s="67">
        <f t="shared" si="1"/>
        <v>1</v>
      </c>
      <c r="K8" s="68" t="str">
        <f t="shared" si="2"/>
        <v>A6</v>
      </c>
      <c r="L8" s="69">
        <f t="shared" si="3"/>
        <v>0</v>
      </c>
      <c r="M8" s="69">
        <f t="shared" si="16"/>
        <v>0</v>
      </c>
      <c r="N8" s="69">
        <f t="shared" si="4"/>
        <v>0</v>
      </c>
      <c r="O8" s="69">
        <f t="shared" si="5"/>
        <v>6</v>
      </c>
      <c r="Q8" s="69">
        <f t="shared" si="6"/>
        <v>-1000</v>
      </c>
      <c r="R8" s="199"/>
      <c r="S8" s="67">
        <f t="shared" si="7"/>
        <v>0</v>
      </c>
      <c r="T8" s="67">
        <f t="shared" si="17"/>
        <v>1</v>
      </c>
      <c r="U8" s="68" t="str">
        <f t="shared" si="8"/>
        <v>A6</v>
      </c>
      <c r="V8" s="69">
        <f t="shared" si="9"/>
        <v>0</v>
      </c>
      <c r="W8" s="69">
        <f t="shared" si="10"/>
        <v>0</v>
      </c>
      <c r="X8" s="69">
        <f t="shared" si="11"/>
        <v>0</v>
      </c>
      <c r="Y8" s="69">
        <f t="shared" si="12"/>
        <v>6</v>
      </c>
      <c r="AA8" s="69">
        <f t="shared" si="18"/>
        <v>0</v>
      </c>
      <c r="AB8" s="66">
        <f t="shared" si="19"/>
        <v>1</v>
      </c>
      <c r="AC8" s="66">
        <f t="shared" si="20"/>
        <v>1</v>
      </c>
      <c r="AD8" s="66">
        <f>RANK(AC8,$AC$3:$AC$194,1)+COUNTIF(AC$3:AC8,AC8)-1</f>
        <v>6</v>
      </c>
      <c r="AE8" s="75"/>
      <c r="AF8" s="126" t="str">
        <f>S8&amp;COUNTIF(S$3:S8,S8)</f>
        <v>06</v>
      </c>
      <c r="AG8" s="84">
        <f>SUM(AG3:AG6)</f>
        <v>0</v>
      </c>
      <c r="AH8" s="84">
        <f>SUM(AH3:AH6)</f>
        <v>0</v>
      </c>
      <c r="AI8" s="84">
        <f>SUM(AI3:AI6)</f>
        <v>0</v>
      </c>
      <c r="AJ8" s="84">
        <f>SUM(AJ3:AJ6)</f>
        <v>0</v>
      </c>
      <c r="AK8" s="84">
        <f>SUM(AK3:AK6)</f>
        <v>0</v>
      </c>
      <c r="AL8" s="75"/>
      <c r="AM8" s="75"/>
      <c r="AN8" s="75"/>
      <c r="AO8" s="75"/>
    </row>
    <row r="9" spans="1:41" ht="22.2" thickTop="1" thickBot="1">
      <c r="A9" s="63" t="str">
        <f xml:space="preserve"> Recap!B9</f>
        <v>A7</v>
      </c>
      <c r="B9" s="64">
        <f>Recap!M9</f>
        <v>0</v>
      </c>
      <c r="C9" s="64">
        <f>Recap!O9</f>
        <v>0</v>
      </c>
      <c r="D9" s="64">
        <f>Recap!N9</f>
        <v>0</v>
      </c>
      <c r="E9" s="65">
        <f t="shared" si="0"/>
        <v>7</v>
      </c>
      <c r="F9" s="66">
        <f t="shared" si="14"/>
        <v>1</v>
      </c>
      <c r="G9" s="66">
        <f t="shared" si="15"/>
        <v>1</v>
      </c>
      <c r="H9" s="66">
        <f>RANK(G9,$G$3:$G$194,1)+COUNTIF(G$3:G9,G9)-1</f>
        <v>7</v>
      </c>
      <c r="I9" s="67">
        <f>IFERROR(INDEX(Liste!$G$7:$G$198,MATCH(K9,Liste!$I$7:$I$198,0)),"")</f>
        <v>0</v>
      </c>
      <c r="J9" s="67">
        <f t="shared" si="1"/>
        <v>1</v>
      </c>
      <c r="K9" s="68" t="str">
        <f t="shared" si="2"/>
        <v>A7</v>
      </c>
      <c r="L9" s="69">
        <f t="shared" si="3"/>
        <v>0</v>
      </c>
      <c r="M9" s="69">
        <f t="shared" si="16"/>
        <v>0</v>
      </c>
      <c r="N9" s="69">
        <f t="shared" si="4"/>
        <v>0</v>
      </c>
      <c r="O9" s="69">
        <f t="shared" si="5"/>
        <v>7</v>
      </c>
      <c r="Q9" s="69">
        <f t="shared" si="6"/>
        <v>-1000</v>
      </c>
      <c r="R9" s="199">
        <v>3</v>
      </c>
      <c r="S9" s="67">
        <f t="shared" si="7"/>
        <v>0</v>
      </c>
      <c r="T9" s="67">
        <f t="shared" si="17"/>
        <v>1</v>
      </c>
      <c r="U9" s="68" t="str">
        <f t="shared" si="8"/>
        <v>A7</v>
      </c>
      <c r="V9" s="69">
        <f t="shared" si="9"/>
        <v>0</v>
      </c>
      <c r="W9" s="69">
        <f t="shared" si="10"/>
        <v>0</v>
      </c>
      <c r="X9" s="69">
        <f t="shared" si="11"/>
        <v>0</v>
      </c>
      <c r="Y9" s="69">
        <f t="shared" si="12"/>
        <v>7</v>
      </c>
      <c r="AA9" s="69">
        <f t="shared" si="18"/>
        <v>0</v>
      </c>
      <c r="AB9" s="66">
        <f t="shared" si="19"/>
        <v>1</v>
      </c>
      <c r="AC9" s="66">
        <f t="shared" si="20"/>
        <v>1</v>
      </c>
      <c r="AD9" s="66">
        <f>RANK(AC9,$AC$3:$AC$194,1)+COUNTIF(AC$3:AC9,AC9)-1</f>
        <v>7</v>
      </c>
      <c r="AE9" s="76"/>
      <c r="AF9" s="126" t="str">
        <f>S9&amp;COUNTIF(S$3:S9,S9)</f>
        <v>07</v>
      </c>
      <c r="AG9" s="85">
        <f>RANK(AG8,$AG$8:$AK$8,1)</f>
        <v>1</v>
      </c>
      <c r="AH9" s="85">
        <f t="shared" ref="AH9:AK9" si="21">RANK(AH8,$AG$8:$AK$8,1)</f>
        <v>1</v>
      </c>
      <c r="AI9" s="85">
        <f t="shared" si="21"/>
        <v>1</v>
      </c>
      <c r="AJ9" s="85">
        <f t="shared" si="21"/>
        <v>1</v>
      </c>
      <c r="AK9" s="85">
        <f t="shared" si="21"/>
        <v>1</v>
      </c>
      <c r="AL9" s="76"/>
      <c r="AM9" s="76"/>
      <c r="AN9" s="76"/>
      <c r="AO9" s="76"/>
    </row>
    <row r="10" spans="1:41" ht="22.2" thickTop="1" thickBot="1">
      <c r="A10" s="63" t="str">
        <f xml:space="preserve"> Recap!B10</f>
        <v>A8</v>
      </c>
      <c r="B10" s="64">
        <f>Recap!M10</f>
        <v>0</v>
      </c>
      <c r="C10" s="64">
        <f>Recap!O10</f>
        <v>0</v>
      </c>
      <c r="D10" s="64">
        <f>Recap!N10</f>
        <v>0</v>
      </c>
      <c r="E10" s="65">
        <f t="shared" si="0"/>
        <v>8</v>
      </c>
      <c r="F10" s="66">
        <f t="shared" si="14"/>
        <v>1</v>
      </c>
      <c r="G10" s="66">
        <f t="shared" si="15"/>
        <v>1</v>
      </c>
      <c r="H10" s="66">
        <f>RANK(G10,$G$3:$G$194,1)+COUNTIF(G$3:G10,G10)-1</f>
        <v>8</v>
      </c>
      <c r="I10" s="67">
        <f>IFERROR(INDEX(Liste!$G$7:$G$198,MATCH(K10,Liste!$I$7:$I$198,0)),"")</f>
        <v>0</v>
      </c>
      <c r="J10" s="67">
        <f t="shared" si="1"/>
        <v>1</v>
      </c>
      <c r="K10" s="68" t="str">
        <f t="shared" si="2"/>
        <v>A8</v>
      </c>
      <c r="L10" s="69">
        <f t="shared" si="3"/>
        <v>0</v>
      </c>
      <c r="M10" s="69">
        <f t="shared" si="16"/>
        <v>0</v>
      </c>
      <c r="N10" s="69">
        <f t="shared" si="4"/>
        <v>0</v>
      </c>
      <c r="O10" s="69">
        <f t="shared" si="5"/>
        <v>8</v>
      </c>
      <c r="Q10" s="69">
        <f t="shared" si="6"/>
        <v>-1000</v>
      </c>
      <c r="R10" s="199"/>
      <c r="S10" s="67">
        <f t="shared" si="7"/>
        <v>0</v>
      </c>
      <c r="T10" s="67">
        <f t="shared" si="17"/>
        <v>1</v>
      </c>
      <c r="U10" s="68" t="str">
        <f t="shared" si="8"/>
        <v>A8</v>
      </c>
      <c r="V10" s="69">
        <f t="shared" si="9"/>
        <v>0</v>
      </c>
      <c r="W10" s="69">
        <f t="shared" si="10"/>
        <v>0</v>
      </c>
      <c r="X10" s="69">
        <f t="shared" si="11"/>
        <v>0</v>
      </c>
      <c r="Y10" s="69">
        <f t="shared" si="12"/>
        <v>8</v>
      </c>
      <c r="AA10" s="69">
        <f t="shared" si="18"/>
        <v>0</v>
      </c>
      <c r="AB10" s="66">
        <f t="shared" si="19"/>
        <v>1</v>
      </c>
      <c r="AC10" s="66">
        <f t="shared" si="20"/>
        <v>1</v>
      </c>
      <c r="AD10" s="66">
        <f>RANK(AC10,$AC$3:$AC$194,1)+COUNTIF(AC$3:AC10,AC10)-1</f>
        <v>8</v>
      </c>
      <c r="AF10" s="126" t="str">
        <f>S10&amp;COUNTIF(S$3:S10,S10)</f>
        <v>08</v>
      </c>
    </row>
    <row r="11" spans="1:41" ht="22.2" thickTop="1" thickBot="1">
      <c r="A11" s="63" t="str">
        <f xml:space="preserve"> Recap!B11</f>
        <v>A9</v>
      </c>
      <c r="B11" s="64">
        <f>Recap!M11</f>
        <v>0</v>
      </c>
      <c r="C11" s="64">
        <f>Recap!O11</f>
        <v>0</v>
      </c>
      <c r="D11" s="64">
        <f>Recap!N11</f>
        <v>0</v>
      </c>
      <c r="E11" s="65">
        <f t="shared" si="0"/>
        <v>9</v>
      </c>
      <c r="F11" s="66">
        <f t="shared" si="14"/>
        <v>1</v>
      </c>
      <c r="G11" s="66">
        <f t="shared" si="15"/>
        <v>1</v>
      </c>
      <c r="H11" s="66">
        <f>RANK(G11,$G$3:$G$194,1)+COUNTIF(G$3:G11,G11)-1</f>
        <v>9</v>
      </c>
      <c r="I11" s="67">
        <f>IFERROR(INDEX(Liste!$G$7:$G$198,MATCH(K11,Liste!$I$7:$I$198,0)),"")</f>
        <v>0</v>
      </c>
      <c r="J11" s="67">
        <f t="shared" si="1"/>
        <v>1</v>
      </c>
      <c r="K11" s="68" t="str">
        <f t="shared" si="2"/>
        <v>A9</v>
      </c>
      <c r="L11" s="69">
        <f t="shared" si="3"/>
        <v>0</v>
      </c>
      <c r="M11" s="69">
        <f t="shared" si="16"/>
        <v>0</v>
      </c>
      <c r="N11" s="69">
        <f t="shared" si="4"/>
        <v>0</v>
      </c>
      <c r="O11" s="69">
        <f t="shared" si="5"/>
        <v>9</v>
      </c>
      <c r="Q11" s="69">
        <f t="shared" si="6"/>
        <v>-1000</v>
      </c>
      <c r="R11" s="199"/>
      <c r="S11" s="67">
        <f t="shared" si="7"/>
        <v>0</v>
      </c>
      <c r="T11" s="67">
        <f t="shared" si="17"/>
        <v>1</v>
      </c>
      <c r="U11" s="68" t="str">
        <f t="shared" si="8"/>
        <v>A9</v>
      </c>
      <c r="V11" s="69">
        <f t="shared" si="9"/>
        <v>0</v>
      </c>
      <c r="W11" s="69">
        <f t="shared" si="10"/>
        <v>0</v>
      </c>
      <c r="X11" s="69">
        <f t="shared" si="11"/>
        <v>0</v>
      </c>
      <c r="Y11" s="69">
        <f t="shared" si="12"/>
        <v>9</v>
      </c>
      <c r="AA11" s="69">
        <f t="shared" si="18"/>
        <v>0</v>
      </c>
      <c r="AB11" s="66">
        <f t="shared" si="19"/>
        <v>1</v>
      </c>
      <c r="AC11" s="66">
        <f t="shared" si="20"/>
        <v>1</v>
      </c>
      <c r="AD11" s="66">
        <f>RANK(AC11,$AC$3:$AC$194,1)+COUNTIF(AC$3:AC11,AC11)-1</f>
        <v>9</v>
      </c>
      <c r="AF11" s="126" t="str">
        <f>S11&amp;COUNTIF(S$3:S11,S11)</f>
        <v>09</v>
      </c>
    </row>
    <row r="12" spans="1:41" ht="22.2" thickTop="1" thickBot="1">
      <c r="A12" s="63" t="str">
        <f xml:space="preserve"> Recap!B12</f>
        <v>A10</v>
      </c>
      <c r="B12" s="64">
        <f>Recap!M12</f>
        <v>0</v>
      </c>
      <c r="C12" s="64">
        <f>Recap!O12</f>
        <v>0</v>
      </c>
      <c r="D12" s="64">
        <f>Recap!N12</f>
        <v>0</v>
      </c>
      <c r="E12" s="65">
        <f t="shared" si="0"/>
        <v>10</v>
      </c>
      <c r="F12" s="66">
        <f t="shared" si="14"/>
        <v>1</v>
      </c>
      <c r="G12" s="66">
        <f t="shared" si="15"/>
        <v>1</v>
      </c>
      <c r="H12" s="66">
        <f>RANK(G12,$G$3:$G$194,1)+COUNTIF(G$3:G12,G12)-1</f>
        <v>10</v>
      </c>
      <c r="I12" s="67">
        <f>IFERROR(INDEX(Liste!$G$7:$G$198,MATCH(K12,Liste!$I$7:$I$198,0)),"")</f>
        <v>0</v>
      </c>
      <c r="J12" s="67">
        <f t="shared" si="1"/>
        <v>1</v>
      </c>
      <c r="K12" s="68" t="str">
        <f t="shared" si="2"/>
        <v>A10</v>
      </c>
      <c r="L12" s="69">
        <f t="shared" si="3"/>
        <v>0</v>
      </c>
      <c r="M12" s="69">
        <f t="shared" si="16"/>
        <v>0</v>
      </c>
      <c r="N12" s="69">
        <f t="shared" si="4"/>
        <v>0</v>
      </c>
      <c r="O12" s="69">
        <f t="shared" si="5"/>
        <v>10</v>
      </c>
      <c r="Q12" s="69">
        <f t="shared" si="6"/>
        <v>-1000</v>
      </c>
      <c r="R12" s="199">
        <v>4</v>
      </c>
      <c r="S12" s="67">
        <f t="shared" si="7"/>
        <v>0</v>
      </c>
      <c r="T12" s="67">
        <f t="shared" si="17"/>
        <v>1</v>
      </c>
      <c r="U12" s="68" t="str">
        <f t="shared" si="8"/>
        <v>A10</v>
      </c>
      <c r="V12" s="69">
        <f t="shared" si="9"/>
        <v>0</v>
      </c>
      <c r="W12" s="69">
        <f t="shared" si="10"/>
        <v>0</v>
      </c>
      <c r="X12" s="69">
        <f t="shared" si="11"/>
        <v>0</v>
      </c>
      <c r="Y12" s="69">
        <f t="shared" si="12"/>
        <v>10</v>
      </c>
      <c r="AA12" s="69">
        <f t="shared" si="18"/>
        <v>0</v>
      </c>
      <c r="AB12" s="66">
        <f t="shared" si="19"/>
        <v>1</v>
      </c>
      <c r="AC12" s="66">
        <f t="shared" si="20"/>
        <v>1</v>
      </c>
      <c r="AD12" s="66">
        <f>RANK(AC12,$AC$3:$AC$194,1)+COUNTIF(AC$3:AC12,AC12)-1</f>
        <v>10</v>
      </c>
      <c r="AF12" s="126" t="str">
        <f>S12&amp;COUNTIF(S$3:S12,S12)</f>
        <v>010</v>
      </c>
    </row>
    <row r="13" spans="1:41" ht="22.2" thickTop="1" thickBot="1">
      <c r="A13" s="63" t="str">
        <f xml:space="preserve"> Recap!B13</f>
        <v>A11</v>
      </c>
      <c r="B13" s="64">
        <f>Recap!M13</f>
        <v>0</v>
      </c>
      <c r="C13" s="64">
        <f>Recap!O13</f>
        <v>0</v>
      </c>
      <c r="D13" s="64">
        <f>Recap!N13</f>
        <v>0</v>
      </c>
      <c r="E13" s="65">
        <f t="shared" si="0"/>
        <v>11</v>
      </c>
      <c r="F13" s="66">
        <f t="shared" si="14"/>
        <v>1</v>
      </c>
      <c r="G13" s="66">
        <f t="shared" si="15"/>
        <v>1</v>
      </c>
      <c r="H13" s="66">
        <f>RANK(G13,$G$3:$G$194,1)+COUNTIF(G$3:G13,G13)-1</f>
        <v>11</v>
      </c>
      <c r="I13" s="67">
        <f>IFERROR(INDEX(Liste!$G$7:$G$198,MATCH(K13,Liste!$I$7:$I$198,0)),"")</f>
        <v>0</v>
      </c>
      <c r="J13" s="67">
        <f t="shared" si="1"/>
        <v>1</v>
      </c>
      <c r="K13" s="68" t="str">
        <f t="shared" si="2"/>
        <v>A11</v>
      </c>
      <c r="L13" s="69">
        <f t="shared" si="3"/>
        <v>0</v>
      </c>
      <c r="M13" s="69">
        <f t="shared" si="16"/>
        <v>0</v>
      </c>
      <c r="N13" s="69">
        <f t="shared" si="4"/>
        <v>0</v>
      </c>
      <c r="O13" s="69">
        <f t="shared" si="5"/>
        <v>11</v>
      </c>
      <c r="Q13" s="69">
        <f t="shared" si="6"/>
        <v>-1000</v>
      </c>
      <c r="R13" s="199"/>
      <c r="S13" s="67">
        <f t="shared" si="7"/>
        <v>0</v>
      </c>
      <c r="T13" s="67">
        <f t="shared" si="17"/>
        <v>1</v>
      </c>
      <c r="U13" s="68" t="str">
        <f t="shared" si="8"/>
        <v>A11</v>
      </c>
      <c r="V13" s="69">
        <f t="shared" si="9"/>
        <v>0</v>
      </c>
      <c r="W13" s="69">
        <f t="shared" si="10"/>
        <v>0</v>
      </c>
      <c r="X13" s="69">
        <f t="shared" si="11"/>
        <v>0</v>
      </c>
      <c r="Y13" s="69">
        <f t="shared" si="12"/>
        <v>11</v>
      </c>
      <c r="AA13" s="69">
        <f t="shared" si="18"/>
        <v>0</v>
      </c>
      <c r="AB13" s="66">
        <f t="shared" si="19"/>
        <v>1</v>
      </c>
      <c r="AC13" s="66">
        <f t="shared" si="20"/>
        <v>1</v>
      </c>
      <c r="AD13" s="66">
        <f>RANK(AC13,$AC$3:$AC$194,1)+COUNTIF(AC$3:AC13,AC13)-1</f>
        <v>11</v>
      </c>
      <c r="AF13" s="126" t="str">
        <f>S13&amp;COUNTIF(S$3:S13,S13)</f>
        <v>011</v>
      </c>
    </row>
    <row r="14" spans="1:41" ht="22.2" thickTop="1" thickBot="1">
      <c r="A14" s="63" t="str">
        <f xml:space="preserve"> Recap!B14</f>
        <v>A12</v>
      </c>
      <c r="B14" s="64">
        <f>Recap!M14</f>
        <v>0</v>
      </c>
      <c r="C14" s="64">
        <f>Recap!O14</f>
        <v>0</v>
      </c>
      <c r="D14" s="64">
        <f>Recap!N14</f>
        <v>0</v>
      </c>
      <c r="E14" s="65">
        <f t="shared" si="0"/>
        <v>12</v>
      </c>
      <c r="F14" s="66">
        <f t="shared" si="14"/>
        <v>1</v>
      </c>
      <c r="G14" s="66">
        <f t="shared" si="15"/>
        <v>1</v>
      </c>
      <c r="H14" s="66">
        <f>RANK(G14,$G$3:$G$194,1)+COUNTIF(G$3:G14,G14)-1</f>
        <v>12</v>
      </c>
      <c r="I14" s="67">
        <f>IFERROR(INDEX(Liste!$G$7:$G$198,MATCH(K14,Liste!$I$7:$I$198,0)),"")</f>
        <v>0</v>
      </c>
      <c r="J14" s="67">
        <f t="shared" si="1"/>
        <v>1</v>
      </c>
      <c r="K14" s="68" t="str">
        <f t="shared" si="2"/>
        <v>A12</v>
      </c>
      <c r="L14" s="69">
        <f t="shared" si="3"/>
        <v>0</v>
      </c>
      <c r="M14" s="69">
        <f t="shared" si="16"/>
        <v>0</v>
      </c>
      <c r="N14" s="69">
        <f t="shared" si="4"/>
        <v>0</v>
      </c>
      <c r="O14" s="69">
        <f t="shared" si="5"/>
        <v>12</v>
      </c>
      <c r="Q14" s="69">
        <f t="shared" si="6"/>
        <v>-1000</v>
      </c>
      <c r="R14" s="199"/>
      <c r="S14" s="67">
        <f t="shared" si="7"/>
        <v>0</v>
      </c>
      <c r="T14" s="67">
        <f t="shared" si="17"/>
        <v>1</v>
      </c>
      <c r="U14" s="68" t="str">
        <f t="shared" si="8"/>
        <v>A12</v>
      </c>
      <c r="V14" s="69">
        <f t="shared" si="9"/>
        <v>0</v>
      </c>
      <c r="W14" s="69">
        <f t="shared" si="10"/>
        <v>0</v>
      </c>
      <c r="X14" s="69">
        <f t="shared" si="11"/>
        <v>0</v>
      </c>
      <c r="Y14" s="69">
        <f t="shared" si="12"/>
        <v>12</v>
      </c>
      <c r="AA14" s="69">
        <f t="shared" si="18"/>
        <v>0</v>
      </c>
      <c r="AB14" s="66">
        <f t="shared" si="19"/>
        <v>1</v>
      </c>
      <c r="AC14" s="66">
        <f t="shared" si="20"/>
        <v>1</v>
      </c>
      <c r="AD14" s="66">
        <f>RANK(AC14,$AC$3:$AC$194,1)+COUNTIF(AC$3:AC14,AC14)-1</f>
        <v>12</v>
      </c>
      <c r="AF14" s="126" t="str">
        <f>S14&amp;COUNTIF(S$3:S14,S14)</f>
        <v>012</v>
      </c>
    </row>
    <row r="15" spans="1:41" ht="22.2" thickTop="1" thickBot="1">
      <c r="A15" s="63" t="str">
        <f xml:space="preserve"> Recap!B15</f>
        <v>A13</v>
      </c>
      <c r="B15" s="64">
        <f>Recap!M15</f>
        <v>0</v>
      </c>
      <c r="C15" s="64">
        <f>Recap!O15</f>
        <v>0</v>
      </c>
      <c r="D15" s="64">
        <f>Recap!N15</f>
        <v>0</v>
      </c>
      <c r="E15" s="65">
        <f t="shared" si="0"/>
        <v>13</v>
      </c>
      <c r="F15" s="66">
        <f t="shared" si="14"/>
        <v>1</v>
      </c>
      <c r="G15" s="66">
        <f t="shared" si="15"/>
        <v>1</v>
      </c>
      <c r="H15" s="66">
        <f>RANK(G15,$G$3:$G$194,1)+COUNTIF(G$3:G15,G15)-1</f>
        <v>13</v>
      </c>
      <c r="I15" s="67">
        <f>IFERROR(INDEX(Liste!$G$7:$G$198,MATCH(K15,Liste!$I$7:$I$198,0)),"")</f>
        <v>0</v>
      </c>
      <c r="J15" s="67">
        <f t="shared" si="1"/>
        <v>1</v>
      </c>
      <c r="K15" s="68" t="str">
        <f t="shared" si="2"/>
        <v>A13</v>
      </c>
      <c r="L15" s="69">
        <f t="shared" si="3"/>
        <v>0</v>
      </c>
      <c r="M15" s="69">
        <f t="shared" si="16"/>
        <v>0</v>
      </c>
      <c r="N15" s="69">
        <f t="shared" si="4"/>
        <v>0</v>
      </c>
      <c r="O15" s="69">
        <f t="shared" si="5"/>
        <v>13</v>
      </c>
      <c r="Q15" s="69">
        <f t="shared" si="6"/>
        <v>-1000</v>
      </c>
      <c r="R15" s="199">
        <v>5</v>
      </c>
      <c r="S15" s="67">
        <f t="shared" si="7"/>
        <v>0</v>
      </c>
      <c r="T15" s="67">
        <f t="shared" si="17"/>
        <v>1</v>
      </c>
      <c r="U15" s="68" t="str">
        <f t="shared" si="8"/>
        <v>A13</v>
      </c>
      <c r="V15" s="69">
        <f t="shared" si="9"/>
        <v>0</v>
      </c>
      <c r="W15" s="69">
        <f t="shared" si="10"/>
        <v>0</v>
      </c>
      <c r="X15" s="69">
        <f t="shared" si="11"/>
        <v>0</v>
      </c>
      <c r="Y15" s="69">
        <f t="shared" si="12"/>
        <v>13</v>
      </c>
      <c r="AA15" s="69">
        <f t="shared" si="18"/>
        <v>0</v>
      </c>
      <c r="AB15" s="66">
        <f t="shared" si="19"/>
        <v>1</v>
      </c>
      <c r="AC15" s="66">
        <f t="shared" si="20"/>
        <v>1</v>
      </c>
      <c r="AD15" s="66">
        <f>RANK(AC15,$AC$3:$AC$194,1)+COUNTIF(AC$3:AC15,AC15)-1</f>
        <v>13</v>
      </c>
      <c r="AF15" s="126" t="str">
        <f>S15&amp;COUNTIF(S$3:S15,S15)</f>
        <v>013</v>
      </c>
    </row>
    <row r="16" spans="1:41" ht="22.2" thickTop="1" thickBot="1">
      <c r="A16" s="63" t="str">
        <f xml:space="preserve"> Recap!B16</f>
        <v>A14</v>
      </c>
      <c r="B16" s="64">
        <f>Recap!M16</f>
        <v>0</v>
      </c>
      <c r="C16" s="64">
        <f>Recap!O16</f>
        <v>0</v>
      </c>
      <c r="D16" s="64">
        <f>Recap!N16</f>
        <v>0</v>
      </c>
      <c r="E16" s="65">
        <f t="shared" si="0"/>
        <v>14</v>
      </c>
      <c r="F16" s="66">
        <f t="shared" si="14"/>
        <v>1</v>
      </c>
      <c r="G16" s="66">
        <f t="shared" si="15"/>
        <v>1</v>
      </c>
      <c r="H16" s="66">
        <f>RANK(G16,$G$3:$G$194,1)+COUNTIF(G$3:G16,G16)-1</f>
        <v>14</v>
      </c>
      <c r="I16" s="67">
        <f>IFERROR(INDEX(Liste!$G$7:$G$198,MATCH(K16,Liste!$I$7:$I$198,0)),"")</f>
        <v>0</v>
      </c>
      <c r="J16" s="67">
        <f t="shared" si="1"/>
        <v>1</v>
      </c>
      <c r="K16" s="68" t="str">
        <f t="shared" si="2"/>
        <v>A14</v>
      </c>
      <c r="L16" s="69">
        <f t="shared" si="3"/>
        <v>0</v>
      </c>
      <c r="M16" s="69">
        <f t="shared" si="16"/>
        <v>0</v>
      </c>
      <c r="N16" s="69">
        <f t="shared" si="4"/>
        <v>0</v>
      </c>
      <c r="O16" s="69">
        <f t="shared" si="5"/>
        <v>14</v>
      </c>
      <c r="Q16" s="69">
        <f t="shared" si="6"/>
        <v>-1000</v>
      </c>
      <c r="R16" s="199"/>
      <c r="S16" s="67">
        <f t="shared" si="7"/>
        <v>0</v>
      </c>
      <c r="T16" s="67">
        <f t="shared" si="17"/>
        <v>1</v>
      </c>
      <c r="U16" s="68" t="str">
        <f t="shared" si="8"/>
        <v>A14</v>
      </c>
      <c r="V16" s="69">
        <f t="shared" si="9"/>
        <v>0</v>
      </c>
      <c r="W16" s="69">
        <f t="shared" si="10"/>
        <v>0</v>
      </c>
      <c r="X16" s="69">
        <f t="shared" si="11"/>
        <v>0</v>
      </c>
      <c r="Y16" s="69">
        <f t="shared" si="12"/>
        <v>14</v>
      </c>
      <c r="AA16" s="69">
        <f t="shared" si="18"/>
        <v>0</v>
      </c>
      <c r="AB16" s="66">
        <f t="shared" si="19"/>
        <v>1</v>
      </c>
      <c r="AC16" s="66">
        <f t="shared" si="20"/>
        <v>1</v>
      </c>
      <c r="AD16" s="66">
        <f>RANK(AC16,$AC$3:$AC$194,1)+COUNTIF(AC$3:AC16,AC16)-1</f>
        <v>14</v>
      </c>
      <c r="AF16" s="126" t="str">
        <f>S16&amp;COUNTIF(S$3:S16,S16)</f>
        <v>014</v>
      </c>
    </row>
    <row r="17" spans="1:32" ht="22.2" thickTop="1" thickBot="1">
      <c r="A17" s="63" t="str">
        <f xml:space="preserve"> Recap!B17</f>
        <v>A15</v>
      </c>
      <c r="B17" s="64">
        <f>Recap!M17</f>
        <v>0</v>
      </c>
      <c r="C17" s="64">
        <f>Recap!O17</f>
        <v>0</v>
      </c>
      <c r="D17" s="64">
        <f>Recap!N17</f>
        <v>0</v>
      </c>
      <c r="E17" s="65">
        <f t="shared" si="0"/>
        <v>15</v>
      </c>
      <c r="F17" s="66">
        <f t="shared" si="14"/>
        <v>1</v>
      </c>
      <c r="G17" s="66">
        <f t="shared" si="15"/>
        <v>1</v>
      </c>
      <c r="H17" s="66">
        <f>RANK(G17,$G$3:$G$194,1)+COUNTIF(G$3:G17,G17)-1</f>
        <v>15</v>
      </c>
      <c r="I17" s="67">
        <f>IFERROR(INDEX(Liste!$G$7:$G$198,MATCH(K17,Liste!$I$7:$I$198,0)),"")</f>
        <v>0</v>
      </c>
      <c r="J17" s="67">
        <f t="shared" si="1"/>
        <v>1</v>
      </c>
      <c r="K17" s="68" t="str">
        <f t="shared" si="2"/>
        <v>A15</v>
      </c>
      <c r="L17" s="69">
        <f t="shared" si="3"/>
        <v>0</v>
      </c>
      <c r="M17" s="69">
        <f t="shared" si="16"/>
        <v>0</v>
      </c>
      <c r="N17" s="69">
        <f t="shared" si="4"/>
        <v>0</v>
      </c>
      <c r="O17" s="69">
        <f t="shared" si="5"/>
        <v>15</v>
      </c>
      <c r="Q17" s="69">
        <f t="shared" si="6"/>
        <v>-1000</v>
      </c>
      <c r="R17" s="199"/>
      <c r="S17" s="67">
        <f t="shared" si="7"/>
        <v>0</v>
      </c>
      <c r="T17" s="67">
        <f t="shared" si="17"/>
        <v>1</v>
      </c>
      <c r="U17" s="68" t="str">
        <f t="shared" si="8"/>
        <v>A15</v>
      </c>
      <c r="V17" s="69">
        <f t="shared" si="9"/>
        <v>0</v>
      </c>
      <c r="W17" s="69">
        <f t="shared" si="10"/>
        <v>0</v>
      </c>
      <c r="X17" s="69">
        <f t="shared" si="11"/>
        <v>0</v>
      </c>
      <c r="Y17" s="69">
        <f t="shared" si="12"/>
        <v>15</v>
      </c>
      <c r="AA17" s="69">
        <f t="shared" si="18"/>
        <v>0</v>
      </c>
      <c r="AB17" s="66">
        <f t="shared" si="19"/>
        <v>1</v>
      </c>
      <c r="AC17" s="66">
        <f t="shared" si="20"/>
        <v>1</v>
      </c>
      <c r="AD17" s="66">
        <f>RANK(AC17,$AC$3:$AC$194,1)+COUNTIF(AC$3:AC17,AC17)-1</f>
        <v>15</v>
      </c>
      <c r="AF17" s="126" t="str">
        <f>S17&amp;COUNTIF(S$3:S17,S17)</f>
        <v>015</v>
      </c>
    </row>
    <row r="18" spans="1:32" ht="22.2" thickTop="1" thickBot="1">
      <c r="A18" s="63" t="str">
        <f xml:space="preserve"> Recap!B18</f>
        <v>A16</v>
      </c>
      <c r="B18" s="64">
        <f>Recap!M18</f>
        <v>0</v>
      </c>
      <c r="C18" s="64">
        <f>Recap!O18</f>
        <v>0</v>
      </c>
      <c r="D18" s="64">
        <f>Recap!N18</f>
        <v>0</v>
      </c>
      <c r="E18" s="65">
        <f t="shared" si="0"/>
        <v>16</v>
      </c>
      <c r="F18" s="66">
        <f t="shared" si="14"/>
        <v>1</v>
      </c>
      <c r="G18" s="66">
        <f t="shared" si="15"/>
        <v>1</v>
      </c>
      <c r="H18" s="66">
        <f>RANK(G18,$G$3:$G$194,1)+COUNTIF(G$3:G18,G18)-1</f>
        <v>16</v>
      </c>
      <c r="I18" s="67">
        <f>IFERROR(INDEX(Liste!$G$7:$G$198,MATCH(K18,Liste!$I$7:$I$198,0)),"")</f>
        <v>0</v>
      </c>
      <c r="J18" s="67">
        <f t="shared" si="1"/>
        <v>1</v>
      </c>
      <c r="K18" s="68" t="str">
        <f t="shared" si="2"/>
        <v>A16</v>
      </c>
      <c r="L18" s="69">
        <f t="shared" si="3"/>
        <v>0</v>
      </c>
      <c r="M18" s="69">
        <f t="shared" si="16"/>
        <v>0</v>
      </c>
      <c r="N18" s="69">
        <f t="shared" si="4"/>
        <v>0</v>
      </c>
      <c r="O18" s="69">
        <f t="shared" si="5"/>
        <v>16</v>
      </c>
      <c r="Q18" s="69">
        <f t="shared" si="6"/>
        <v>-1000</v>
      </c>
      <c r="R18" s="199">
        <v>6</v>
      </c>
      <c r="S18" s="67">
        <f t="shared" si="7"/>
        <v>0</v>
      </c>
      <c r="T18" s="67">
        <f t="shared" si="17"/>
        <v>1</v>
      </c>
      <c r="U18" s="68" t="str">
        <f t="shared" si="8"/>
        <v>A16</v>
      </c>
      <c r="V18" s="69">
        <f t="shared" si="9"/>
        <v>0</v>
      </c>
      <c r="W18" s="69">
        <f t="shared" si="10"/>
        <v>0</v>
      </c>
      <c r="X18" s="69">
        <f t="shared" si="11"/>
        <v>0</v>
      </c>
      <c r="Y18" s="69">
        <f t="shared" si="12"/>
        <v>16</v>
      </c>
      <c r="AA18" s="69">
        <f t="shared" si="18"/>
        <v>0</v>
      </c>
      <c r="AB18" s="66">
        <f t="shared" si="19"/>
        <v>1</v>
      </c>
      <c r="AC18" s="66">
        <f t="shared" si="20"/>
        <v>1</v>
      </c>
      <c r="AD18" s="66">
        <f>RANK(AC18,$AC$3:$AC$194,1)+COUNTIF(AC$3:AC18,AC18)-1</f>
        <v>16</v>
      </c>
      <c r="AF18" s="126" t="str">
        <f>S18&amp;COUNTIF(S$3:S18,S18)</f>
        <v>016</v>
      </c>
    </row>
    <row r="19" spans="1:32" ht="22.2" thickTop="1" thickBot="1">
      <c r="A19" s="63" t="str">
        <f xml:space="preserve"> Recap!B19</f>
        <v>A17</v>
      </c>
      <c r="B19" s="64">
        <f>Recap!M19</f>
        <v>0</v>
      </c>
      <c r="C19" s="64">
        <f>Recap!O19</f>
        <v>0</v>
      </c>
      <c r="D19" s="64">
        <f>Recap!N19</f>
        <v>0</v>
      </c>
      <c r="E19" s="65">
        <f t="shared" si="0"/>
        <v>17</v>
      </c>
      <c r="F19" s="66">
        <f t="shared" si="14"/>
        <v>1</v>
      </c>
      <c r="G19" s="66">
        <f t="shared" si="15"/>
        <v>1</v>
      </c>
      <c r="H19" s="66">
        <f>RANK(G19,$G$3:$G$194,1)+COUNTIF(G$3:G19,G19)-1</f>
        <v>17</v>
      </c>
      <c r="I19" s="67">
        <f>IFERROR(INDEX(Liste!$G$7:$G$198,MATCH(K19,Liste!$I$7:$I$198,0)),"")</f>
        <v>0</v>
      </c>
      <c r="J19" s="67">
        <f t="shared" si="1"/>
        <v>1</v>
      </c>
      <c r="K19" s="68" t="str">
        <f t="shared" si="2"/>
        <v>A17</v>
      </c>
      <c r="L19" s="69">
        <f t="shared" si="3"/>
        <v>0</v>
      </c>
      <c r="M19" s="69">
        <f t="shared" si="16"/>
        <v>0</v>
      </c>
      <c r="N19" s="69">
        <f t="shared" si="4"/>
        <v>0</v>
      </c>
      <c r="O19" s="69">
        <f t="shared" si="5"/>
        <v>17</v>
      </c>
      <c r="Q19" s="69">
        <f t="shared" si="6"/>
        <v>-1000</v>
      </c>
      <c r="R19" s="199"/>
      <c r="S19" s="67">
        <f t="shared" si="7"/>
        <v>0</v>
      </c>
      <c r="T19" s="67">
        <f t="shared" si="17"/>
        <v>1</v>
      </c>
      <c r="U19" s="68" t="str">
        <f t="shared" si="8"/>
        <v>A17</v>
      </c>
      <c r="V19" s="69">
        <f t="shared" si="9"/>
        <v>0</v>
      </c>
      <c r="W19" s="69">
        <f t="shared" si="10"/>
        <v>0</v>
      </c>
      <c r="X19" s="69">
        <f t="shared" si="11"/>
        <v>0</v>
      </c>
      <c r="Y19" s="69">
        <f t="shared" si="12"/>
        <v>17</v>
      </c>
      <c r="AA19" s="69">
        <f t="shared" si="18"/>
        <v>0</v>
      </c>
      <c r="AB19" s="66">
        <f t="shared" si="19"/>
        <v>1</v>
      </c>
      <c r="AC19" s="66">
        <f t="shared" si="20"/>
        <v>1</v>
      </c>
      <c r="AD19" s="66">
        <f>RANK(AC19,$AC$3:$AC$194,1)+COUNTIF(AC$3:AC19,AC19)-1</f>
        <v>17</v>
      </c>
      <c r="AF19" s="126" t="str">
        <f>S19&amp;COUNTIF(S$3:S19,S19)</f>
        <v>017</v>
      </c>
    </row>
    <row r="20" spans="1:32" ht="22.2" thickTop="1" thickBot="1">
      <c r="A20" s="63" t="str">
        <f xml:space="preserve"> Recap!B20</f>
        <v>A18</v>
      </c>
      <c r="B20" s="64">
        <f>Recap!M20</f>
        <v>0</v>
      </c>
      <c r="C20" s="64">
        <f>Recap!O20</f>
        <v>0</v>
      </c>
      <c r="D20" s="64">
        <f>Recap!N20</f>
        <v>0</v>
      </c>
      <c r="E20" s="65">
        <f t="shared" si="0"/>
        <v>18</v>
      </c>
      <c r="F20" s="66">
        <f t="shared" si="14"/>
        <v>1</v>
      </c>
      <c r="G20" s="66">
        <f t="shared" si="15"/>
        <v>1</v>
      </c>
      <c r="H20" s="66">
        <f>RANK(G20,$G$3:$G$194,1)+COUNTIF(G$3:G20,G20)-1</f>
        <v>18</v>
      </c>
      <c r="I20" s="67">
        <f>IFERROR(INDEX(Liste!$G$7:$G$198,MATCH(K20,Liste!$I$7:$I$198,0)),"")</f>
        <v>0</v>
      </c>
      <c r="J20" s="67">
        <f t="shared" si="1"/>
        <v>1</v>
      </c>
      <c r="K20" s="68" t="str">
        <f t="shared" si="2"/>
        <v>A18</v>
      </c>
      <c r="L20" s="69">
        <f t="shared" si="3"/>
        <v>0</v>
      </c>
      <c r="M20" s="69">
        <f t="shared" si="16"/>
        <v>0</v>
      </c>
      <c r="N20" s="69">
        <f t="shared" si="4"/>
        <v>0</v>
      </c>
      <c r="O20" s="69">
        <f t="shared" si="5"/>
        <v>18</v>
      </c>
      <c r="Q20" s="69">
        <f t="shared" si="6"/>
        <v>-1000</v>
      </c>
      <c r="R20" s="199"/>
      <c r="S20" s="67">
        <f t="shared" si="7"/>
        <v>0</v>
      </c>
      <c r="T20" s="67">
        <f t="shared" si="17"/>
        <v>1</v>
      </c>
      <c r="U20" s="68" t="str">
        <f t="shared" si="8"/>
        <v>A18</v>
      </c>
      <c r="V20" s="69">
        <f t="shared" si="9"/>
        <v>0</v>
      </c>
      <c r="W20" s="69">
        <f t="shared" si="10"/>
        <v>0</v>
      </c>
      <c r="X20" s="69">
        <f t="shared" si="11"/>
        <v>0</v>
      </c>
      <c r="Y20" s="69">
        <f t="shared" si="12"/>
        <v>18</v>
      </c>
      <c r="AA20" s="69">
        <f t="shared" si="18"/>
        <v>0</v>
      </c>
      <c r="AB20" s="66">
        <f t="shared" si="19"/>
        <v>1</v>
      </c>
      <c r="AC20" s="66">
        <f t="shared" si="20"/>
        <v>1</v>
      </c>
      <c r="AD20" s="66">
        <f>RANK(AC20,$AC$3:$AC$194,1)+COUNTIF(AC$3:AC20,AC20)-1</f>
        <v>18</v>
      </c>
      <c r="AF20" s="126" t="str">
        <f>S20&amp;COUNTIF(S$3:S20,S20)</f>
        <v>018</v>
      </c>
    </row>
    <row r="21" spans="1:32" ht="22.2" thickTop="1" thickBot="1">
      <c r="A21" s="63" t="str">
        <f xml:space="preserve"> Recap!B21</f>
        <v>A19</v>
      </c>
      <c r="B21" s="64">
        <f>Recap!M21</f>
        <v>0</v>
      </c>
      <c r="C21" s="64">
        <f>Recap!O21</f>
        <v>0</v>
      </c>
      <c r="D21" s="64">
        <f>Recap!N21</f>
        <v>0</v>
      </c>
      <c r="E21" s="65">
        <f t="shared" si="0"/>
        <v>19</v>
      </c>
      <c r="F21" s="66">
        <f t="shared" si="14"/>
        <v>1</v>
      </c>
      <c r="G21" s="66">
        <f t="shared" si="15"/>
        <v>1</v>
      </c>
      <c r="H21" s="66">
        <f>RANK(G21,$G$3:$G$194,1)+COUNTIF(G$3:G21,G21)-1</f>
        <v>19</v>
      </c>
      <c r="I21" s="67">
        <f>IFERROR(INDEX(Liste!$G$7:$G$198,MATCH(K21,Liste!$I$7:$I$198,0)),"")</f>
        <v>0</v>
      </c>
      <c r="J21" s="67">
        <f t="shared" si="1"/>
        <v>1</v>
      </c>
      <c r="K21" s="68" t="str">
        <f t="shared" si="2"/>
        <v>A19</v>
      </c>
      <c r="L21" s="69">
        <f t="shared" si="3"/>
        <v>0</v>
      </c>
      <c r="M21" s="69">
        <f t="shared" si="16"/>
        <v>0</v>
      </c>
      <c r="N21" s="69">
        <f t="shared" si="4"/>
        <v>0</v>
      </c>
      <c r="O21" s="69">
        <f t="shared" si="5"/>
        <v>19</v>
      </c>
      <c r="Q21" s="69">
        <f t="shared" si="6"/>
        <v>-1000</v>
      </c>
      <c r="R21" s="199">
        <v>7</v>
      </c>
      <c r="S21" s="67">
        <f t="shared" si="7"/>
        <v>0</v>
      </c>
      <c r="T21" s="67">
        <f t="shared" si="17"/>
        <v>1</v>
      </c>
      <c r="U21" s="68" t="str">
        <f t="shared" si="8"/>
        <v>A19</v>
      </c>
      <c r="V21" s="69">
        <f t="shared" si="9"/>
        <v>0</v>
      </c>
      <c r="W21" s="69">
        <f t="shared" si="10"/>
        <v>0</v>
      </c>
      <c r="X21" s="69">
        <f t="shared" si="11"/>
        <v>0</v>
      </c>
      <c r="Y21" s="69">
        <f t="shared" si="12"/>
        <v>19</v>
      </c>
      <c r="AA21" s="69">
        <f t="shared" si="18"/>
        <v>0</v>
      </c>
      <c r="AB21" s="66">
        <f t="shared" si="19"/>
        <v>1</v>
      </c>
      <c r="AC21" s="66">
        <f t="shared" si="20"/>
        <v>1</v>
      </c>
      <c r="AD21" s="66">
        <f>RANK(AC21,$AC$3:$AC$194,1)+COUNTIF(AC$3:AC21,AC21)-1</f>
        <v>19</v>
      </c>
      <c r="AF21" s="126" t="str">
        <f>S21&amp;COUNTIF(S$3:S21,S21)</f>
        <v>019</v>
      </c>
    </row>
    <row r="22" spans="1:32" ht="22.2" thickTop="1" thickBot="1">
      <c r="A22" s="63" t="str">
        <f xml:space="preserve"> Recap!B22</f>
        <v>A20</v>
      </c>
      <c r="B22" s="64">
        <f>Recap!M22</f>
        <v>0</v>
      </c>
      <c r="C22" s="64">
        <f>Recap!O22</f>
        <v>0</v>
      </c>
      <c r="D22" s="64">
        <f>Recap!N22</f>
        <v>0</v>
      </c>
      <c r="E22" s="65">
        <f t="shared" si="0"/>
        <v>20</v>
      </c>
      <c r="F22" s="66">
        <f t="shared" si="14"/>
        <v>1</v>
      </c>
      <c r="G22" s="66">
        <f t="shared" si="15"/>
        <v>1</v>
      </c>
      <c r="H22" s="66">
        <f>RANK(G22,$G$3:$G$194,1)+COUNTIF(G$3:G22,G22)-1</f>
        <v>20</v>
      </c>
      <c r="I22" s="67">
        <f>IFERROR(INDEX(Liste!$G$7:$G$198,MATCH(K22,Liste!$I$7:$I$198,0)),"")</f>
        <v>0</v>
      </c>
      <c r="J22" s="67">
        <f t="shared" si="1"/>
        <v>1</v>
      </c>
      <c r="K22" s="68" t="str">
        <f t="shared" si="2"/>
        <v>A20</v>
      </c>
      <c r="L22" s="69">
        <f t="shared" si="3"/>
        <v>0</v>
      </c>
      <c r="M22" s="69">
        <f t="shared" si="16"/>
        <v>0</v>
      </c>
      <c r="N22" s="69">
        <f t="shared" si="4"/>
        <v>0</v>
      </c>
      <c r="O22" s="69">
        <f t="shared" si="5"/>
        <v>20</v>
      </c>
      <c r="Q22" s="69">
        <f t="shared" si="6"/>
        <v>-1000</v>
      </c>
      <c r="R22" s="199"/>
      <c r="S22" s="67">
        <f t="shared" si="7"/>
        <v>0</v>
      </c>
      <c r="T22" s="67">
        <f t="shared" si="17"/>
        <v>1</v>
      </c>
      <c r="U22" s="68" t="str">
        <f t="shared" si="8"/>
        <v>A20</v>
      </c>
      <c r="V22" s="69">
        <f t="shared" si="9"/>
        <v>0</v>
      </c>
      <c r="W22" s="69">
        <f t="shared" si="10"/>
        <v>0</v>
      </c>
      <c r="X22" s="69">
        <f t="shared" si="11"/>
        <v>0</v>
      </c>
      <c r="Y22" s="69">
        <f t="shared" si="12"/>
        <v>20</v>
      </c>
      <c r="AA22" s="69">
        <f t="shared" si="18"/>
        <v>0</v>
      </c>
      <c r="AB22" s="66">
        <f t="shared" si="19"/>
        <v>1</v>
      </c>
      <c r="AC22" s="66">
        <f t="shared" si="20"/>
        <v>1</v>
      </c>
      <c r="AD22" s="66">
        <f>RANK(AC22,$AC$3:$AC$194,1)+COUNTIF(AC$3:AC22,AC22)-1</f>
        <v>20</v>
      </c>
      <c r="AF22" s="126" t="str">
        <f>S22&amp;COUNTIF(S$3:S22,S22)</f>
        <v>020</v>
      </c>
    </row>
    <row r="23" spans="1:32" ht="22.2" thickTop="1" thickBot="1">
      <c r="A23" s="63" t="str">
        <f xml:space="preserve"> Recap!B23</f>
        <v>A21</v>
      </c>
      <c r="B23" s="64">
        <f>Recap!M23</f>
        <v>0</v>
      </c>
      <c r="C23" s="64">
        <f>Recap!O23</f>
        <v>0</v>
      </c>
      <c r="D23" s="64">
        <f>Recap!N23</f>
        <v>0</v>
      </c>
      <c r="E23" s="65">
        <f t="shared" si="0"/>
        <v>21</v>
      </c>
      <c r="F23" s="66">
        <f t="shared" si="14"/>
        <v>1</v>
      </c>
      <c r="G23" s="66">
        <f t="shared" si="15"/>
        <v>1</v>
      </c>
      <c r="H23" s="66">
        <f>RANK(G23,$G$3:$G$194,1)+COUNTIF(G$3:G23,G23)-1</f>
        <v>21</v>
      </c>
      <c r="I23" s="67">
        <f>IFERROR(INDEX(Liste!$G$7:$G$198,MATCH(K23,Liste!$I$7:$I$198,0)),"")</f>
        <v>0</v>
      </c>
      <c r="J23" s="67">
        <f t="shared" si="1"/>
        <v>1</v>
      </c>
      <c r="K23" s="68" t="str">
        <f t="shared" si="2"/>
        <v>A21</v>
      </c>
      <c r="L23" s="69">
        <f t="shared" si="3"/>
        <v>0</v>
      </c>
      <c r="M23" s="69">
        <f t="shared" si="16"/>
        <v>0</v>
      </c>
      <c r="N23" s="69">
        <f t="shared" si="4"/>
        <v>0</v>
      </c>
      <c r="O23" s="69">
        <f t="shared" si="5"/>
        <v>21</v>
      </c>
      <c r="Q23" s="69">
        <f t="shared" si="6"/>
        <v>-1000</v>
      </c>
      <c r="R23" s="199"/>
      <c r="S23" s="67">
        <f t="shared" si="7"/>
        <v>0</v>
      </c>
      <c r="T23" s="67">
        <f t="shared" si="17"/>
        <v>1</v>
      </c>
      <c r="U23" s="68" t="str">
        <f t="shared" si="8"/>
        <v>A21</v>
      </c>
      <c r="V23" s="69">
        <f t="shared" si="9"/>
        <v>0</v>
      </c>
      <c r="W23" s="69">
        <f t="shared" si="10"/>
        <v>0</v>
      </c>
      <c r="X23" s="69">
        <f t="shared" si="11"/>
        <v>0</v>
      </c>
      <c r="Y23" s="69">
        <f t="shared" si="12"/>
        <v>21</v>
      </c>
      <c r="AA23" s="69">
        <f t="shared" si="18"/>
        <v>0</v>
      </c>
      <c r="AB23" s="66">
        <f t="shared" si="19"/>
        <v>1</v>
      </c>
      <c r="AC23" s="66">
        <f t="shared" si="20"/>
        <v>1</v>
      </c>
      <c r="AD23" s="66">
        <f>RANK(AC23,$AC$3:$AC$194,1)+COUNTIF(AC$3:AC23,AC23)-1</f>
        <v>21</v>
      </c>
      <c r="AF23" s="126" t="str">
        <f>S23&amp;COUNTIF(S$3:S23,S23)</f>
        <v>021</v>
      </c>
    </row>
    <row r="24" spans="1:32" ht="22.2" thickTop="1" thickBot="1">
      <c r="A24" s="63" t="str">
        <f xml:space="preserve"> Recap!B24</f>
        <v>A22</v>
      </c>
      <c r="B24" s="64">
        <f>Recap!M24</f>
        <v>0</v>
      </c>
      <c r="C24" s="64">
        <f>Recap!O24</f>
        <v>0</v>
      </c>
      <c r="D24" s="64">
        <f>Recap!N24</f>
        <v>0</v>
      </c>
      <c r="E24" s="65">
        <f t="shared" si="0"/>
        <v>22</v>
      </c>
      <c r="F24" s="66">
        <f t="shared" si="14"/>
        <v>1</v>
      </c>
      <c r="G24" s="66">
        <f t="shared" si="15"/>
        <v>1</v>
      </c>
      <c r="H24" s="66">
        <f>RANK(G24,$G$3:$G$194,1)+COUNTIF(G$3:G24,G24)-1</f>
        <v>22</v>
      </c>
      <c r="I24" s="67">
        <f>IFERROR(INDEX(Liste!$G$7:$G$198,MATCH(K24,Liste!$I$7:$I$198,0)),"")</f>
        <v>0</v>
      </c>
      <c r="J24" s="67">
        <f t="shared" si="1"/>
        <v>1</v>
      </c>
      <c r="K24" s="68" t="str">
        <f t="shared" si="2"/>
        <v>A22</v>
      </c>
      <c r="L24" s="69">
        <f t="shared" si="3"/>
        <v>0</v>
      </c>
      <c r="M24" s="69">
        <f t="shared" si="16"/>
        <v>0</v>
      </c>
      <c r="N24" s="69">
        <f t="shared" si="4"/>
        <v>0</v>
      </c>
      <c r="O24" s="69">
        <f t="shared" si="5"/>
        <v>22</v>
      </c>
      <c r="Q24" s="69">
        <f t="shared" si="6"/>
        <v>-1000</v>
      </c>
      <c r="R24" s="199">
        <v>8</v>
      </c>
      <c r="S24" s="67">
        <f t="shared" si="7"/>
        <v>0</v>
      </c>
      <c r="T24" s="67">
        <f t="shared" si="17"/>
        <v>1</v>
      </c>
      <c r="U24" s="68" t="str">
        <f t="shared" si="8"/>
        <v>A22</v>
      </c>
      <c r="V24" s="69">
        <f t="shared" si="9"/>
        <v>0</v>
      </c>
      <c r="W24" s="69">
        <f t="shared" si="10"/>
        <v>0</v>
      </c>
      <c r="X24" s="69">
        <f t="shared" si="11"/>
        <v>0</v>
      </c>
      <c r="Y24" s="69">
        <f t="shared" si="12"/>
        <v>22</v>
      </c>
      <c r="AA24" s="69">
        <f t="shared" si="18"/>
        <v>0</v>
      </c>
      <c r="AB24" s="66">
        <f t="shared" si="19"/>
        <v>1</v>
      </c>
      <c r="AC24" s="66">
        <f t="shared" si="20"/>
        <v>1</v>
      </c>
      <c r="AD24" s="66">
        <f>RANK(AC24,$AC$3:$AC$194,1)+COUNTIF(AC$3:AC24,AC24)-1</f>
        <v>22</v>
      </c>
      <c r="AF24" s="126" t="str">
        <f>S24&amp;COUNTIF(S$3:S24,S24)</f>
        <v>022</v>
      </c>
    </row>
    <row r="25" spans="1:32" ht="22.2" thickTop="1" thickBot="1">
      <c r="A25" s="63" t="str">
        <f xml:space="preserve"> Recap!B25</f>
        <v>A23</v>
      </c>
      <c r="B25" s="64">
        <f>Recap!M25</f>
        <v>0</v>
      </c>
      <c r="C25" s="64">
        <f>Recap!O25</f>
        <v>0</v>
      </c>
      <c r="D25" s="64">
        <f>Recap!N25</f>
        <v>0</v>
      </c>
      <c r="E25" s="65">
        <f t="shared" si="0"/>
        <v>23</v>
      </c>
      <c r="F25" s="66">
        <f t="shared" si="14"/>
        <v>1</v>
      </c>
      <c r="G25" s="66">
        <f t="shared" si="15"/>
        <v>1</v>
      </c>
      <c r="H25" s="66">
        <f>RANK(G25,$G$3:$G$194,1)+COUNTIF(G$3:G25,G25)-1</f>
        <v>23</v>
      </c>
      <c r="I25" s="67">
        <f>IFERROR(INDEX(Liste!$G$7:$G$198,MATCH(K25,Liste!$I$7:$I$198,0)),"")</f>
        <v>0</v>
      </c>
      <c r="J25" s="67">
        <f t="shared" si="1"/>
        <v>1</v>
      </c>
      <c r="K25" s="68" t="str">
        <f t="shared" si="2"/>
        <v>A23</v>
      </c>
      <c r="L25" s="69">
        <f t="shared" si="3"/>
        <v>0</v>
      </c>
      <c r="M25" s="69">
        <f t="shared" si="16"/>
        <v>0</v>
      </c>
      <c r="N25" s="69">
        <f t="shared" si="4"/>
        <v>0</v>
      </c>
      <c r="O25" s="69">
        <f t="shared" si="5"/>
        <v>23</v>
      </c>
      <c r="Q25" s="69">
        <f t="shared" si="6"/>
        <v>-1000</v>
      </c>
      <c r="R25" s="199"/>
      <c r="S25" s="67">
        <f t="shared" si="7"/>
        <v>0</v>
      </c>
      <c r="T25" s="67">
        <f t="shared" si="17"/>
        <v>1</v>
      </c>
      <c r="U25" s="68" t="str">
        <f t="shared" si="8"/>
        <v>A23</v>
      </c>
      <c r="V25" s="69">
        <f t="shared" si="9"/>
        <v>0</v>
      </c>
      <c r="W25" s="69">
        <f t="shared" si="10"/>
        <v>0</v>
      </c>
      <c r="X25" s="69">
        <f t="shared" si="11"/>
        <v>0</v>
      </c>
      <c r="Y25" s="69">
        <f t="shared" si="12"/>
        <v>23</v>
      </c>
      <c r="AA25" s="69">
        <f t="shared" si="18"/>
        <v>0</v>
      </c>
      <c r="AB25" s="66">
        <f t="shared" si="19"/>
        <v>1</v>
      </c>
      <c r="AC25" s="66">
        <f t="shared" si="20"/>
        <v>1</v>
      </c>
      <c r="AD25" s="66">
        <f>RANK(AC25,$AC$3:$AC$194,1)+COUNTIF(AC$3:AC25,AC25)-1</f>
        <v>23</v>
      </c>
      <c r="AF25" s="126" t="str">
        <f>S25&amp;COUNTIF(S$3:S25,S25)</f>
        <v>023</v>
      </c>
    </row>
    <row r="26" spans="1:32" ht="22.2" thickTop="1" thickBot="1">
      <c r="A26" s="63" t="str">
        <f xml:space="preserve"> Recap!B26</f>
        <v>A24</v>
      </c>
      <c r="B26" s="64">
        <f>Recap!M26</f>
        <v>0</v>
      </c>
      <c r="C26" s="64">
        <f>Recap!O26</f>
        <v>0</v>
      </c>
      <c r="D26" s="64">
        <f>Recap!N26</f>
        <v>0</v>
      </c>
      <c r="E26" s="65">
        <f t="shared" si="0"/>
        <v>24</v>
      </c>
      <c r="F26" s="66">
        <f t="shared" si="14"/>
        <v>1</v>
      </c>
      <c r="G26" s="66">
        <f t="shared" si="15"/>
        <v>1</v>
      </c>
      <c r="H26" s="66">
        <f>RANK(G26,$G$3:$G$194,1)+COUNTIF(G$3:G26,G26)-1</f>
        <v>24</v>
      </c>
      <c r="I26" s="67">
        <f>IFERROR(INDEX(Liste!$G$7:$G$198,MATCH(K26,Liste!$I$7:$I$198,0)),"")</f>
        <v>0</v>
      </c>
      <c r="J26" s="67">
        <f t="shared" si="1"/>
        <v>1</v>
      </c>
      <c r="K26" s="68" t="str">
        <f t="shared" si="2"/>
        <v>A24</v>
      </c>
      <c r="L26" s="69">
        <f t="shared" si="3"/>
        <v>0</v>
      </c>
      <c r="M26" s="69">
        <f t="shared" si="16"/>
        <v>0</v>
      </c>
      <c r="N26" s="69">
        <f t="shared" si="4"/>
        <v>0</v>
      </c>
      <c r="O26" s="69">
        <f t="shared" si="5"/>
        <v>24</v>
      </c>
      <c r="Q26" s="69">
        <f t="shared" si="6"/>
        <v>-1000</v>
      </c>
      <c r="R26" s="199"/>
      <c r="S26" s="67">
        <f t="shared" si="7"/>
        <v>0</v>
      </c>
      <c r="T26" s="67">
        <f t="shared" si="17"/>
        <v>1</v>
      </c>
      <c r="U26" s="68" t="str">
        <f t="shared" si="8"/>
        <v>A24</v>
      </c>
      <c r="V26" s="69">
        <f t="shared" si="9"/>
        <v>0</v>
      </c>
      <c r="W26" s="69">
        <f t="shared" si="10"/>
        <v>0</v>
      </c>
      <c r="X26" s="69">
        <f t="shared" si="11"/>
        <v>0</v>
      </c>
      <c r="Y26" s="69">
        <f t="shared" si="12"/>
        <v>24</v>
      </c>
      <c r="AA26" s="69">
        <f t="shared" si="18"/>
        <v>0</v>
      </c>
      <c r="AB26" s="66">
        <f t="shared" si="19"/>
        <v>1</v>
      </c>
      <c r="AC26" s="66">
        <f t="shared" si="20"/>
        <v>1</v>
      </c>
      <c r="AD26" s="66">
        <f>RANK(AC26,$AC$3:$AC$194,1)+COUNTIF(AC$3:AC26,AC26)-1</f>
        <v>24</v>
      </c>
      <c r="AF26" s="126" t="str">
        <f>S26&amp;COUNTIF(S$3:S26,S26)</f>
        <v>024</v>
      </c>
    </row>
    <row r="27" spans="1:32" ht="22.2" thickTop="1" thickBot="1">
      <c r="A27" s="63" t="str">
        <f xml:space="preserve"> Recap!B27</f>
        <v>A25</v>
      </c>
      <c r="B27" s="64">
        <f>Recap!M27</f>
        <v>0</v>
      </c>
      <c r="C27" s="64">
        <f>Recap!O27</f>
        <v>0</v>
      </c>
      <c r="D27" s="64">
        <f>Recap!N27</f>
        <v>0</v>
      </c>
      <c r="E27" s="65">
        <f t="shared" si="0"/>
        <v>25</v>
      </c>
      <c r="F27" s="66">
        <f t="shared" si="14"/>
        <v>1</v>
      </c>
      <c r="G27" s="66">
        <f t="shared" si="15"/>
        <v>1</v>
      </c>
      <c r="H27" s="66">
        <f>RANK(G27,$G$3:$G$194,1)+COUNTIF(G$3:G27,G27)-1</f>
        <v>25</v>
      </c>
      <c r="I27" s="67">
        <f>IFERROR(INDEX(Liste!$G$7:$G$198,MATCH(K27,Liste!$I$7:$I$198,0)),"")</f>
        <v>0</v>
      </c>
      <c r="J27" s="67">
        <f t="shared" si="1"/>
        <v>1</v>
      </c>
      <c r="K27" s="68" t="str">
        <f t="shared" si="2"/>
        <v>A25</v>
      </c>
      <c r="L27" s="69">
        <f t="shared" si="3"/>
        <v>0</v>
      </c>
      <c r="M27" s="69">
        <f t="shared" si="16"/>
        <v>0</v>
      </c>
      <c r="N27" s="69">
        <f t="shared" si="4"/>
        <v>0</v>
      </c>
      <c r="O27" s="69">
        <f t="shared" si="5"/>
        <v>25</v>
      </c>
      <c r="Q27" s="69">
        <f t="shared" si="6"/>
        <v>-1000</v>
      </c>
      <c r="R27" s="199">
        <v>9</v>
      </c>
      <c r="S27" s="67">
        <f t="shared" si="7"/>
        <v>0</v>
      </c>
      <c r="T27" s="67">
        <f t="shared" si="17"/>
        <v>1</v>
      </c>
      <c r="U27" s="68" t="str">
        <f t="shared" si="8"/>
        <v>A25</v>
      </c>
      <c r="V27" s="69">
        <f t="shared" si="9"/>
        <v>0</v>
      </c>
      <c r="W27" s="69">
        <f t="shared" si="10"/>
        <v>0</v>
      </c>
      <c r="X27" s="69">
        <f t="shared" si="11"/>
        <v>0</v>
      </c>
      <c r="Y27" s="69">
        <f t="shared" si="12"/>
        <v>25</v>
      </c>
      <c r="AA27" s="69">
        <f t="shared" si="18"/>
        <v>0</v>
      </c>
      <c r="AB27" s="66">
        <f t="shared" si="19"/>
        <v>1</v>
      </c>
      <c r="AC27" s="66">
        <f t="shared" si="20"/>
        <v>1</v>
      </c>
      <c r="AD27" s="66">
        <f>RANK(AC27,$AC$3:$AC$194,1)+COUNTIF(AC$3:AC27,AC27)-1</f>
        <v>25</v>
      </c>
      <c r="AF27" s="126" t="str">
        <f>S27&amp;COUNTIF(S$3:S27,S27)</f>
        <v>025</v>
      </c>
    </row>
    <row r="28" spans="1:32" ht="22.2" thickTop="1" thickBot="1">
      <c r="A28" s="63" t="str">
        <f xml:space="preserve"> Recap!B28</f>
        <v>A26</v>
      </c>
      <c r="B28" s="64">
        <f>Recap!M28</f>
        <v>0</v>
      </c>
      <c r="C28" s="64">
        <f>Recap!O28</f>
        <v>0</v>
      </c>
      <c r="D28" s="64">
        <f>Recap!N28</f>
        <v>0</v>
      </c>
      <c r="E28" s="65">
        <f t="shared" si="0"/>
        <v>26</v>
      </c>
      <c r="F28" s="66">
        <f t="shared" si="14"/>
        <v>1</v>
      </c>
      <c r="G28" s="66">
        <f t="shared" si="15"/>
        <v>1</v>
      </c>
      <c r="H28" s="66">
        <f>RANK(G28,$G$3:$G$194,1)+COUNTIF(G$3:G28,G28)-1</f>
        <v>26</v>
      </c>
      <c r="I28" s="67">
        <f>IFERROR(INDEX(Liste!$G$7:$G$198,MATCH(K28,Liste!$I$7:$I$198,0)),"")</f>
        <v>0</v>
      </c>
      <c r="J28" s="67">
        <f t="shared" si="1"/>
        <v>1</v>
      </c>
      <c r="K28" s="68" t="str">
        <f t="shared" si="2"/>
        <v>A26</v>
      </c>
      <c r="L28" s="69">
        <f t="shared" si="3"/>
        <v>0</v>
      </c>
      <c r="M28" s="69">
        <f t="shared" si="16"/>
        <v>0</v>
      </c>
      <c r="N28" s="69">
        <f t="shared" si="4"/>
        <v>0</v>
      </c>
      <c r="O28" s="69">
        <f t="shared" si="5"/>
        <v>26</v>
      </c>
      <c r="Q28" s="69">
        <f t="shared" si="6"/>
        <v>-1000</v>
      </c>
      <c r="R28" s="199"/>
      <c r="S28" s="67">
        <f t="shared" si="7"/>
        <v>0</v>
      </c>
      <c r="T28" s="67">
        <f t="shared" si="17"/>
        <v>1</v>
      </c>
      <c r="U28" s="68" t="str">
        <f t="shared" si="8"/>
        <v>A26</v>
      </c>
      <c r="V28" s="69">
        <f t="shared" si="9"/>
        <v>0</v>
      </c>
      <c r="W28" s="69">
        <f t="shared" si="10"/>
        <v>0</v>
      </c>
      <c r="X28" s="69">
        <f t="shared" si="11"/>
        <v>0</v>
      </c>
      <c r="Y28" s="69">
        <f t="shared" si="12"/>
        <v>26</v>
      </c>
      <c r="AA28" s="69">
        <f t="shared" si="18"/>
        <v>0</v>
      </c>
      <c r="AB28" s="66">
        <f t="shared" si="19"/>
        <v>1</v>
      </c>
      <c r="AC28" s="66">
        <f t="shared" si="20"/>
        <v>1</v>
      </c>
      <c r="AD28" s="66">
        <f>RANK(AC28,$AC$3:$AC$194,1)+COUNTIF(AC$3:AC28,AC28)-1</f>
        <v>26</v>
      </c>
      <c r="AF28" s="126" t="str">
        <f>S28&amp;COUNTIF(S$3:S28,S28)</f>
        <v>026</v>
      </c>
    </row>
    <row r="29" spans="1:32" ht="22.2" thickTop="1" thickBot="1">
      <c r="A29" s="63" t="str">
        <f xml:space="preserve"> Recap!B29</f>
        <v>A27</v>
      </c>
      <c r="B29" s="64">
        <f>Recap!M29</f>
        <v>0</v>
      </c>
      <c r="C29" s="64">
        <f>Recap!O29</f>
        <v>0</v>
      </c>
      <c r="D29" s="64">
        <f>Recap!N29</f>
        <v>0</v>
      </c>
      <c r="E29" s="65">
        <f t="shared" si="0"/>
        <v>27</v>
      </c>
      <c r="F29" s="66">
        <f t="shared" si="14"/>
        <v>1</v>
      </c>
      <c r="G29" s="66">
        <f t="shared" si="15"/>
        <v>1</v>
      </c>
      <c r="H29" s="66">
        <f>RANK(G29,$G$3:$G$194,1)+COUNTIF(G$3:G29,G29)-1</f>
        <v>27</v>
      </c>
      <c r="I29" s="67">
        <f>IFERROR(INDEX(Liste!$G$7:$G$198,MATCH(K29,Liste!$I$7:$I$198,0)),"")</f>
        <v>0</v>
      </c>
      <c r="J29" s="67">
        <f t="shared" si="1"/>
        <v>1</v>
      </c>
      <c r="K29" s="68" t="str">
        <f t="shared" si="2"/>
        <v>A27</v>
      </c>
      <c r="L29" s="69">
        <f t="shared" si="3"/>
        <v>0</v>
      </c>
      <c r="M29" s="69">
        <f t="shared" si="16"/>
        <v>0</v>
      </c>
      <c r="N29" s="69">
        <f t="shared" si="4"/>
        <v>0</v>
      </c>
      <c r="O29" s="69">
        <f t="shared" si="5"/>
        <v>27</v>
      </c>
      <c r="Q29" s="69">
        <f t="shared" si="6"/>
        <v>-1000</v>
      </c>
      <c r="R29" s="199"/>
      <c r="S29" s="67">
        <f t="shared" si="7"/>
        <v>0</v>
      </c>
      <c r="T29" s="67">
        <f t="shared" si="17"/>
        <v>1</v>
      </c>
      <c r="U29" s="68" t="str">
        <f t="shared" si="8"/>
        <v>A27</v>
      </c>
      <c r="V29" s="69">
        <f t="shared" si="9"/>
        <v>0</v>
      </c>
      <c r="W29" s="69">
        <f t="shared" si="10"/>
        <v>0</v>
      </c>
      <c r="X29" s="69">
        <f t="shared" si="11"/>
        <v>0</v>
      </c>
      <c r="Y29" s="69">
        <f t="shared" si="12"/>
        <v>27</v>
      </c>
      <c r="AA29" s="69">
        <f t="shared" si="18"/>
        <v>0</v>
      </c>
      <c r="AB29" s="66">
        <f t="shared" si="19"/>
        <v>1</v>
      </c>
      <c r="AC29" s="66">
        <f t="shared" si="20"/>
        <v>1</v>
      </c>
      <c r="AD29" s="66">
        <f>RANK(AC29,$AC$3:$AC$194,1)+COUNTIF(AC$3:AC29,AC29)-1</f>
        <v>27</v>
      </c>
      <c r="AF29" s="126" t="str">
        <f>S29&amp;COUNTIF(S$3:S29,S29)</f>
        <v>027</v>
      </c>
    </row>
    <row r="30" spans="1:32" ht="22.2" thickTop="1" thickBot="1">
      <c r="A30" s="63" t="str">
        <f xml:space="preserve"> Recap!B30</f>
        <v>A28</v>
      </c>
      <c r="B30" s="64">
        <f>Recap!M30</f>
        <v>0</v>
      </c>
      <c r="C30" s="64">
        <f>Recap!O30</f>
        <v>0</v>
      </c>
      <c r="D30" s="64">
        <f>Recap!N30</f>
        <v>0</v>
      </c>
      <c r="E30" s="65">
        <f t="shared" si="0"/>
        <v>28</v>
      </c>
      <c r="F30" s="66">
        <f t="shared" si="14"/>
        <v>1</v>
      </c>
      <c r="G30" s="66">
        <f t="shared" si="15"/>
        <v>1</v>
      </c>
      <c r="H30" s="66">
        <f>RANK(G30,$G$3:$G$194,1)+COUNTIF(G$3:G30,G30)-1</f>
        <v>28</v>
      </c>
      <c r="I30" s="67">
        <f>IFERROR(INDEX(Liste!$G$7:$G$198,MATCH(K30,Liste!$I$7:$I$198,0)),"")</f>
        <v>0</v>
      </c>
      <c r="J30" s="67">
        <f t="shared" si="1"/>
        <v>1</v>
      </c>
      <c r="K30" s="68" t="str">
        <f t="shared" si="2"/>
        <v>A28</v>
      </c>
      <c r="L30" s="69">
        <f t="shared" si="3"/>
        <v>0</v>
      </c>
      <c r="M30" s="69">
        <f t="shared" si="16"/>
        <v>0</v>
      </c>
      <c r="N30" s="69">
        <f t="shared" si="4"/>
        <v>0</v>
      </c>
      <c r="O30" s="69">
        <f t="shared" si="5"/>
        <v>28</v>
      </c>
      <c r="Q30" s="69">
        <f t="shared" si="6"/>
        <v>-1000</v>
      </c>
      <c r="R30" s="199">
        <v>10</v>
      </c>
      <c r="S30" s="67">
        <f t="shared" si="7"/>
        <v>0</v>
      </c>
      <c r="T30" s="67">
        <f t="shared" si="17"/>
        <v>1</v>
      </c>
      <c r="U30" s="68" t="str">
        <f t="shared" si="8"/>
        <v>A28</v>
      </c>
      <c r="V30" s="69">
        <f t="shared" si="9"/>
        <v>0</v>
      </c>
      <c r="W30" s="69">
        <f t="shared" si="10"/>
        <v>0</v>
      </c>
      <c r="X30" s="69">
        <f t="shared" si="11"/>
        <v>0</v>
      </c>
      <c r="Y30" s="69">
        <f t="shared" si="12"/>
        <v>28</v>
      </c>
      <c r="AA30" s="69">
        <f t="shared" si="18"/>
        <v>0</v>
      </c>
      <c r="AB30" s="66">
        <f t="shared" si="19"/>
        <v>1</v>
      </c>
      <c r="AC30" s="66">
        <f t="shared" si="20"/>
        <v>1</v>
      </c>
      <c r="AD30" s="66">
        <f>RANK(AC30,$AC$3:$AC$194,1)+COUNTIF(AC$3:AC30,AC30)-1</f>
        <v>28</v>
      </c>
      <c r="AF30" s="126" t="str">
        <f>S30&amp;COUNTIF(S$3:S30,S30)</f>
        <v>028</v>
      </c>
    </row>
    <row r="31" spans="1:32" ht="22.2" thickTop="1" thickBot="1">
      <c r="A31" s="63" t="str">
        <f xml:space="preserve"> Recap!B31</f>
        <v>A29</v>
      </c>
      <c r="B31" s="64">
        <f>Recap!M31</f>
        <v>0</v>
      </c>
      <c r="C31" s="64">
        <f>Recap!O31</f>
        <v>0</v>
      </c>
      <c r="D31" s="64">
        <f>Recap!N31</f>
        <v>0</v>
      </c>
      <c r="E31" s="65">
        <f t="shared" si="0"/>
        <v>29</v>
      </c>
      <c r="F31" s="66">
        <f t="shared" si="14"/>
        <v>1</v>
      </c>
      <c r="G31" s="66">
        <f t="shared" si="15"/>
        <v>1</v>
      </c>
      <c r="H31" s="66">
        <f>RANK(G31,$G$3:$G$194,1)+COUNTIF(G$3:G31,G31)-1</f>
        <v>29</v>
      </c>
      <c r="I31" s="67">
        <f>IFERROR(INDEX(Liste!$G$7:$G$198,MATCH(K31,Liste!$I$7:$I$198,0)),"")</f>
        <v>0</v>
      </c>
      <c r="J31" s="67">
        <f t="shared" si="1"/>
        <v>1</v>
      </c>
      <c r="K31" s="68" t="str">
        <f t="shared" si="2"/>
        <v>A29</v>
      </c>
      <c r="L31" s="69">
        <f t="shared" si="3"/>
        <v>0</v>
      </c>
      <c r="M31" s="69">
        <f t="shared" si="16"/>
        <v>0</v>
      </c>
      <c r="N31" s="69">
        <f t="shared" si="4"/>
        <v>0</v>
      </c>
      <c r="O31" s="69">
        <f t="shared" si="5"/>
        <v>29</v>
      </c>
      <c r="Q31" s="69">
        <f t="shared" si="6"/>
        <v>-1000</v>
      </c>
      <c r="R31" s="199"/>
      <c r="S31" s="67">
        <f t="shared" si="7"/>
        <v>0</v>
      </c>
      <c r="T31" s="67">
        <f t="shared" si="17"/>
        <v>1</v>
      </c>
      <c r="U31" s="68" t="str">
        <f t="shared" si="8"/>
        <v>A29</v>
      </c>
      <c r="V31" s="69">
        <f t="shared" si="9"/>
        <v>0</v>
      </c>
      <c r="W31" s="69">
        <f t="shared" si="10"/>
        <v>0</v>
      </c>
      <c r="X31" s="69">
        <f t="shared" si="11"/>
        <v>0</v>
      </c>
      <c r="Y31" s="69">
        <f t="shared" si="12"/>
        <v>29</v>
      </c>
      <c r="AA31" s="69">
        <f t="shared" si="18"/>
        <v>0</v>
      </c>
      <c r="AB31" s="66">
        <f t="shared" si="19"/>
        <v>1</v>
      </c>
      <c r="AC31" s="66">
        <f t="shared" si="20"/>
        <v>1</v>
      </c>
      <c r="AD31" s="66">
        <f>RANK(AC31,$AC$3:$AC$194,1)+COUNTIF(AC$3:AC31,AC31)-1</f>
        <v>29</v>
      </c>
      <c r="AF31" s="126" t="str">
        <f>S31&amp;COUNTIF(S$3:S31,S31)</f>
        <v>029</v>
      </c>
    </row>
    <row r="32" spans="1:32" ht="22.2" thickTop="1" thickBot="1">
      <c r="A32" s="63" t="str">
        <f xml:space="preserve"> Recap!B32</f>
        <v>A30</v>
      </c>
      <c r="B32" s="64">
        <f>Recap!M32</f>
        <v>0</v>
      </c>
      <c r="C32" s="64">
        <f>Recap!O32</f>
        <v>0</v>
      </c>
      <c r="D32" s="64">
        <f>Recap!N32</f>
        <v>0</v>
      </c>
      <c r="E32" s="65">
        <f t="shared" si="0"/>
        <v>30</v>
      </c>
      <c r="F32" s="66">
        <f t="shared" si="14"/>
        <v>1</v>
      </c>
      <c r="G32" s="66">
        <f t="shared" si="15"/>
        <v>1</v>
      </c>
      <c r="H32" s="66">
        <f>RANK(G32,$G$3:$G$194,1)+COUNTIF(G$3:G32,G32)-1</f>
        <v>30</v>
      </c>
      <c r="I32" s="67">
        <f>IFERROR(INDEX(Liste!$G$7:$G$198,MATCH(K32,Liste!$I$7:$I$198,0)),"")</f>
        <v>0</v>
      </c>
      <c r="J32" s="67">
        <f t="shared" si="1"/>
        <v>1</v>
      </c>
      <c r="K32" s="68" t="str">
        <f t="shared" si="2"/>
        <v>A30</v>
      </c>
      <c r="L32" s="69">
        <f t="shared" si="3"/>
        <v>0</v>
      </c>
      <c r="M32" s="69">
        <f t="shared" si="16"/>
        <v>0</v>
      </c>
      <c r="N32" s="69">
        <f t="shared" si="4"/>
        <v>0</v>
      </c>
      <c r="O32" s="69">
        <f t="shared" si="5"/>
        <v>30</v>
      </c>
      <c r="Q32" s="69">
        <f t="shared" si="6"/>
        <v>-1000</v>
      </c>
      <c r="R32" s="199"/>
      <c r="S32" s="67">
        <f t="shared" si="7"/>
        <v>0</v>
      </c>
      <c r="T32" s="67">
        <f t="shared" si="17"/>
        <v>1</v>
      </c>
      <c r="U32" s="68" t="str">
        <f t="shared" si="8"/>
        <v>A30</v>
      </c>
      <c r="V32" s="69">
        <f t="shared" si="9"/>
        <v>0</v>
      </c>
      <c r="W32" s="69">
        <f t="shared" si="10"/>
        <v>0</v>
      </c>
      <c r="X32" s="69">
        <f t="shared" si="11"/>
        <v>0</v>
      </c>
      <c r="Y32" s="69">
        <f t="shared" si="12"/>
        <v>30</v>
      </c>
      <c r="AA32" s="69">
        <f t="shared" si="18"/>
        <v>0</v>
      </c>
      <c r="AB32" s="66">
        <f t="shared" si="19"/>
        <v>1</v>
      </c>
      <c r="AC32" s="66">
        <f t="shared" si="20"/>
        <v>1</v>
      </c>
      <c r="AD32" s="66">
        <f>RANK(AC32,$AC$3:$AC$194,1)+COUNTIF(AC$3:AC32,AC32)-1</f>
        <v>30</v>
      </c>
      <c r="AF32" s="126" t="str">
        <f>S32&amp;COUNTIF(S$3:S32,S32)</f>
        <v>030</v>
      </c>
    </row>
    <row r="33" spans="1:32" ht="22.2" thickTop="1" thickBot="1">
      <c r="A33" s="63" t="str">
        <f xml:space="preserve"> Recap!B33</f>
        <v>A31</v>
      </c>
      <c r="B33" s="64">
        <f>Recap!M33</f>
        <v>0</v>
      </c>
      <c r="C33" s="64">
        <f>Recap!O33</f>
        <v>0</v>
      </c>
      <c r="D33" s="64">
        <f>Recap!N33</f>
        <v>0</v>
      </c>
      <c r="E33" s="65">
        <f t="shared" si="0"/>
        <v>31</v>
      </c>
      <c r="F33" s="66">
        <f t="shared" si="14"/>
        <v>1</v>
      </c>
      <c r="G33" s="66">
        <f t="shared" si="15"/>
        <v>1</v>
      </c>
      <c r="H33" s="66">
        <f>RANK(G33,$G$3:$G$194,1)+COUNTIF(G$3:G33,G33)-1</f>
        <v>31</v>
      </c>
      <c r="I33" s="67">
        <f>IFERROR(INDEX(Liste!$G$7:$G$198,MATCH(K33,Liste!$I$7:$I$198,0)),"")</f>
        <v>0</v>
      </c>
      <c r="J33" s="67">
        <f t="shared" si="1"/>
        <v>1</v>
      </c>
      <c r="K33" s="68" t="str">
        <f t="shared" si="2"/>
        <v>A31</v>
      </c>
      <c r="L33" s="69">
        <f t="shared" si="3"/>
        <v>0</v>
      </c>
      <c r="M33" s="69">
        <f t="shared" si="16"/>
        <v>0</v>
      </c>
      <c r="N33" s="69">
        <f t="shared" si="4"/>
        <v>0</v>
      </c>
      <c r="O33" s="69">
        <f t="shared" si="5"/>
        <v>31</v>
      </c>
      <c r="Q33" s="69">
        <f t="shared" si="6"/>
        <v>-1000</v>
      </c>
      <c r="R33" s="199">
        <v>11</v>
      </c>
      <c r="S33" s="67">
        <f t="shared" si="7"/>
        <v>0</v>
      </c>
      <c r="T33" s="67">
        <f t="shared" si="17"/>
        <v>1</v>
      </c>
      <c r="U33" s="68" t="str">
        <f t="shared" si="8"/>
        <v>A31</v>
      </c>
      <c r="V33" s="69">
        <f t="shared" si="9"/>
        <v>0</v>
      </c>
      <c r="W33" s="69">
        <f t="shared" si="10"/>
        <v>0</v>
      </c>
      <c r="X33" s="69">
        <f t="shared" si="11"/>
        <v>0</v>
      </c>
      <c r="Y33" s="69">
        <f t="shared" si="12"/>
        <v>31</v>
      </c>
      <c r="AA33" s="69">
        <f t="shared" si="18"/>
        <v>0</v>
      </c>
      <c r="AB33" s="66">
        <f t="shared" si="19"/>
        <v>1</v>
      </c>
      <c r="AC33" s="66">
        <f t="shared" si="20"/>
        <v>1</v>
      </c>
      <c r="AD33" s="66">
        <f>RANK(AC33,$AC$3:$AC$194,1)+COUNTIF(AC$3:AC33,AC33)-1</f>
        <v>31</v>
      </c>
      <c r="AF33" s="126" t="str">
        <f>S33&amp;COUNTIF(S$3:S33,S33)</f>
        <v>031</v>
      </c>
    </row>
    <row r="34" spans="1:32" ht="22.2" thickTop="1" thickBot="1">
      <c r="A34" s="63" t="str">
        <f xml:space="preserve"> Recap!B34</f>
        <v>A32</v>
      </c>
      <c r="B34" s="64">
        <f>Recap!M34</f>
        <v>0</v>
      </c>
      <c r="C34" s="64">
        <f>Recap!O34</f>
        <v>0</v>
      </c>
      <c r="D34" s="64">
        <f>Recap!N34</f>
        <v>0</v>
      </c>
      <c r="E34" s="65">
        <f t="shared" si="0"/>
        <v>32</v>
      </c>
      <c r="F34" s="66">
        <f t="shared" si="14"/>
        <v>1</v>
      </c>
      <c r="G34" s="66">
        <f t="shared" si="15"/>
        <v>1</v>
      </c>
      <c r="H34" s="66">
        <f>RANK(G34,$G$3:$G$194,1)+COUNTIF(G$3:G34,G34)-1</f>
        <v>32</v>
      </c>
      <c r="I34" s="67">
        <f>IFERROR(INDEX(Liste!$G$7:$G$198,MATCH(K34,Liste!$I$7:$I$198,0)),"")</f>
        <v>0</v>
      </c>
      <c r="J34" s="67">
        <f t="shared" si="1"/>
        <v>1</v>
      </c>
      <c r="K34" s="68" t="str">
        <f t="shared" si="2"/>
        <v>A32</v>
      </c>
      <c r="L34" s="69">
        <f t="shared" si="3"/>
        <v>0</v>
      </c>
      <c r="M34" s="69">
        <f t="shared" si="16"/>
        <v>0</v>
      </c>
      <c r="N34" s="69">
        <f t="shared" si="4"/>
        <v>0</v>
      </c>
      <c r="O34" s="69">
        <f t="shared" si="5"/>
        <v>32</v>
      </c>
      <c r="Q34" s="69">
        <f t="shared" si="6"/>
        <v>-1000</v>
      </c>
      <c r="R34" s="199"/>
      <c r="S34" s="67">
        <f t="shared" si="7"/>
        <v>0</v>
      </c>
      <c r="T34" s="67">
        <f t="shared" si="17"/>
        <v>1</v>
      </c>
      <c r="U34" s="68" t="str">
        <f t="shared" si="8"/>
        <v>A32</v>
      </c>
      <c r="V34" s="69">
        <f t="shared" si="9"/>
        <v>0</v>
      </c>
      <c r="W34" s="69">
        <f t="shared" si="10"/>
        <v>0</v>
      </c>
      <c r="X34" s="69">
        <f t="shared" si="11"/>
        <v>0</v>
      </c>
      <c r="Y34" s="69">
        <f t="shared" si="12"/>
        <v>32</v>
      </c>
      <c r="AA34" s="69">
        <f t="shared" si="18"/>
        <v>0</v>
      </c>
      <c r="AB34" s="66">
        <f t="shared" si="19"/>
        <v>1</v>
      </c>
      <c r="AC34" s="66">
        <f t="shared" si="20"/>
        <v>1</v>
      </c>
      <c r="AD34" s="66">
        <f>RANK(AC34,$AC$3:$AC$194,1)+COUNTIF(AC$3:AC34,AC34)-1</f>
        <v>32</v>
      </c>
      <c r="AF34" s="126" t="str">
        <f>S34&amp;COUNTIF(S$3:S34,S34)</f>
        <v>032</v>
      </c>
    </row>
    <row r="35" spans="1:32" ht="22.2" thickTop="1" thickBot="1">
      <c r="A35" s="63" t="str">
        <f xml:space="preserve"> Recap!B35</f>
        <v>A33</v>
      </c>
      <c r="B35" s="64">
        <f>Recap!M35</f>
        <v>0</v>
      </c>
      <c r="C35" s="64">
        <f>Recap!O35</f>
        <v>0</v>
      </c>
      <c r="D35" s="64">
        <f>Recap!N35</f>
        <v>0</v>
      </c>
      <c r="E35" s="65">
        <f t="shared" si="0"/>
        <v>33</v>
      </c>
      <c r="F35" s="66">
        <f t="shared" si="14"/>
        <v>1</v>
      </c>
      <c r="G35" s="66">
        <f t="shared" si="15"/>
        <v>1</v>
      </c>
      <c r="H35" s="66">
        <f>RANK(G35,$G$3:$G$194,1)+COUNTIF(G$3:G35,G35)-1</f>
        <v>33</v>
      </c>
      <c r="I35" s="67">
        <f>IFERROR(INDEX(Liste!$G$7:$G$198,MATCH(K35,Liste!$I$7:$I$198,0)),"")</f>
        <v>0</v>
      </c>
      <c r="J35" s="67">
        <f t="shared" ref="J35:J66" si="22">INDEX(G:G,MATCH(ROW()-2,H:H,0))</f>
        <v>1</v>
      </c>
      <c r="K35" s="68" t="str">
        <f t="shared" ref="K35:K66" si="23">INDEX(A:A,MATCH(ROW()-2,H:H,0))</f>
        <v>A33</v>
      </c>
      <c r="L35" s="69">
        <f t="shared" ref="L35:L66" si="24">INDEX(B:B,MATCH(ROW()-2,H:H,0))</f>
        <v>0</v>
      </c>
      <c r="M35" s="69">
        <f t="shared" si="16"/>
        <v>0</v>
      </c>
      <c r="N35" s="69">
        <f t="shared" ref="N35:N66" si="25">INDEX(D:D,MATCH(ROW()-2,H:H,0))</f>
        <v>0</v>
      </c>
      <c r="O35" s="69">
        <f t="shared" ref="O35:O66" si="26">INDEX(E:E,MATCH(ROW()-2,H:H,0))</f>
        <v>33</v>
      </c>
      <c r="Q35" s="69">
        <f t="shared" ref="Q35:Q66" si="27">IF(SUM(M35:N35)=0,-1000,L35-N35)</f>
        <v>-1000</v>
      </c>
      <c r="R35" s="199"/>
      <c r="S35" s="67">
        <f t="shared" ref="S35:S66" si="28">INDEX(I:I,MATCH(U35,K:K,0))</f>
        <v>0</v>
      </c>
      <c r="T35" s="67">
        <f t="shared" si="17"/>
        <v>1</v>
      </c>
      <c r="U35" s="68" t="str">
        <f t="shared" ref="U35:U66" si="29">INDEX(K:K,MATCH(ROW()-2,$AD:$AD,0))</f>
        <v>A33</v>
      </c>
      <c r="V35" s="69">
        <f t="shared" ref="V35:V66" si="30">INDEX(L:L,MATCH(ROW()-2,$AD:$AD,0))</f>
        <v>0</v>
      </c>
      <c r="W35" s="69">
        <f t="shared" ref="W35:W66" si="31">INDEX(M:M,MATCH(ROW()-2,$AD:$AD,0))</f>
        <v>0</v>
      </c>
      <c r="X35" s="69">
        <f t="shared" ref="X35:X66" si="32">INDEX(N:N,MATCH(ROW()-2,$AD:$AD,0))</f>
        <v>0</v>
      </c>
      <c r="Y35" s="69">
        <f t="shared" ref="Y35:Y66" si="33">INDEX(O:O,MATCH(ROW()-2,$AD:$AD,0))</f>
        <v>33</v>
      </c>
      <c r="AA35" s="69">
        <f t="shared" si="18"/>
        <v>0</v>
      </c>
      <c r="AB35" s="66">
        <f t="shared" si="19"/>
        <v>1</v>
      </c>
      <c r="AC35" s="66">
        <f t="shared" si="20"/>
        <v>1</v>
      </c>
      <c r="AD35" s="66">
        <f>RANK(AC35,$AC$3:$AC$194,1)+COUNTIF(AC$3:AC35,AC35)-1</f>
        <v>33</v>
      </c>
      <c r="AF35" s="126" t="str">
        <f>S35&amp;COUNTIF(S$3:S35,S35)</f>
        <v>033</v>
      </c>
    </row>
    <row r="36" spans="1:32" ht="22.2" thickTop="1" thickBot="1">
      <c r="A36" s="63" t="str">
        <f xml:space="preserve"> Recap!B36</f>
        <v>A34</v>
      </c>
      <c r="B36" s="64">
        <f>Recap!M36</f>
        <v>0</v>
      </c>
      <c r="C36" s="64">
        <f>Recap!O36</f>
        <v>0</v>
      </c>
      <c r="D36" s="64">
        <f>Recap!N36</f>
        <v>0</v>
      </c>
      <c r="E36" s="65">
        <f t="shared" si="0"/>
        <v>34</v>
      </c>
      <c r="F36" s="66">
        <f t="shared" si="14"/>
        <v>1</v>
      </c>
      <c r="G36" s="66">
        <f t="shared" si="15"/>
        <v>1</v>
      </c>
      <c r="H36" s="66">
        <f>RANK(G36,$G$3:$G$194,1)+COUNTIF(G$3:G36,G36)-1</f>
        <v>34</v>
      </c>
      <c r="I36" s="67">
        <f>IFERROR(INDEX(Liste!$G$7:$G$198,MATCH(K36,Liste!$I$7:$I$198,0)),"")</f>
        <v>0</v>
      </c>
      <c r="J36" s="67">
        <f t="shared" si="22"/>
        <v>1</v>
      </c>
      <c r="K36" s="68" t="str">
        <f t="shared" si="23"/>
        <v>A34</v>
      </c>
      <c r="L36" s="69">
        <f t="shared" si="24"/>
        <v>0</v>
      </c>
      <c r="M36" s="69">
        <f t="shared" si="16"/>
        <v>0</v>
      </c>
      <c r="N36" s="69">
        <f t="shared" si="25"/>
        <v>0</v>
      </c>
      <c r="O36" s="69">
        <f t="shared" si="26"/>
        <v>34</v>
      </c>
      <c r="Q36" s="69">
        <f t="shared" si="27"/>
        <v>-1000</v>
      </c>
      <c r="R36" s="199">
        <v>12</v>
      </c>
      <c r="S36" s="67">
        <f t="shared" si="28"/>
        <v>0</v>
      </c>
      <c r="T36" s="67">
        <f t="shared" si="17"/>
        <v>1</v>
      </c>
      <c r="U36" s="68" t="str">
        <f t="shared" si="29"/>
        <v>A34</v>
      </c>
      <c r="V36" s="69">
        <f t="shared" si="30"/>
        <v>0</v>
      </c>
      <c r="W36" s="69">
        <f t="shared" si="31"/>
        <v>0</v>
      </c>
      <c r="X36" s="69">
        <f t="shared" si="32"/>
        <v>0</v>
      </c>
      <c r="Y36" s="69">
        <f t="shared" si="33"/>
        <v>34</v>
      </c>
      <c r="AA36" s="69">
        <f t="shared" si="18"/>
        <v>0</v>
      </c>
      <c r="AB36" s="66">
        <f t="shared" si="19"/>
        <v>1</v>
      </c>
      <c r="AC36" s="66">
        <f t="shared" si="20"/>
        <v>1</v>
      </c>
      <c r="AD36" s="66">
        <f>RANK(AC36,$AC$3:$AC$194,1)+COUNTIF(AC$3:AC36,AC36)-1</f>
        <v>34</v>
      </c>
      <c r="AF36" s="126" t="str">
        <f>S36&amp;COUNTIF(S$3:S36,S36)</f>
        <v>034</v>
      </c>
    </row>
    <row r="37" spans="1:32" ht="22.2" thickTop="1" thickBot="1">
      <c r="A37" s="63" t="str">
        <f xml:space="preserve"> Recap!B37</f>
        <v>A35</v>
      </c>
      <c r="B37" s="64">
        <f>Recap!M37</f>
        <v>0</v>
      </c>
      <c r="C37" s="64">
        <f>Recap!O37</f>
        <v>0</v>
      </c>
      <c r="D37" s="64">
        <f>Recap!N37</f>
        <v>0</v>
      </c>
      <c r="E37" s="65">
        <f t="shared" si="0"/>
        <v>35</v>
      </c>
      <c r="F37" s="66">
        <f t="shared" si="14"/>
        <v>1</v>
      </c>
      <c r="G37" s="66">
        <f t="shared" si="15"/>
        <v>1</v>
      </c>
      <c r="H37" s="66">
        <f>RANK(G37,$G$3:$G$194,1)+COUNTIF(G$3:G37,G37)-1</f>
        <v>35</v>
      </c>
      <c r="I37" s="67">
        <f>IFERROR(INDEX(Liste!$G$7:$G$198,MATCH(K37,Liste!$I$7:$I$198,0)),"")</f>
        <v>0</v>
      </c>
      <c r="J37" s="67">
        <f t="shared" si="22"/>
        <v>1</v>
      </c>
      <c r="K37" s="68" t="str">
        <f t="shared" si="23"/>
        <v>A35</v>
      </c>
      <c r="L37" s="69">
        <f t="shared" si="24"/>
        <v>0</v>
      </c>
      <c r="M37" s="69">
        <f t="shared" si="16"/>
        <v>0</v>
      </c>
      <c r="N37" s="69">
        <f t="shared" si="25"/>
        <v>0</v>
      </c>
      <c r="O37" s="69">
        <f t="shared" si="26"/>
        <v>35</v>
      </c>
      <c r="Q37" s="69">
        <f t="shared" si="27"/>
        <v>-1000</v>
      </c>
      <c r="R37" s="199"/>
      <c r="S37" s="67">
        <f t="shared" si="28"/>
        <v>0</v>
      </c>
      <c r="T37" s="67">
        <f t="shared" si="17"/>
        <v>1</v>
      </c>
      <c r="U37" s="68" t="str">
        <f t="shared" si="29"/>
        <v>A35</v>
      </c>
      <c r="V37" s="69">
        <f t="shared" si="30"/>
        <v>0</v>
      </c>
      <c r="W37" s="69">
        <f t="shared" si="31"/>
        <v>0</v>
      </c>
      <c r="X37" s="69">
        <f t="shared" si="32"/>
        <v>0</v>
      </c>
      <c r="Y37" s="69">
        <f t="shared" si="33"/>
        <v>35</v>
      </c>
      <c r="AA37" s="69">
        <f t="shared" si="18"/>
        <v>0</v>
      </c>
      <c r="AB37" s="66">
        <f t="shared" si="19"/>
        <v>1</v>
      </c>
      <c r="AC37" s="66">
        <f t="shared" si="20"/>
        <v>1</v>
      </c>
      <c r="AD37" s="66">
        <f>RANK(AC37,$AC$3:$AC$194,1)+COUNTIF(AC$3:AC37,AC37)-1</f>
        <v>35</v>
      </c>
      <c r="AF37" s="126" t="str">
        <f>S37&amp;COUNTIF(S$3:S37,S37)</f>
        <v>035</v>
      </c>
    </row>
    <row r="38" spans="1:32" ht="22.2" thickTop="1" thickBot="1">
      <c r="A38" s="63" t="str">
        <f xml:space="preserve"> Recap!B38</f>
        <v>A36</v>
      </c>
      <c r="B38" s="64">
        <f>Recap!M38</f>
        <v>0</v>
      </c>
      <c r="C38" s="64">
        <f>Recap!O38</f>
        <v>0</v>
      </c>
      <c r="D38" s="64">
        <f>Recap!N38</f>
        <v>0</v>
      </c>
      <c r="E38" s="65">
        <f t="shared" si="0"/>
        <v>36</v>
      </c>
      <c r="F38" s="66">
        <f t="shared" si="14"/>
        <v>1</v>
      </c>
      <c r="G38" s="66">
        <f t="shared" si="15"/>
        <v>1</v>
      </c>
      <c r="H38" s="66">
        <f>RANK(G38,$G$3:$G$194,1)+COUNTIF(G$3:G38,G38)-1</f>
        <v>36</v>
      </c>
      <c r="I38" s="67">
        <f>IFERROR(INDEX(Liste!$G$7:$G$198,MATCH(K38,Liste!$I$7:$I$198,0)),"")</f>
        <v>0</v>
      </c>
      <c r="J38" s="67">
        <f t="shared" si="22"/>
        <v>1</v>
      </c>
      <c r="K38" s="68" t="str">
        <f t="shared" si="23"/>
        <v>A36</v>
      </c>
      <c r="L38" s="69">
        <f t="shared" si="24"/>
        <v>0</v>
      </c>
      <c r="M38" s="69">
        <f t="shared" si="16"/>
        <v>0</v>
      </c>
      <c r="N38" s="69">
        <f t="shared" si="25"/>
        <v>0</v>
      </c>
      <c r="O38" s="69">
        <f t="shared" si="26"/>
        <v>36</v>
      </c>
      <c r="Q38" s="69">
        <f t="shared" si="27"/>
        <v>-1000</v>
      </c>
      <c r="R38" s="199"/>
      <c r="S38" s="67">
        <f t="shared" si="28"/>
        <v>0</v>
      </c>
      <c r="T38" s="67">
        <f t="shared" si="17"/>
        <v>1</v>
      </c>
      <c r="U38" s="68" t="str">
        <f t="shared" si="29"/>
        <v>A36</v>
      </c>
      <c r="V38" s="69">
        <f t="shared" si="30"/>
        <v>0</v>
      </c>
      <c r="W38" s="69">
        <f t="shared" si="31"/>
        <v>0</v>
      </c>
      <c r="X38" s="69">
        <f t="shared" si="32"/>
        <v>0</v>
      </c>
      <c r="Y38" s="69">
        <f t="shared" si="33"/>
        <v>36</v>
      </c>
      <c r="AA38" s="69">
        <f t="shared" si="18"/>
        <v>0</v>
      </c>
      <c r="AB38" s="66">
        <f t="shared" si="19"/>
        <v>1</v>
      </c>
      <c r="AC38" s="66">
        <f t="shared" si="20"/>
        <v>1</v>
      </c>
      <c r="AD38" s="66">
        <f>RANK(AC38,$AC$3:$AC$194,1)+COUNTIF(AC$3:AC38,AC38)-1</f>
        <v>36</v>
      </c>
      <c r="AF38" s="126" t="str">
        <f>S38&amp;COUNTIF(S$3:S38,S38)</f>
        <v>036</v>
      </c>
    </row>
    <row r="39" spans="1:32" ht="22.2" thickTop="1" thickBot="1">
      <c r="A39" s="63" t="str">
        <f xml:space="preserve"> Recap!B39</f>
        <v>A37</v>
      </c>
      <c r="B39" s="64">
        <f>Recap!M39</f>
        <v>0</v>
      </c>
      <c r="C39" s="64">
        <f>Recap!O39</f>
        <v>0</v>
      </c>
      <c r="D39" s="64">
        <f>Recap!N39</f>
        <v>0</v>
      </c>
      <c r="E39" s="65">
        <f t="shared" si="0"/>
        <v>37</v>
      </c>
      <c r="F39" s="66">
        <f t="shared" si="14"/>
        <v>1</v>
      </c>
      <c r="G39" s="66">
        <f t="shared" si="15"/>
        <v>1</v>
      </c>
      <c r="H39" s="66">
        <f>RANK(G39,$G$3:$G$194,1)+COUNTIF(G$3:G39,G39)-1</f>
        <v>37</v>
      </c>
      <c r="I39" s="67">
        <f>IFERROR(INDEX(Liste!$G$7:$G$198,MATCH(K39,Liste!$I$7:$I$198,0)),"")</f>
        <v>0</v>
      </c>
      <c r="J39" s="67">
        <f t="shared" si="22"/>
        <v>1</v>
      </c>
      <c r="K39" s="68" t="str">
        <f t="shared" si="23"/>
        <v>A37</v>
      </c>
      <c r="L39" s="69">
        <f t="shared" si="24"/>
        <v>0</v>
      </c>
      <c r="M39" s="69">
        <f t="shared" si="16"/>
        <v>0</v>
      </c>
      <c r="N39" s="69">
        <f t="shared" si="25"/>
        <v>0</v>
      </c>
      <c r="O39" s="69">
        <f t="shared" si="26"/>
        <v>37</v>
      </c>
      <c r="Q39" s="69">
        <f t="shared" si="27"/>
        <v>-1000</v>
      </c>
      <c r="R39" s="199">
        <v>13</v>
      </c>
      <c r="S39" s="67">
        <f t="shared" si="28"/>
        <v>0</v>
      </c>
      <c r="T39" s="67">
        <f t="shared" si="17"/>
        <v>1</v>
      </c>
      <c r="U39" s="68" t="str">
        <f t="shared" si="29"/>
        <v>A37</v>
      </c>
      <c r="V39" s="69">
        <f t="shared" si="30"/>
        <v>0</v>
      </c>
      <c r="W39" s="69">
        <f t="shared" si="31"/>
        <v>0</v>
      </c>
      <c r="X39" s="69">
        <f t="shared" si="32"/>
        <v>0</v>
      </c>
      <c r="Y39" s="69">
        <f t="shared" si="33"/>
        <v>37</v>
      </c>
      <c r="AA39" s="69">
        <f t="shared" si="18"/>
        <v>0</v>
      </c>
      <c r="AB39" s="66">
        <f t="shared" si="19"/>
        <v>1</v>
      </c>
      <c r="AC39" s="66">
        <f t="shared" si="20"/>
        <v>1</v>
      </c>
      <c r="AD39" s="66">
        <f>RANK(AC39,$AC$3:$AC$194,1)+COUNTIF(AC$3:AC39,AC39)-1</f>
        <v>37</v>
      </c>
      <c r="AF39" s="126" t="str">
        <f>S39&amp;COUNTIF(S$3:S39,S39)</f>
        <v>037</v>
      </c>
    </row>
    <row r="40" spans="1:32" ht="22.2" thickTop="1" thickBot="1">
      <c r="A40" s="63" t="str">
        <f xml:space="preserve"> Recap!B40</f>
        <v>A38</v>
      </c>
      <c r="B40" s="64">
        <f>Recap!M40</f>
        <v>0</v>
      </c>
      <c r="C40" s="64">
        <f>Recap!O40</f>
        <v>0</v>
      </c>
      <c r="D40" s="64">
        <f>Recap!N40</f>
        <v>0</v>
      </c>
      <c r="E40" s="65">
        <f t="shared" si="0"/>
        <v>38</v>
      </c>
      <c r="F40" s="66">
        <f t="shared" si="14"/>
        <v>1</v>
      </c>
      <c r="G40" s="66">
        <f t="shared" si="15"/>
        <v>1</v>
      </c>
      <c r="H40" s="66">
        <f>RANK(G40,$G$3:$G$194,1)+COUNTIF(G$3:G40,G40)-1</f>
        <v>38</v>
      </c>
      <c r="I40" s="67">
        <f>IFERROR(INDEX(Liste!$G$7:$G$198,MATCH(K40,Liste!$I$7:$I$198,0)),"")</f>
        <v>0</v>
      </c>
      <c r="J40" s="67">
        <f t="shared" si="22"/>
        <v>1</v>
      </c>
      <c r="K40" s="68" t="str">
        <f t="shared" si="23"/>
        <v>A38</v>
      </c>
      <c r="L40" s="69">
        <f t="shared" si="24"/>
        <v>0</v>
      </c>
      <c r="M40" s="69">
        <f t="shared" si="16"/>
        <v>0</v>
      </c>
      <c r="N40" s="69">
        <f t="shared" si="25"/>
        <v>0</v>
      </c>
      <c r="O40" s="69">
        <f t="shared" si="26"/>
        <v>38</v>
      </c>
      <c r="Q40" s="69">
        <f t="shared" si="27"/>
        <v>-1000</v>
      </c>
      <c r="R40" s="199"/>
      <c r="S40" s="67">
        <f t="shared" si="28"/>
        <v>0</v>
      </c>
      <c r="T40" s="67">
        <f t="shared" si="17"/>
        <v>1</v>
      </c>
      <c r="U40" s="68" t="str">
        <f t="shared" si="29"/>
        <v>A38</v>
      </c>
      <c r="V40" s="69">
        <f t="shared" si="30"/>
        <v>0</v>
      </c>
      <c r="W40" s="69">
        <f t="shared" si="31"/>
        <v>0</v>
      </c>
      <c r="X40" s="69">
        <f t="shared" si="32"/>
        <v>0</v>
      </c>
      <c r="Y40" s="69">
        <f t="shared" si="33"/>
        <v>38</v>
      </c>
      <c r="AA40" s="69">
        <f t="shared" si="18"/>
        <v>0</v>
      </c>
      <c r="AB40" s="66">
        <f t="shared" si="19"/>
        <v>1</v>
      </c>
      <c r="AC40" s="66">
        <f t="shared" si="20"/>
        <v>1</v>
      </c>
      <c r="AD40" s="66">
        <f>RANK(AC40,$AC$3:$AC$194,1)+COUNTIF(AC$3:AC40,AC40)-1</f>
        <v>38</v>
      </c>
      <c r="AF40" s="126" t="str">
        <f>S40&amp;COUNTIF(S$3:S40,S40)</f>
        <v>038</v>
      </c>
    </row>
    <row r="41" spans="1:32" ht="22.2" thickTop="1" thickBot="1">
      <c r="A41" s="63" t="str">
        <f xml:space="preserve"> Recap!B41</f>
        <v>A39</v>
      </c>
      <c r="B41" s="64">
        <f>Recap!M41</f>
        <v>0</v>
      </c>
      <c r="C41" s="64">
        <f>Recap!O41</f>
        <v>0</v>
      </c>
      <c r="D41" s="64">
        <f>Recap!N41</f>
        <v>0</v>
      </c>
      <c r="E41" s="65">
        <f t="shared" si="0"/>
        <v>39</v>
      </c>
      <c r="F41" s="66">
        <f t="shared" si="14"/>
        <v>1</v>
      </c>
      <c r="G41" s="66">
        <f t="shared" si="15"/>
        <v>1</v>
      </c>
      <c r="H41" s="66">
        <f>RANK(G41,$G$3:$G$194,1)+COUNTIF(G$3:G41,G41)-1</f>
        <v>39</v>
      </c>
      <c r="I41" s="67">
        <f>IFERROR(INDEX(Liste!$G$7:$G$198,MATCH(K41,Liste!$I$7:$I$198,0)),"")</f>
        <v>0</v>
      </c>
      <c r="J41" s="67">
        <f t="shared" si="22"/>
        <v>1</v>
      </c>
      <c r="K41" s="68" t="str">
        <f t="shared" si="23"/>
        <v>A39</v>
      </c>
      <c r="L41" s="69">
        <f t="shared" si="24"/>
        <v>0</v>
      </c>
      <c r="M41" s="69">
        <f t="shared" si="16"/>
        <v>0</v>
      </c>
      <c r="N41" s="69">
        <f t="shared" si="25"/>
        <v>0</v>
      </c>
      <c r="O41" s="69">
        <f t="shared" si="26"/>
        <v>39</v>
      </c>
      <c r="Q41" s="69">
        <f t="shared" si="27"/>
        <v>-1000</v>
      </c>
      <c r="R41" s="199"/>
      <c r="S41" s="67">
        <f t="shared" si="28"/>
        <v>0</v>
      </c>
      <c r="T41" s="67">
        <f t="shared" si="17"/>
        <v>1</v>
      </c>
      <c r="U41" s="68" t="str">
        <f t="shared" si="29"/>
        <v>A39</v>
      </c>
      <c r="V41" s="69">
        <f t="shared" si="30"/>
        <v>0</v>
      </c>
      <c r="W41" s="69">
        <f t="shared" si="31"/>
        <v>0</v>
      </c>
      <c r="X41" s="69">
        <f t="shared" si="32"/>
        <v>0</v>
      </c>
      <c r="Y41" s="69">
        <f t="shared" si="33"/>
        <v>39</v>
      </c>
      <c r="AA41" s="69">
        <f t="shared" si="18"/>
        <v>0</v>
      </c>
      <c r="AB41" s="66">
        <f t="shared" si="19"/>
        <v>1</v>
      </c>
      <c r="AC41" s="66">
        <f t="shared" si="20"/>
        <v>1</v>
      </c>
      <c r="AD41" s="66">
        <f>RANK(AC41,$AC$3:$AC$194,1)+COUNTIF(AC$3:AC41,AC41)-1</f>
        <v>39</v>
      </c>
      <c r="AF41" s="126" t="str">
        <f>S41&amp;COUNTIF(S$3:S41,S41)</f>
        <v>039</v>
      </c>
    </row>
    <row r="42" spans="1:32" ht="22.2" thickTop="1" thickBot="1">
      <c r="A42" s="63" t="str">
        <f xml:space="preserve"> Recap!B42</f>
        <v>A40</v>
      </c>
      <c r="B42" s="64">
        <f>Recap!M42</f>
        <v>0</v>
      </c>
      <c r="C42" s="64">
        <f>Recap!O42</f>
        <v>0</v>
      </c>
      <c r="D42" s="64">
        <f>Recap!N42</f>
        <v>0</v>
      </c>
      <c r="E42" s="65">
        <f t="shared" si="0"/>
        <v>40</v>
      </c>
      <c r="F42" s="66">
        <f t="shared" si="14"/>
        <v>1</v>
      </c>
      <c r="G42" s="66">
        <f t="shared" si="15"/>
        <v>1</v>
      </c>
      <c r="H42" s="66">
        <f>RANK(G42,$G$3:$G$194,1)+COUNTIF(G$3:G42,G42)-1</f>
        <v>40</v>
      </c>
      <c r="I42" s="67">
        <f>IFERROR(INDEX(Liste!$G$7:$G$198,MATCH(K42,Liste!$I$7:$I$198,0)),"")</f>
        <v>0</v>
      </c>
      <c r="J42" s="67">
        <f t="shared" si="22"/>
        <v>1</v>
      </c>
      <c r="K42" s="68" t="str">
        <f t="shared" si="23"/>
        <v>A40</v>
      </c>
      <c r="L42" s="69">
        <f t="shared" si="24"/>
        <v>0</v>
      </c>
      <c r="M42" s="69">
        <f t="shared" si="16"/>
        <v>0</v>
      </c>
      <c r="N42" s="69">
        <f t="shared" si="25"/>
        <v>0</v>
      </c>
      <c r="O42" s="69">
        <f t="shared" si="26"/>
        <v>40</v>
      </c>
      <c r="Q42" s="69">
        <f t="shared" si="27"/>
        <v>-1000</v>
      </c>
      <c r="R42" s="199">
        <v>14</v>
      </c>
      <c r="S42" s="67">
        <f t="shared" si="28"/>
        <v>0</v>
      </c>
      <c r="T42" s="67">
        <f t="shared" si="17"/>
        <v>1</v>
      </c>
      <c r="U42" s="68" t="str">
        <f t="shared" si="29"/>
        <v>A40</v>
      </c>
      <c r="V42" s="69">
        <f t="shared" si="30"/>
        <v>0</v>
      </c>
      <c r="W42" s="69">
        <f t="shared" si="31"/>
        <v>0</v>
      </c>
      <c r="X42" s="69">
        <f t="shared" si="32"/>
        <v>0</v>
      </c>
      <c r="Y42" s="69">
        <f t="shared" si="33"/>
        <v>40</v>
      </c>
      <c r="AA42" s="69">
        <f t="shared" si="18"/>
        <v>0</v>
      </c>
      <c r="AB42" s="66">
        <f t="shared" si="19"/>
        <v>1</v>
      </c>
      <c r="AC42" s="66">
        <f t="shared" si="20"/>
        <v>1</v>
      </c>
      <c r="AD42" s="66">
        <f>RANK(AC42,$AC$3:$AC$194,1)+COUNTIF(AC$3:AC42,AC42)-1</f>
        <v>40</v>
      </c>
      <c r="AF42" s="126" t="str">
        <f>S42&amp;COUNTIF(S$3:S42,S42)</f>
        <v>040</v>
      </c>
    </row>
    <row r="43" spans="1:32" ht="22.2" thickTop="1" thickBot="1">
      <c r="A43" s="63" t="str">
        <f xml:space="preserve"> Recap!B43</f>
        <v>A41</v>
      </c>
      <c r="B43" s="64">
        <f>Recap!M43</f>
        <v>0</v>
      </c>
      <c r="C43" s="64">
        <f>Recap!O43</f>
        <v>0</v>
      </c>
      <c r="D43" s="64">
        <f>Recap!N43</f>
        <v>0</v>
      </c>
      <c r="E43" s="65">
        <f t="shared" si="0"/>
        <v>41</v>
      </c>
      <c r="F43" s="66">
        <f t="shared" si="14"/>
        <v>1</v>
      </c>
      <c r="G43" s="66">
        <f t="shared" si="15"/>
        <v>1</v>
      </c>
      <c r="H43" s="66">
        <f>RANK(G43,$G$3:$G$194,1)+COUNTIF(G$3:G43,G43)-1</f>
        <v>41</v>
      </c>
      <c r="I43" s="67">
        <f>IFERROR(INDEX(Liste!$G$7:$G$198,MATCH(K43,Liste!$I$7:$I$198,0)),"")</f>
        <v>0</v>
      </c>
      <c r="J43" s="67">
        <f t="shared" si="22"/>
        <v>1</v>
      </c>
      <c r="K43" s="68" t="str">
        <f t="shared" si="23"/>
        <v>A41</v>
      </c>
      <c r="L43" s="69">
        <f t="shared" si="24"/>
        <v>0</v>
      </c>
      <c r="M43" s="69">
        <f t="shared" si="16"/>
        <v>0</v>
      </c>
      <c r="N43" s="69">
        <f t="shared" si="25"/>
        <v>0</v>
      </c>
      <c r="O43" s="69">
        <f t="shared" si="26"/>
        <v>41</v>
      </c>
      <c r="Q43" s="69">
        <f t="shared" si="27"/>
        <v>-1000</v>
      </c>
      <c r="R43" s="199"/>
      <c r="S43" s="67">
        <f t="shared" si="28"/>
        <v>0</v>
      </c>
      <c r="T43" s="67">
        <f t="shared" si="17"/>
        <v>1</v>
      </c>
      <c r="U43" s="68" t="str">
        <f t="shared" si="29"/>
        <v>A41</v>
      </c>
      <c r="V43" s="69">
        <f t="shared" si="30"/>
        <v>0</v>
      </c>
      <c r="W43" s="69">
        <f t="shared" si="31"/>
        <v>0</v>
      </c>
      <c r="X43" s="69">
        <f t="shared" si="32"/>
        <v>0</v>
      </c>
      <c r="Y43" s="69">
        <f t="shared" si="33"/>
        <v>41</v>
      </c>
      <c r="AA43" s="69">
        <f t="shared" si="18"/>
        <v>0</v>
      </c>
      <c r="AB43" s="66">
        <f t="shared" si="19"/>
        <v>1</v>
      </c>
      <c r="AC43" s="66">
        <f t="shared" si="20"/>
        <v>1</v>
      </c>
      <c r="AD43" s="66">
        <f>RANK(AC43,$AC$3:$AC$194,1)+COUNTIF(AC$3:AC43,AC43)-1</f>
        <v>41</v>
      </c>
      <c r="AF43" s="126" t="str">
        <f>S43&amp;COUNTIF(S$3:S43,S43)</f>
        <v>041</v>
      </c>
    </row>
    <row r="44" spans="1:32" ht="22.2" thickTop="1" thickBot="1">
      <c r="A44" s="63" t="str">
        <f xml:space="preserve"> Recap!B44</f>
        <v>A42</v>
      </c>
      <c r="B44" s="64">
        <f>Recap!M44</f>
        <v>0</v>
      </c>
      <c r="C44" s="64">
        <f>Recap!O44</f>
        <v>0</v>
      </c>
      <c r="D44" s="64">
        <f>Recap!N44</f>
        <v>0</v>
      </c>
      <c r="E44" s="65">
        <f t="shared" si="0"/>
        <v>42</v>
      </c>
      <c r="F44" s="66">
        <f t="shared" si="14"/>
        <v>1</v>
      </c>
      <c r="G44" s="66">
        <f t="shared" si="15"/>
        <v>1</v>
      </c>
      <c r="H44" s="66">
        <f>RANK(G44,$G$3:$G$194,1)+COUNTIF(G$3:G44,G44)-1</f>
        <v>42</v>
      </c>
      <c r="I44" s="67">
        <f>IFERROR(INDEX(Liste!$G$7:$G$198,MATCH(K44,Liste!$I$7:$I$198,0)),"")</f>
        <v>0</v>
      </c>
      <c r="J44" s="67">
        <f t="shared" si="22"/>
        <v>1</v>
      </c>
      <c r="K44" s="68" t="str">
        <f t="shared" si="23"/>
        <v>A42</v>
      </c>
      <c r="L44" s="69">
        <f t="shared" si="24"/>
        <v>0</v>
      </c>
      <c r="M44" s="69">
        <f t="shared" si="16"/>
        <v>0</v>
      </c>
      <c r="N44" s="69">
        <f t="shared" si="25"/>
        <v>0</v>
      </c>
      <c r="O44" s="69">
        <f t="shared" si="26"/>
        <v>42</v>
      </c>
      <c r="Q44" s="69">
        <f t="shared" si="27"/>
        <v>-1000</v>
      </c>
      <c r="R44" s="199"/>
      <c r="S44" s="67">
        <f t="shared" si="28"/>
        <v>0</v>
      </c>
      <c r="T44" s="67">
        <f t="shared" si="17"/>
        <v>1</v>
      </c>
      <c r="U44" s="68" t="str">
        <f t="shared" si="29"/>
        <v>A42</v>
      </c>
      <c r="V44" s="69">
        <f t="shared" si="30"/>
        <v>0</v>
      </c>
      <c r="W44" s="69">
        <f t="shared" si="31"/>
        <v>0</v>
      </c>
      <c r="X44" s="69">
        <f t="shared" si="32"/>
        <v>0</v>
      </c>
      <c r="Y44" s="69">
        <f t="shared" si="33"/>
        <v>42</v>
      </c>
      <c r="AA44" s="69">
        <f t="shared" si="18"/>
        <v>0</v>
      </c>
      <c r="AB44" s="66">
        <f t="shared" si="19"/>
        <v>1</v>
      </c>
      <c r="AC44" s="66">
        <f t="shared" si="20"/>
        <v>1</v>
      </c>
      <c r="AD44" s="66">
        <f>RANK(AC44,$AC$3:$AC$194,1)+COUNTIF(AC$3:AC44,AC44)-1</f>
        <v>42</v>
      </c>
      <c r="AF44" s="126" t="str">
        <f>S44&amp;COUNTIF(S$3:S44,S44)</f>
        <v>042</v>
      </c>
    </row>
    <row r="45" spans="1:32" ht="22.2" thickTop="1" thickBot="1">
      <c r="A45" s="63" t="str">
        <f xml:space="preserve"> Recap!B45</f>
        <v>A43</v>
      </c>
      <c r="B45" s="64">
        <f>Recap!M45</f>
        <v>0</v>
      </c>
      <c r="C45" s="64">
        <f>Recap!O45</f>
        <v>0</v>
      </c>
      <c r="D45" s="64">
        <f>Recap!N45</f>
        <v>0</v>
      </c>
      <c r="E45" s="65">
        <f t="shared" si="0"/>
        <v>43</v>
      </c>
      <c r="F45" s="66">
        <f t="shared" si="14"/>
        <v>1</v>
      </c>
      <c r="G45" s="66">
        <f t="shared" si="15"/>
        <v>1</v>
      </c>
      <c r="H45" s="66">
        <f>RANK(G45,$G$3:$G$194,1)+COUNTIF(G$3:G45,G45)-1</f>
        <v>43</v>
      </c>
      <c r="I45" s="67">
        <f>IFERROR(INDEX(Liste!$G$7:$G$198,MATCH(K45,Liste!$I$7:$I$198,0)),"")</f>
        <v>0</v>
      </c>
      <c r="J45" s="67">
        <f t="shared" si="22"/>
        <v>1</v>
      </c>
      <c r="K45" s="68" t="str">
        <f t="shared" si="23"/>
        <v>A43</v>
      </c>
      <c r="L45" s="69">
        <f t="shared" si="24"/>
        <v>0</v>
      </c>
      <c r="M45" s="69">
        <f t="shared" si="16"/>
        <v>0</v>
      </c>
      <c r="N45" s="69">
        <f t="shared" si="25"/>
        <v>0</v>
      </c>
      <c r="O45" s="69">
        <f t="shared" si="26"/>
        <v>43</v>
      </c>
      <c r="Q45" s="69">
        <f t="shared" si="27"/>
        <v>-1000</v>
      </c>
      <c r="R45" s="199">
        <v>15</v>
      </c>
      <c r="S45" s="67">
        <f t="shared" si="28"/>
        <v>0</v>
      </c>
      <c r="T45" s="67">
        <f t="shared" si="17"/>
        <v>1</v>
      </c>
      <c r="U45" s="68" t="str">
        <f t="shared" si="29"/>
        <v>A43</v>
      </c>
      <c r="V45" s="69">
        <f t="shared" si="30"/>
        <v>0</v>
      </c>
      <c r="W45" s="69">
        <f t="shared" si="31"/>
        <v>0</v>
      </c>
      <c r="X45" s="69">
        <f t="shared" si="32"/>
        <v>0</v>
      </c>
      <c r="Y45" s="69">
        <f t="shared" si="33"/>
        <v>43</v>
      </c>
      <c r="AA45" s="69">
        <f t="shared" si="18"/>
        <v>0</v>
      </c>
      <c r="AB45" s="66">
        <f t="shared" si="19"/>
        <v>1</v>
      </c>
      <c r="AC45" s="66">
        <f t="shared" si="20"/>
        <v>1</v>
      </c>
      <c r="AD45" s="66">
        <f>RANK(AC45,$AC$3:$AC$194,1)+COUNTIF(AC$3:AC45,AC45)-1</f>
        <v>43</v>
      </c>
      <c r="AF45" s="126" t="str">
        <f>S45&amp;COUNTIF(S$3:S45,S45)</f>
        <v>043</v>
      </c>
    </row>
    <row r="46" spans="1:32" ht="22.2" thickTop="1" thickBot="1">
      <c r="A46" s="63" t="str">
        <f xml:space="preserve"> Recap!B46</f>
        <v>A44</v>
      </c>
      <c r="B46" s="64">
        <f>Recap!M46</f>
        <v>0</v>
      </c>
      <c r="C46" s="64">
        <f>Recap!O46</f>
        <v>0</v>
      </c>
      <c r="D46" s="64">
        <f>Recap!N46</f>
        <v>0</v>
      </c>
      <c r="E46" s="65">
        <f t="shared" si="0"/>
        <v>44</v>
      </c>
      <c r="F46" s="66">
        <f t="shared" si="14"/>
        <v>1</v>
      </c>
      <c r="G46" s="66">
        <f t="shared" si="15"/>
        <v>1</v>
      </c>
      <c r="H46" s="66">
        <f>RANK(G46,$G$3:$G$194,1)+COUNTIF(G$3:G46,G46)-1</f>
        <v>44</v>
      </c>
      <c r="I46" s="67">
        <f>IFERROR(INDEX(Liste!$G$7:$G$198,MATCH(K46,Liste!$I$7:$I$198,0)),"")</f>
        <v>0</v>
      </c>
      <c r="J46" s="67">
        <f t="shared" si="22"/>
        <v>1</v>
      </c>
      <c r="K46" s="68" t="str">
        <f t="shared" si="23"/>
        <v>A44</v>
      </c>
      <c r="L46" s="69">
        <f t="shared" si="24"/>
        <v>0</v>
      </c>
      <c r="M46" s="69">
        <f t="shared" si="16"/>
        <v>0</v>
      </c>
      <c r="N46" s="69">
        <f t="shared" si="25"/>
        <v>0</v>
      </c>
      <c r="O46" s="69">
        <f t="shared" si="26"/>
        <v>44</v>
      </c>
      <c r="Q46" s="69">
        <f t="shared" si="27"/>
        <v>-1000</v>
      </c>
      <c r="R46" s="199"/>
      <c r="S46" s="67">
        <f t="shared" si="28"/>
        <v>0</v>
      </c>
      <c r="T46" s="67">
        <f t="shared" si="17"/>
        <v>1</v>
      </c>
      <c r="U46" s="68" t="str">
        <f t="shared" si="29"/>
        <v>A44</v>
      </c>
      <c r="V46" s="69">
        <f t="shared" si="30"/>
        <v>0</v>
      </c>
      <c r="W46" s="69">
        <f t="shared" si="31"/>
        <v>0</v>
      </c>
      <c r="X46" s="69">
        <f t="shared" si="32"/>
        <v>0</v>
      </c>
      <c r="Y46" s="69">
        <f t="shared" si="33"/>
        <v>44</v>
      </c>
      <c r="AA46" s="69">
        <f t="shared" si="18"/>
        <v>0</v>
      </c>
      <c r="AB46" s="66">
        <f t="shared" si="19"/>
        <v>1</v>
      </c>
      <c r="AC46" s="66">
        <f t="shared" si="20"/>
        <v>1</v>
      </c>
      <c r="AD46" s="66">
        <f>RANK(AC46,$AC$3:$AC$194,1)+COUNTIF(AC$3:AC46,AC46)-1</f>
        <v>44</v>
      </c>
      <c r="AF46" s="126" t="str">
        <f>S46&amp;COUNTIF(S$3:S46,S46)</f>
        <v>044</v>
      </c>
    </row>
    <row r="47" spans="1:32" ht="22.2" thickTop="1" thickBot="1">
      <c r="A47" s="63" t="str">
        <f xml:space="preserve"> Recap!B47</f>
        <v>A45</v>
      </c>
      <c r="B47" s="64">
        <f>Recap!M47</f>
        <v>0</v>
      </c>
      <c r="C47" s="64">
        <f>Recap!O47</f>
        <v>0</v>
      </c>
      <c r="D47" s="64">
        <f>Recap!N47</f>
        <v>0</v>
      </c>
      <c r="E47" s="65">
        <f t="shared" si="0"/>
        <v>45</v>
      </c>
      <c r="F47" s="66">
        <f t="shared" si="14"/>
        <v>1</v>
      </c>
      <c r="G47" s="66">
        <f t="shared" si="15"/>
        <v>1</v>
      </c>
      <c r="H47" s="66">
        <f>RANK(G47,$G$3:$G$194,1)+COUNTIF(G$3:G47,G47)-1</f>
        <v>45</v>
      </c>
      <c r="I47" s="67">
        <f>IFERROR(INDEX(Liste!$G$7:$G$198,MATCH(K47,Liste!$I$7:$I$198,0)),"")</f>
        <v>0</v>
      </c>
      <c r="J47" s="67">
        <f t="shared" si="22"/>
        <v>1</v>
      </c>
      <c r="K47" s="68" t="str">
        <f t="shared" si="23"/>
        <v>A45</v>
      </c>
      <c r="L47" s="69">
        <f t="shared" si="24"/>
        <v>0</v>
      </c>
      <c r="M47" s="69">
        <f t="shared" si="16"/>
        <v>0</v>
      </c>
      <c r="N47" s="69">
        <f t="shared" si="25"/>
        <v>0</v>
      </c>
      <c r="O47" s="69">
        <f t="shared" si="26"/>
        <v>45</v>
      </c>
      <c r="Q47" s="69">
        <f t="shared" si="27"/>
        <v>-1000</v>
      </c>
      <c r="R47" s="199"/>
      <c r="S47" s="67">
        <f t="shared" si="28"/>
        <v>0</v>
      </c>
      <c r="T47" s="67">
        <f t="shared" si="17"/>
        <v>1</v>
      </c>
      <c r="U47" s="68" t="str">
        <f t="shared" si="29"/>
        <v>A45</v>
      </c>
      <c r="V47" s="69">
        <f t="shared" si="30"/>
        <v>0</v>
      </c>
      <c r="W47" s="69">
        <f t="shared" si="31"/>
        <v>0</v>
      </c>
      <c r="X47" s="69">
        <f t="shared" si="32"/>
        <v>0</v>
      </c>
      <c r="Y47" s="69">
        <f t="shared" si="33"/>
        <v>45</v>
      </c>
      <c r="AA47" s="69">
        <f t="shared" si="18"/>
        <v>0</v>
      </c>
      <c r="AB47" s="66">
        <f t="shared" si="19"/>
        <v>1</v>
      </c>
      <c r="AC47" s="66">
        <f t="shared" si="20"/>
        <v>1</v>
      </c>
      <c r="AD47" s="66">
        <f>RANK(AC47,$AC$3:$AC$194,1)+COUNTIF(AC$3:AC47,AC47)-1</f>
        <v>45</v>
      </c>
      <c r="AF47" s="126" t="str">
        <f>S47&amp;COUNTIF(S$3:S47,S47)</f>
        <v>045</v>
      </c>
    </row>
    <row r="48" spans="1:32" ht="22.2" thickTop="1" thickBot="1">
      <c r="A48" s="63" t="str">
        <f xml:space="preserve"> Recap!B48</f>
        <v>A46</v>
      </c>
      <c r="B48" s="64">
        <f>Recap!M48</f>
        <v>0</v>
      </c>
      <c r="C48" s="64">
        <f>Recap!O48</f>
        <v>0</v>
      </c>
      <c r="D48" s="64">
        <f>Recap!N48</f>
        <v>0</v>
      </c>
      <c r="E48" s="65">
        <f t="shared" si="0"/>
        <v>46</v>
      </c>
      <c r="F48" s="66">
        <f t="shared" si="14"/>
        <v>1</v>
      </c>
      <c r="G48" s="66">
        <f t="shared" si="15"/>
        <v>1</v>
      </c>
      <c r="H48" s="66">
        <f>RANK(G48,$G$3:$G$194,1)+COUNTIF(G$3:G48,G48)-1</f>
        <v>46</v>
      </c>
      <c r="I48" s="67">
        <f>IFERROR(INDEX(Liste!$G$7:$G$198,MATCH(K48,Liste!$I$7:$I$198,0)),"")</f>
        <v>0</v>
      </c>
      <c r="J48" s="67">
        <f t="shared" si="22"/>
        <v>1</v>
      </c>
      <c r="K48" s="68" t="str">
        <f t="shared" si="23"/>
        <v>A46</v>
      </c>
      <c r="L48" s="69">
        <f t="shared" si="24"/>
        <v>0</v>
      </c>
      <c r="M48" s="69">
        <f t="shared" si="16"/>
        <v>0</v>
      </c>
      <c r="N48" s="69">
        <f t="shared" si="25"/>
        <v>0</v>
      </c>
      <c r="O48" s="69">
        <f t="shared" si="26"/>
        <v>46</v>
      </c>
      <c r="Q48" s="69">
        <f t="shared" si="27"/>
        <v>-1000</v>
      </c>
      <c r="R48" s="199">
        <v>16</v>
      </c>
      <c r="S48" s="67">
        <f t="shared" si="28"/>
        <v>0</v>
      </c>
      <c r="T48" s="67">
        <f t="shared" si="17"/>
        <v>1</v>
      </c>
      <c r="U48" s="68" t="str">
        <f t="shared" si="29"/>
        <v>A46</v>
      </c>
      <c r="V48" s="69">
        <f t="shared" si="30"/>
        <v>0</v>
      </c>
      <c r="W48" s="69">
        <f t="shared" si="31"/>
        <v>0</v>
      </c>
      <c r="X48" s="69">
        <f t="shared" si="32"/>
        <v>0</v>
      </c>
      <c r="Y48" s="69">
        <f t="shared" si="33"/>
        <v>46</v>
      </c>
      <c r="AA48" s="69">
        <f t="shared" si="18"/>
        <v>0</v>
      </c>
      <c r="AB48" s="66">
        <f t="shared" si="19"/>
        <v>1</v>
      </c>
      <c r="AC48" s="66">
        <f t="shared" si="20"/>
        <v>1</v>
      </c>
      <c r="AD48" s="66">
        <f>RANK(AC48,$AC$3:$AC$194,1)+COUNTIF(AC$3:AC48,AC48)-1</f>
        <v>46</v>
      </c>
      <c r="AF48" s="126" t="str">
        <f>S48&amp;COUNTIF(S$3:S48,S48)</f>
        <v>046</v>
      </c>
    </row>
    <row r="49" spans="1:32" ht="22.2" thickTop="1" thickBot="1">
      <c r="A49" s="63" t="str">
        <f xml:space="preserve"> Recap!B49</f>
        <v>A47</v>
      </c>
      <c r="B49" s="64">
        <f>Recap!M49</f>
        <v>0</v>
      </c>
      <c r="C49" s="64">
        <f>Recap!O49</f>
        <v>0</v>
      </c>
      <c r="D49" s="64">
        <f>Recap!N49</f>
        <v>0</v>
      </c>
      <c r="E49" s="65">
        <f t="shared" si="0"/>
        <v>47</v>
      </c>
      <c r="F49" s="66">
        <f t="shared" si="14"/>
        <v>1</v>
      </c>
      <c r="G49" s="66">
        <f t="shared" si="15"/>
        <v>1</v>
      </c>
      <c r="H49" s="66">
        <f>RANK(G49,$G$3:$G$194,1)+COUNTIF(G$3:G49,G49)-1</f>
        <v>47</v>
      </c>
      <c r="I49" s="67">
        <f>IFERROR(INDEX(Liste!$G$7:$G$198,MATCH(K49,Liste!$I$7:$I$198,0)),"")</f>
        <v>0</v>
      </c>
      <c r="J49" s="67">
        <f t="shared" si="22"/>
        <v>1</v>
      </c>
      <c r="K49" s="68" t="str">
        <f t="shared" si="23"/>
        <v>A47</v>
      </c>
      <c r="L49" s="69">
        <f t="shared" si="24"/>
        <v>0</v>
      </c>
      <c r="M49" s="69">
        <f t="shared" si="16"/>
        <v>0</v>
      </c>
      <c r="N49" s="69">
        <f t="shared" si="25"/>
        <v>0</v>
      </c>
      <c r="O49" s="69">
        <f t="shared" si="26"/>
        <v>47</v>
      </c>
      <c r="Q49" s="69">
        <f t="shared" si="27"/>
        <v>-1000</v>
      </c>
      <c r="R49" s="199"/>
      <c r="S49" s="67">
        <f t="shared" si="28"/>
        <v>0</v>
      </c>
      <c r="T49" s="67">
        <f t="shared" si="17"/>
        <v>1</v>
      </c>
      <c r="U49" s="68" t="str">
        <f t="shared" si="29"/>
        <v>A47</v>
      </c>
      <c r="V49" s="69">
        <f t="shared" si="30"/>
        <v>0</v>
      </c>
      <c r="W49" s="69">
        <f t="shared" si="31"/>
        <v>0</v>
      </c>
      <c r="X49" s="69">
        <f t="shared" si="32"/>
        <v>0</v>
      </c>
      <c r="Y49" s="69">
        <f t="shared" si="33"/>
        <v>47</v>
      </c>
      <c r="AA49" s="69">
        <f t="shared" si="18"/>
        <v>0</v>
      </c>
      <c r="AB49" s="66">
        <f t="shared" si="19"/>
        <v>1</v>
      </c>
      <c r="AC49" s="66">
        <f t="shared" si="20"/>
        <v>1</v>
      </c>
      <c r="AD49" s="66">
        <f>RANK(AC49,$AC$3:$AC$194,1)+COUNTIF(AC$3:AC49,AC49)-1</f>
        <v>47</v>
      </c>
      <c r="AF49" s="126" t="str">
        <f>S49&amp;COUNTIF(S$3:S49,S49)</f>
        <v>047</v>
      </c>
    </row>
    <row r="50" spans="1:32" ht="22.2" thickTop="1" thickBot="1">
      <c r="A50" s="63" t="str">
        <f xml:space="preserve"> Recap!B50</f>
        <v>A48</v>
      </c>
      <c r="B50" s="64">
        <f>Recap!M50</f>
        <v>0</v>
      </c>
      <c r="C50" s="64">
        <f>Recap!O50</f>
        <v>0</v>
      </c>
      <c r="D50" s="64">
        <f>Recap!N50</f>
        <v>0</v>
      </c>
      <c r="E50" s="65">
        <f t="shared" si="0"/>
        <v>48</v>
      </c>
      <c r="F50" s="66">
        <f t="shared" si="14"/>
        <v>1</v>
      </c>
      <c r="G50" s="66">
        <f t="shared" si="15"/>
        <v>1</v>
      </c>
      <c r="H50" s="66">
        <f>RANK(G50,$G$3:$G$194,1)+COUNTIF(G$3:G50,G50)-1</f>
        <v>48</v>
      </c>
      <c r="I50" s="67">
        <f>IFERROR(INDEX(Liste!$G$7:$G$198,MATCH(K50,Liste!$I$7:$I$198,0)),"")</f>
        <v>0</v>
      </c>
      <c r="J50" s="67">
        <f t="shared" si="22"/>
        <v>1</v>
      </c>
      <c r="K50" s="68" t="str">
        <f t="shared" si="23"/>
        <v>A48</v>
      </c>
      <c r="L50" s="69">
        <f t="shared" si="24"/>
        <v>0</v>
      </c>
      <c r="M50" s="69">
        <f t="shared" si="16"/>
        <v>0</v>
      </c>
      <c r="N50" s="69">
        <f t="shared" si="25"/>
        <v>0</v>
      </c>
      <c r="O50" s="69">
        <f t="shared" si="26"/>
        <v>48</v>
      </c>
      <c r="Q50" s="69">
        <f t="shared" si="27"/>
        <v>-1000</v>
      </c>
      <c r="R50" s="199"/>
      <c r="S50" s="67">
        <f t="shared" si="28"/>
        <v>0</v>
      </c>
      <c r="T50" s="67">
        <f t="shared" si="17"/>
        <v>1</v>
      </c>
      <c r="U50" s="68" t="str">
        <f t="shared" si="29"/>
        <v>A48</v>
      </c>
      <c r="V50" s="69">
        <f t="shared" si="30"/>
        <v>0</v>
      </c>
      <c r="W50" s="69">
        <f t="shared" si="31"/>
        <v>0</v>
      </c>
      <c r="X50" s="69">
        <f t="shared" si="32"/>
        <v>0</v>
      </c>
      <c r="Y50" s="69">
        <f t="shared" si="33"/>
        <v>48</v>
      </c>
      <c r="AA50" s="69">
        <f t="shared" si="18"/>
        <v>0</v>
      </c>
      <c r="AB50" s="66">
        <f t="shared" si="19"/>
        <v>1</v>
      </c>
      <c r="AC50" s="66">
        <f t="shared" si="20"/>
        <v>1</v>
      </c>
      <c r="AD50" s="66">
        <f>RANK(AC50,$AC$3:$AC$194,1)+COUNTIF(AC$3:AC50,AC50)-1</f>
        <v>48</v>
      </c>
      <c r="AF50" s="126" t="str">
        <f>S50&amp;COUNTIF(S$3:S50,S50)</f>
        <v>048</v>
      </c>
    </row>
    <row r="51" spans="1:32" ht="22.2" thickTop="1" thickBot="1">
      <c r="A51" s="63" t="str">
        <f xml:space="preserve"> Recap!B51</f>
        <v>A49</v>
      </c>
      <c r="B51" s="64">
        <f>Recap!M51</f>
        <v>0</v>
      </c>
      <c r="C51" s="64">
        <f>Recap!O51</f>
        <v>0</v>
      </c>
      <c r="D51" s="64">
        <f>Recap!N51</f>
        <v>0</v>
      </c>
      <c r="E51" s="65">
        <f t="shared" si="0"/>
        <v>49</v>
      </c>
      <c r="F51" s="66">
        <f t="shared" si="14"/>
        <v>1</v>
      </c>
      <c r="G51" s="66">
        <f t="shared" si="15"/>
        <v>1</v>
      </c>
      <c r="H51" s="66">
        <f>RANK(G51,$G$3:$G$194,1)+COUNTIF(G$3:G51,G51)-1</f>
        <v>49</v>
      </c>
      <c r="I51" s="67">
        <f>IFERROR(INDEX(Liste!$G$7:$G$198,MATCH(K51,Liste!$I$7:$I$198,0)),"")</f>
        <v>0</v>
      </c>
      <c r="J51" s="67">
        <f t="shared" si="22"/>
        <v>1</v>
      </c>
      <c r="K51" s="68" t="str">
        <f t="shared" si="23"/>
        <v>A49</v>
      </c>
      <c r="L51" s="69">
        <f t="shared" si="24"/>
        <v>0</v>
      </c>
      <c r="M51" s="69">
        <f t="shared" si="16"/>
        <v>0</v>
      </c>
      <c r="N51" s="69">
        <f t="shared" si="25"/>
        <v>0</v>
      </c>
      <c r="O51" s="69">
        <f t="shared" si="26"/>
        <v>49</v>
      </c>
      <c r="Q51" s="69">
        <f t="shared" si="27"/>
        <v>-1000</v>
      </c>
      <c r="R51" s="199">
        <v>17</v>
      </c>
      <c r="S51" s="67">
        <f t="shared" si="28"/>
        <v>0</v>
      </c>
      <c r="T51" s="67">
        <f t="shared" si="17"/>
        <v>1</v>
      </c>
      <c r="U51" s="68" t="str">
        <f t="shared" si="29"/>
        <v>A49</v>
      </c>
      <c r="V51" s="69">
        <f t="shared" si="30"/>
        <v>0</v>
      </c>
      <c r="W51" s="69">
        <f t="shared" si="31"/>
        <v>0</v>
      </c>
      <c r="X51" s="69">
        <f t="shared" si="32"/>
        <v>0</v>
      </c>
      <c r="Y51" s="69">
        <f t="shared" si="33"/>
        <v>49</v>
      </c>
      <c r="AA51" s="69">
        <f t="shared" si="18"/>
        <v>0</v>
      </c>
      <c r="AB51" s="66">
        <f t="shared" si="19"/>
        <v>1</v>
      </c>
      <c r="AC51" s="66">
        <f t="shared" si="20"/>
        <v>1</v>
      </c>
      <c r="AD51" s="66">
        <f>RANK(AC51,$AC$3:$AC$194,1)+COUNTIF(AC$3:AC51,AC51)-1</f>
        <v>49</v>
      </c>
      <c r="AF51" s="126" t="str">
        <f>S51&amp;COUNTIF(S$3:S51,S51)</f>
        <v>049</v>
      </c>
    </row>
    <row r="52" spans="1:32" ht="22.2" thickTop="1" thickBot="1">
      <c r="A52" s="63" t="str">
        <f xml:space="preserve"> Recap!B52</f>
        <v>A50</v>
      </c>
      <c r="B52" s="64">
        <f>Recap!M52</f>
        <v>0</v>
      </c>
      <c r="C52" s="64">
        <f>Recap!O52</f>
        <v>0</v>
      </c>
      <c r="D52" s="64">
        <f>Recap!N52</f>
        <v>0</v>
      </c>
      <c r="E52" s="65">
        <f t="shared" si="0"/>
        <v>50</v>
      </c>
      <c r="F52" s="66">
        <f t="shared" si="14"/>
        <v>1</v>
      </c>
      <c r="G52" s="66">
        <f t="shared" si="15"/>
        <v>1</v>
      </c>
      <c r="H52" s="66">
        <f>RANK(G52,$G$3:$G$194,1)+COUNTIF(G$3:G52,G52)-1</f>
        <v>50</v>
      </c>
      <c r="I52" s="67">
        <f>IFERROR(INDEX(Liste!$G$7:$G$198,MATCH(K52,Liste!$I$7:$I$198,0)),"")</f>
        <v>0</v>
      </c>
      <c r="J52" s="67">
        <f t="shared" si="22"/>
        <v>1</v>
      </c>
      <c r="K52" s="68" t="str">
        <f t="shared" si="23"/>
        <v>A50</v>
      </c>
      <c r="L52" s="69">
        <f t="shared" si="24"/>
        <v>0</v>
      </c>
      <c r="M52" s="69">
        <f t="shared" si="16"/>
        <v>0</v>
      </c>
      <c r="N52" s="69">
        <f t="shared" si="25"/>
        <v>0</v>
      </c>
      <c r="O52" s="69">
        <f t="shared" si="26"/>
        <v>50</v>
      </c>
      <c r="Q52" s="69">
        <f t="shared" si="27"/>
        <v>-1000</v>
      </c>
      <c r="R52" s="199"/>
      <c r="S52" s="67">
        <f t="shared" si="28"/>
        <v>0</v>
      </c>
      <c r="T52" s="67">
        <f t="shared" si="17"/>
        <v>1</v>
      </c>
      <c r="U52" s="68" t="str">
        <f t="shared" si="29"/>
        <v>A50</v>
      </c>
      <c r="V52" s="69">
        <f t="shared" si="30"/>
        <v>0</v>
      </c>
      <c r="W52" s="69">
        <f t="shared" si="31"/>
        <v>0</v>
      </c>
      <c r="X52" s="69">
        <f t="shared" si="32"/>
        <v>0</v>
      </c>
      <c r="Y52" s="69">
        <f t="shared" si="33"/>
        <v>50</v>
      </c>
      <c r="AA52" s="69">
        <f t="shared" si="18"/>
        <v>0</v>
      </c>
      <c r="AB52" s="66">
        <f t="shared" si="19"/>
        <v>1</v>
      </c>
      <c r="AC52" s="66">
        <f t="shared" si="20"/>
        <v>1</v>
      </c>
      <c r="AD52" s="66">
        <f>RANK(AC52,$AC$3:$AC$194,1)+COUNTIF(AC$3:AC52,AC52)-1</f>
        <v>50</v>
      </c>
      <c r="AF52" s="126" t="str">
        <f>S52&amp;COUNTIF(S$3:S52,S52)</f>
        <v>050</v>
      </c>
    </row>
    <row r="53" spans="1:32" ht="22.2" thickTop="1" thickBot="1">
      <c r="A53" s="63" t="str">
        <f xml:space="preserve"> Recap!B53</f>
        <v>A51</v>
      </c>
      <c r="B53" s="64">
        <f>Recap!M53</f>
        <v>0</v>
      </c>
      <c r="C53" s="64">
        <f>Recap!O53</f>
        <v>0</v>
      </c>
      <c r="D53" s="64">
        <f>Recap!N53</f>
        <v>0</v>
      </c>
      <c r="E53" s="65">
        <f t="shared" si="0"/>
        <v>51</v>
      </c>
      <c r="F53" s="66">
        <f t="shared" si="14"/>
        <v>1</v>
      </c>
      <c r="G53" s="66">
        <f t="shared" si="15"/>
        <v>1</v>
      </c>
      <c r="H53" s="66">
        <f>RANK(G53,$G$3:$G$194,1)+COUNTIF(G$3:G53,G53)-1</f>
        <v>51</v>
      </c>
      <c r="I53" s="67">
        <f>IFERROR(INDEX(Liste!$G$7:$G$198,MATCH(K53,Liste!$I$7:$I$198,0)),"")</f>
        <v>0</v>
      </c>
      <c r="J53" s="67">
        <f t="shared" si="22"/>
        <v>1</v>
      </c>
      <c r="K53" s="68" t="str">
        <f t="shared" si="23"/>
        <v>A51</v>
      </c>
      <c r="L53" s="69">
        <f t="shared" si="24"/>
        <v>0</v>
      </c>
      <c r="M53" s="69">
        <f t="shared" si="16"/>
        <v>0</v>
      </c>
      <c r="N53" s="69">
        <f t="shared" si="25"/>
        <v>0</v>
      </c>
      <c r="O53" s="69">
        <f t="shared" si="26"/>
        <v>51</v>
      </c>
      <c r="Q53" s="69">
        <f t="shared" si="27"/>
        <v>-1000</v>
      </c>
      <c r="R53" s="199"/>
      <c r="S53" s="67">
        <f t="shared" si="28"/>
        <v>0</v>
      </c>
      <c r="T53" s="67">
        <f t="shared" si="17"/>
        <v>1</v>
      </c>
      <c r="U53" s="68" t="str">
        <f t="shared" si="29"/>
        <v>A51</v>
      </c>
      <c r="V53" s="69">
        <f t="shared" si="30"/>
        <v>0</v>
      </c>
      <c r="W53" s="69">
        <f t="shared" si="31"/>
        <v>0</v>
      </c>
      <c r="X53" s="69">
        <f t="shared" si="32"/>
        <v>0</v>
      </c>
      <c r="Y53" s="69">
        <f t="shared" si="33"/>
        <v>51</v>
      </c>
      <c r="AA53" s="69">
        <f t="shared" si="18"/>
        <v>0</v>
      </c>
      <c r="AB53" s="66">
        <f t="shared" si="19"/>
        <v>1</v>
      </c>
      <c r="AC53" s="66">
        <f t="shared" si="20"/>
        <v>1</v>
      </c>
      <c r="AD53" s="66">
        <f>RANK(AC53,$AC$3:$AC$194,1)+COUNTIF(AC$3:AC53,AC53)-1</f>
        <v>51</v>
      </c>
      <c r="AF53" s="126" t="str">
        <f>S53&amp;COUNTIF(S$3:S53,S53)</f>
        <v>051</v>
      </c>
    </row>
    <row r="54" spans="1:32" ht="22.2" thickTop="1" thickBot="1">
      <c r="A54" s="63" t="str">
        <f xml:space="preserve"> Recap!B54</f>
        <v>A52</v>
      </c>
      <c r="B54" s="64">
        <f>Recap!M54</f>
        <v>0</v>
      </c>
      <c r="C54" s="64">
        <f>Recap!O54</f>
        <v>0</v>
      </c>
      <c r="D54" s="64">
        <f>Recap!N54</f>
        <v>0</v>
      </c>
      <c r="E54" s="65">
        <f t="shared" si="0"/>
        <v>52</v>
      </c>
      <c r="F54" s="66">
        <f t="shared" si="14"/>
        <v>1</v>
      </c>
      <c r="G54" s="66">
        <f t="shared" si="15"/>
        <v>1</v>
      </c>
      <c r="H54" s="66">
        <f>RANK(G54,$G$3:$G$194,1)+COUNTIF(G$3:G54,G54)-1</f>
        <v>52</v>
      </c>
      <c r="I54" s="67">
        <f>IFERROR(INDEX(Liste!$G$7:$G$198,MATCH(K54,Liste!$I$7:$I$198,0)),"")</f>
        <v>0</v>
      </c>
      <c r="J54" s="67">
        <f t="shared" si="22"/>
        <v>1</v>
      </c>
      <c r="K54" s="68" t="str">
        <f t="shared" si="23"/>
        <v>A52</v>
      </c>
      <c r="L54" s="69">
        <f t="shared" si="24"/>
        <v>0</v>
      </c>
      <c r="M54" s="69">
        <f t="shared" si="16"/>
        <v>0</v>
      </c>
      <c r="N54" s="69">
        <f t="shared" si="25"/>
        <v>0</v>
      </c>
      <c r="O54" s="69">
        <f t="shared" si="26"/>
        <v>52</v>
      </c>
      <c r="Q54" s="69">
        <f t="shared" si="27"/>
        <v>-1000</v>
      </c>
      <c r="R54" s="199">
        <v>18</v>
      </c>
      <c r="S54" s="67">
        <f t="shared" si="28"/>
        <v>0</v>
      </c>
      <c r="T54" s="67">
        <f t="shared" si="17"/>
        <v>1</v>
      </c>
      <c r="U54" s="68" t="str">
        <f t="shared" si="29"/>
        <v>A52</v>
      </c>
      <c r="V54" s="69">
        <f t="shared" si="30"/>
        <v>0</v>
      </c>
      <c r="W54" s="69">
        <f t="shared" si="31"/>
        <v>0</v>
      </c>
      <c r="X54" s="69">
        <f t="shared" si="32"/>
        <v>0</v>
      </c>
      <c r="Y54" s="69">
        <f t="shared" si="33"/>
        <v>52</v>
      </c>
      <c r="AA54" s="69">
        <f t="shared" si="18"/>
        <v>0</v>
      </c>
      <c r="AB54" s="66">
        <f t="shared" si="19"/>
        <v>1</v>
      </c>
      <c r="AC54" s="66">
        <f t="shared" si="20"/>
        <v>1</v>
      </c>
      <c r="AD54" s="66">
        <f>RANK(AC54,$AC$3:$AC$194,1)+COUNTIF(AC$3:AC54,AC54)-1</f>
        <v>52</v>
      </c>
      <c r="AF54" s="126" t="str">
        <f>S54&amp;COUNTIF(S$3:S54,S54)</f>
        <v>052</v>
      </c>
    </row>
    <row r="55" spans="1:32" ht="22.2" thickTop="1" thickBot="1">
      <c r="A55" s="63" t="str">
        <f xml:space="preserve"> Recap!B55</f>
        <v>A53</v>
      </c>
      <c r="B55" s="64">
        <f>Recap!M55</f>
        <v>0</v>
      </c>
      <c r="C55" s="64">
        <f>Recap!O55</f>
        <v>0</v>
      </c>
      <c r="D55" s="64">
        <f>Recap!N55</f>
        <v>0</v>
      </c>
      <c r="E55" s="65">
        <f t="shared" si="0"/>
        <v>53</v>
      </c>
      <c r="F55" s="66">
        <f t="shared" si="14"/>
        <v>1</v>
      </c>
      <c r="G55" s="66">
        <f t="shared" si="15"/>
        <v>1</v>
      </c>
      <c r="H55" s="66">
        <f>RANK(G55,$G$3:$G$194,1)+COUNTIF(G$3:G55,G55)-1</f>
        <v>53</v>
      </c>
      <c r="I55" s="67">
        <f>IFERROR(INDEX(Liste!$G$7:$G$198,MATCH(K55,Liste!$I$7:$I$198,0)),"")</f>
        <v>0</v>
      </c>
      <c r="J55" s="67">
        <f t="shared" si="22"/>
        <v>1</v>
      </c>
      <c r="K55" s="68" t="str">
        <f t="shared" si="23"/>
        <v>A53</v>
      </c>
      <c r="L55" s="69">
        <f t="shared" si="24"/>
        <v>0</v>
      </c>
      <c r="M55" s="69">
        <f t="shared" si="16"/>
        <v>0</v>
      </c>
      <c r="N55" s="69">
        <f t="shared" si="25"/>
        <v>0</v>
      </c>
      <c r="O55" s="69">
        <f t="shared" si="26"/>
        <v>53</v>
      </c>
      <c r="Q55" s="69">
        <f t="shared" si="27"/>
        <v>-1000</v>
      </c>
      <c r="R55" s="199"/>
      <c r="S55" s="67">
        <f t="shared" si="28"/>
        <v>0</v>
      </c>
      <c r="T55" s="67">
        <f t="shared" si="17"/>
        <v>1</v>
      </c>
      <c r="U55" s="68" t="str">
        <f t="shared" si="29"/>
        <v>A53</v>
      </c>
      <c r="V55" s="69">
        <f t="shared" si="30"/>
        <v>0</v>
      </c>
      <c r="W55" s="69">
        <f t="shared" si="31"/>
        <v>0</v>
      </c>
      <c r="X55" s="69">
        <f t="shared" si="32"/>
        <v>0</v>
      </c>
      <c r="Y55" s="69">
        <f t="shared" si="33"/>
        <v>53</v>
      </c>
      <c r="AA55" s="69">
        <f t="shared" si="18"/>
        <v>0</v>
      </c>
      <c r="AB55" s="66">
        <f t="shared" si="19"/>
        <v>1</v>
      </c>
      <c r="AC55" s="66">
        <f t="shared" si="20"/>
        <v>1</v>
      </c>
      <c r="AD55" s="66">
        <f>RANK(AC55,$AC$3:$AC$194,1)+COUNTIF(AC$3:AC55,AC55)-1</f>
        <v>53</v>
      </c>
      <c r="AF55" s="126" t="str">
        <f>S55&amp;COUNTIF(S$3:S55,S55)</f>
        <v>053</v>
      </c>
    </row>
    <row r="56" spans="1:32" ht="22.2" thickTop="1" thickBot="1">
      <c r="A56" s="63" t="str">
        <f xml:space="preserve"> Recap!B56</f>
        <v>A54</v>
      </c>
      <c r="B56" s="64">
        <f>Recap!M56</f>
        <v>0</v>
      </c>
      <c r="C56" s="64">
        <f>Recap!O56</f>
        <v>0</v>
      </c>
      <c r="D56" s="64">
        <f>Recap!N56</f>
        <v>0</v>
      </c>
      <c r="E56" s="65">
        <f t="shared" si="0"/>
        <v>54</v>
      </c>
      <c r="F56" s="66">
        <f t="shared" si="14"/>
        <v>1</v>
      </c>
      <c r="G56" s="66">
        <f t="shared" si="15"/>
        <v>1</v>
      </c>
      <c r="H56" s="66">
        <f>RANK(G56,$G$3:$G$194,1)+COUNTIF(G$3:G56,G56)-1</f>
        <v>54</v>
      </c>
      <c r="I56" s="67">
        <f>IFERROR(INDEX(Liste!$G$7:$G$198,MATCH(K56,Liste!$I$7:$I$198,0)),"")</f>
        <v>0</v>
      </c>
      <c r="J56" s="67">
        <f t="shared" si="22"/>
        <v>1</v>
      </c>
      <c r="K56" s="68" t="str">
        <f t="shared" si="23"/>
        <v>A54</v>
      </c>
      <c r="L56" s="69">
        <f t="shared" si="24"/>
        <v>0</v>
      </c>
      <c r="M56" s="69">
        <f t="shared" si="16"/>
        <v>0</v>
      </c>
      <c r="N56" s="69">
        <f t="shared" si="25"/>
        <v>0</v>
      </c>
      <c r="O56" s="69">
        <f t="shared" si="26"/>
        <v>54</v>
      </c>
      <c r="Q56" s="69">
        <f t="shared" si="27"/>
        <v>-1000</v>
      </c>
      <c r="R56" s="199"/>
      <c r="S56" s="67">
        <f t="shared" si="28"/>
        <v>0</v>
      </c>
      <c r="T56" s="67">
        <f t="shared" si="17"/>
        <v>1</v>
      </c>
      <c r="U56" s="68" t="str">
        <f t="shared" si="29"/>
        <v>A54</v>
      </c>
      <c r="V56" s="69">
        <f t="shared" si="30"/>
        <v>0</v>
      </c>
      <c r="W56" s="69">
        <f t="shared" si="31"/>
        <v>0</v>
      </c>
      <c r="X56" s="69">
        <f t="shared" si="32"/>
        <v>0</v>
      </c>
      <c r="Y56" s="69">
        <f t="shared" si="33"/>
        <v>54</v>
      </c>
      <c r="AA56" s="69">
        <f t="shared" si="18"/>
        <v>0</v>
      </c>
      <c r="AB56" s="66">
        <f t="shared" si="19"/>
        <v>1</v>
      </c>
      <c r="AC56" s="66">
        <f t="shared" si="20"/>
        <v>1</v>
      </c>
      <c r="AD56" s="66">
        <f>RANK(AC56,$AC$3:$AC$194,1)+COUNTIF(AC$3:AC56,AC56)-1</f>
        <v>54</v>
      </c>
      <c r="AF56" s="126" t="str">
        <f>S56&amp;COUNTIF(S$3:S56,S56)</f>
        <v>054</v>
      </c>
    </row>
    <row r="57" spans="1:32" ht="22.2" thickTop="1" thickBot="1">
      <c r="A57" s="63" t="str">
        <f xml:space="preserve"> Recap!B57</f>
        <v>A55</v>
      </c>
      <c r="B57" s="64">
        <f>Recap!M57</f>
        <v>0</v>
      </c>
      <c r="C57" s="64">
        <f>Recap!O57</f>
        <v>0</v>
      </c>
      <c r="D57" s="64">
        <f>Recap!N57</f>
        <v>0</v>
      </c>
      <c r="E57" s="70">
        <f t="shared" si="0"/>
        <v>55</v>
      </c>
      <c r="F57" s="66">
        <f t="shared" si="14"/>
        <v>1</v>
      </c>
      <c r="G57" s="66">
        <f t="shared" si="15"/>
        <v>1</v>
      </c>
      <c r="H57" s="66">
        <f>RANK(G57,$G$3:$G$194,1)+COUNTIF(G$3:G57,G57)-1</f>
        <v>55</v>
      </c>
      <c r="I57" s="67">
        <f>IFERROR(INDEX(Liste!$G$7:$G$198,MATCH(K57,Liste!$I$7:$I$198,0)),"")</f>
        <v>0</v>
      </c>
      <c r="J57" s="67">
        <f t="shared" si="22"/>
        <v>1</v>
      </c>
      <c r="K57" s="68" t="str">
        <f t="shared" si="23"/>
        <v>A55</v>
      </c>
      <c r="L57" s="69">
        <f t="shared" si="24"/>
        <v>0</v>
      </c>
      <c r="M57" s="69">
        <f t="shared" si="16"/>
        <v>0</v>
      </c>
      <c r="N57" s="69">
        <f t="shared" si="25"/>
        <v>0</v>
      </c>
      <c r="O57" s="69">
        <f t="shared" si="26"/>
        <v>55</v>
      </c>
      <c r="Q57" s="69">
        <f t="shared" si="27"/>
        <v>-1000</v>
      </c>
      <c r="R57" s="199">
        <v>19</v>
      </c>
      <c r="S57" s="67">
        <f t="shared" si="28"/>
        <v>0</v>
      </c>
      <c r="T57" s="67">
        <f t="shared" si="17"/>
        <v>1</v>
      </c>
      <c r="U57" s="68" t="str">
        <f t="shared" si="29"/>
        <v>A55</v>
      </c>
      <c r="V57" s="69">
        <f t="shared" si="30"/>
        <v>0</v>
      </c>
      <c r="W57" s="69">
        <f t="shared" si="31"/>
        <v>0</v>
      </c>
      <c r="X57" s="69">
        <f t="shared" si="32"/>
        <v>0</v>
      </c>
      <c r="Y57" s="69">
        <f t="shared" si="33"/>
        <v>55</v>
      </c>
      <c r="AA57" s="69">
        <f t="shared" si="18"/>
        <v>0</v>
      </c>
      <c r="AB57" s="66">
        <f t="shared" si="19"/>
        <v>1</v>
      </c>
      <c r="AC57" s="66">
        <f t="shared" si="20"/>
        <v>1</v>
      </c>
      <c r="AD57" s="66">
        <f>RANK(AC57,$AC$3:$AC$194,1)+COUNTIF(AC$3:AC57,AC57)-1</f>
        <v>55</v>
      </c>
      <c r="AF57" s="126" t="str">
        <f>S57&amp;COUNTIF(S$3:S57,S57)</f>
        <v>055</v>
      </c>
    </row>
    <row r="58" spans="1:32" ht="22.2" thickTop="1" thickBot="1">
      <c r="A58" s="63" t="str">
        <f xml:space="preserve"> Recap!B58</f>
        <v>A56</v>
      </c>
      <c r="B58" s="64">
        <f>Recap!M58</f>
        <v>0</v>
      </c>
      <c r="C58" s="64">
        <f>Recap!O58</f>
        <v>0</v>
      </c>
      <c r="D58" s="64">
        <f>Recap!N58</f>
        <v>0</v>
      </c>
      <c r="E58" s="70">
        <f t="shared" si="0"/>
        <v>56</v>
      </c>
      <c r="F58" s="66">
        <f t="shared" si="14"/>
        <v>1</v>
      </c>
      <c r="G58" s="66">
        <f t="shared" si="15"/>
        <v>1</v>
      </c>
      <c r="H58" s="66">
        <f>RANK(G58,$G$3:$G$194,1)+COUNTIF(G$3:G58,G58)-1</f>
        <v>56</v>
      </c>
      <c r="I58" s="67">
        <f>IFERROR(INDEX(Liste!$G$7:$G$198,MATCH(K58,Liste!$I$7:$I$198,0)),"")</f>
        <v>0</v>
      </c>
      <c r="J58" s="67">
        <f t="shared" si="22"/>
        <v>1</v>
      </c>
      <c r="K58" s="68" t="str">
        <f t="shared" si="23"/>
        <v>A56</v>
      </c>
      <c r="L58" s="69">
        <f t="shared" si="24"/>
        <v>0</v>
      </c>
      <c r="M58" s="69">
        <f t="shared" si="16"/>
        <v>0</v>
      </c>
      <c r="N58" s="69">
        <f t="shared" si="25"/>
        <v>0</v>
      </c>
      <c r="O58" s="69">
        <f t="shared" si="26"/>
        <v>56</v>
      </c>
      <c r="Q58" s="69">
        <f t="shared" si="27"/>
        <v>-1000</v>
      </c>
      <c r="R58" s="199"/>
      <c r="S58" s="67">
        <f t="shared" si="28"/>
        <v>0</v>
      </c>
      <c r="T58" s="67">
        <f t="shared" si="17"/>
        <v>1</v>
      </c>
      <c r="U58" s="68" t="str">
        <f t="shared" si="29"/>
        <v>A56</v>
      </c>
      <c r="V58" s="69">
        <f t="shared" si="30"/>
        <v>0</v>
      </c>
      <c r="W58" s="69">
        <f t="shared" si="31"/>
        <v>0</v>
      </c>
      <c r="X58" s="69">
        <f t="shared" si="32"/>
        <v>0</v>
      </c>
      <c r="Y58" s="69">
        <f t="shared" si="33"/>
        <v>56</v>
      </c>
      <c r="AA58" s="69">
        <f t="shared" si="18"/>
        <v>0</v>
      </c>
      <c r="AB58" s="66">
        <f t="shared" si="19"/>
        <v>1</v>
      </c>
      <c r="AC58" s="66">
        <f t="shared" si="20"/>
        <v>1</v>
      </c>
      <c r="AD58" s="66">
        <f>RANK(AC58,$AC$3:$AC$194,1)+COUNTIF(AC$3:AC58,AC58)-1</f>
        <v>56</v>
      </c>
      <c r="AF58" s="126" t="str">
        <f>S58&amp;COUNTIF(S$3:S58,S58)</f>
        <v>056</v>
      </c>
    </row>
    <row r="59" spans="1:32" ht="22.2" thickTop="1" thickBot="1">
      <c r="A59" s="63" t="str">
        <f xml:space="preserve"> Recap!B59</f>
        <v>A57</v>
      </c>
      <c r="B59" s="64">
        <f>Recap!M59</f>
        <v>0</v>
      </c>
      <c r="C59" s="64">
        <f>Recap!O59</f>
        <v>0</v>
      </c>
      <c r="D59" s="64">
        <f>Recap!N59</f>
        <v>0</v>
      </c>
      <c r="E59" s="70">
        <f t="shared" si="0"/>
        <v>57</v>
      </c>
      <c r="F59" s="66">
        <f t="shared" si="14"/>
        <v>1</v>
      </c>
      <c r="G59" s="66">
        <f t="shared" si="15"/>
        <v>1</v>
      </c>
      <c r="H59" s="66">
        <f>RANK(G59,$G$3:$G$194,1)+COUNTIF(G$3:G59,G59)-1</f>
        <v>57</v>
      </c>
      <c r="I59" s="67">
        <f>IFERROR(INDEX(Liste!$G$7:$G$198,MATCH(K59,Liste!$I$7:$I$198,0)),"")</f>
        <v>0</v>
      </c>
      <c r="J59" s="67">
        <f t="shared" si="22"/>
        <v>1</v>
      </c>
      <c r="K59" s="68" t="str">
        <f t="shared" si="23"/>
        <v>A57</v>
      </c>
      <c r="L59" s="69">
        <f t="shared" si="24"/>
        <v>0</v>
      </c>
      <c r="M59" s="69">
        <f t="shared" si="16"/>
        <v>0</v>
      </c>
      <c r="N59" s="69">
        <f t="shared" si="25"/>
        <v>0</v>
      </c>
      <c r="O59" s="69">
        <f t="shared" si="26"/>
        <v>57</v>
      </c>
      <c r="Q59" s="69">
        <f t="shared" si="27"/>
        <v>-1000</v>
      </c>
      <c r="R59" s="199"/>
      <c r="S59" s="67">
        <f t="shared" si="28"/>
        <v>0</v>
      </c>
      <c r="T59" s="67">
        <f t="shared" si="17"/>
        <v>1</v>
      </c>
      <c r="U59" s="68" t="str">
        <f t="shared" si="29"/>
        <v>A57</v>
      </c>
      <c r="V59" s="69">
        <f t="shared" si="30"/>
        <v>0</v>
      </c>
      <c r="W59" s="69">
        <f t="shared" si="31"/>
        <v>0</v>
      </c>
      <c r="X59" s="69">
        <f t="shared" si="32"/>
        <v>0</v>
      </c>
      <c r="Y59" s="69">
        <f t="shared" si="33"/>
        <v>57</v>
      </c>
      <c r="AA59" s="69">
        <f t="shared" si="18"/>
        <v>0</v>
      </c>
      <c r="AB59" s="66">
        <f t="shared" si="19"/>
        <v>1</v>
      </c>
      <c r="AC59" s="66">
        <f t="shared" si="20"/>
        <v>1</v>
      </c>
      <c r="AD59" s="66">
        <f>RANK(AC59,$AC$3:$AC$194,1)+COUNTIF(AC$3:AC59,AC59)-1</f>
        <v>57</v>
      </c>
      <c r="AF59" s="126" t="str">
        <f>S59&amp;COUNTIF(S$3:S59,S59)</f>
        <v>057</v>
      </c>
    </row>
    <row r="60" spans="1:32" ht="22.2" thickTop="1" thickBot="1">
      <c r="A60" s="63" t="str">
        <f xml:space="preserve"> Recap!B60</f>
        <v>A58</v>
      </c>
      <c r="B60" s="64">
        <f>Recap!M60</f>
        <v>0</v>
      </c>
      <c r="C60" s="64">
        <f>Recap!O60</f>
        <v>0</v>
      </c>
      <c r="D60" s="64">
        <f>Recap!N60</f>
        <v>0</v>
      </c>
      <c r="E60" s="70">
        <f t="shared" si="0"/>
        <v>58</v>
      </c>
      <c r="F60" s="66">
        <f t="shared" si="14"/>
        <v>1</v>
      </c>
      <c r="G60" s="66">
        <f t="shared" si="15"/>
        <v>1</v>
      </c>
      <c r="H60" s="66">
        <f>RANK(G60,$G$3:$G$194,1)+COUNTIF(G$3:G60,G60)-1</f>
        <v>58</v>
      </c>
      <c r="I60" s="67">
        <f>IFERROR(INDEX(Liste!$G$7:$G$198,MATCH(K60,Liste!$I$7:$I$198,0)),"")</f>
        <v>0</v>
      </c>
      <c r="J60" s="67">
        <f t="shared" si="22"/>
        <v>1</v>
      </c>
      <c r="K60" s="68" t="str">
        <f t="shared" si="23"/>
        <v>A58</v>
      </c>
      <c r="L60" s="69">
        <f t="shared" si="24"/>
        <v>0</v>
      </c>
      <c r="M60" s="69">
        <f t="shared" si="16"/>
        <v>0</v>
      </c>
      <c r="N60" s="69">
        <f t="shared" si="25"/>
        <v>0</v>
      </c>
      <c r="O60" s="69">
        <f t="shared" si="26"/>
        <v>58</v>
      </c>
      <c r="Q60" s="69">
        <f t="shared" si="27"/>
        <v>-1000</v>
      </c>
      <c r="R60" s="199">
        <v>20</v>
      </c>
      <c r="S60" s="67">
        <f t="shared" si="28"/>
        <v>0</v>
      </c>
      <c r="T60" s="67">
        <f t="shared" si="17"/>
        <v>1</v>
      </c>
      <c r="U60" s="68" t="str">
        <f t="shared" si="29"/>
        <v>A58</v>
      </c>
      <c r="V60" s="69">
        <f t="shared" si="30"/>
        <v>0</v>
      </c>
      <c r="W60" s="69">
        <f t="shared" si="31"/>
        <v>0</v>
      </c>
      <c r="X60" s="69">
        <f t="shared" si="32"/>
        <v>0</v>
      </c>
      <c r="Y60" s="69">
        <f t="shared" si="33"/>
        <v>58</v>
      </c>
      <c r="AA60" s="69">
        <f t="shared" si="18"/>
        <v>0</v>
      </c>
      <c r="AB60" s="66">
        <f t="shared" si="19"/>
        <v>1</v>
      </c>
      <c r="AC60" s="66">
        <f t="shared" si="20"/>
        <v>1</v>
      </c>
      <c r="AD60" s="66">
        <f>RANK(AC60,$AC$3:$AC$194,1)+COUNTIF(AC$3:AC60,AC60)-1</f>
        <v>58</v>
      </c>
      <c r="AF60" s="126" t="str">
        <f>S60&amp;COUNTIF(S$3:S60,S60)</f>
        <v>058</v>
      </c>
    </row>
    <row r="61" spans="1:32" ht="22.2" thickTop="1" thickBot="1">
      <c r="A61" s="63" t="str">
        <f xml:space="preserve"> Recap!B61</f>
        <v>A59</v>
      </c>
      <c r="B61" s="64">
        <f>Recap!M61</f>
        <v>0</v>
      </c>
      <c r="C61" s="64">
        <f>Recap!O61</f>
        <v>0</v>
      </c>
      <c r="D61" s="64">
        <f>Recap!N61</f>
        <v>0</v>
      </c>
      <c r="E61" s="70">
        <f t="shared" si="0"/>
        <v>59</v>
      </c>
      <c r="F61" s="66">
        <f t="shared" si="14"/>
        <v>1</v>
      </c>
      <c r="G61" s="66">
        <f t="shared" si="15"/>
        <v>1</v>
      </c>
      <c r="H61" s="66">
        <f>RANK(G61,$G$3:$G$194,1)+COUNTIF(G$3:G61,G61)-1</f>
        <v>59</v>
      </c>
      <c r="I61" s="67">
        <f>IFERROR(INDEX(Liste!$G$7:$G$198,MATCH(K61,Liste!$I$7:$I$198,0)),"")</f>
        <v>0</v>
      </c>
      <c r="J61" s="67">
        <f t="shared" si="22"/>
        <v>1</v>
      </c>
      <c r="K61" s="68" t="str">
        <f t="shared" si="23"/>
        <v>A59</v>
      </c>
      <c r="L61" s="69">
        <f t="shared" si="24"/>
        <v>0</v>
      </c>
      <c r="M61" s="69">
        <f t="shared" si="16"/>
        <v>0</v>
      </c>
      <c r="N61" s="69">
        <f t="shared" si="25"/>
        <v>0</v>
      </c>
      <c r="O61" s="69">
        <f t="shared" si="26"/>
        <v>59</v>
      </c>
      <c r="Q61" s="69">
        <f t="shared" si="27"/>
        <v>-1000</v>
      </c>
      <c r="R61" s="199"/>
      <c r="S61" s="67">
        <f t="shared" si="28"/>
        <v>0</v>
      </c>
      <c r="T61" s="67">
        <f t="shared" si="17"/>
        <v>1</v>
      </c>
      <c r="U61" s="68" t="str">
        <f t="shared" si="29"/>
        <v>A59</v>
      </c>
      <c r="V61" s="69">
        <f t="shared" si="30"/>
        <v>0</v>
      </c>
      <c r="W61" s="69">
        <f t="shared" si="31"/>
        <v>0</v>
      </c>
      <c r="X61" s="69">
        <f t="shared" si="32"/>
        <v>0</v>
      </c>
      <c r="Y61" s="69">
        <f t="shared" si="33"/>
        <v>59</v>
      </c>
      <c r="AA61" s="69">
        <f t="shared" si="18"/>
        <v>0</v>
      </c>
      <c r="AB61" s="66">
        <f t="shared" si="19"/>
        <v>1</v>
      </c>
      <c r="AC61" s="66">
        <f t="shared" si="20"/>
        <v>1</v>
      </c>
      <c r="AD61" s="66">
        <f>RANK(AC61,$AC$3:$AC$194,1)+COUNTIF(AC$3:AC61,AC61)-1</f>
        <v>59</v>
      </c>
      <c r="AF61" s="126" t="str">
        <f>S61&amp;COUNTIF(S$3:S61,S61)</f>
        <v>059</v>
      </c>
    </row>
    <row r="62" spans="1:32" ht="22.2" thickTop="1" thickBot="1">
      <c r="A62" s="63" t="str">
        <f xml:space="preserve"> Recap!B62</f>
        <v>A60</v>
      </c>
      <c r="B62" s="64">
        <f>Recap!M62</f>
        <v>0</v>
      </c>
      <c r="C62" s="64">
        <f>Recap!O62</f>
        <v>0</v>
      </c>
      <c r="D62" s="64">
        <f>Recap!N62</f>
        <v>0</v>
      </c>
      <c r="E62" s="70">
        <f t="shared" si="0"/>
        <v>60</v>
      </c>
      <c r="F62" s="66">
        <f t="shared" si="14"/>
        <v>1</v>
      </c>
      <c r="G62" s="66">
        <f t="shared" si="15"/>
        <v>1</v>
      </c>
      <c r="H62" s="66">
        <f>RANK(G62,$G$3:$G$194,1)+COUNTIF(G$3:G62,G62)-1</f>
        <v>60</v>
      </c>
      <c r="I62" s="67">
        <f>IFERROR(INDEX(Liste!$G$7:$G$198,MATCH(K62,Liste!$I$7:$I$198,0)),"")</f>
        <v>0</v>
      </c>
      <c r="J62" s="67">
        <f t="shared" si="22"/>
        <v>1</v>
      </c>
      <c r="K62" s="68" t="str">
        <f t="shared" si="23"/>
        <v>A60</v>
      </c>
      <c r="L62" s="69">
        <f t="shared" si="24"/>
        <v>0</v>
      </c>
      <c r="M62" s="69">
        <f t="shared" si="16"/>
        <v>0</v>
      </c>
      <c r="N62" s="69">
        <f t="shared" si="25"/>
        <v>0</v>
      </c>
      <c r="O62" s="69">
        <f t="shared" si="26"/>
        <v>60</v>
      </c>
      <c r="Q62" s="69">
        <f t="shared" si="27"/>
        <v>-1000</v>
      </c>
      <c r="R62" s="199"/>
      <c r="S62" s="67">
        <f t="shared" si="28"/>
        <v>0</v>
      </c>
      <c r="T62" s="67">
        <f t="shared" si="17"/>
        <v>1</v>
      </c>
      <c r="U62" s="68" t="str">
        <f t="shared" si="29"/>
        <v>A60</v>
      </c>
      <c r="V62" s="69">
        <f t="shared" si="30"/>
        <v>0</v>
      </c>
      <c r="W62" s="69">
        <f t="shared" si="31"/>
        <v>0</v>
      </c>
      <c r="X62" s="69">
        <f t="shared" si="32"/>
        <v>0</v>
      </c>
      <c r="Y62" s="69">
        <f t="shared" si="33"/>
        <v>60</v>
      </c>
      <c r="AA62" s="69">
        <f t="shared" si="18"/>
        <v>0</v>
      </c>
      <c r="AB62" s="66">
        <f t="shared" si="19"/>
        <v>1</v>
      </c>
      <c r="AC62" s="66">
        <f t="shared" si="20"/>
        <v>1</v>
      </c>
      <c r="AD62" s="66">
        <f>RANK(AC62,$AC$3:$AC$194,1)+COUNTIF(AC$3:AC62,AC62)-1</f>
        <v>60</v>
      </c>
      <c r="AF62" s="126" t="str">
        <f>S62&amp;COUNTIF(S$3:S62,S62)</f>
        <v>060</v>
      </c>
    </row>
    <row r="63" spans="1:32" ht="22.2" thickTop="1" thickBot="1">
      <c r="A63" s="63" t="str">
        <f xml:space="preserve"> Recap!B63</f>
        <v>A61</v>
      </c>
      <c r="B63" s="64">
        <f>Recap!M63</f>
        <v>0</v>
      </c>
      <c r="C63" s="64">
        <f>Recap!O63</f>
        <v>0</v>
      </c>
      <c r="D63" s="64">
        <f>Recap!N63</f>
        <v>0</v>
      </c>
      <c r="E63" s="70">
        <f t="shared" si="0"/>
        <v>61</v>
      </c>
      <c r="F63" s="66">
        <f t="shared" si="14"/>
        <v>1</v>
      </c>
      <c r="G63" s="66">
        <f t="shared" si="15"/>
        <v>1</v>
      </c>
      <c r="H63" s="66">
        <f>RANK(G63,$G$3:$G$194,1)+COUNTIF(G$3:G63,G63)-1</f>
        <v>61</v>
      </c>
      <c r="I63" s="67">
        <f>IFERROR(INDEX(Liste!$G$7:$G$198,MATCH(K63,Liste!$I$7:$I$198,0)),"")</f>
        <v>0</v>
      </c>
      <c r="J63" s="67">
        <f t="shared" si="22"/>
        <v>1</v>
      </c>
      <c r="K63" s="68" t="str">
        <f t="shared" si="23"/>
        <v>A61</v>
      </c>
      <c r="L63" s="69">
        <f t="shared" si="24"/>
        <v>0</v>
      </c>
      <c r="M63" s="69">
        <f t="shared" si="16"/>
        <v>0</v>
      </c>
      <c r="N63" s="69">
        <f t="shared" si="25"/>
        <v>0</v>
      </c>
      <c r="O63" s="69">
        <f t="shared" si="26"/>
        <v>61</v>
      </c>
      <c r="Q63" s="69">
        <f t="shared" si="27"/>
        <v>-1000</v>
      </c>
      <c r="R63" s="199">
        <v>21</v>
      </c>
      <c r="S63" s="67">
        <f t="shared" si="28"/>
        <v>0</v>
      </c>
      <c r="T63" s="67">
        <f t="shared" si="17"/>
        <v>1</v>
      </c>
      <c r="U63" s="68" t="str">
        <f t="shared" si="29"/>
        <v>A61</v>
      </c>
      <c r="V63" s="69">
        <f t="shared" si="30"/>
        <v>0</v>
      </c>
      <c r="W63" s="69">
        <f t="shared" si="31"/>
        <v>0</v>
      </c>
      <c r="X63" s="69">
        <f t="shared" si="32"/>
        <v>0</v>
      </c>
      <c r="Y63" s="69">
        <f t="shared" si="33"/>
        <v>61</v>
      </c>
      <c r="AA63" s="69">
        <f t="shared" si="18"/>
        <v>0</v>
      </c>
      <c r="AB63" s="66">
        <f t="shared" si="19"/>
        <v>1</v>
      </c>
      <c r="AC63" s="66">
        <f t="shared" si="20"/>
        <v>1</v>
      </c>
      <c r="AD63" s="66">
        <f>RANK(AC63,$AC$3:$AC$194,1)+COUNTIF(AC$3:AC63,AC63)-1</f>
        <v>61</v>
      </c>
      <c r="AF63" s="126" t="str">
        <f>S63&amp;COUNTIF(S$3:S63,S63)</f>
        <v>061</v>
      </c>
    </row>
    <row r="64" spans="1:32" ht="22.2" thickTop="1" thickBot="1">
      <c r="A64" s="63" t="str">
        <f xml:space="preserve"> Recap!B64</f>
        <v>A62</v>
      </c>
      <c r="B64" s="64">
        <f>Recap!M64</f>
        <v>0</v>
      </c>
      <c r="C64" s="64">
        <f>Recap!O64</f>
        <v>0</v>
      </c>
      <c r="D64" s="64">
        <f>Recap!N64</f>
        <v>0</v>
      </c>
      <c r="E64" s="70">
        <f t="shared" si="0"/>
        <v>62</v>
      </c>
      <c r="F64" s="66">
        <f t="shared" si="14"/>
        <v>1</v>
      </c>
      <c r="G64" s="66">
        <f t="shared" si="15"/>
        <v>1</v>
      </c>
      <c r="H64" s="66">
        <f>RANK(G64,$G$3:$G$194,1)+COUNTIF(G$3:G64,G64)-1</f>
        <v>62</v>
      </c>
      <c r="I64" s="67">
        <f>IFERROR(INDEX(Liste!$G$7:$G$198,MATCH(K64,Liste!$I$7:$I$198,0)),"")</f>
        <v>0</v>
      </c>
      <c r="J64" s="67">
        <f t="shared" si="22"/>
        <v>1</v>
      </c>
      <c r="K64" s="68" t="str">
        <f t="shared" si="23"/>
        <v>A62</v>
      </c>
      <c r="L64" s="69">
        <f t="shared" si="24"/>
        <v>0</v>
      </c>
      <c r="M64" s="69">
        <f t="shared" si="16"/>
        <v>0</v>
      </c>
      <c r="N64" s="69">
        <f t="shared" si="25"/>
        <v>0</v>
      </c>
      <c r="O64" s="69">
        <f t="shared" si="26"/>
        <v>62</v>
      </c>
      <c r="Q64" s="69">
        <f t="shared" si="27"/>
        <v>-1000</v>
      </c>
      <c r="R64" s="199"/>
      <c r="S64" s="67">
        <f t="shared" si="28"/>
        <v>0</v>
      </c>
      <c r="T64" s="67">
        <f t="shared" si="17"/>
        <v>1</v>
      </c>
      <c r="U64" s="68" t="str">
        <f t="shared" si="29"/>
        <v>A62</v>
      </c>
      <c r="V64" s="69">
        <f t="shared" si="30"/>
        <v>0</v>
      </c>
      <c r="W64" s="69">
        <f t="shared" si="31"/>
        <v>0</v>
      </c>
      <c r="X64" s="69">
        <f t="shared" si="32"/>
        <v>0</v>
      </c>
      <c r="Y64" s="69">
        <f t="shared" si="33"/>
        <v>62</v>
      </c>
      <c r="AA64" s="69">
        <f t="shared" si="18"/>
        <v>0</v>
      </c>
      <c r="AB64" s="66">
        <f t="shared" si="19"/>
        <v>1</v>
      </c>
      <c r="AC64" s="66">
        <f t="shared" si="20"/>
        <v>1</v>
      </c>
      <c r="AD64" s="66">
        <f>RANK(AC64,$AC$3:$AC$194,1)+COUNTIF(AC$3:AC64,AC64)-1</f>
        <v>62</v>
      </c>
      <c r="AF64" s="126" t="str">
        <f>S64&amp;COUNTIF(S$3:S64,S64)</f>
        <v>062</v>
      </c>
    </row>
    <row r="65" spans="1:32" ht="22.2" thickTop="1" thickBot="1">
      <c r="A65" s="63" t="str">
        <f xml:space="preserve"> Recap!B65</f>
        <v>A63</v>
      </c>
      <c r="B65" s="64">
        <f>Recap!M65</f>
        <v>0</v>
      </c>
      <c r="C65" s="64">
        <f>Recap!O65</f>
        <v>0</v>
      </c>
      <c r="D65" s="64">
        <f>Recap!N65</f>
        <v>0</v>
      </c>
      <c r="E65" s="70">
        <f t="shared" si="0"/>
        <v>63</v>
      </c>
      <c r="F65" s="66">
        <f t="shared" si="14"/>
        <v>1</v>
      </c>
      <c r="G65" s="66">
        <f t="shared" si="15"/>
        <v>1</v>
      </c>
      <c r="H65" s="66">
        <f>RANK(G65,$G$3:$G$194,1)+COUNTIF(G$3:G65,G65)-1</f>
        <v>63</v>
      </c>
      <c r="I65" s="67">
        <f>IFERROR(INDEX(Liste!$G$7:$G$198,MATCH(K65,Liste!$I$7:$I$198,0)),"")</f>
        <v>0</v>
      </c>
      <c r="J65" s="67">
        <f t="shared" si="22"/>
        <v>1</v>
      </c>
      <c r="K65" s="68" t="str">
        <f t="shared" si="23"/>
        <v>A63</v>
      </c>
      <c r="L65" s="69">
        <f t="shared" si="24"/>
        <v>0</v>
      </c>
      <c r="M65" s="69">
        <f t="shared" si="16"/>
        <v>0</v>
      </c>
      <c r="N65" s="69">
        <f t="shared" si="25"/>
        <v>0</v>
      </c>
      <c r="O65" s="69">
        <f t="shared" si="26"/>
        <v>63</v>
      </c>
      <c r="Q65" s="69">
        <f t="shared" si="27"/>
        <v>-1000</v>
      </c>
      <c r="R65" s="199"/>
      <c r="S65" s="67">
        <f t="shared" si="28"/>
        <v>0</v>
      </c>
      <c r="T65" s="67">
        <f t="shared" si="17"/>
        <v>1</v>
      </c>
      <c r="U65" s="68" t="str">
        <f t="shared" si="29"/>
        <v>A63</v>
      </c>
      <c r="V65" s="69">
        <f t="shared" si="30"/>
        <v>0</v>
      </c>
      <c r="W65" s="69">
        <f t="shared" si="31"/>
        <v>0</v>
      </c>
      <c r="X65" s="69">
        <f t="shared" si="32"/>
        <v>0</v>
      </c>
      <c r="Y65" s="69">
        <f t="shared" si="33"/>
        <v>63</v>
      </c>
      <c r="AA65" s="69">
        <f t="shared" si="18"/>
        <v>0</v>
      </c>
      <c r="AB65" s="66">
        <f t="shared" si="19"/>
        <v>1</v>
      </c>
      <c r="AC65" s="66">
        <f t="shared" si="20"/>
        <v>1</v>
      </c>
      <c r="AD65" s="66">
        <f>RANK(AC65,$AC$3:$AC$194,1)+COUNTIF(AC$3:AC65,AC65)-1</f>
        <v>63</v>
      </c>
      <c r="AF65" s="126" t="str">
        <f>S65&amp;COUNTIF(S$3:S65,S65)</f>
        <v>063</v>
      </c>
    </row>
    <row r="66" spans="1:32" ht="22.2" thickTop="1" thickBot="1">
      <c r="A66" s="63" t="str">
        <f xml:space="preserve"> Recap!B66</f>
        <v>A64</v>
      </c>
      <c r="B66" s="64">
        <f>Recap!M66</f>
        <v>0</v>
      </c>
      <c r="C66" s="64">
        <f>Recap!O66</f>
        <v>0</v>
      </c>
      <c r="D66" s="64">
        <f>Recap!N66</f>
        <v>0</v>
      </c>
      <c r="E66" s="70">
        <f t="shared" si="0"/>
        <v>64</v>
      </c>
      <c r="F66" s="66">
        <f t="shared" si="14"/>
        <v>1</v>
      </c>
      <c r="G66" s="66">
        <f t="shared" si="15"/>
        <v>1</v>
      </c>
      <c r="H66" s="66">
        <f>RANK(G66,$G$3:$G$194,1)+COUNTIF(G$3:G66,G66)-1</f>
        <v>64</v>
      </c>
      <c r="I66" s="67">
        <f>IFERROR(INDEX(Liste!$G$7:$G$198,MATCH(K66,Liste!$I$7:$I$198,0)),"")</f>
        <v>0</v>
      </c>
      <c r="J66" s="67">
        <f t="shared" si="22"/>
        <v>1</v>
      </c>
      <c r="K66" s="68" t="str">
        <f t="shared" si="23"/>
        <v>A64</v>
      </c>
      <c r="L66" s="69">
        <f t="shared" si="24"/>
        <v>0</v>
      </c>
      <c r="M66" s="69">
        <f t="shared" si="16"/>
        <v>0</v>
      </c>
      <c r="N66" s="69">
        <f t="shared" si="25"/>
        <v>0</v>
      </c>
      <c r="O66" s="69">
        <f t="shared" si="26"/>
        <v>64</v>
      </c>
      <c r="Q66" s="69">
        <f t="shared" si="27"/>
        <v>-1000</v>
      </c>
      <c r="R66" s="199">
        <v>22</v>
      </c>
      <c r="S66" s="67">
        <f t="shared" si="28"/>
        <v>0</v>
      </c>
      <c r="T66" s="67">
        <f t="shared" si="17"/>
        <v>1</v>
      </c>
      <c r="U66" s="68" t="str">
        <f t="shared" si="29"/>
        <v>A64</v>
      </c>
      <c r="V66" s="69">
        <f t="shared" si="30"/>
        <v>0</v>
      </c>
      <c r="W66" s="69">
        <f t="shared" si="31"/>
        <v>0</v>
      </c>
      <c r="X66" s="69">
        <f t="shared" si="32"/>
        <v>0</v>
      </c>
      <c r="Y66" s="69">
        <f t="shared" si="33"/>
        <v>64</v>
      </c>
      <c r="AA66" s="69">
        <f t="shared" si="18"/>
        <v>0</v>
      </c>
      <c r="AB66" s="66">
        <f t="shared" si="19"/>
        <v>1</v>
      </c>
      <c r="AC66" s="66">
        <f t="shared" si="20"/>
        <v>1</v>
      </c>
      <c r="AD66" s="66">
        <f>RANK(AC66,$AC$3:$AC$194,1)+COUNTIF(AC$3:AC66,AC66)-1</f>
        <v>64</v>
      </c>
      <c r="AF66" s="126" t="str">
        <f>S66&amp;COUNTIF(S$3:S66,S66)</f>
        <v>064</v>
      </c>
    </row>
    <row r="67" spans="1:32" ht="22.2" thickTop="1" thickBot="1">
      <c r="A67" s="63" t="str">
        <f xml:space="preserve"> Recap!B67</f>
        <v>B1</v>
      </c>
      <c r="B67" s="64">
        <f>Recap!M67</f>
        <v>0</v>
      </c>
      <c r="C67" s="64">
        <f>Recap!O67</f>
        <v>0</v>
      </c>
      <c r="D67" s="64">
        <f>Recap!N67</f>
        <v>0</v>
      </c>
      <c r="E67" s="70">
        <f t="shared" si="0"/>
        <v>65</v>
      </c>
      <c r="F67" s="66">
        <f t="shared" ref="F67:F130" si="34">100*C67+B67+(100-D67)/100</f>
        <v>1</v>
      </c>
      <c r="G67" s="66">
        <f t="shared" si="15"/>
        <v>1</v>
      </c>
      <c r="H67" s="66">
        <f>RANK(G67,$G$3:$G$194,1)+COUNTIF(G$3:G67,G67)-1</f>
        <v>65</v>
      </c>
      <c r="I67" s="67">
        <f>IFERROR(INDEX(Liste!$G$7:$G$198,MATCH(K67,Liste!$I$7:$I$198,0)),"")</f>
        <v>0</v>
      </c>
      <c r="J67" s="67">
        <f t="shared" ref="J67:J98" si="35">INDEX(G:G,MATCH(ROW()-2,H:H,0))</f>
        <v>1</v>
      </c>
      <c r="K67" s="68" t="str">
        <f t="shared" ref="K67:K98" si="36">INDEX(A:A,MATCH(ROW()-2,H:H,0))</f>
        <v>B1</v>
      </c>
      <c r="L67" s="69">
        <f t="shared" ref="L67:L98" si="37">INDEX(B:B,MATCH(ROW()-2,H:H,0))</f>
        <v>0</v>
      </c>
      <c r="M67" s="69">
        <f t="shared" ref="M67:M130" si="38">INDEX(C:C,MATCH(K67,A:A,0))</f>
        <v>0</v>
      </c>
      <c r="N67" s="69">
        <f t="shared" ref="N67:N98" si="39">INDEX(D:D,MATCH(ROW()-2,H:H,0))</f>
        <v>0</v>
      </c>
      <c r="O67" s="69">
        <f t="shared" ref="O67:O98" si="40">INDEX(E:E,MATCH(ROW()-2,H:H,0))</f>
        <v>65</v>
      </c>
      <c r="Q67" s="69">
        <f t="shared" ref="Q67:Q130" si="41">IF(SUM(M67:N67)=0,-1000,L67-N67)</f>
        <v>-1000</v>
      </c>
      <c r="R67" s="199"/>
      <c r="S67" s="67">
        <f t="shared" ref="S67:S98" si="42">INDEX(I:I,MATCH(U67,K:K,0))</f>
        <v>0</v>
      </c>
      <c r="T67" s="67">
        <f t="shared" si="17"/>
        <v>1</v>
      </c>
      <c r="U67" s="68" t="str">
        <f t="shared" ref="U67:U98" si="43">INDEX(K:K,MATCH(ROW()-2,$AD:$AD,0))</f>
        <v>B1</v>
      </c>
      <c r="V67" s="69">
        <f t="shared" ref="V67:V98" si="44">INDEX(L:L,MATCH(ROW()-2,$AD:$AD,0))</f>
        <v>0</v>
      </c>
      <c r="W67" s="69">
        <f t="shared" ref="W67:W98" si="45">INDEX(M:M,MATCH(ROW()-2,$AD:$AD,0))</f>
        <v>0</v>
      </c>
      <c r="X67" s="69">
        <f t="shared" ref="X67:X98" si="46">INDEX(N:N,MATCH(ROW()-2,$AD:$AD,0))</f>
        <v>0</v>
      </c>
      <c r="Y67" s="69">
        <f t="shared" ref="Y67:Y98" si="47">INDEX(O:O,MATCH(ROW()-2,$AD:$AD,0))</f>
        <v>65</v>
      </c>
      <c r="AA67" s="69">
        <f t="shared" si="18"/>
        <v>0</v>
      </c>
      <c r="AB67" s="66">
        <f t="shared" si="19"/>
        <v>1</v>
      </c>
      <c r="AC67" s="66">
        <f t="shared" si="20"/>
        <v>1</v>
      </c>
      <c r="AD67" s="66">
        <f>RANK(AC67,$AC$3:$AC$194,1)+COUNTIF(AC$3:AC67,AC67)-1</f>
        <v>65</v>
      </c>
      <c r="AF67" s="126" t="str">
        <f>S67&amp;COUNTIF(S$3:S67,S67)</f>
        <v>065</v>
      </c>
    </row>
    <row r="68" spans="1:32" ht="22.2" thickTop="1" thickBot="1">
      <c r="A68" s="63" t="str">
        <f xml:space="preserve"> Recap!B68</f>
        <v>B2</v>
      </c>
      <c r="B68" s="64">
        <f>Recap!M68</f>
        <v>0</v>
      </c>
      <c r="C68" s="64">
        <f>Recap!O68</f>
        <v>0</v>
      </c>
      <c r="D68" s="64">
        <f>Recap!N68</f>
        <v>0</v>
      </c>
      <c r="E68" s="70">
        <f t="shared" ref="E68:E131" si="48">ROW()-2</f>
        <v>66</v>
      </c>
      <c r="F68" s="66">
        <f t="shared" si="34"/>
        <v>1</v>
      </c>
      <c r="G68" s="66">
        <f t="shared" ref="G68:G131" si="49">RANK(F68,$F$3:$F$194,0)</f>
        <v>1</v>
      </c>
      <c r="H68" s="66">
        <f>RANK(G68,$G$3:$G$194,1)+COUNTIF(G$3:G68,G68)-1</f>
        <v>66</v>
      </c>
      <c r="I68" s="67">
        <f>IFERROR(INDEX(Liste!$G$7:$G$198,MATCH(K68,Liste!$I$7:$I$198,0)),"")</f>
        <v>0</v>
      </c>
      <c r="J68" s="67">
        <f t="shared" si="35"/>
        <v>1</v>
      </c>
      <c r="K68" s="68" t="str">
        <f t="shared" si="36"/>
        <v>B2</v>
      </c>
      <c r="L68" s="69">
        <f t="shared" si="37"/>
        <v>0</v>
      </c>
      <c r="M68" s="69">
        <f t="shared" si="38"/>
        <v>0</v>
      </c>
      <c r="N68" s="69">
        <f t="shared" si="39"/>
        <v>0</v>
      </c>
      <c r="O68" s="69">
        <f t="shared" si="40"/>
        <v>66</v>
      </c>
      <c r="Q68" s="69">
        <f t="shared" si="41"/>
        <v>-1000</v>
      </c>
      <c r="R68" s="199"/>
      <c r="S68" s="67">
        <f t="shared" si="42"/>
        <v>0</v>
      </c>
      <c r="T68" s="67">
        <f t="shared" ref="T68:T131" si="50">INDEX(AC:AC,MATCH(ROW()-2,AD:AD,0))</f>
        <v>1</v>
      </c>
      <c r="U68" s="68" t="str">
        <f t="shared" si="43"/>
        <v>B2</v>
      </c>
      <c r="V68" s="69">
        <f t="shared" si="44"/>
        <v>0</v>
      </c>
      <c r="W68" s="69">
        <f t="shared" si="45"/>
        <v>0</v>
      </c>
      <c r="X68" s="69">
        <f t="shared" si="46"/>
        <v>0</v>
      </c>
      <c r="Y68" s="69">
        <f t="shared" si="47"/>
        <v>66</v>
      </c>
      <c r="AA68" s="69">
        <f t="shared" ref="AA68:AA131" si="51">V68-X68</f>
        <v>0</v>
      </c>
      <c r="AB68" s="66">
        <f t="shared" ref="AB68:AB131" si="52">$M68*10000+($Q68+ABS(MIN($Q:$Q)))*100+$L68+(100-$N68)/100</f>
        <v>1</v>
      </c>
      <c r="AC68" s="66">
        <f t="shared" ref="AC68:AC131" si="53">RANK(AB68,$AB$3:$AB$194,0)</f>
        <v>1</v>
      </c>
      <c r="AD68" s="66">
        <f>RANK(AC68,$AC$3:$AC$194,1)+COUNTIF(AC$3:AC68,AC68)-1</f>
        <v>66</v>
      </c>
      <c r="AF68" s="126" t="str">
        <f>S68&amp;COUNTIF(S$3:S68,S68)</f>
        <v>066</v>
      </c>
    </row>
    <row r="69" spans="1:32" ht="22.2" thickTop="1" thickBot="1">
      <c r="A69" s="63" t="str">
        <f xml:space="preserve"> Recap!B69</f>
        <v>B3</v>
      </c>
      <c r="B69" s="64">
        <f>Recap!M69</f>
        <v>0</v>
      </c>
      <c r="C69" s="64">
        <f>Recap!O69</f>
        <v>0</v>
      </c>
      <c r="D69" s="64">
        <f>Recap!N69</f>
        <v>0</v>
      </c>
      <c r="E69" s="70">
        <f t="shared" si="48"/>
        <v>67</v>
      </c>
      <c r="F69" s="66">
        <f t="shared" si="34"/>
        <v>1</v>
      </c>
      <c r="G69" s="66">
        <f t="shared" si="49"/>
        <v>1</v>
      </c>
      <c r="H69" s="66">
        <f>RANK(G69,$G$3:$G$194,1)+COUNTIF(G$3:G69,G69)-1</f>
        <v>67</v>
      </c>
      <c r="I69" s="67">
        <f>IFERROR(INDEX(Liste!$G$7:$G$198,MATCH(K69,Liste!$I$7:$I$198,0)),"")</f>
        <v>0</v>
      </c>
      <c r="J69" s="67">
        <f t="shared" si="35"/>
        <v>1</v>
      </c>
      <c r="K69" s="68" t="str">
        <f t="shared" si="36"/>
        <v>B3</v>
      </c>
      <c r="L69" s="69">
        <f t="shared" si="37"/>
        <v>0</v>
      </c>
      <c r="M69" s="69">
        <f t="shared" si="38"/>
        <v>0</v>
      </c>
      <c r="N69" s="69">
        <f t="shared" si="39"/>
        <v>0</v>
      </c>
      <c r="O69" s="69">
        <f t="shared" si="40"/>
        <v>67</v>
      </c>
      <c r="Q69" s="69">
        <f t="shared" si="41"/>
        <v>-1000</v>
      </c>
      <c r="R69" s="199">
        <v>23</v>
      </c>
      <c r="S69" s="67">
        <f t="shared" si="42"/>
        <v>0</v>
      </c>
      <c r="T69" s="67">
        <f t="shared" si="50"/>
        <v>1</v>
      </c>
      <c r="U69" s="68" t="str">
        <f t="shared" si="43"/>
        <v>B3</v>
      </c>
      <c r="V69" s="69">
        <f t="shared" si="44"/>
        <v>0</v>
      </c>
      <c r="W69" s="69">
        <f t="shared" si="45"/>
        <v>0</v>
      </c>
      <c r="X69" s="69">
        <f t="shared" si="46"/>
        <v>0</v>
      </c>
      <c r="Y69" s="69">
        <f t="shared" si="47"/>
        <v>67</v>
      </c>
      <c r="AA69" s="69">
        <f t="shared" si="51"/>
        <v>0</v>
      </c>
      <c r="AB69" s="66">
        <f t="shared" si="52"/>
        <v>1</v>
      </c>
      <c r="AC69" s="66">
        <f t="shared" si="53"/>
        <v>1</v>
      </c>
      <c r="AD69" s="66">
        <f>RANK(AC69,$AC$3:$AC$194,1)+COUNTIF(AC$3:AC69,AC69)-1</f>
        <v>67</v>
      </c>
      <c r="AF69" s="126" t="str">
        <f>S69&amp;COUNTIF(S$3:S69,S69)</f>
        <v>067</v>
      </c>
    </row>
    <row r="70" spans="1:32" ht="22.2" thickTop="1" thickBot="1">
      <c r="A70" s="63" t="str">
        <f xml:space="preserve"> Recap!B70</f>
        <v>B4</v>
      </c>
      <c r="B70" s="64">
        <f>Recap!M70</f>
        <v>0</v>
      </c>
      <c r="C70" s="64">
        <f>Recap!O70</f>
        <v>0</v>
      </c>
      <c r="D70" s="64">
        <f>Recap!N70</f>
        <v>0</v>
      </c>
      <c r="E70" s="70">
        <f t="shared" si="48"/>
        <v>68</v>
      </c>
      <c r="F70" s="66">
        <f t="shared" si="34"/>
        <v>1</v>
      </c>
      <c r="G70" s="66">
        <f t="shared" si="49"/>
        <v>1</v>
      </c>
      <c r="H70" s="66">
        <f>RANK(G70,$G$3:$G$194,1)+COUNTIF(G$3:G70,G70)-1</f>
        <v>68</v>
      </c>
      <c r="I70" s="67">
        <f>IFERROR(INDEX(Liste!$G$7:$G$198,MATCH(K70,Liste!$I$7:$I$198,0)),"")</f>
        <v>0</v>
      </c>
      <c r="J70" s="67">
        <f t="shared" si="35"/>
        <v>1</v>
      </c>
      <c r="K70" s="68" t="str">
        <f t="shared" si="36"/>
        <v>B4</v>
      </c>
      <c r="L70" s="69">
        <f t="shared" si="37"/>
        <v>0</v>
      </c>
      <c r="M70" s="69">
        <f t="shared" si="38"/>
        <v>0</v>
      </c>
      <c r="N70" s="69">
        <f t="shared" si="39"/>
        <v>0</v>
      </c>
      <c r="O70" s="69">
        <f t="shared" si="40"/>
        <v>68</v>
      </c>
      <c r="Q70" s="69">
        <f t="shared" si="41"/>
        <v>-1000</v>
      </c>
      <c r="R70" s="199"/>
      <c r="S70" s="67">
        <f t="shared" si="42"/>
        <v>0</v>
      </c>
      <c r="T70" s="67">
        <f t="shared" si="50"/>
        <v>1</v>
      </c>
      <c r="U70" s="68" t="str">
        <f t="shared" si="43"/>
        <v>B4</v>
      </c>
      <c r="V70" s="69">
        <f t="shared" si="44"/>
        <v>0</v>
      </c>
      <c r="W70" s="69">
        <f t="shared" si="45"/>
        <v>0</v>
      </c>
      <c r="X70" s="69">
        <f t="shared" si="46"/>
        <v>0</v>
      </c>
      <c r="Y70" s="69">
        <f t="shared" si="47"/>
        <v>68</v>
      </c>
      <c r="AA70" s="69">
        <f t="shared" si="51"/>
        <v>0</v>
      </c>
      <c r="AB70" s="66">
        <f t="shared" si="52"/>
        <v>1</v>
      </c>
      <c r="AC70" s="66">
        <f t="shared" si="53"/>
        <v>1</v>
      </c>
      <c r="AD70" s="66">
        <f>RANK(AC70,$AC$3:$AC$194,1)+COUNTIF(AC$3:AC70,AC70)-1</f>
        <v>68</v>
      </c>
      <c r="AF70" s="126" t="str">
        <f>S70&amp;COUNTIF(S$3:S70,S70)</f>
        <v>068</v>
      </c>
    </row>
    <row r="71" spans="1:32" ht="22.2" thickTop="1" thickBot="1">
      <c r="A71" s="63" t="str">
        <f xml:space="preserve"> Recap!B71</f>
        <v>B5</v>
      </c>
      <c r="B71" s="64">
        <f>Recap!M71</f>
        <v>0</v>
      </c>
      <c r="C71" s="64">
        <f>Recap!O71</f>
        <v>0</v>
      </c>
      <c r="D71" s="64">
        <f>Recap!N71</f>
        <v>0</v>
      </c>
      <c r="E71" s="70">
        <f t="shared" si="48"/>
        <v>69</v>
      </c>
      <c r="F71" s="66">
        <f t="shared" si="34"/>
        <v>1</v>
      </c>
      <c r="G71" s="66">
        <f t="shared" si="49"/>
        <v>1</v>
      </c>
      <c r="H71" s="66">
        <f>RANK(G71,$G$3:$G$194,1)+COUNTIF(G$3:G71,G71)-1</f>
        <v>69</v>
      </c>
      <c r="I71" s="67">
        <f>IFERROR(INDEX(Liste!$G$7:$G$198,MATCH(K71,Liste!$I$7:$I$198,0)),"")</f>
        <v>0</v>
      </c>
      <c r="J71" s="67">
        <f t="shared" si="35"/>
        <v>1</v>
      </c>
      <c r="K71" s="68" t="str">
        <f t="shared" si="36"/>
        <v>B5</v>
      </c>
      <c r="L71" s="69">
        <f t="shared" si="37"/>
        <v>0</v>
      </c>
      <c r="M71" s="69">
        <f t="shared" si="38"/>
        <v>0</v>
      </c>
      <c r="N71" s="69">
        <f t="shared" si="39"/>
        <v>0</v>
      </c>
      <c r="O71" s="69">
        <f t="shared" si="40"/>
        <v>69</v>
      </c>
      <c r="Q71" s="69">
        <f t="shared" si="41"/>
        <v>-1000</v>
      </c>
      <c r="R71" s="199"/>
      <c r="S71" s="67">
        <f t="shared" si="42"/>
        <v>0</v>
      </c>
      <c r="T71" s="67">
        <f t="shared" si="50"/>
        <v>1</v>
      </c>
      <c r="U71" s="68" t="str">
        <f t="shared" si="43"/>
        <v>B5</v>
      </c>
      <c r="V71" s="69">
        <f t="shared" si="44"/>
        <v>0</v>
      </c>
      <c r="W71" s="69">
        <f t="shared" si="45"/>
        <v>0</v>
      </c>
      <c r="X71" s="69">
        <f t="shared" si="46"/>
        <v>0</v>
      </c>
      <c r="Y71" s="69">
        <f t="shared" si="47"/>
        <v>69</v>
      </c>
      <c r="AA71" s="69">
        <f t="shared" si="51"/>
        <v>0</v>
      </c>
      <c r="AB71" s="66">
        <f t="shared" si="52"/>
        <v>1</v>
      </c>
      <c r="AC71" s="66">
        <f t="shared" si="53"/>
        <v>1</v>
      </c>
      <c r="AD71" s="66">
        <f>RANK(AC71,$AC$3:$AC$194,1)+COUNTIF(AC$3:AC71,AC71)-1</f>
        <v>69</v>
      </c>
      <c r="AF71" s="126" t="str">
        <f>S71&amp;COUNTIF(S$3:S71,S71)</f>
        <v>069</v>
      </c>
    </row>
    <row r="72" spans="1:32" ht="22.2" thickTop="1" thickBot="1">
      <c r="A72" s="63" t="str">
        <f xml:space="preserve"> Recap!B72</f>
        <v>B6</v>
      </c>
      <c r="B72" s="64">
        <f>Recap!M72</f>
        <v>0</v>
      </c>
      <c r="C72" s="64">
        <f>Recap!O72</f>
        <v>0</v>
      </c>
      <c r="D72" s="64">
        <f>Recap!N72</f>
        <v>0</v>
      </c>
      <c r="E72" s="70">
        <f t="shared" si="48"/>
        <v>70</v>
      </c>
      <c r="F72" s="66">
        <f t="shared" si="34"/>
        <v>1</v>
      </c>
      <c r="G72" s="66">
        <f t="shared" si="49"/>
        <v>1</v>
      </c>
      <c r="H72" s="66">
        <f>RANK(G72,$G$3:$G$194,1)+COUNTIF(G$3:G72,G72)-1</f>
        <v>70</v>
      </c>
      <c r="I72" s="67">
        <f>IFERROR(INDEX(Liste!$G$7:$G$198,MATCH(K72,Liste!$I$7:$I$198,0)),"")</f>
        <v>0</v>
      </c>
      <c r="J72" s="67">
        <f t="shared" si="35"/>
        <v>1</v>
      </c>
      <c r="K72" s="68" t="str">
        <f t="shared" si="36"/>
        <v>B6</v>
      </c>
      <c r="L72" s="69">
        <f t="shared" si="37"/>
        <v>0</v>
      </c>
      <c r="M72" s="69">
        <f t="shared" si="38"/>
        <v>0</v>
      </c>
      <c r="N72" s="69">
        <f t="shared" si="39"/>
        <v>0</v>
      </c>
      <c r="O72" s="69">
        <f t="shared" si="40"/>
        <v>70</v>
      </c>
      <c r="Q72" s="69">
        <f t="shared" si="41"/>
        <v>-1000</v>
      </c>
      <c r="R72" s="199">
        <v>24</v>
      </c>
      <c r="S72" s="67">
        <f t="shared" si="42"/>
        <v>0</v>
      </c>
      <c r="T72" s="67">
        <f t="shared" si="50"/>
        <v>1</v>
      </c>
      <c r="U72" s="68" t="str">
        <f t="shared" si="43"/>
        <v>B6</v>
      </c>
      <c r="V72" s="69">
        <f t="shared" si="44"/>
        <v>0</v>
      </c>
      <c r="W72" s="69">
        <f t="shared" si="45"/>
        <v>0</v>
      </c>
      <c r="X72" s="69">
        <f t="shared" si="46"/>
        <v>0</v>
      </c>
      <c r="Y72" s="69">
        <f t="shared" si="47"/>
        <v>70</v>
      </c>
      <c r="AA72" s="69">
        <f t="shared" si="51"/>
        <v>0</v>
      </c>
      <c r="AB72" s="66">
        <f t="shared" si="52"/>
        <v>1</v>
      </c>
      <c r="AC72" s="66">
        <f t="shared" si="53"/>
        <v>1</v>
      </c>
      <c r="AD72" s="66">
        <f>RANK(AC72,$AC$3:$AC$194,1)+COUNTIF(AC$3:AC72,AC72)-1</f>
        <v>70</v>
      </c>
      <c r="AF72" s="126" t="str">
        <f>S72&amp;COUNTIF(S$3:S72,S72)</f>
        <v>070</v>
      </c>
    </row>
    <row r="73" spans="1:32" ht="22.2" thickTop="1" thickBot="1">
      <c r="A73" s="63" t="str">
        <f xml:space="preserve"> Recap!B73</f>
        <v>B7</v>
      </c>
      <c r="B73" s="64">
        <f>Recap!M73</f>
        <v>0</v>
      </c>
      <c r="C73" s="64">
        <f>Recap!O73</f>
        <v>0</v>
      </c>
      <c r="D73" s="64">
        <f>Recap!N73</f>
        <v>0</v>
      </c>
      <c r="E73" s="70">
        <f t="shared" si="48"/>
        <v>71</v>
      </c>
      <c r="F73" s="66">
        <f t="shared" si="34"/>
        <v>1</v>
      </c>
      <c r="G73" s="66">
        <f t="shared" si="49"/>
        <v>1</v>
      </c>
      <c r="H73" s="66">
        <f>RANK(G73,$G$3:$G$194,1)+COUNTIF(G$3:G73,G73)-1</f>
        <v>71</v>
      </c>
      <c r="I73" s="67">
        <f>IFERROR(INDEX(Liste!$G$7:$G$198,MATCH(K73,Liste!$I$7:$I$198,0)),"")</f>
        <v>0</v>
      </c>
      <c r="J73" s="67">
        <f t="shared" si="35"/>
        <v>1</v>
      </c>
      <c r="K73" s="68" t="str">
        <f t="shared" si="36"/>
        <v>B7</v>
      </c>
      <c r="L73" s="69">
        <f t="shared" si="37"/>
        <v>0</v>
      </c>
      <c r="M73" s="69">
        <f t="shared" si="38"/>
        <v>0</v>
      </c>
      <c r="N73" s="69">
        <f t="shared" si="39"/>
        <v>0</v>
      </c>
      <c r="O73" s="69">
        <f t="shared" si="40"/>
        <v>71</v>
      </c>
      <c r="Q73" s="69">
        <f t="shared" si="41"/>
        <v>-1000</v>
      </c>
      <c r="R73" s="199"/>
      <c r="S73" s="67">
        <f t="shared" si="42"/>
        <v>0</v>
      </c>
      <c r="T73" s="67">
        <f t="shared" si="50"/>
        <v>1</v>
      </c>
      <c r="U73" s="68" t="str">
        <f t="shared" si="43"/>
        <v>B7</v>
      </c>
      <c r="V73" s="69">
        <f t="shared" si="44"/>
        <v>0</v>
      </c>
      <c r="W73" s="69">
        <f t="shared" si="45"/>
        <v>0</v>
      </c>
      <c r="X73" s="69">
        <f t="shared" si="46"/>
        <v>0</v>
      </c>
      <c r="Y73" s="69">
        <f t="shared" si="47"/>
        <v>71</v>
      </c>
      <c r="AA73" s="69">
        <f t="shared" si="51"/>
        <v>0</v>
      </c>
      <c r="AB73" s="66">
        <f t="shared" si="52"/>
        <v>1</v>
      </c>
      <c r="AC73" s="66">
        <f t="shared" si="53"/>
        <v>1</v>
      </c>
      <c r="AD73" s="66">
        <f>RANK(AC73,$AC$3:$AC$194,1)+COUNTIF(AC$3:AC73,AC73)-1</f>
        <v>71</v>
      </c>
      <c r="AF73" s="126" t="str">
        <f>S73&amp;COUNTIF(S$3:S73,S73)</f>
        <v>071</v>
      </c>
    </row>
    <row r="74" spans="1:32" ht="22.2" thickTop="1" thickBot="1">
      <c r="A74" s="63" t="str">
        <f xml:space="preserve"> Recap!B74</f>
        <v>B8</v>
      </c>
      <c r="B74" s="64">
        <f>Recap!M74</f>
        <v>0</v>
      </c>
      <c r="C74" s="64">
        <f>Recap!O74</f>
        <v>0</v>
      </c>
      <c r="D74" s="64">
        <f>Recap!N74</f>
        <v>0</v>
      </c>
      <c r="E74" s="70">
        <f t="shared" si="48"/>
        <v>72</v>
      </c>
      <c r="F74" s="66">
        <f t="shared" si="34"/>
        <v>1</v>
      </c>
      <c r="G74" s="66">
        <f t="shared" si="49"/>
        <v>1</v>
      </c>
      <c r="H74" s="66">
        <f>RANK(G74,$G$3:$G$194,1)+COUNTIF(G$3:G74,G74)-1</f>
        <v>72</v>
      </c>
      <c r="I74" s="67">
        <f>IFERROR(INDEX(Liste!$G$7:$G$198,MATCH(K74,Liste!$I$7:$I$198,0)),"")</f>
        <v>0</v>
      </c>
      <c r="J74" s="67">
        <f t="shared" si="35"/>
        <v>1</v>
      </c>
      <c r="K74" s="68" t="str">
        <f t="shared" si="36"/>
        <v>B8</v>
      </c>
      <c r="L74" s="69">
        <f t="shared" si="37"/>
        <v>0</v>
      </c>
      <c r="M74" s="69">
        <f t="shared" si="38"/>
        <v>0</v>
      </c>
      <c r="N74" s="69">
        <f t="shared" si="39"/>
        <v>0</v>
      </c>
      <c r="O74" s="69">
        <f t="shared" si="40"/>
        <v>72</v>
      </c>
      <c r="Q74" s="69">
        <f t="shared" si="41"/>
        <v>-1000</v>
      </c>
      <c r="R74" s="199"/>
      <c r="S74" s="67">
        <f t="shared" si="42"/>
        <v>0</v>
      </c>
      <c r="T74" s="67">
        <f t="shared" si="50"/>
        <v>1</v>
      </c>
      <c r="U74" s="68" t="str">
        <f t="shared" si="43"/>
        <v>B8</v>
      </c>
      <c r="V74" s="69">
        <f t="shared" si="44"/>
        <v>0</v>
      </c>
      <c r="W74" s="69">
        <f t="shared" si="45"/>
        <v>0</v>
      </c>
      <c r="X74" s="69">
        <f t="shared" si="46"/>
        <v>0</v>
      </c>
      <c r="Y74" s="69">
        <f t="shared" si="47"/>
        <v>72</v>
      </c>
      <c r="AA74" s="69">
        <f t="shared" si="51"/>
        <v>0</v>
      </c>
      <c r="AB74" s="66">
        <f t="shared" si="52"/>
        <v>1</v>
      </c>
      <c r="AC74" s="66">
        <f t="shared" si="53"/>
        <v>1</v>
      </c>
      <c r="AD74" s="66">
        <f>RANK(AC74,$AC$3:$AC$194,1)+COUNTIF(AC$3:AC74,AC74)-1</f>
        <v>72</v>
      </c>
      <c r="AF74" s="126" t="str">
        <f>S74&amp;COUNTIF(S$3:S74,S74)</f>
        <v>072</v>
      </c>
    </row>
    <row r="75" spans="1:32" ht="22.2" thickTop="1" thickBot="1">
      <c r="A75" s="63" t="str">
        <f xml:space="preserve"> Recap!B75</f>
        <v>B9</v>
      </c>
      <c r="B75" s="64">
        <f>Recap!M75</f>
        <v>0</v>
      </c>
      <c r="C75" s="64">
        <f>Recap!O75</f>
        <v>0</v>
      </c>
      <c r="D75" s="64">
        <f>Recap!N75</f>
        <v>0</v>
      </c>
      <c r="E75" s="70">
        <f t="shared" si="48"/>
        <v>73</v>
      </c>
      <c r="F75" s="66">
        <f t="shared" si="34"/>
        <v>1</v>
      </c>
      <c r="G75" s="66">
        <f t="shared" si="49"/>
        <v>1</v>
      </c>
      <c r="H75" s="66">
        <f>RANK(G75,$G$3:$G$194,1)+COUNTIF(G$3:G75,G75)-1</f>
        <v>73</v>
      </c>
      <c r="I75" s="67">
        <f>IFERROR(INDEX(Liste!$G$7:$G$198,MATCH(K75,Liste!$I$7:$I$198,0)),"")</f>
        <v>0</v>
      </c>
      <c r="J75" s="67">
        <f t="shared" si="35"/>
        <v>1</v>
      </c>
      <c r="K75" s="68" t="str">
        <f t="shared" si="36"/>
        <v>B9</v>
      </c>
      <c r="L75" s="69">
        <f t="shared" si="37"/>
        <v>0</v>
      </c>
      <c r="M75" s="69">
        <f t="shared" si="38"/>
        <v>0</v>
      </c>
      <c r="N75" s="69">
        <f t="shared" si="39"/>
        <v>0</v>
      </c>
      <c r="O75" s="69">
        <f t="shared" si="40"/>
        <v>73</v>
      </c>
      <c r="Q75" s="69">
        <f t="shared" si="41"/>
        <v>-1000</v>
      </c>
      <c r="R75" s="199">
        <v>25</v>
      </c>
      <c r="S75" s="67">
        <f t="shared" si="42"/>
        <v>0</v>
      </c>
      <c r="T75" s="67">
        <f t="shared" si="50"/>
        <v>1</v>
      </c>
      <c r="U75" s="68" t="str">
        <f t="shared" si="43"/>
        <v>B9</v>
      </c>
      <c r="V75" s="69">
        <f t="shared" si="44"/>
        <v>0</v>
      </c>
      <c r="W75" s="69">
        <f t="shared" si="45"/>
        <v>0</v>
      </c>
      <c r="X75" s="69">
        <f t="shared" si="46"/>
        <v>0</v>
      </c>
      <c r="Y75" s="69">
        <f t="shared" si="47"/>
        <v>73</v>
      </c>
      <c r="AA75" s="69">
        <f t="shared" si="51"/>
        <v>0</v>
      </c>
      <c r="AB75" s="66">
        <f t="shared" si="52"/>
        <v>1</v>
      </c>
      <c r="AC75" s="66">
        <f t="shared" si="53"/>
        <v>1</v>
      </c>
      <c r="AD75" s="66">
        <f>RANK(AC75,$AC$3:$AC$194,1)+COUNTIF(AC$3:AC75,AC75)-1</f>
        <v>73</v>
      </c>
      <c r="AF75" s="126" t="str">
        <f>S75&amp;COUNTIF(S$3:S75,S75)</f>
        <v>073</v>
      </c>
    </row>
    <row r="76" spans="1:32" ht="22.2" thickTop="1" thickBot="1">
      <c r="A76" s="63" t="str">
        <f xml:space="preserve"> Recap!B76</f>
        <v>B10</v>
      </c>
      <c r="B76" s="64">
        <f>Recap!M76</f>
        <v>0</v>
      </c>
      <c r="C76" s="64">
        <f>Recap!O76</f>
        <v>0</v>
      </c>
      <c r="D76" s="64">
        <f>Recap!N76</f>
        <v>0</v>
      </c>
      <c r="E76" s="70">
        <f t="shared" si="48"/>
        <v>74</v>
      </c>
      <c r="F76" s="66">
        <f t="shared" si="34"/>
        <v>1</v>
      </c>
      <c r="G76" s="66">
        <f t="shared" si="49"/>
        <v>1</v>
      </c>
      <c r="H76" s="66">
        <f>RANK(G76,$G$3:$G$194,1)+COUNTIF(G$3:G76,G76)-1</f>
        <v>74</v>
      </c>
      <c r="I76" s="67">
        <f>IFERROR(INDEX(Liste!$G$7:$G$198,MATCH(K76,Liste!$I$7:$I$198,0)),"")</f>
        <v>0</v>
      </c>
      <c r="J76" s="67">
        <f t="shared" si="35"/>
        <v>1</v>
      </c>
      <c r="K76" s="68" t="str">
        <f t="shared" si="36"/>
        <v>B10</v>
      </c>
      <c r="L76" s="69">
        <f t="shared" si="37"/>
        <v>0</v>
      </c>
      <c r="M76" s="69">
        <f t="shared" si="38"/>
        <v>0</v>
      </c>
      <c r="N76" s="69">
        <f t="shared" si="39"/>
        <v>0</v>
      </c>
      <c r="O76" s="69">
        <f t="shared" si="40"/>
        <v>74</v>
      </c>
      <c r="Q76" s="69">
        <f t="shared" si="41"/>
        <v>-1000</v>
      </c>
      <c r="R76" s="199"/>
      <c r="S76" s="67">
        <f t="shared" si="42"/>
        <v>0</v>
      </c>
      <c r="T76" s="67">
        <f t="shared" si="50"/>
        <v>1</v>
      </c>
      <c r="U76" s="68" t="str">
        <f t="shared" si="43"/>
        <v>B10</v>
      </c>
      <c r="V76" s="69">
        <f t="shared" si="44"/>
        <v>0</v>
      </c>
      <c r="W76" s="69">
        <f t="shared" si="45"/>
        <v>0</v>
      </c>
      <c r="X76" s="69">
        <f t="shared" si="46"/>
        <v>0</v>
      </c>
      <c r="Y76" s="69">
        <f t="shared" si="47"/>
        <v>74</v>
      </c>
      <c r="AA76" s="69">
        <f t="shared" si="51"/>
        <v>0</v>
      </c>
      <c r="AB76" s="66">
        <f t="shared" si="52"/>
        <v>1</v>
      </c>
      <c r="AC76" s="66">
        <f t="shared" si="53"/>
        <v>1</v>
      </c>
      <c r="AD76" s="66">
        <f>RANK(AC76,$AC$3:$AC$194,1)+COUNTIF(AC$3:AC76,AC76)-1</f>
        <v>74</v>
      </c>
      <c r="AF76" s="126" t="str">
        <f>S76&amp;COUNTIF(S$3:S76,S76)</f>
        <v>074</v>
      </c>
    </row>
    <row r="77" spans="1:32" ht="22.2" thickTop="1" thickBot="1">
      <c r="A77" s="63" t="str">
        <f xml:space="preserve"> Recap!B77</f>
        <v>B11</v>
      </c>
      <c r="B77" s="64">
        <f>Recap!M77</f>
        <v>0</v>
      </c>
      <c r="C77" s="64">
        <f>Recap!O77</f>
        <v>0</v>
      </c>
      <c r="D77" s="64">
        <f>Recap!N77</f>
        <v>0</v>
      </c>
      <c r="E77" s="70">
        <f t="shared" si="48"/>
        <v>75</v>
      </c>
      <c r="F77" s="66">
        <f t="shared" si="34"/>
        <v>1</v>
      </c>
      <c r="G77" s="66">
        <f t="shared" si="49"/>
        <v>1</v>
      </c>
      <c r="H77" s="66">
        <f>RANK(G77,$G$3:$G$194,1)+COUNTIF(G$3:G77,G77)-1</f>
        <v>75</v>
      </c>
      <c r="I77" s="67">
        <f>IFERROR(INDEX(Liste!$G$7:$G$198,MATCH(K77,Liste!$I$7:$I$198,0)),"")</f>
        <v>0</v>
      </c>
      <c r="J77" s="67">
        <f t="shared" si="35"/>
        <v>1</v>
      </c>
      <c r="K77" s="68" t="str">
        <f t="shared" si="36"/>
        <v>B11</v>
      </c>
      <c r="L77" s="69">
        <f t="shared" si="37"/>
        <v>0</v>
      </c>
      <c r="M77" s="69">
        <f t="shared" si="38"/>
        <v>0</v>
      </c>
      <c r="N77" s="69">
        <f t="shared" si="39"/>
        <v>0</v>
      </c>
      <c r="O77" s="69">
        <f t="shared" si="40"/>
        <v>75</v>
      </c>
      <c r="Q77" s="69">
        <f t="shared" si="41"/>
        <v>-1000</v>
      </c>
      <c r="R77" s="199"/>
      <c r="S77" s="67">
        <f t="shared" si="42"/>
        <v>0</v>
      </c>
      <c r="T77" s="67">
        <f t="shared" si="50"/>
        <v>1</v>
      </c>
      <c r="U77" s="68" t="str">
        <f t="shared" si="43"/>
        <v>B11</v>
      </c>
      <c r="V77" s="69">
        <f t="shared" si="44"/>
        <v>0</v>
      </c>
      <c r="W77" s="69">
        <f t="shared" si="45"/>
        <v>0</v>
      </c>
      <c r="X77" s="69">
        <f t="shared" si="46"/>
        <v>0</v>
      </c>
      <c r="Y77" s="69">
        <f t="shared" si="47"/>
        <v>75</v>
      </c>
      <c r="AA77" s="69">
        <f t="shared" si="51"/>
        <v>0</v>
      </c>
      <c r="AB77" s="66">
        <f t="shared" si="52"/>
        <v>1</v>
      </c>
      <c r="AC77" s="66">
        <f t="shared" si="53"/>
        <v>1</v>
      </c>
      <c r="AD77" s="66">
        <f>RANK(AC77,$AC$3:$AC$194,1)+COUNTIF(AC$3:AC77,AC77)-1</f>
        <v>75</v>
      </c>
      <c r="AF77" s="126" t="str">
        <f>S77&amp;COUNTIF(S$3:S77,S77)</f>
        <v>075</v>
      </c>
    </row>
    <row r="78" spans="1:32" ht="22.2" thickTop="1" thickBot="1">
      <c r="A78" s="63" t="str">
        <f xml:space="preserve"> Recap!B78</f>
        <v>B12</v>
      </c>
      <c r="B78" s="64">
        <f>Recap!M78</f>
        <v>0</v>
      </c>
      <c r="C78" s="64">
        <f>Recap!O78</f>
        <v>0</v>
      </c>
      <c r="D78" s="64">
        <f>Recap!N78</f>
        <v>0</v>
      </c>
      <c r="E78" s="70">
        <f t="shared" si="48"/>
        <v>76</v>
      </c>
      <c r="F78" s="66">
        <f t="shared" si="34"/>
        <v>1</v>
      </c>
      <c r="G78" s="66">
        <f t="shared" si="49"/>
        <v>1</v>
      </c>
      <c r="H78" s="66">
        <f>RANK(G78,$G$3:$G$194,1)+COUNTIF(G$3:G78,G78)-1</f>
        <v>76</v>
      </c>
      <c r="I78" s="67">
        <f>IFERROR(INDEX(Liste!$G$7:$G$198,MATCH(K78,Liste!$I$7:$I$198,0)),"")</f>
        <v>0</v>
      </c>
      <c r="J78" s="67">
        <f t="shared" si="35"/>
        <v>1</v>
      </c>
      <c r="K78" s="68" t="str">
        <f t="shared" si="36"/>
        <v>B12</v>
      </c>
      <c r="L78" s="69">
        <f t="shared" si="37"/>
        <v>0</v>
      </c>
      <c r="M78" s="69">
        <f t="shared" si="38"/>
        <v>0</v>
      </c>
      <c r="N78" s="69">
        <f t="shared" si="39"/>
        <v>0</v>
      </c>
      <c r="O78" s="69">
        <f t="shared" si="40"/>
        <v>76</v>
      </c>
      <c r="Q78" s="69">
        <f t="shared" si="41"/>
        <v>-1000</v>
      </c>
      <c r="R78" s="199">
        <v>26</v>
      </c>
      <c r="S78" s="67">
        <f t="shared" si="42"/>
        <v>0</v>
      </c>
      <c r="T78" s="67">
        <f t="shared" si="50"/>
        <v>1</v>
      </c>
      <c r="U78" s="68" t="str">
        <f t="shared" si="43"/>
        <v>B12</v>
      </c>
      <c r="V78" s="69">
        <f t="shared" si="44"/>
        <v>0</v>
      </c>
      <c r="W78" s="69">
        <f t="shared" si="45"/>
        <v>0</v>
      </c>
      <c r="X78" s="69">
        <f t="shared" si="46"/>
        <v>0</v>
      </c>
      <c r="Y78" s="69">
        <f t="shared" si="47"/>
        <v>76</v>
      </c>
      <c r="AA78" s="69">
        <f t="shared" si="51"/>
        <v>0</v>
      </c>
      <c r="AB78" s="66">
        <f t="shared" si="52"/>
        <v>1</v>
      </c>
      <c r="AC78" s="66">
        <f t="shared" si="53"/>
        <v>1</v>
      </c>
      <c r="AD78" s="66">
        <f>RANK(AC78,$AC$3:$AC$194,1)+COUNTIF(AC$3:AC78,AC78)-1</f>
        <v>76</v>
      </c>
      <c r="AF78" s="126" t="str">
        <f>S78&amp;COUNTIF(S$3:S78,S78)</f>
        <v>076</v>
      </c>
    </row>
    <row r="79" spans="1:32" ht="22.2" thickTop="1" thickBot="1">
      <c r="A79" s="63" t="str">
        <f xml:space="preserve"> Recap!B79</f>
        <v>B13</v>
      </c>
      <c r="B79" s="64">
        <f>Recap!M79</f>
        <v>0</v>
      </c>
      <c r="C79" s="64">
        <f>Recap!O79</f>
        <v>0</v>
      </c>
      <c r="D79" s="64">
        <f>Recap!N79</f>
        <v>0</v>
      </c>
      <c r="E79" s="70">
        <f t="shared" si="48"/>
        <v>77</v>
      </c>
      <c r="F79" s="66">
        <f t="shared" si="34"/>
        <v>1</v>
      </c>
      <c r="G79" s="66">
        <f t="shared" si="49"/>
        <v>1</v>
      </c>
      <c r="H79" s="66">
        <f>RANK(G79,$G$3:$G$194,1)+COUNTIF(G$3:G79,G79)-1</f>
        <v>77</v>
      </c>
      <c r="I79" s="67">
        <f>IFERROR(INDEX(Liste!$G$7:$G$198,MATCH(K79,Liste!$I$7:$I$198,0)),"")</f>
        <v>0</v>
      </c>
      <c r="J79" s="67">
        <f t="shared" si="35"/>
        <v>1</v>
      </c>
      <c r="K79" s="68" t="str">
        <f t="shared" si="36"/>
        <v>B13</v>
      </c>
      <c r="L79" s="69">
        <f t="shared" si="37"/>
        <v>0</v>
      </c>
      <c r="M79" s="69">
        <f t="shared" si="38"/>
        <v>0</v>
      </c>
      <c r="N79" s="69">
        <f t="shared" si="39"/>
        <v>0</v>
      </c>
      <c r="O79" s="69">
        <f t="shared" si="40"/>
        <v>77</v>
      </c>
      <c r="Q79" s="69">
        <f t="shared" si="41"/>
        <v>-1000</v>
      </c>
      <c r="R79" s="199"/>
      <c r="S79" s="67">
        <f t="shared" si="42"/>
        <v>0</v>
      </c>
      <c r="T79" s="67">
        <f t="shared" si="50"/>
        <v>1</v>
      </c>
      <c r="U79" s="68" t="str">
        <f t="shared" si="43"/>
        <v>B13</v>
      </c>
      <c r="V79" s="69">
        <f t="shared" si="44"/>
        <v>0</v>
      </c>
      <c r="W79" s="69">
        <f t="shared" si="45"/>
        <v>0</v>
      </c>
      <c r="X79" s="69">
        <f t="shared" si="46"/>
        <v>0</v>
      </c>
      <c r="Y79" s="69">
        <f t="shared" si="47"/>
        <v>77</v>
      </c>
      <c r="AA79" s="69">
        <f t="shared" si="51"/>
        <v>0</v>
      </c>
      <c r="AB79" s="66">
        <f t="shared" si="52"/>
        <v>1</v>
      </c>
      <c r="AC79" s="66">
        <f t="shared" si="53"/>
        <v>1</v>
      </c>
      <c r="AD79" s="66">
        <f>RANK(AC79,$AC$3:$AC$194,1)+COUNTIF(AC$3:AC79,AC79)-1</f>
        <v>77</v>
      </c>
      <c r="AF79" s="126" t="str">
        <f>S79&amp;COUNTIF(S$3:S79,S79)</f>
        <v>077</v>
      </c>
    </row>
    <row r="80" spans="1:32" ht="22.2" thickTop="1" thickBot="1">
      <c r="A80" s="63" t="str">
        <f xml:space="preserve"> Recap!B80</f>
        <v>B14</v>
      </c>
      <c r="B80" s="64">
        <f>Recap!M80</f>
        <v>0</v>
      </c>
      <c r="C80" s="64">
        <f>Recap!O80</f>
        <v>0</v>
      </c>
      <c r="D80" s="64">
        <f>Recap!N80</f>
        <v>0</v>
      </c>
      <c r="E80" s="70">
        <f t="shared" si="48"/>
        <v>78</v>
      </c>
      <c r="F80" s="66">
        <f t="shared" si="34"/>
        <v>1</v>
      </c>
      <c r="G80" s="66">
        <f t="shared" si="49"/>
        <v>1</v>
      </c>
      <c r="H80" s="66">
        <f>RANK(G80,$G$3:$G$194,1)+COUNTIF(G$3:G80,G80)-1</f>
        <v>78</v>
      </c>
      <c r="I80" s="67">
        <f>IFERROR(INDEX(Liste!$G$7:$G$198,MATCH(K80,Liste!$I$7:$I$198,0)),"")</f>
        <v>0</v>
      </c>
      <c r="J80" s="67">
        <f t="shared" si="35"/>
        <v>1</v>
      </c>
      <c r="K80" s="68" t="str">
        <f t="shared" si="36"/>
        <v>B14</v>
      </c>
      <c r="L80" s="69">
        <f t="shared" si="37"/>
        <v>0</v>
      </c>
      <c r="M80" s="69">
        <f t="shared" si="38"/>
        <v>0</v>
      </c>
      <c r="N80" s="69">
        <f t="shared" si="39"/>
        <v>0</v>
      </c>
      <c r="O80" s="69">
        <f t="shared" si="40"/>
        <v>78</v>
      </c>
      <c r="Q80" s="69">
        <f t="shared" si="41"/>
        <v>-1000</v>
      </c>
      <c r="R80" s="199"/>
      <c r="S80" s="67">
        <f t="shared" si="42"/>
        <v>0</v>
      </c>
      <c r="T80" s="67">
        <f t="shared" si="50"/>
        <v>1</v>
      </c>
      <c r="U80" s="68" t="str">
        <f t="shared" si="43"/>
        <v>B14</v>
      </c>
      <c r="V80" s="69">
        <f t="shared" si="44"/>
        <v>0</v>
      </c>
      <c r="W80" s="69">
        <f t="shared" si="45"/>
        <v>0</v>
      </c>
      <c r="X80" s="69">
        <f t="shared" si="46"/>
        <v>0</v>
      </c>
      <c r="Y80" s="69">
        <f t="shared" si="47"/>
        <v>78</v>
      </c>
      <c r="AA80" s="69">
        <f t="shared" si="51"/>
        <v>0</v>
      </c>
      <c r="AB80" s="66">
        <f t="shared" si="52"/>
        <v>1</v>
      </c>
      <c r="AC80" s="66">
        <f t="shared" si="53"/>
        <v>1</v>
      </c>
      <c r="AD80" s="66">
        <f>RANK(AC80,$AC$3:$AC$194,1)+COUNTIF(AC$3:AC80,AC80)-1</f>
        <v>78</v>
      </c>
      <c r="AF80" s="126" t="str">
        <f>S80&amp;COUNTIF(S$3:S80,S80)</f>
        <v>078</v>
      </c>
    </row>
    <row r="81" spans="1:32" ht="22.2" thickTop="1" thickBot="1">
      <c r="A81" s="63" t="str">
        <f xml:space="preserve"> Recap!B81</f>
        <v>B15</v>
      </c>
      <c r="B81" s="64">
        <f>Recap!M81</f>
        <v>0</v>
      </c>
      <c r="C81" s="64">
        <f>Recap!O81</f>
        <v>0</v>
      </c>
      <c r="D81" s="64">
        <f>Recap!N81</f>
        <v>0</v>
      </c>
      <c r="E81" s="70">
        <f t="shared" si="48"/>
        <v>79</v>
      </c>
      <c r="F81" s="66">
        <f t="shared" si="34"/>
        <v>1</v>
      </c>
      <c r="G81" s="66">
        <f t="shared" si="49"/>
        <v>1</v>
      </c>
      <c r="H81" s="66">
        <f>RANK(G81,$G$3:$G$194,1)+COUNTIF(G$3:G81,G81)-1</f>
        <v>79</v>
      </c>
      <c r="I81" s="67">
        <f>IFERROR(INDEX(Liste!$G$7:$G$198,MATCH(K81,Liste!$I$7:$I$198,0)),"")</f>
        <v>0</v>
      </c>
      <c r="J81" s="67">
        <f t="shared" si="35"/>
        <v>1</v>
      </c>
      <c r="K81" s="68" t="str">
        <f t="shared" si="36"/>
        <v>B15</v>
      </c>
      <c r="L81" s="69">
        <f t="shared" si="37"/>
        <v>0</v>
      </c>
      <c r="M81" s="69">
        <f t="shared" si="38"/>
        <v>0</v>
      </c>
      <c r="N81" s="69">
        <f t="shared" si="39"/>
        <v>0</v>
      </c>
      <c r="O81" s="69">
        <f t="shared" si="40"/>
        <v>79</v>
      </c>
      <c r="Q81" s="69">
        <f t="shared" si="41"/>
        <v>-1000</v>
      </c>
      <c r="R81" s="199">
        <v>27</v>
      </c>
      <c r="S81" s="67">
        <f t="shared" si="42"/>
        <v>0</v>
      </c>
      <c r="T81" s="67">
        <f t="shared" si="50"/>
        <v>1</v>
      </c>
      <c r="U81" s="68" t="str">
        <f t="shared" si="43"/>
        <v>B15</v>
      </c>
      <c r="V81" s="69">
        <f t="shared" si="44"/>
        <v>0</v>
      </c>
      <c r="W81" s="69">
        <f t="shared" si="45"/>
        <v>0</v>
      </c>
      <c r="X81" s="69">
        <f t="shared" si="46"/>
        <v>0</v>
      </c>
      <c r="Y81" s="69">
        <f t="shared" si="47"/>
        <v>79</v>
      </c>
      <c r="AA81" s="69">
        <f t="shared" si="51"/>
        <v>0</v>
      </c>
      <c r="AB81" s="66">
        <f t="shared" si="52"/>
        <v>1</v>
      </c>
      <c r="AC81" s="66">
        <f t="shared" si="53"/>
        <v>1</v>
      </c>
      <c r="AD81" s="66">
        <f>RANK(AC81,$AC$3:$AC$194,1)+COUNTIF(AC$3:AC81,AC81)-1</f>
        <v>79</v>
      </c>
      <c r="AF81" s="126" t="str">
        <f>S81&amp;COUNTIF(S$3:S81,S81)</f>
        <v>079</v>
      </c>
    </row>
    <row r="82" spans="1:32" ht="22.2" thickTop="1" thickBot="1">
      <c r="A82" s="63" t="str">
        <f xml:space="preserve"> Recap!B82</f>
        <v>B16</v>
      </c>
      <c r="B82" s="64">
        <f>Recap!M82</f>
        <v>0</v>
      </c>
      <c r="C82" s="64">
        <f>Recap!O82</f>
        <v>0</v>
      </c>
      <c r="D82" s="64">
        <f>Recap!N82</f>
        <v>0</v>
      </c>
      <c r="E82" s="70">
        <f t="shared" si="48"/>
        <v>80</v>
      </c>
      <c r="F82" s="66">
        <f t="shared" si="34"/>
        <v>1</v>
      </c>
      <c r="G82" s="66">
        <f t="shared" si="49"/>
        <v>1</v>
      </c>
      <c r="H82" s="66">
        <f>RANK(G82,$G$3:$G$194,1)+COUNTIF(G$3:G82,G82)-1</f>
        <v>80</v>
      </c>
      <c r="I82" s="67">
        <f>IFERROR(INDEX(Liste!$G$7:$G$198,MATCH(K82,Liste!$I$7:$I$198,0)),"")</f>
        <v>0</v>
      </c>
      <c r="J82" s="67">
        <f t="shared" si="35"/>
        <v>1</v>
      </c>
      <c r="K82" s="68" t="str">
        <f t="shared" si="36"/>
        <v>B16</v>
      </c>
      <c r="L82" s="69">
        <f t="shared" si="37"/>
        <v>0</v>
      </c>
      <c r="M82" s="69">
        <f t="shared" si="38"/>
        <v>0</v>
      </c>
      <c r="N82" s="69">
        <f t="shared" si="39"/>
        <v>0</v>
      </c>
      <c r="O82" s="69">
        <f t="shared" si="40"/>
        <v>80</v>
      </c>
      <c r="Q82" s="69">
        <f t="shared" si="41"/>
        <v>-1000</v>
      </c>
      <c r="R82" s="199"/>
      <c r="S82" s="67">
        <f t="shared" si="42"/>
        <v>0</v>
      </c>
      <c r="T82" s="67">
        <f t="shared" si="50"/>
        <v>1</v>
      </c>
      <c r="U82" s="68" t="str">
        <f t="shared" si="43"/>
        <v>B16</v>
      </c>
      <c r="V82" s="69">
        <f t="shared" si="44"/>
        <v>0</v>
      </c>
      <c r="W82" s="69">
        <f t="shared" si="45"/>
        <v>0</v>
      </c>
      <c r="X82" s="69">
        <f t="shared" si="46"/>
        <v>0</v>
      </c>
      <c r="Y82" s="69">
        <f t="shared" si="47"/>
        <v>80</v>
      </c>
      <c r="AA82" s="69">
        <f t="shared" si="51"/>
        <v>0</v>
      </c>
      <c r="AB82" s="66">
        <f t="shared" si="52"/>
        <v>1</v>
      </c>
      <c r="AC82" s="66">
        <f t="shared" si="53"/>
        <v>1</v>
      </c>
      <c r="AD82" s="66">
        <f>RANK(AC82,$AC$3:$AC$194,1)+COUNTIF(AC$3:AC82,AC82)-1</f>
        <v>80</v>
      </c>
      <c r="AF82" s="126" t="str">
        <f>S82&amp;COUNTIF(S$3:S82,S82)</f>
        <v>080</v>
      </c>
    </row>
    <row r="83" spans="1:32" ht="22.2" thickTop="1" thickBot="1">
      <c r="A83" s="63" t="str">
        <f xml:space="preserve"> Recap!B83</f>
        <v>B17</v>
      </c>
      <c r="B83" s="64">
        <f>Recap!M83</f>
        <v>0</v>
      </c>
      <c r="C83" s="64">
        <f>Recap!O83</f>
        <v>0</v>
      </c>
      <c r="D83" s="64">
        <f>Recap!N83</f>
        <v>0</v>
      </c>
      <c r="E83" s="70">
        <f t="shared" si="48"/>
        <v>81</v>
      </c>
      <c r="F83" s="66">
        <f t="shared" si="34"/>
        <v>1</v>
      </c>
      <c r="G83" s="66">
        <f t="shared" si="49"/>
        <v>1</v>
      </c>
      <c r="H83" s="66">
        <f>RANK(G83,$G$3:$G$194,1)+COUNTIF(G$3:G83,G83)-1</f>
        <v>81</v>
      </c>
      <c r="I83" s="67">
        <f>IFERROR(INDEX(Liste!$G$7:$G$198,MATCH(K83,Liste!$I$7:$I$198,0)),"")</f>
        <v>0</v>
      </c>
      <c r="J83" s="67">
        <f t="shared" si="35"/>
        <v>1</v>
      </c>
      <c r="K83" s="68" t="str">
        <f t="shared" si="36"/>
        <v>B17</v>
      </c>
      <c r="L83" s="69">
        <f t="shared" si="37"/>
        <v>0</v>
      </c>
      <c r="M83" s="69">
        <f t="shared" si="38"/>
        <v>0</v>
      </c>
      <c r="N83" s="69">
        <f t="shared" si="39"/>
        <v>0</v>
      </c>
      <c r="O83" s="69">
        <f t="shared" si="40"/>
        <v>81</v>
      </c>
      <c r="Q83" s="69">
        <f t="shared" si="41"/>
        <v>-1000</v>
      </c>
      <c r="R83" s="199"/>
      <c r="S83" s="67">
        <f t="shared" si="42"/>
        <v>0</v>
      </c>
      <c r="T83" s="67">
        <f t="shared" si="50"/>
        <v>1</v>
      </c>
      <c r="U83" s="68" t="str">
        <f t="shared" si="43"/>
        <v>B17</v>
      </c>
      <c r="V83" s="69">
        <f t="shared" si="44"/>
        <v>0</v>
      </c>
      <c r="W83" s="69">
        <f t="shared" si="45"/>
        <v>0</v>
      </c>
      <c r="X83" s="69">
        <f t="shared" si="46"/>
        <v>0</v>
      </c>
      <c r="Y83" s="69">
        <f t="shared" si="47"/>
        <v>81</v>
      </c>
      <c r="AA83" s="69">
        <f t="shared" si="51"/>
        <v>0</v>
      </c>
      <c r="AB83" s="66">
        <f t="shared" si="52"/>
        <v>1</v>
      </c>
      <c r="AC83" s="66">
        <f t="shared" si="53"/>
        <v>1</v>
      </c>
      <c r="AD83" s="66">
        <f>RANK(AC83,$AC$3:$AC$194,1)+COUNTIF(AC$3:AC83,AC83)-1</f>
        <v>81</v>
      </c>
      <c r="AF83" s="126" t="str">
        <f>S83&amp;COUNTIF(S$3:S83,S83)</f>
        <v>081</v>
      </c>
    </row>
    <row r="84" spans="1:32" ht="22.2" thickTop="1" thickBot="1">
      <c r="A84" s="63" t="str">
        <f xml:space="preserve"> Recap!B84</f>
        <v>B18</v>
      </c>
      <c r="B84" s="64">
        <f>Recap!M84</f>
        <v>0</v>
      </c>
      <c r="C84" s="64">
        <f>Recap!O84</f>
        <v>0</v>
      </c>
      <c r="D84" s="64">
        <f>Recap!N84</f>
        <v>0</v>
      </c>
      <c r="E84" s="70">
        <f t="shared" si="48"/>
        <v>82</v>
      </c>
      <c r="F84" s="66">
        <f t="shared" si="34"/>
        <v>1</v>
      </c>
      <c r="G84" s="66">
        <f t="shared" si="49"/>
        <v>1</v>
      </c>
      <c r="H84" s="66">
        <f>RANK(G84,$G$3:$G$194,1)+COUNTIF(G$3:G84,G84)-1</f>
        <v>82</v>
      </c>
      <c r="I84" s="67">
        <f>IFERROR(INDEX(Liste!$G$7:$G$198,MATCH(K84,Liste!$I$7:$I$198,0)),"")</f>
        <v>0</v>
      </c>
      <c r="J84" s="67">
        <f t="shared" si="35"/>
        <v>1</v>
      </c>
      <c r="K84" s="68" t="str">
        <f t="shared" si="36"/>
        <v>B18</v>
      </c>
      <c r="L84" s="69">
        <f t="shared" si="37"/>
        <v>0</v>
      </c>
      <c r="M84" s="69">
        <f t="shared" si="38"/>
        <v>0</v>
      </c>
      <c r="N84" s="69">
        <f t="shared" si="39"/>
        <v>0</v>
      </c>
      <c r="O84" s="69">
        <f t="shared" si="40"/>
        <v>82</v>
      </c>
      <c r="Q84" s="69">
        <f t="shared" si="41"/>
        <v>-1000</v>
      </c>
      <c r="R84" s="199">
        <v>28</v>
      </c>
      <c r="S84" s="67">
        <f t="shared" si="42"/>
        <v>0</v>
      </c>
      <c r="T84" s="67">
        <f t="shared" si="50"/>
        <v>1</v>
      </c>
      <c r="U84" s="68" t="str">
        <f t="shared" si="43"/>
        <v>B18</v>
      </c>
      <c r="V84" s="69">
        <f t="shared" si="44"/>
        <v>0</v>
      </c>
      <c r="W84" s="69">
        <f t="shared" si="45"/>
        <v>0</v>
      </c>
      <c r="X84" s="69">
        <f t="shared" si="46"/>
        <v>0</v>
      </c>
      <c r="Y84" s="69">
        <f t="shared" si="47"/>
        <v>82</v>
      </c>
      <c r="AA84" s="69">
        <f t="shared" si="51"/>
        <v>0</v>
      </c>
      <c r="AB84" s="66">
        <f t="shared" si="52"/>
        <v>1</v>
      </c>
      <c r="AC84" s="66">
        <f t="shared" si="53"/>
        <v>1</v>
      </c>
      <c r="AD84" s="66">
        <f>RANK(AC84,$AC$3:$AC$194,1)+COUNTIF(AC$3:AC84,AC84)-1</f>
        <v>82</v>
      </c>
      <c r="AF84" s="126" t="str">
        <f>S84&amp;COUNTIF(S$3:S84,S84)</f>
        <v>082</v>
      </c>
    </row>
    <row r="85" spans="1:32" ht="22.2" thickTop="1" thickBot="1">
      <c r="A85" s="63" t="str">
        <f xml:space="preserve"> Recap!B85</f>
        <v>B19</v>
      </c>
      <c r="B85" s="64">
        <f>Recap!M85</f>
        <v>0</v>
      </c>
      <c r="C85" s="64">
        <f>Recap!O85</f>
        <v>0</v>
      </c>
      <c r="D85" s="64">
        <f>Recap!N85</f>
        <v>0</v>
      </c>
      <c r="E85" s="70">
        <f t="shared" si="48"/>
        <v>83</v>
      </c>
      <c r="F85" s="66">
        <f t="shared" si="34"/>
        <v>1</v>
      </c>
      <c r="G85" s="66">
        <f t="shared" si="49"/>
        <v>1</v>
      </c>
      <c r="H85" s="66">
        <f>RANK(G85,$G$3:$G$194,1)+COUNTIF(G$3:G85,G85)-1</f>
        <v>83</v>
      </c>
      <c r="I85" s="67">
        <f>IFERROR(INDEX(Liste!$G$7:$G$198,MATCH(K85,Liste!$I$7:$I$198,0)),"")</f>
        <v>0</v>
      </c>
      <c r="J85" s="67">
        <f t="shared" si="35"/>
        <v>1</v>
      </c>
      <c r="K85" s="68" t="str">
        <f t="shared" si="36"/>
        <v>B19</v>
      </c>
      <c r="L85" s="69">
        <f t="shared" si="37"/>
        <v>0</v>
      </c>
      <c r="M85" s="69">
        <f t="shared" si="38"/>
        <v>0</v>
      </c>
      <c r="N85" s="69">
        <f t="shared" si="39"/>
        <v>0</v>
      </c>
      <c r="O85" s="69">
        <f t="shared" si="40"/>
        <v>83</v>
      </c>
      <c r="Q85" s="69">
        <f t="shared" si="41"/>
        <v>-1000</v>
      </c>
      <c r="R85" s="199"/>
      <c r="S85" s="67">
        <f t="shared" si="42"/>
        <v>0</v>
      </c>
      <c r="T85" s="67">
        <f t="shared" si="50"/>
        <v>1</v>
      </c>
      <c r="U85" s="68" t="str">
        <f t="shared" si="43"/>
        <v>B19</v>
      </c>
      <c r="V85" s="69">
        <f t="shared" si="44"/>
        <v>0</v>
      </c>
      <c r="W85" s="69">
        <f t="shared" si="45"/>
        <v>0</v>
      </c>
      <c r="X85" s="69">
        <f t="shared" si="46"/>
        <v>0</v>
      </c>
      <c r="Y85" s="69">
        <f t="shared" si="47"/>
        <v>83</v>
      </c>
      <c r="AA85" s="69">
        <f t="shared" si="51"/>
        <v>0</v>
      </c>
      <c r="AB85" s="66">
        <f t="shared" si="52"/>
        <v>1</v>
      </c>
      <c r="AC85" s="66">
        <f t="shared" si="53"/>
        <v>1</v>
      </c>
      <c r="AD85" s="66">
        <f>RANK(AC85,$AC$3:$AC$194,1)+COUNTIF(AC$3:AC85,AC85)-1</f>
        <v>83</v>
      </c>
      <c r="AF85" s="126" t="str">
        <f>S85&amp;COUNTIF(S$3:S85,S85)</f>
        <v>083</v>
      </c>
    </row>
    <row r="86" spans="1:32" ht="22.2" thickTop="1" thickBot="1">
      <c r="A86" s="63" t="str">
        <f xml:space="preserve"> Recap!B86</f>
        <v>B20</v>
      </c>
      <c r="B86" s="64">
        <f>Recap!M86</f>
        <v>0</v>
      </c>
      <c r="C86" s="64">
        <f>Recap!O86</f>
        <v>0</v>
      </c>
      <c r="D86" s="64">
        <f>Recap!N86</f>
        <v>0</v>
      </c>
      <c r="E86" s="70">
        <f t="shared" si="48"/>
        <v>84</v>
      </c>
      <c r="F86" s="66">
        <f t="shared" si="34"/>
        <v>1</v>
      </c>
      <c r="G86" s="66">
        <f t="shared" si="49"/>
        <v>1</v>
      </c>
      <c r="H86" s="66">
        <f>RANK(G86,$G$3:$G$194,1)+COUNTIF(G$3:G86,G86)-1</f>
        <v>84</v>
      </c>
      <c r="I86" s="67">
        <f>IFERROR(INDEX(Liste!$G$7:$G$198,MATCH(K86,Liste!$I$7:$I$198,0)),"")</f>
        <v>0</v>
      </c>
      <c r="J86" s="67">
        <f t="shared" si="35"/>
        <v>1</v>
      </c>
      <c r="K86" s="68" t="str">
        <f t="shared" si="36"/>
        <v>B20</v>
      </c>
      <c r="L86" s="69">
        <f t="shared" si="37"/>
        <v>0</v>
      </c>
      <c r="M86" s="69">
        <f t="shared" si="38"/>
        <v>0</v>
      </c>
      <c r="N86" s="69">
        <f t="shared" si="39"/>
        <v>0</v>
      </c>
      <c r="O86" s="69">
        <f t="shared" si="40"/>
        <v>84</v>
      </c>
      <c r="Q86" s="69">
        <f t="shared" si="41"/>
        <v>-1000</v>
      </c>
      <c r="R86" s="199"/>
      <c r="S86" s="67">
        <f t="shared" si="42"/>
        <v>0</v>
      </c>
      <c r="T86" s="67">
        <f t="shared" si="50"/>
        <v>1</v>
      </c>
      <c r="U86" s="68" t="str">
        <f t="shared" si="43"/>
        <v>B20</v>
      </c>
      <c r="V86" s="69">
        <f t="shared" si="44"/>
        <v>0</v>
      </c>
      <c r="W86" s="69">
        <f t="shared" si="45"/>
        <v>0</v>
      </c>
      <c r="X86" s="69">
        <f t="shared" si="46"/>
        <v>0</v>
      </c>
      <c r="Y86" s="69">
        <f t="shared" si="47"/>
        <v>84</v>
      </c>
      <c r="AA86" s="69">
        <f t="shared" si="51"/>
        <v>0</v>
      </c>
      <c r="AB86" s="66">
        <f t="shared" si="52"/>
        <v>1</v>
      </c>
      <c r="AC86" s="66">
        <f t="shared" si="53"/>
        <v>1</v>
      </c>
      <c r="AD86" s="66">
        <f>RANK(AC86,$AC$3:$AC$194,1)+COUNTIF(AC$3:AC86,AC86)-1</f>
        <v>84</v>
      </c>
      <c r="AF86" s="126" t="str">
        <f>S86&amp;COUNTIF(S$3:S86,S86)</f>
        <v>084</v>
      </c>
    </row>
    <row r="87" spans="1:32" ht="22.2" thickTop="1" thickBot="1">
      <c r="A87" s="63" t="str">
        <f xml:space="preserve"> Recap!B87</f>
        <v>B21</v>
      </c>
      <c r="B87" s="64">
        <f>Recap!M87</f>
        <v>0</v>
      </c>
      <c r="C87" s="64">
        <f>Recap!O87</f>
        <v>0</v>
      </c>
      <c r="D87" s="64">
        <f>Recap!N87</f>
        <v>0</v>
      </c>
      <c r="E87" s="70">
        <f t="shared" si="48"/>
        <v>85</v>
      </c>
      <c r="F87" s="66">
        <f t="shared" si="34"/>
        <v>1</v>
      </c>
      <c r="G87" s="66">
        <f t="shared" si="49"/>
        <v>1</v>
      </c>
      <c r="H87" s="66">
        <f>RANK(G87,$G$3:$G$194,1)+COUNTIF(G$3:G87,G87)-1</f>
        <v>85</v>
      </c>
      <c r="I87" s="67">
        <f>IFERROR(INDEX(Liste!$G$7:$G$198,MATCH(K87,Liste!$I$7:$I$198,0)),"")</f>
        <v>0</v>
      </c>
      <c r="J87" s="67">
        <f t="shared" si="35"/>
        <v>1</v>
      </c>
      <c r="K87" s="68" t="str">
        <f t="shared" si="36"/>
        <v>B21</v>
      </c>
      <c r="L87" s="69">
        <f t="shared" si="37"/>
        <v>0</v>
      </c>
      <c r="M87" s="69">
        <f t="shared" si="38"/>
        <v>0</v>
      </c>
      <c r="N87" s="69">
        <f t="shared" si="39"/>
        <v>0</v>
      </c>
      <c r="O87" s="69">
        <f t="shared" si="40"/>
        <v>85</v>
      </c>
      <c r="Q87" s="69">
        <f t="shared" si="41"/>
        <v>-1000</v>
      </c>
      <c r="R87" s="199">
        <v>29</v>
      </c>
      <c r="S87" s="67">
        <f t="shared" si="42"/>
        <v>0</v>
      </c>
      <c r="T87" s="67">
        <f t="shared" si="50"/>
        <v>1</v>
      </c>
      <c r="U87" s="68" t="str">
        <f t="shared" si="43"/>
        <v>B21</v>
      </c>
      <c r="V87" s="69">
        <f t="shared" si="44"/>
        <v>0</v>
      </c>
      <c r="W87" s="69">
        <f t="shared" si="45"/>
        <v>0</v>
      </c>
      <c r="X87" s="69">
        <f t="shared" si="46"/>
        <v>0</v>
      </c>
      <c r="Y87" s="69">
        <f t="shared" si="47"/>
        <v>85</v>
      </c>
      <c r="AA87" s="69">
        <f t="shared" si="51"/>
        <v>0</v>
      </c>
      <c r="AB87" s="66">
        <f t="shared" si="52"/>
        <v>1</v>
      </c>
      <c r="AC87" s="66">
        <f t="shared" si="53"/>
        <v>1</v>
      </c>
      <c r="AD87" s="66">
        <f>RANK(AC87,$AC$3:$AC$194,1)+COUNTIF(AC$3:AC87,AC87)-1</f>
        <v>85</v>
      </c>
      <c r="AF87" s="126" t="str">
        <f>S87&amp;COUNTIF(S$3:S87,S87)</f>
        <v>085</v>
      </c>
    </row>
    <row r="88" spans="1:32" ht="22.2" thickTop="1" thickBot="1">
      <c r="A88" s="63" t="str">
        <f xml:space="preserve"> Recap!B88</f>
        <v>B22</v>
      </c>
      <c r="B88" s="64">
        <f>Recap!M88</f>
        <v>0</v>
      </c>
      <c r="C88" s="64">
        <f>Recap!O88</f>
        <v>0</v>
      </c>
      <c r="D88" s="64">
        <f>Recap!N88</f>
        <v>0</v>
      </c>
      <c r="E88" s="70">
        <f t="shared" si="48"/>
        <v>86</v>
      </c>
      <c r="F88" s="66">
        <f t="shared" si="34"/>
        <v>1</v>
      </c>
      <c r="G88" s="66">
        <f t="shared" si="49"/>
        <v>1</v>
      </c>
      <c r="H88" s="66">
        <f>RANK(G88,$G$3:$G$194,1)+COUNTIF(G$3:G88,G88)-1</f>
        <v>86</v>
      </c>
      <c r="I88" s="67">
        <f>IFERROR(INDEX(Liste!$G$7:$G$198,MATCH(K88,Liste!$I$7:$I$198,0)),"")</f>
        <v>0</v>
      </c>
      <c r="J88" s="67">
        <f t="shared" si="35"/>
        <v>1</v>
      </c>
      <c r="K88" s="68" t="str">
        <f t="shared" si="36"/>
        <v>B22</v>
      </c>
      <c r="L88" s="69">
        <f t="shared" si="37"/>
        <v>0</v>
      </c>
      <c r="M88" s="69">
        <f t="shared" si="38"/>
        <v>0</v>
      </c>
      <c r="N88" s="69">
        <f t="shared" si="39"/>
        <v>0</v>
      </c>
      <c r="O88" s="69">
        <f t="shared" si="40"/>
        <v>86</v>
      </c>
      <c r="Q88" s="69">
        <f t="shared" si="41"/>
        <v>-1000</v>
      </c>
      <c r="R88" s="199"/>
      <c r="S88" s="67">
        <f t="shared" si="42"/>
        <v>0</v>
      </c>
      <c r="T88" s="67">
        <f t="shared" si="50"/>
        <v>1</v>
      </c>
      <c r="U88" s="68" t="str">
        <f t="shared" si="43"/>
        <v>B22</v>
      </c>
      <c r="V88" s="69">
        <f t="shared" si="44"/>
        <v>0</v>
      </c>
      <c r="W88" s="69">
        <f t="shared" si="45"/>
        <v>0</v>
      </c>
      <c r="X88" s="69">
        <f t="shared" si="46"/>
        <v>0</v>
      </c>
      <c r="Y88" s="69">
        <f t="shared" si="47"/>
        <v>86</v>
      </c>
      <c r="AA88" s="69">
        <f t="shared" si="51"/>
        <v>0</v>
      </c>
      <c r="AB88" s="66">
        <f t="shared" si="52"/>
        <v>1</v>
      </c>
      <c r="AC88" s="66">
        <f t="shared" si="53"/>
        <v>1</v>
      </c>
      <c r="AD88" s="66">
        <f>RANK(AC88,$AC$3:$AC$194,1)+COUNTIF(AC$3:AC88,AC88)-1</f>
        <v>86</v>
      </c>
      <c r="AF88" s="126" t="str">
        <f>S88&amp;COUNTIF(S$3:S88,S88)</f>
        <v>086</v>
      </c>
    </row>
    <row r="89" spans="1:32" ht="22.2" thickTop="1" thickBot="1">
      <c r="A89" s="63" t="str">
        <f xml:space="preserve"> Recap!B89</f>
        <v>B23</v>
      </c>
      <c r="B89" s="64">
        <f>Recap!M89</f>
        <v>0</v>
      </c>
      <c r="C89" s="64">
        <f>Recap!O89</f>
        <v>0</v>
      </c>
      <c r="D89" s="64">
        <f>Recap!N89</f>
        <v>0</v>
      </c>
      <c r="E89" s="70">
        <f t="shared" si="48"/>
        <v>87</v>
      </c>
      <c r="F89" s="66">
        <f t="shared" si="34"/>
        <v>1</v>
      </c>
      <c r="G89" s="66">
        <f t="shared" si="49"/>
        <v>1</v>
      </c>
      <c r="H89" s="66">
        <f>RANK(G89,$G$3:$G$194,1)+COUNTIF(G$3:G89,G89)-1</f>
        <v>87</v>
      </c>
      <c r="I89" s="67">
        <f>IFERROR(INDEX(Liste!$G$7:$G$198,MATCH(K89,Liste!$I$7:$I$198,0)),"")</f>
        <v>0</v>
      </c>
      <c r="J89" s="67">
        <f t="shared" si="35"/>
        <v>1</v>
      </c>
      <c r="K89" s="68" t="str">
        <f t="shared" si="36"/>
        <v>B23</v>
      </c>
      <c r="L89" s="69">
        <f t="shared" si="37"/>
        <v>0</v>
      </c>
      <c r="M89" s="69">
        <f t="shared" si="38"/>
        <v>0</v>
      </c>
      <c r="N89" s="69">
        <f t="shared" si="39"/>
        <v>0</v>
      </c>
      <c r="O89" s="69">
        <f t="shared" si="40"/>
        <v>87</v>
      </c>
      <c r="Q89" s="69">
        <f t="shared" si="41"/>
        <v>-1000</v>
      </c>
      <c r="R89" s="199"/>
      <c r="S89" s="67">
        <f t="shared" si="42"/>
        <v>0</v>
      </c>
      <c r="T89" s="67">
        <f t="shared" si="50"/>
        <v>1</v>
      </c>
      <c r="U89" s="68" t="str">
        <f t="shared" si="43"/>
        <v>B23</v>
      </c>
      <c r="V89" s="69">
        <f t="shared" si="44"/>
        <v>0</v>
      </c>
      <c r="W89" s="69">
        <f t="shared" si="45"/>
        <v>0</v>
      </c>
      <c r="X89" s="69">
        <f t="shared" si="46"/>
        <v>0</v>
      </c>
      <c r="Y89" s="69">
        <f t="shared" si="47"/>
        <v>87</v>
      </c>
      <c r="AA89" s="69">
        <f t="shared" si="51"/>
        <v>0</v>
      </c>
      <c r="AB89" s="66">
        <f t="shared" si="52"/>
        <v>1</v>
      </c>
      <c r="AC89" s="66">
        <f t="shared" si="53"/>
        <v>1</v>
      </c>
      <c r="AD89" s="66">
        <f>RANK(AC89,$AC$3:$AC$194,1)+COUNTIF(AC$3:AC89,AC89)-1</f>
        <v>87</v>
      </c>
      <c r="AF89" s="126" t="str">
        <f>S89&amp;COUNTIF(S$3:S89,S89)</f>
        <v>087</v>
      </c>
    </row>
    <row r="90" spans="1:32" ht="22.2" thickTop="1" thickBot="1">
      <c r="A90" s="63" t="str">
        <f xml:space="preserve"> Recap!B90</f>
        <v>B24</v>
      </c>
      <c r="B90" s="64">
        <f>Recap!M90</f>
        <v>0</v>
      </c>
      <c r="C90" s="64">
        <f>Recap!O90</f>
        <v>0</v>
      </c>
      <c r="D90" s="64">
        <f>Recap!N90</f>
        <v>0</v>
      </c>
      <c r="E90" s="70">
        <f t="shared" si="48"/>
        <v>88</v>
      </c>
      <c r="F90" s="66">
        <f t="shared" si="34"/>
        <v>1</v>
      </c>
      <c r="G90" s="66">
        <f t="shared" si="49"/>
        <v>1</v>
      </c>
      <c r="H90" s="66">
        <f>RANK(G90,$G$3:$G$194,1)+COUNTIF(G$3:G90,G90)-1</f>
        <v>88</v>
      </c>
      <c r="I90" s="67">
        <f>IFERROR(INDEX(Liste!$G$7:$G$198,MATCH(K90,Liste!$I$7:$I$198,0)),"")</f>
        <v>0</v>
      </c>
      <c r="J90" s="67">
        <f t="shared" si="35"/>
        <v>1</v>
      </c>
      <c r="K90" s="68" t="str">
        <f t="shared" si="36"/>
        <v>B24</v>
      </c>
      <c r="L90" s="69">
        <f t="shared" si="37"/>
        <v>0</v>
      </c>
      <c r="M90" s="69">
        <f t="shared" si="38"/>
        <v>0</v>
      </c>
      <c r="N90" s="69">
        <f t="shared" si="39"/>
        <v>0</v>
      </c>
      <c r="O90" s="69">
        <f t="shared" si="40"/>
        <v>88</v>
      </c>
      <c r="Q90" s="69">
        <f t="shared" si="41"/>
        <v>-1000</v>
      </c>
      <c r="R90" s="199">
        <v>30</v>
      </c>
      <c r="S90" s="67">
        <f t="shared" si="42"/>
        <v>0</v>
      </c>
      <c r="T90" s="67">
        <f t="shared" si="50"/>
        <v>1</v>
      </c>
      <c r="U90" s="68" t="str">
        <f t="shared" si="43"/>
        <v>B24</v>
      </c>
      <c r="V90" s="69">
        <f t="shared" si="44"/>
        <v>0</v>
      </c>
      <c r="W90" s="69">
        <f t="shared" si="45"/>
        <v>0</v>
      </c>
      <c r="X90" s="69">
        <f t="shared" si="46"/>
        <v>0</v>
      </c>
      <c r="Y90" s="69">
        <f t="shared" si="47"/>
        <v>88</v>
      </c>
      <c r="AA90" s="69">
        <f t="shared" si="51"/>
        <v>0</v>
      </c>
      <c r="AB90" s="66">
        <f t="shared" si="52"/>
        <v>1</v>
      </c>
      <c r="AC90" s="66">
        <f t="shared" si="53"/>
        <v>1</v>
      </c>
      <c r="AD90" s="66">
        <f>RANK(AC90,$AC$3:$AC$194,1)+COUNTIF(AC$3:AC90,AC90)-1</f>
        <v>88</v>
      </c>
      <c r="AF90" s="126" t="str">
        <f>S90&amp;COUNTIF(S$3:S90,S90)</f>
        <v>088</v>
      </c>
    </row>
    <row r="91" spans="1:32" ht="22.2" thickTop="1" thickBot="1">
      <c r="A91" s="63" t="str">
        <f xml:space="preserve"> Recap!B91</f>
        <v>B25</v>
      </c>
      <c r="B91" s="64">
        <f>Recap!M91</f>
        <v>0</v>
      </c>
      <c r="C91" s="64">
        <f>Recap!O91</f>
        <v>0</v>
      </c>
      <c r="D91" s="64">
        <f>Recap!N91</f>
        <v>0</v>
      </c>
      <c r="E91" s="70">
        <f t="shared" si="48"/>
        <v>89</v>
      </c>
      <c r="F91" s="66">
        <f t="shared" si="34"/>
        <v>1</v>
      </c>
      <c r="G91" s="66">
        <f t="shared" si="49"/>
        <v>1</v>
      </c>
      <c r="H91" s="66">
        <f>RANK(G91,$G$3:$G$194,1)+COUNTIF(G$3:G91,G91)-1</f>
        <v>89</v>
      </c>
      <c r="I91" s="67">
        <f>IFERROR(INDEX(Liste!$G$7:$G$198,MATCH(K91,Liste!$I$7:$I$198,0)),"")</f>
        <v>0</v>
      </c>
      <c r="J91" s="67">
        <f t="shared" si="35"/>
        <v>1</v>
      </c>
      <c r="K91" s="68" t="str">
        <f t="shared" si="36"/>
        <v>B25</v>
      </c>
      <c r="L91" s="69">
        <f t="shared" si="37"/>
        <v>0</v>
      </c>
      <c r="M91" s="69">
        <f t="shared" si="38"/>
        <v>0</v>
      </c>
      <c r="N91" s="69">
        <f t="shared" si="39"/>
        <v>0</v>
      </c>
      <c r="O91" s="69">
        <f t="shared" si="40"/>
        <v>89</v>
      </c>
      <c r="Q91" s="69">
        <f t="shared" si="41"/>
        <v>-1000</v>
      </c>
      <c r="R91" s="199"/>
      <c r="S91" s="67">
        <f t="shared" si="42"/>
        <v>0</v>
      </c>
      <c r="T91" s="67">
        <f t="shared" si="50"/>
        <v>1</v>
      </c>
      <c r="U91" s="68" t="str">
        <f t="shared" si="43"/>
        <v>B25</v>
      </c>
      <c r="V91" s="69">
        <f t="shared" si="44"/>
        <v>0</v>
      </c>
      <c r="W91" s="69">
        <f t="shared" si="45"/>
        <v>0</v>
      </c>
      <c r="X91" s="69">
        <f t="shared" si="46"/>
        <v>0</v>
      </c>
      <c r="Y91" s="69">
        <f t="shared" si="47"/>
        <v>89</v>
      </c>
      <c r="AA91" s="69">
        <f t="shared" si="51"/>
        <v>0</v>
      </c>
      <c r="AB91" s="66">
        <f t="shared" si="52"/>
        <v>1</v>
      </c>
      <c r="AC91" s="66">
        <f t="shared" si="53"/>
        <v>1</v>
      </c>
      <c r="AD91" s="66">
        <f>RANK(AC91,$AC$3:$AC$194,1)+COUNTIF(AC$3:AC91,AC91)-1</f>
        <v>89</v>
      </c>
      <c r="AF91" s="126" t="str">
        <f>S91&amp;COUNTIF(S$3:S91,S91)</f>
        <v>089</v>
      </c>
    </row>
    <row r="92" spans="1:32" ht="22.2" thickTop="1" thickBot="1">
      <c r="A92" s="63" t="str">
        <f xml:space="preserve"> Recap!B92</f>
        <v>B26</v>
      </c>
      <c r="B92" s="64">
        <f>Recap!M92</f>
        <v>0</v>
      </c>
      <c r="C92" s="64">
        <f>Recap!O92</f>
        <v>0</v>
      </c>
      <c r="D92" s="64">
        <f>Recap!N92</f>
        <v>0</v>
      </c>
      <c r="E92" s="70">
        <f t="shared" si="48"/>
        <v>90</v>
      </c>
      <c r="F92" s="66">
        <f t="shared" si="34"/>
        <v>1</v>
      </c>
      <c r="G92" s="66">
        <f t="shared" si="49"/>
        <v>1</v>
      </c>
      <c r="H92" s="66">
        <f>RANK(G92,$G$3:$G$194,1)+COUNTIF(G$3:G92,G92)-1</f>
        <v>90</v>
      </c>
      <c r="I92" s="67">
        <f>IFERROR(INDEX(Liste!$G$7:$G$198,MATCH(K92,Liste!$I$7:$I$198,0)),"")</f>
        <v>0</v>
      </c>
      <c r="J92" s="67">
        <f t="shared" si="35"/>
        <v>1</v>
      </c>
      <c r="K92" s="68" t="str">
        <f t="shared" si="36"/>
        <v>B26</v>
      </c>
      <c r="L92" s="69">
        <f t="shared" si="37"/>
        <v>0</v>
      </c>
      <c r="M92" s="69">
        <f t="shared" si="38"/>
        <v>0</v>
      </c>
      <c r="N92" s="69">
        <f t="shared" si="39"/>
        <v>0</v>
      </c>
      <c r="O92" s="69">
        <f t="shared" si="40"/>
        <v>90</v>
      </c>
      <c r="Q92" s="69">
        <f t="shared" si="41"/>
        <v>-1000</v>
      </c>
      <c r="R92" s="199"/>
      <c r="S92" s="67">
        <f t="shared" si="42"/>
        <v>0</v>
      </c>
      <c r="T92" s="67">
        <f t="shared" si="50"/>
        <v>1</v>
      </c>
      <c r="U92" s="68" t="str">
        <f t="shared" si="43"/>
        <v>B26</v>
      </c>
      <c r="V92" s="69">
        <f t="shared" si="44"/>
        <v>0</v>
      </c>
      <c r="W92" s="69">
        <f t="shared" si="45"/>
        <v>0</v>
      </c>
      <c r="X92" s="69">
        <f t="shared" si="46"/>
        <v>0</v>
      </c>
      <c r="Y92" s="69">
        <f t="shared" si="47"/>
        <v>90</v>
      </c>
      <c r="AA92" s="69">
        <f t="shared" si="51"/>
        <v>0</v>
      </c>
      <c r="AB92" s="66">
        <f t="shared" si="52"/>
        <v>1</v>
      </c>
      <c r="AC92" s="66">
        <f t="shared" si="53"/>
        <v>1</v>
      </c>
      <c r="AD92" s="66">
        <f>RANK(AC92,$AC$3:$AC$194,1)+COUNTIF(AC$3:AC92,AC92)-1</f>
        <v>90</v>
      </c>
      <c r="AF92" s="126" t="str">
        <f>S92&amp;COUNTIF(S$3:S92,S92)</f>
        <v>090</v>
      </c>
    </row>
    <row r="93" spans="1:32" ht="22.2" thickTop="1" thickBot="1">
      <c r="A93" s="63" t="str">
        <f xml:space="preserve"> Recap!B93</f>
        <v>B27</v>
      </c>
      <c r="B93" s="64">
        <f>Recap!M93</f>
        <v>0</v>
      </c>
      <c r="C93" s="64">
        <f>Recap!O93</f>
        <v>0</v>
      </c>
      <c r="D93" s="64">
        <f>Recap!N93</f>
        <v>0</v>
      </c>
      <c r="E93" s="70">
        <f t="shared" si="48"/>
        <v>91</v>
      </c>
      <c r="F93" s="66">
        <f t="shared" si="34"/>
        <v>1</v>
      </c>
      <c r="G93" s="66">
        <f t="shared" si="49"/>
        <v>1</v>
      </c>
      <c r="H93" s="66">
        <f>RANK(G93,$G$3:$G$194,1)+COUNTIF(G$3:G93,G93)-1</f>
        <v>91</v>
      </c>
      <c r="I93" s="67">
        <f>IFERROR(INDEX(Liste!$G$7:$G$198,MATCH(K93,Liste!$I$7:$I$198,0)),"")</f>
        <v>0</v>
      </c>
      <c r="J93" s="67">
        <f t="shared" si="35"/>
        <v>1</v>
      </c>
      <c r="K93" s="68" t="str">
        <f t="shared" si="36"/>
        <v>B27</v>
      </c>
      <c r="L93" s="69">
        <f t="shared" si="37"/>
        <v>0</v>
      </c>
      <c r="M93" s="69">
        <f t="shared" si="38"/>
        <v>0</v>
      </c>
      <c r="N93" s="69">
        <f t="shared" si="39"/>
        <v>0</v>
      </c>
      <c r="O93" s="69">
        <f t="shared" si="40"/>
        <v>91</v>
      </c>
      <c r="Q93" s="69">
        <f t="shared" si="41"/>
        <v>-1000</v>
      </c>
      <c r="R93" s="199">
        <v>31</v>
      </c>
      <c r="S93" s="67">
        <f t="shared" si="42"/>
        <v>0</v>
      </c>
      <c r="T93" s="67">
        <f t="shared" si="50"/>
        <v>1</v>
      </c>
      <c r="U93" s="68" t="str">
        <f t="shared" si="43"/>
        <v>B27</v>
      </c>
      <c r="V93" s="69">
        <f t="shared" si="44"/>
        <v>0</v>
      </c>
      <c r="W93" s="69">
        <f t="shared" si="45"/>
        <v>0</v>
      </c>
      <c r="X93" s="69">
        <f t="shared" si="46"/>
        <v>0</v>
      </c>
      <c r="Y93" s="69">
        <f t="shared" si="47"/>
        <v>91</v>
      </c>
      <c r="AA93" s="69">
        <f t="shared" si="51"/>
        <v>0</v>
      </c>
      <c r="AB93" s="66">
        <f t="shared" si="52"/>
        <v>1</v>
      </c>
      <c r="AC93" s="66">
        <f t="shared" si="53"/>
        <v>1</v>
      </c>
      <c r="AD93" s="66">
        <f>RANK(AC93,$AC$3:$AC$194,1)+COUNTIF(AC$3:AC93,AC93)-1</f>
        <v>91</v>
      </c>
      <c r="AF93" s="126" t="str">
        <f>S93&amp;COUNTIF(S$3:S93,S93)</f>
        <v>091</v>
      </c>
    </row>
    <row r="94" spans="1:32" ht="22.2" thickTop="1" thickBot="1">
      <c r="A94" s="63" t="str">
        <f xml:space="preserve"> Recap!B94</f>
        <v>B28</v>
      </c>
      <c r="B94" s="64">
        <f>Recap!M94</f>
        <v>0</v>
      </c>
      <c r="C94" s="64">
        <f>Recap!O94</f>
        <v>0</v>
      </c>
      <c r="D94" s="64">
        <f>Recap!N94</f>
        <v>0</v>
      </c>
      <c r="E94" s="70">
        <f t="shared" si="48"/>
        <v>92</v>
      </c>
      <c r="F94" s="66">
        <f t="shared" si="34"/>
        <v>1</v>
      </c>
      <c r="G94" s="66">
        <f t="shared" si="49"/>
        <v>1</v>
      </c>
      <c r="H94" s="66">
        <f>RANK(G94,$G$3:$G$194,1)+COUNTIF(G$3:G94,G94)-1</f>
        <v>92</v>
      </c>
      <c r="I94" s="67">
        <f>IFERROR(INDEX(Liste!$G$7:$G$198,MATCH(K94,Liste!$I$7:$I$198,0)),"")</f>
        <v>0</v>
      </c>
      <c r="J94" s="67">
        <f t="shared" si="35"/>
        <v>1</v>
      </c>
      <c r="K94" s="68" t="str">
        <f t="shared" si="36"/>
        <v>B28</v>
      </c>
      <c r="L94" s="69">
        <f t="shared" si="37"/>
        <v>0</v>
      </c>
      <c r="M94" s="69">
        <f t="shared" si="38"/>
        <v>0</v>
      </c>
      <c r="N94" s="69">
        <f t="shared" si="39"/>
        <v>0</v>
      </c>
      <c r="O94" s="69">
        <f t="shared" si="40"/>
        <v>92</v>
      </c>
      <c r="Q94" s="69">
        <f t="shared" si="41"/>
        <v>-1000</v>
      </c>
      <c r="R94" s="199"/>
      <c r="S94" s="67">
        <f t="shared" si="42"/>
        <v>0</v>
      </c>
      <c r="T94" s="67">
        <f t="shared" si="50"/>
        <v>1</v>
      </c>
      <c r="U94" s="68" t="str">
        <f t="shared" si="43"/>
        <v>B28</v>
      </c>
      <c r="V94" s="69">
        <f t="shared" si="44"/>
        <v>0</v>
      </c>
      <c r="W94" s="69">
        <f t="shared" si="45"/>
        <v>0</v>
      </c>
      <c r="X94" s="69">
        <f t="shared" si="46"/>
        <v>0</v>
      </c>
      <c r="Y94" s="69">
        <f t="shared" si="47"/>
        <v>92</v>
      </c>
      <c r="AA94" s="69">
        <f t="shared" si="51"/>
        <v>0</v>
      </c>
      <c r="AB94" s="66">
        <f t="shared" si="52"/>
        <v>1</v>
      </c>
      <c r="AC94" s="66">
        <f t="shared" si="53"/>
        <v>1</v>
      </c>
      <c r="AD94" s="66">
        <f>RANK(AC94,$AC$3:$AC$194,1)+COUNTIF(AC$3:AC94,AC94)-1</f>
        <v>92</v>
      </c>
      <c r="AF94" s="126" t="str">
        <f>S94&amp;COUNTIF(S$3:S94,S94)</f>
        <v>092</v>
      </c>
    </row>
    <row r="95" spans="1:32" ht="22.2" thickTop="1" thickBot="1">
      <c r="A95" s="63" t="str">
        <f xml:space="preserve"> Recap!B95</f>
        <v>B29</v>
      </c>
      <c r="B95" s="64">
        <f>Recap!M95</f>
        <v>0</v>
      </c>
      <c r="C95" s="64">
        <f>Recap!O95</f>
        <v>0</v>
      </c>
      <c r="D95" s="64">
        <f>Recap!N95</f>
        <v>0</v>
      </c>
      <c r="E95" s="70">
        <f t="shared" si="48"/>
        <v>93</v>
      </c>
      <c r="F95" s="66">
        <f t="shared" si="34"/>
        <v>1</v>
      </c>
      <c r="G95" s="66">
        <f t="shared" si="49"/>
        <v>1</v>
      </c>
      <c r="H95" s="66">
        <f>RANK(G95,$G$3:$G$194,1)+COUNTIF(G$3:G95,G95)-1</f>
        <v>93</v>
      </c>
      <c r="I95" s="67">
        <f>IFERROR(INDEX(Liste!$G$7:$G$198,MATCH(K95,Liste!$I$7:$I$198,0)),"")</f>
        <v>0</v>
      </c>
      <c r="J95" s="67">
        <f t="shared" si="35"/>
        <v>1</v>
      </c>
      <c r="K95" s="68" t="str">
        <f t="shared" si="36"/>
        <v>B29</v>
      </c>
      <c r="L95" s="69">
        <f t="shared" si="37"/>
        <v>0</v>
      </c>
      <c r="M95" s="69">
        <f t="shared" si="38"/>
        <v>0</v>
      </c>
      <c r="N95" s="69">
        <f t="shared" si="39"/>
        <v>0</v>
      </c>
      <c r="O95" s="69">
        <f t="shared" si="40"/>
        <v>93</v>
      </c>
      <c r="Q95" s="69">
        <f t="shared" si="41"/>
        <v>-1000</v>
      </c>
      <c r="R95" s="199"/>
      <c r="S95" s="67">
        <f t="shared" si="42"/>
        <v>0</v>
      </c>
      <c r="T95" s="67">
        <f t="shared" si="50"/>
        <v>1</v>
      </c>
      <c r="U95" s="68" t="str">
        <f t="shared" si="43"/>
        <v>B29</v>
      </c>
      <c r="V95" s="69">
        <f t="shared" si="44"/>
        <v>0</v>
      </c>
      <c r="W95" s="69">
        <f t="shared" si="45"/>
        <v>0</v>
      </c>
      <c r="X95" s="69">
        <f t="shared" si="46"/>
        <v>0</v>
      </c>
      <c r="Y95" s="69">
        <f t="shared" si="47"/>
        <v>93</v>
      </c>
      <c r="AA95" s="69">
        <f t="shared" si="51"/>
        <v>0</v>
      </c>
      <c r="AB95" s="66">
        <f t="shared" si="52"/>
        <v>1</v>
      </c>
      <c r="AC95" s="66">
        <f t="shared" si="53"/>
        <v>1</v>
      </c>
      <c r="AD95" s="66">
        <f>RANK(AC95,$AC$3:$AC$194,1)+COUNTIF(AC$3:AC95,AC95)-1</f>
        <v>93</v>
      </c>
      <c r="AF95" s="126" t="str">
        <f>S95&amp;COUNTIF(S$3:S95,S95)</f>
        <v>093</v>
      </c>
    </row>
    <row r="96" spans="1:32" ht="22.2" thickTop="1" thickBot="1">
      <c r="A96" s="63" t="str">
        <f xml:space="preserve"> Recap!B96</f>
        <v>B30</v>
      </c>
      <c r="B96" s="64">
        <f>Recap!M96</f>
        <v>0</v>
      </c>
      <c r="C96" s="64">
        <f>Recap!O96</f>
        <v>0</v>
      </c>
      <c r="D96" s="64">
        <f>Recap!N96</f>
        <v>0</v>
      </c>
      <c r="E96" s="70">
        <f t="shared" si="48"/>
        <v>94</v>
      </c>
      <c r="F96" s="66">
        <f t="shared" si="34"/>
        <v>1</v>
      </c>
      <c r="G96" s="66">
        <f t="shared" si="49"/>
        <v>1</v>
      </c>
      <c r="H96" s="66">
        <f>RANK(G96,$G$3:$G$194,1)+COUNTIF(G$3:G96,G96)-1</f>
        <v>94</v>
      </c>
      <c r="I96" s="67">
        <f>IFERROR(INDEX(Liste!$G$7:$G$198,MATCH(K96,Liste!$I$7:$I$198,0)),"")</f>
        <v>0</v>
      </c>
      <c r="J96" s="67">
        <f t="shared" si="35"/>
        <v>1</v>
      </c>
      <c r="K96" s="68" t="str">
        <f t="shared" si="36"/>
        <v>B30</v>
      </c>
      <c r="L96" s="69">
        <f t="shared" si="37"/>
        <v>0</v>
      </c>
      <c r="M96" s="69">
        <f t="shared" si="38"/>
        <v>0</v>
      </c>
      <c r="N96" s="69">
        <f t="shared" si="39"/>
        <v>0</v>
      </c>
      <c r="O96" s="69">
        <f t="shared" si="40"/>
        <v>94</v>
      </c>
      <c r="Q96" s="69">
        <f t="shared" si="41"/>
        <v>-1000</v>
      </c>
      <c r="R96" s="199">
        <v>32</v>
      </c>
      <c r="S96" s="67">
        <f t="shared" si="42"/>
        <v>0</v>
      </c>
      <c r="T96" s="67">
        <f t="shared" si="50"/>
        <v>1</v>
      </c>
      <c r="U96" s="68" t="str">
        <f t="shared" si="43"/>
        <v>B30</v>
      </c>
      <c r="V96" s="69">
        <f t="shared" si="44"/>
        <v>0</v>
      </c>
      <c r="W96" s="69">
        <f t="shared" si="45"/>
        <v>0</v>
      </c>
      <c r="X96" s="69">
        <f t="shared" si="46"/>
        <v>0</v>
      </c>
      <c r="Y96" s="69">
        <f t="shared" si="47"/>
        <v>94</v>
      </c>
      <c r="AA96" s="69">
        <f t="shared" si="51"/>
        <v>0</v>
      </c>
      <c r="AB96" s="66">
        <f t="shared" si="52"/>
        <v>1</v>
      </c>
      <c r="AC96" s="66">
        <f t="shared" si="53"/>
        <v>1</v>
      </c>
      <c r="AD96" s="66">
        <f>RANK(AC96,$AC$3:$AC$194,1)+COUNTIF(AC$3:AC96,AC96)-1</f>
        <v>94</v>
      </c>
      <c r="AF96" s="126" t="str">
        <f>S96&amp;COUNTIF(S$3:S96,S96)</f>
        <v>094</v>
      </c>
    </row>
    <row r="97" spans="1:32" ht="22.2" thickTop="1" thickBot="1">
      <c r="A97" s="63" t="str">
        <f xml:space="preserve"> Recap!B97</f>
        <v>B31</v>
      </c>
      <c r="B97" s="64">
        <f>Recap!M97</f>
        <v>0</v>
      </c>
      <c r="C97" s="64">
        <f>Recap!O97</f>
        <v>0</v>
      </c>
      <c r="D97" s="64">
        <f>Recap!N97</f>
        <v>0</v>
      </c>
      <c r="E97" s="70">
        <f t="shared" si="48"/>
        <v>95</v>
      </c>
      <c r="F97" s="66">
        <f t="shared" si="34"/>
        <v>1</v>
      </c>
      <c r="G97" s="66">
        <f t="shared" si="49"/>
        <v>1</v>
      </c>
      <c r="H97" s="66">
        <f>RANK(G97,$G$3:$G$194,1)+COUNTIF(G$3:G97,G97)-1</f>
        <v>95</v>
      </c>
      <c r="I97" s="67">
        <f>IFERROR(INDEX(Liste!$G$7:$G$198,MATCH(K97,Liste!$I$7:$I$198,0)),"")</f>
        <v>0</v>
      </c>
      <c r="J97" s="67">
        <f t="shared" si="35"/>
        <v>1</v>
      </c>
      <c r="K97" s="68" t="str">
        <f t="shared" si="36"/>
        <v>B31</v>
      </c>
      <c r="L97" s="69">
        <f t="shared" si="37"/>
        <v>0</v>
      </c>
      <c r="M97" s="69">
        <f t="shared" si="38"/>
        <v>0</v>
      </c>
      <c r="N97" s="69">
        <f t="shared" si="39"/>
        <v>0</v>
      </c>
      <c r="O97" s="69">
        <f t="shared" si="40"/>
        <v>95</v>
      </c>
      <c r="Q97" s="69">
        <f t="shared" si="41"/>
        <v>-1000</v>
      </c>
      <c r="R97" s="199"/>
      <c r="S97" s="67">
        <f t="shared" si="42"/>
        <v>0</v>
      </c>
      <c r="T97" s="67">
        <f t="shared" si="50"/>
        <v>1</v>
      </c>
      <c r="U97" s="68" t="str">
        <f t="shared" si="43"/>
        <v>B31</v>
      </c>
      <c r="V97" s="69">
        <f t="shared" si="44"/>
        <v>0</v>
      </c>
      <c r="W97" s="69">
        <f t="shared" si="45"/>
        <v>0</v>
      </c>
      <c r="X97" s="69">
        <f t="shared" si="46"/>
        <v>0</v>
      </c>
      <c r="Y97" s="69">
        <f t="shared" si="47"/>
        <v>95</v>
      </c>
      <c r="AA97" s="69">
        <f t="shared" si="51"/>
        <v>0</v>
      </c>
      <c r="AB97" s="66">
        <f t="shared" si="52"/>
        <v>1</v>
      </c>
      <c r="AC97" s="66">
        <f t="shared" si="53"/>
        <v>1</v>
      </c>
      <c r="AD97" s="66">
        <f>RANK(AC97,$AC$3:$AC$194,1)+COUNTIF(AC$3:AC97,AC97)-1</f>
        <v>95</v>
      </c>
      <c r="AF97" s="126" t="str">
        <f>S97&amp;COUNTIF(S$3:S97,S97)</f>
        <v>095</v>
      </c>
    </row>
    <row r="98" spans="1:32" ht="22.2" thickTop="1" thickBot="1">
      <c r="A98" s="63" t="str">
        <f xml:space="preserve"> Recap!B98</f>
        <v>B32</v>
      </c>
      <c r="B98" s="64">
        <f>Recap!M98</f>
        <v>0</v>
      </c>
      <c r="C98" s="64">
        <f>Recap!O98</f>
        <v>0</v>
      </c>
      <c r="D98" s="64">
        <f>Recap!N98</f>
        <v>0</v>
      </c>
      <c r="E98" s="70">
        <f t="shared" si="48"/>
        <v>96</v>
      </c>
      <c r="F98" s="66">
        <f t="shared" si="34"/>
        <v>1</v>
      </c>
      <c r="G98" s="66">
        <f t="shared" si="49"/>
        <v>1</v>
      </c>
      <c r="H98" s="66">
        <f>RANK(G98,$G$3:$G$194,1)+COUNTIF(G$3:G98,G98)-1</f>
        <v>96</v>
      </c>
      <c r="I98" s="67">
        <f>IFERROR(INDEX(Liste!$G$7:$G$198,MATCH(K98,Liste!$I$7:$I$198,0)),"")</f>
        <v>0</v>
      </c>
      <c r="J98" s="67">
        <f t="shared" si="35"/>
        <v>1</v>
      </c>
      <c r="K98" s="68" t="str">
        <f t="shared" si="36"/>
        <v>B32</v>
      </c>
      <c r="L98" s="69">
        <f t="shared" si="37"/>
        <v>0</v>
      </c>
      <c r="M98" s="69">
        <f t="shared" si="38"/>
        <v>0</v>
      </c>
      <c r="N98" s="69">
        <f t="shared" si="39"/>
        <v>0</v>
      </c>
      <c r="O98" s="69">
        <f t="shared" si="40"/>
        <v>96</v>
      </c>
      <c r="Q98" s="69">
        <f t="shared" si="41"/>
        <v>-1000</v>
      </c>
      <c r="R98" s="199"/>
      <c r="S98" s="67">
        <f t="shared" si="42"/>
        <v>0</v>
      </c>
      <c r="T98" s="67">
        <f t="shared" si="50"/>
        <v>1</v>
      </c>
      <c r="U98" s="68" t="str">
        <f t="shared" si="43"/>
        <v>B32</v>
      </c>
      <c r="V98" s="69">
        <f t="shared" si="44"/>
        <v>0</v>
      </c>
      <c r="W98" s="69">
        <f t="shared" si="45"/>
        <v>0</v>
      </c>
      <c r="X98" s="69">
        <f t="shared" si="46"/>
        <v>0</v>
      </c>
      <c r="Y98" s="69">
        <f t="shared" si="47"/>
        <v>96</v>
      </c>
      <c r="AA98" s="69">
        <f t="shared" si="51"/>
        <v>0</v>
      </c>
      <c r="AB98" s="66">
        <f t="shared" si="52"/>
        <v>1</v>
      </c>
      <c r="AC98" s="66">
        <f t="shared" si="53"/>
        <v>1</v>
      </c>
      <c r="AD98" s="66">
        <f>RANK(AC98,$AC$3:$AC$194,1)+COUNTIF(AC$3:AC98,AC98)-1</f>
        <v>96</v>
      </c>
      <c r="AF98" s="126" t="str">
        <f>S98&amp;COUNTIF(S$3:S98,S98)</f>
        <v>096</v>
      </c>
    </row>
    <row r="99" spans="1:32" ht="22.2" thickTop="1" thickBot="1">
      <c r="A99" s="63" t="str">
        <f xml:space="preserve"> Recap!B99</f>
        <v>B33</v>
      </c>
      <c r="B99" s="64">
        <f>Recap!M99</f>
        <v>0</v>
      </c>
      <c r="C99" s="64">
        <f>Recap!O99</f>
        <v>0</v>
      </c>
      <c r="D99" s="64">
        <f>Recap!N99</f>
        <v>0</v>
      </c>
      <c r="E99" s="70">
        <f t="shared" si="48"/>
        <v>97</v>
      </c>
      <c r="F99" s="66">
        <f t="shared" si="34"/>
        <v>1</v>
      </c>
      <c r="G99" s="66">
        <f t="shared" si="49"/>
        <v>1</v>
      </c>
      <c r="H99" s="66">
        <f>RANK(G99,$G$3:$G$194,1)+COUNTIF(G$3:G99,G99)-1</f>
        <v>97</v>
      </c>
      <c r="I99" s="67">
        <f>IFERROR(INDEX(Liste!$G$7:$G$198,MATCH(K99,Liste!$I$7:$I$198,0)),"")</f>
        <v>0</v>
      </c>
      <c r="J99" s="67">
        <f t="shared" ref="J99:J130" si="54">INDEX(G:G,MATCH(ROW()-2,H:H,0))</f>
        <v>1</v>
      </c>
      <c r="K99" s="68" t="str">
        <f t="shared" ref="K99:K130" si="55">INDEX(A:A,MATCH(ROW()-2,H:H,0))</f>
        <v>B33</v>
      </c>
      <c r="L99" s="69">
        <f t="shared" ref="L99:L130" si="56">INDEX(B:B,MATCH(ROW()-2,H:H,0))</f>
        <v>0</v>
      </c>
      <c r="M99" s="69">
        <f t="shared" si="38"/>
        <v>0</v>
      </c>
      <c r="N99" s="69">
        <f t="shared" ref="N99:N130" si="57">INDEX(D:D,MATCH(ROW()-2,H:H,0))</f>
        <v>0</v>
      </c>
      <c r="O99" s="69">
        <f t="shared" ref="O99:O130" si="58">INDEX(E:E,MATCH(ROW()-2,H:H,0))</f>
        <v>97</v>
      </c>
      <c r="Q99" s="69">
        <f t="shared" si="41"/>
        <v>-1000</v>
      </c>
      <c r="R99" s="199">
        <v>33</v>
      </c>
      <c r="S99" s="67">
        <f t="shared" ref="S99:S130" si="59">INDEX(I:I,MATCH(U99,K:K,0))</f>
        <v>0</v>
      </c>
      <c r="T99" s="67">
        <f t="shared" si="50"/>
        <v>1</v>
      </c>
      <c r="U99" s="68" t="str">
        <f t="shared" ref="U99:U130" si="60">INDEX(K:K,MATCH(ROW()-2,$AD:$AD,0))</f>
        <v>B33</v>
      </c>
      <c r="V99" s="69">
        <f t="shared" ref="V99:V130" si="61">INDEX(L:L,MATCH(ROW()-2,$AD:$AD,0))</f>
        <v>0</v>
      </c>
      <c r="W99" s="69">
        <f t="shared" ref="W99:W130" si="62">INDEX(M:M,MATCH(ROW()-2,$AD:$AD,0))</f>
        <v>0</v>
      </c>
      <c r="X99" s="69">
        <f t="shared" ref="X99:X130" si="63">INDEX(N:N,MATCH(ROW()-2,$AD:$AD,0))</f>
        <v>0</v>
      </c>
      <c r="Y99" s="69">
        <f t="shared" ref="Y99:Y130" si="64">INDEX(O:O,MATCH(ROW()-2,$AD:$AD,0))</f>
        <v>97</v>
      </c>
      <c r="AA99" s="69">
        <f t="shared" si="51"/>
        <v>0</v>
      </c>
      <c r="AB99" s="66">
        <f t="shared" si="52"/>
        <v>1</v>
      </c>
      <c r="AC99" s="66">
        <f t="shared" si="53"/>
        <v>1</v>
      </c>
      <c r="AD99" s="66">
        <f>RANK(AC99,$AC$3:$AC$194,1)+COUNTIF(AC$3:AC99,AC99)-1</f>
        <v>97</v>
      </c>
      <c r="AF99" s="126" t="str">
        <f>S99&amp;COUNTIF(S$3:S99,S99)</f>
        <v>097</v>
      </c>
    </row>
    <row r="100" spans="1:32" ht="22.2" thickTop="1" thickBot="1">
      <c r="A100" s="63" t="str">
        <f xml:space="preserve"> Recap!B100</f>
        <v>B34</v>
      </c>
      <c r="B100" s="64">
        <f>Recap!M100</f>
        <v>0</v>
      </c>
      <c r="C100" s="64">
        <f>Recap!O100</f>
        <v>0</v>
      </c>
      <c r="D100" s="64">
        <f>Recap!N100</f>
        <v>0</v>
      </c>
      <c r="E100" s="70">
        <f t="shared" si="48"/>
        <v>98</v>
      </c>
      <c r="F100" s="66">
        <f t="shared" si="34"/>
        <v>1</v>
      </c>
      <c r="G100" s="66">
        <f t="shared" si="49"/>
        <v>1</v>
      </c>
      <c r="H100" s="66">
        <f>RANK(G100,$G$3:$G$194,1)+COUNTIF(G$3:G100,G100)-1</f>
        <v>98</v>
      </c>
      <c r="I100" s="67">
        <f>IFERROR(INDEX(Liste!$G$7:$G$198,MATCH(K100,Liste!$I$7:$I$198,0)),"")</f>
        <v>0</v>
      </c>
      <c r="J100" s="67">
        <f t="shared" si="54"/>
        <v>1</v>
      </c>
      <c r="K100" s="68" t="str">
        <f t="shared" si="55"/>
        <v>B34</v>
      </c>
      <c r="L100" s="69">
        <f t="shared" si="56"/>
        <v>0</v>
      </c>
      <c r="M100" s="69">
        <f t="shared" si="38"/>
        <v>0</v>
      </c>
      <c r="N100" s="69">
        <f t="shared" si="57"/>
        <v>0</v>
      </c>
      <c r="O100" s="69">
        <f t="shared" si="58"/>
        <v>98</v>
      </c>
      <c r="Q100" s="69">
        <f t="shared" si="41"/>
        <v>-1000</v>
      </c>
      <c r="R100" s="199"/>
      <c r="S100" s="67">
        <f t="shared" si="59"/>
        <v>0</v>
      </c>
      <c r="T100" s="67">
        <f t="shared" si="50"/>
        <v>1</v>
      </c>
      <c r="U100" s="68" t="str">
        <f t="shared" si="60"/>
        <v>B34</v>
      </c>
      <c r="V100" s="69">
        <f t="shared" si="61"/>
        <v>0</v>
      </c>
      <c r="W100" s="69">
        <f t="shared" si="62"/>
        <v>0</v>
      </c>
      <c r="X100" s="69">
        <f t="shared" si="63"/>
        <v>0</v>
      </c>
      <c r="Y100" s="69">
        <f t="shared" si="64"/>
        <v>98</v>
      </c>
      <c r="AA100" s="69">
        <f t="shared" si="51"/>
        <v>0</v>
      </c>
      <c r="AB100" s="66">
        <f t="shared" si="52"/>
        <v>1</v>
      </c>
      <c r="AC100" s="66">
        <f t="shared" si="53"/>
        <v>1</v>
      </c>
      <c r="AD100" s="66">
        <f>RANK(AC100,$AC$3:$AC$194,1)+COUNTIF(AC$3:AC100,AC100)-1</f>
        <v>98</v>
      </c>
      <c r="AF100" s="126" t="str">
        <f>S100&amp;COUNTIF(S$3:S100,S100)</f>
        <v>098</v>
      </c>
    </row>
    <row r="101" spans="1:32" ht="22.2" thickTop="1" thickBot="1">
      <c r="A101" s="63" t="str">
        <f xml:space="preserve"> Recap!B101</f>
        <v>B35</v>
      </c>
      <c r="B101" s="64">
        <f>Recap!M101</f>
        <v>0</v>
      </c>
      <c r="C101" s="64">
        <f>Recap!O101</f>
        <v>0</v>
      </c>
      <c r="D101" s="64">
        <f>Recap!N101</f>
        <v>0</v>
      </c>
      <c r="E101" s="70">
        <f t="shared" si="48"/>
        <v>99</v>
      </c>
      <c r="F101" s="66">
        <f t="shared" si="34"/>
        <v>1</v>
      </c>
      <c r="G101" s="66">
        <f t="shared" si="49"/>
        <v>1</v>
      </c>
      <c r="H101" s="66">
        <f>RANK(G101,$G$3:$G$194,1)+COUNTIF(G$3:G101,G101)-1</f>
        <v>99</v>
      </c>
      <c r="I101" s="67">
        <f>IFERROR(INDEX(Liste!$G$7:$G$198,MATCH(K101,Liste!$I$7:$I$198,0)),"")</f>
        <v>0</v>
      </c>
      <c r="J101" s="67">
        <f t="shared" si="54"/>
        <v>1</v>
      </c>
      <c r="K101" s="68" t="str">
        <f t="shared" si="55"/>
        <v>B35</v>
      </c>
      <c r="L101" s="69">
        <f t="shared" si="56"/>
        <v>0</v>
      </c>
      <c r="M101" s="69">
        <f t="shared" si="38"/>
        <v>0</v>
      </c>
      <c r="N101" s="69">
        <f t="shared" si="57"/>
        <v>0</v>
      </c>
      <c r="O101" s="69">
        <f t="shared" si="58"/>
        <v>99</v>
      </c>
      <c r="Q101" s="69">
        <f t="shared" si="41"/>
        <v>-1000</v>
      </c>
      <c r="R101" s="199"/>
      <c r="S101" s="67">
        <f t="shared" si="59"/>
        <v>0</v>
      </c>
      <c r="T101" s="67">
        <f t="shared" si="50"/>
        <v>1</v>
      </c>
      <c r="U101" s="68" t="str">
        <f t="shared" si="60"/>
        <v>B35</v>
      </c>
      <c r="V101" s="69">
        <f t="shared" si="61"/>
        <v>0</v>
      </c>
      <c r="W101" s="69">
        <f t="shared" si="62"/>
        <v>0</v>
      </c>
      <c r="X101" s="69">
        <f t="shared" si="63"/>
        <v>0</v>
      </c>
      <c r="Y101" s="69">
        <f t="shared" si="64"/>
        <v>99</v>
      </c>
      <c r="AA101" s="69">
        <f t="shared" si="51"/>
        <v>0</v>
      </c>
      <c r="AB101" s="66">
        <f t="shared" si="52"/>
        <v>1</v>
      </c>
      <c r="AC101" s="66">
        <f t="shared" si="53"/>
        <v>1</v>
      </c>
      <c r="AD101" s="66">
        <f>RANK(AC101,$AC$3:$AC$194,1)+COUNTIF(AC$3:AC101,AC101)-1</f>
        <v>99</v>
      </c>
      <c r="AF101" s="126" t="str">
        <f>S101&amp;COUNTIF(S$3:S101,S101)</f>
        <v>099</v>
      </c>
    </row>
    <row r="102" spans="1:32" ht="22.2" thickTop="1" thickBot="1">
      <c r="A102" s="63" t="str">
        <f xml:space="preserve"> Recap!B102</f>
        <v>B36</v>
      </c>
      <c r="B102" s="64">
        <f>Recap!M102</f>
        <v>0</v>
      </c>
      <c r="C102" s="64">
        <f>Recap!O102</f>
        <v>0</v>
      </c>
      <c r="D102" s="64">
        <f>Recap!N102</f>
        <v>0</v>
      </c>
      <c r="E102" s="70">
        <f t="shared" si="48"/>
        <v>100</v>
      </c>
      <c r="F102" s="66">
        <f t="shared" si="34"/>
        <v>1</v>
      </c>
      <c r="G102" s="66">
        <f t="shared" si="49"/>
        <v>1</v>
      </c>
      <c r="H102" s="66">
        <f>RANK(G102,$G$3:$G$194,1)+COUNTIF(G$3:G102,G102)-1</f>
        <v>100</v>
      </c>
      <c r="I102" s="67">
        <f>IFERROR(INDEX(Liste!$G$7:$G$198,MATCH(K102,Liste!$I$7:$I$198,0)),"")</f>
        <v>0</v>
      </c>
      <c r="J102" s="67">
        <f t="shared" si="54"/>
        <v>1</v>
      </c>
      <c r="K102" s="68" t="str">
        <f t="shared" si="55"/>
        <v>B36</v>
      </c>
      <c r="L102" s="69">
        <f t="shared" si="56"/>
        <v>0</v>
      </c>
      <c r="M102" s="69">
        <f t="shared" si="38"/>
        <v>0</v>
      </c>
      <c r="N102" s="69">
        <f t="shared" si="57"/>
        <v>0</v>
      </c>
      <c r="O102" s="69">
        <f t="shared" si="58"/>
        <v>100</v>
      </c>
      <c r="Q102" s="69">
        <f t="shared" si="41"/>
        <v>-1000</v>
      </c>
      <c r="R102" s="199">
        <v>34</v>
      </c>
      <c r="S102" s="67">
        <f t="shared" si="59"/>
        <v>0</v>
      </c>
      <c r="T102" s="67">
        <f t="shared" si="50"/>
        <v>1</v>
      </c>
      <c r="U102" s="68" t="str">
        <f t="shared" si="60"/>
        <v>B36</v>
      </c>
      <c r="V102" s="69">
        <f t="shared" si="61"/>
        <v>0</v>
      </c>
      <c r="W102" s="69">
        <f t="shared" si="62"/>
        <v>0</v>
      </c>
      <c r="X102" s="69">
        <f t="shared" si="63"/>
        <v>0</v>
      </c>
      <c r="Y102" s="69">
        <f t="shared" si="64"/>
        <v>100</v>
      </c>
      <c r="AA102" s="69">
        <f t="shared" si="51"/>
        <v>0</v>
      </c>
      <c r="AB102" s="66">
        <f t="shared" si="52"/>
        <v>1</v>
      </c>
      <c r="AC102" s="66">
        <f t="shared" si="53"/>
        <v>1</v>
      </c>
      <c r="AD102" s="66">
        <f>RANK(AC102,$AC$3:$AC$194,1)+COUNTIF(AC$3:AC102,AC102)-1</f>
        <v>100</v>
      </c>
      <c r="AF102" s="126" t="str">
        <f>S102&amp;COUNTIF(S$3:S102,S102)</f>
        <v>0100</v>
      </c>
    </row>
    <row r="103" spans="1:32" ht="22.2" thickTop="1" thickBot="1">
      <c r="A103" s="63" t="str">
        <f xml:space="preserve"> Recap!B103</f>
        <v>B37</v>
      </c>
      <c r="B103" s="64">
        <f>Recap!M103</f>
        <v>0</v>
      </c>
      <c r="C103" s="64">
        <f>Recap!O103</f>
        <v>0</v>
      </c>
      <c r="D103" s="64">
        <f>Recap!N103</f>
        <v>0</v>
      </c>
      <c r="E103" s="70">
        <f t="shared" si="48"/>
        <v>101</v>
      </c>
      <c r="F103" s="66">
        <f t="shared" si="34"/>
        <v>1</v>
      </c>
      <c r="G103" s="66">
        <f t="shared" si="49"/>
        <v>1</v>
      </c>
      <c r="H103" s="66">
        <f>RANK(G103,$G$3:$G$194,1)+COUNTIF(G$3:G103,G103)-1</f>
        <v>101</v>
      </c>
      <c r="I103" s="67">
        <f>IFERROR(INDEX(Liste!$G$7:$G$198,MATCH(K103,Liste!$I$7:$I$198,0)),"")</f>
        <v>0</v>
      </c>
      <c r="J103" s="67">
        <f t="shared" si="54"/>
        <v>1</v>
      </c>
      <c r="K103" s="68" t="str">
        <f t="shared" si="55"/>
        <v>B37</v>
      </c>
      <c r="L103" s="69">
        <f t="shared" si="56"/>
        <v>0</v>
      </c>
      <c r="M103" s="69">
        <f t="shared" si="38"/>
        <v>0</v>
      </c>
      <c r="N103" s="69">
        <f t="shared" si="57"/>
        <v>0</v>
      </c>
      <c r="O103" s="69">
        <f t="shared" si="58"/>
        <v>101</v>
      </c>
      <c r="Q103" s="69">
        <f t="shared" si="41"/>
        <v>-1000</v>
      </c>
      <c r="R103" s="199"/>
      <c r="S103" s="67">
        <f t="shared" si="59"/>
        <v>0</v>
      </c>
      <c r="T103" s="67">
        <f t="shared" si="50"/>
        <v>1</v>
      </c>
      <c r="U103" s="68" t="str">
        <f t="shared" si="60"/>
        <v>B37</v>
      </c>
      <c r="V103" s="69">
        <f t="shared" si="61"/>
        <v>0</v>
      </c>
      <c r="W103" s="69">
        <f t="shared" si="62"/>
        <v>0</v>
      </c>
      <c r="X103" s="69">
        <f t="shared" si="63"/>
        <v>0</v>
      </c>
      <c r="Y103" s="69">
        <f t="shared" si="64"/>
        <v>101</v>
      </c>
      <c r="AA103" s="69">
        <f t="shared" si="51"/>
        <v>0</v>
      </c>
      <c r="AB103" s="66">
        <f t="shared" si="52"/>
        <v>1</v>
      </c>
      <c r="AC103" s="66">
        <f t="shared" si="53"/>
        <v>1</v>
      </c>
      <c r="AD103" s="66">
        <f>RANK(AC103,$AC$3:$AC$194,1)+COUNTIF(AC$3:AC103,AC103)-1</f>
        <v>101</v>
      </c>
      <c r="AF103" s="126" t="str">
        <f>S103&amp;COUNTIF(S$3:S103,S103)</f>
        <v>0101</v>
      </c>
    </row>
    <row r="104" spans="1:32" ht="22.2" thickTop="1" thickBot="1">
      <c r="A104" s="63" t="str">
        <f xml:space="preserve"> Recap!B104</f>
        <v>B38</v>
      </c>
      <c r="B104" s="64">
        <f>Recap!M104</f>
        <v>0</v>
      </c>
      <c r="C104" s="64">
        <f>Recap!O104</f>
        <v>0</v>
      </c>
      <c r="D104" s="64">
        <f>Recap!N104</f>
        <v>0</v>
      </c>
      <c r="E104" s="70">
        <f t="shared" si="48"/>
        <v>102</v>
      </c>
      <c r="F104" s="66">
        <f t="shared" si="34"/>
        <v>1</v>
      </c>
      <c r="G104" s="66">
        <f t="shared" si="49"/>
        <v>1</v>
      </c>
      <c r="H104" s="66">
        <f>RANK(G104,$G$3:$G$194,1)+COUNTIF(G$3:G104,G104)-1</f>
        <v>102</v>
      </c>
      <c r="I104" s="67">
        <f>IFERROR(INDEX(Liste!$G$7:$G$198,MATCH(K104,Liste!$I$7:$I$198,0)),"")</f>
        <v>0</v>
      </c>
      <c r="J104" s="67">
        <f t="shared" si="54"/>
        <v>1</v>
      </c>
      <c r="K104" s="68" t="str">
        <f t="shared" si="55"/>
        <v>B38</v>
      </c>
      <c r="L104" s="69">
        <f t="shared" si="56"/>
        <v>0</v>
      </c>
      <c r="M104" s="69">
        <f t="shared" si="38"/>
        <v>0</v>
      </c>
      <c r="N104" s="69">
        <f t="shared" si="57"/>
        <v>0</v>
      </c>
      <c r="O104" s="69">
        <f t="shared" si="58"/>
        <v>102</v>
      </c>
      <c r="Q104" s="69">
        <f t="shared" si="41"/>
        <v>-1000</v>
      </c>
      <c r="R104" s="199"/>
      <c r="S104" s="67">
        <f t="shared" si="59"/>
        <v>0</v>
      </c>
      <c r="T104" s="67">
        <f t="shared" si="50"/>
        <v>1</v>
      </c>
      <c r="U104" s="68" t="str">
        <f t="shared" si="60"/>
        <v>B38</v>
      </c>
      <c r="V104" s="69">
        <f t="shared" si="61"/>
        <v>0</v>
      </c>
      <c r="W104" s="69">
        <f t="shared" si="62"/>
        <v>0</v>
      </c>
      <c r="X104" s="69">
        <f t="shared" si="63"/>
        <v>0</v>
      </c>
      <c r="Y104" s="69">
        <f t="shared" si="64"/>
        <v>102</v>
      </c>
      <c r="AA104" s="69">
        <f t="shared" si="51"/>
        <v>0</v>
      </c>
      <c r="AB104" s="66">
        <f t="shared" si="52"/>
        <v>1</v>
      </c>
      <c r="AC104" s="66">
        <f t="shared" si="53"/>
        <v>1</v>
      </c>
      <c r="AD104" s="66">
        <f>RANK(AC104,$AC$3:$AC$194,1)+COUNTIF(AC$3:AC104,AC104)-1</f>
        <v>102</v>
      </c>
      <c r="AF104" s="126" t="str">
        <f>S104&amp;COUNTIF(S$3:S104,S104)</f>
        <v>0102</v>
      </c>
    </row>
    <row r="105" spans="1:32" ht="22.2" thickTop="1" thickBot="1">
      <c r="A105" s="63" t="str">
        <f xml:space="preserve"> Recap!B105</f>
        <v>B39</v>
      </c>
      <c r="B105" s="64">
        <f>Recap!M105</f>
        <v>0</v>
      </c>
      <c r="C105" s="64">
        <f>Recap!O105</f>
        <v>0</v>
      </c>
      <c r="D105" s="64">
        <f>Recap!N105</f>
        <v>0</v>
      </c>
      <c r="E105" s="70">
        <f t="shared" si="48"/>
        <v>103</v>
      </c>
      <c r="F105" s="66">
        <f t="shared" si="34"/>
        <v>1</v>
      </c>
      <c r="G105" s="66">
        <f t="shared" si="49"/>
        <v>1</v>
      </c>
      <c r="H105" s="66">
        <f>RANK(G105,$G$3:$G$194,1)+COUNTIF(G$3:G105,G105)-1</f>
        <v>103</v>
      </c>
      <c r="I105" s="67">
        <f>IFERROR(INDEX(Liste!$G$7:$G$198,MATCH(K105,Liste!$I$7:$I$198,0)),"")</f>
        <v>0</v>
      </c>
      <c r="J105" s="67">
        <f t="shared" si="54"/>
        <v>1</v>
      </c>
      <c r="K105" s="68" t="str">
        <f t="shared" si="55"/>
        <v>B39</v>
      </c>
      <c r="L105" s="69">
        <f t="shared" si="56"/>
        <v>0</v>
      </c>
      <c r="M105" s="69">
        <f t="shared" si="38"/>
        <v>0</v>
      </c>
      <c r="N105" s="69">
        <f t="shared" si="57"/>
        <v>0</v>
      </c>
      <c r="O105" s="69">
        <f t="shared" si="58"/>
        <v>103</v>
      </c>
      <c r="Q105" s="69">
        <f t="shared" si="41"/>
        <v>-1000</v>
      </c>
      <c r="R105" s="199">
        <v>35</v>
      </c>
      <c r="S105" s="67">
        <f t="shared" si="59"/>
        <v>0</v>
      </c>
      <c r="T105" s="67">
        <f t="shared" si="50"/>
        <v>1</v>
      </c>
      <c r="U105" s="68" t="str">
        <f t="shared" si="60"/>
        <v>B39</v>
      </c>
      <c r="V105" s="69">
        <f t="shared" si="61"/>
        <v>0</v>
      </c>
      <c r="W105" s="69">
        <f t="shared" si="62"/>
        <v>0</v>
      </c>
      <c r="X105" s="69">
        <f t="shared" si="63"/>
        <v>0</v>
      </c>
      <c r="Y105" s="69">
        <f t="shared" si="64"/>
        <v>103</v>
      </c>
      <c r="AA105" s="69">
        <f t="shared" si="51"/>
        <v>0</v>
      </c>
      <c r="AB105" s="66">
        <f t="shared" si="52"/>
        <v>1</v>
      </c>
      <c r="AC105" s="66">
        <f t="shared" si="53"/>
        <v>1</v>
      </c>
      <c r="AD105" s="66">
        <f>RANK(AC105,$AC$3:$AC$194,1)+COUNTIF(AC$3:AC105,AC105)-1</f>
        <v>103</v>
      </c>
      <c r="AF105" s="126" t="str">
        <f>S105&amp;COUNTIF(S$3:S105,S105)</f>
        <v>0103</v>
      </c>
    </row>
    <row r="106" spans="1:32" ht="22.2" thickTop="1" thickBot="1">
      <c r="A106" s="63" t="str">
        <f xml:space="preserve"> Recap!B106</f>
        <v>B40</v>
      </c>
      <c r="B106" s="64">
        <f>Recap!M106</f>
        <v>0</v>
      </c>
      <c r="C106" s="64">
        <f>Recap!O106</f>
        <v>0</v>
      </c>
      <c r="D106" s="64">
        <f>Recap!N106</f>
        <v>0</v>
      </c>
      <c r="E106" s="70">
        <f t="shared" si="48"/>
        <v>104</v>
      </c>
      <c r="F106" s="66">
        <f t="shared" si="34"/>
        <v>1</v>
      </c>
      <c r="G106" s="66">
        <f t="shared" si="49"/>
        <v>1</v>
      </c>
      <c r="H106" s="66">
        <f>RANK(G106,$G$3:$G$194,1)+COUNTIF(G$3:G106,G106)-1</f>
        <v>104</v>
      </c>
      <c r="I106" s="67">
        <f>IFERROR(INDEX(Liste!$G$7:$G$198,MATCH(K106,Liste!$I$7:$I$198,0)),"")</f>
        <v>0</v>
      </c>
      <c r="J106" s="67">
        <f t="shared" si="54"/>
        <v>1</v>
      </c>
      <c r="K106" s="68" t="str">
        <f t="shared" si="55"/>
        <v>B40</v>
      </c>
      <c r="L106" s="69">
        <f t="shared" si="56"/>
        <v>0</v>
      </c>
      <c r="M106" s="69">
        <f t="shared" si="38"/>
        <v>0</v>
      </c>
      <c r="N106" s="69">
        <f t="shared" si="57"/>
        <v>0</v>
      </c>
      <c r="O106" s="69">
        <f t="shared" si="58"/>
        <v>104</v>
      </c>
      <c r="Q106" s="69">
        <f t="shared" si="41"/>
        <v>-1000</v>
      </c>
      <c r="R106" s="199"/>
      <c r="S106" s="67">
        <f t="shared" si="59"/>
        <v>0</v>
      </c>
      <c r="T106" s="67">
        <f t="shared" si="50"/>
        <v>1</v>
      </c>
      <c r="U106" s="68" t="str">
        <f t="shared" si="60"/>
        <v>B40</v>
      </c>
      <c r="V106" s="69">
        <f t="shared" si="61"/>
        <v>0</v>
      </c>
      <c r="W106" s="69">
        <f t="shared" si="62"/>
        <v>0</v>
      </c>
      <c r="X106" s="69">
        <f t="shared" si="63"/>
        <v>0</v>
      </c>
      <c r="Y106" s="69">
        <f t="shared" si="64"/>
        <v>104</v>
      </c>
      <c r="AA106" s="69">
        <f t="shared" si="51"/>
        <v>0</v>
      </c>
      <c r="AB106" s="66">
        <f t="shared" si="52"/>
        <v>1</v>
      </c>
      <c r="AC106" s="66">
        <f t="shared" si="53"/>
        <v>1</v>
      </c>
      <c r="AD106" s="66">
        <f>RANK(AC106,$AC$3:$AC$194,1)+COUNTIF(AC$3:AC106,AC106)-1</f>
        <v>104</v>
      </c>
      <c r="AF106" s="126" t="str">
        <f>S106&amp;COUNTIF(S$3:S106,S106)</f>
        <v>0104</v>
      </c>
    </row>
    <row r="107" spans="1:32" ht="22.2" thickTop="1" thickBot="1">
      <c r="A107" s="63" t="str">
        <f xml:space="preserve"> Recap!B107</f>
        <v>B41</v>
      </c>
      <c r="B107" s="64">
        <f>Recap!M107</f>
        <v>0</v>
      </c>
      <c r="C107" s="64">
        <f>Recap!O107</f>
        <v>0</v>
      </c>
      <c r="D107" s="64">
        <f>Recap!N107</f>
        <v>0</v>
      </c>
      <c r="E107" s="70">
        <f t="shared" si="48"/>
        <v>105</v>
      </c>
      <c r="F107" s="66">
        <f t="shared" si="34"/>
        <v>1</v>
      </c>
      <c r="G107" s="66">
        <f t="shared" si="49"/>
        <v>1</v>
      </c>
      <c r="H107" s="66">
        <f>RANK(G107,$G$3:$G$194,1)+COUNTIF(G$3:G107,G107)-1</f>
        <v>105</v>
      </c>
      <c r="I107" s="67">
        <f>IFERROR(INDEX(Liste!$G$7:$G$198,MATCH(K107,Liste!$I$7:$I$198,0)),"")</f>
        <v>0</v>
      </c>
      <c r="J107" s="67">
        <f t="shared" si="54"/>
        <v>1</v>
      </c>
      <c r="K107" s="68" t="str">
        <f t="shared" si="55"/>
        <v>B41</v>
      </c>
      <c r="L107" s="69">
        <f t="shared" si="56"/>
        <v>0</v>
      </c>
      <c r="M107" s="69">
        <f t="shared" si="38"/>
        <v>0</v>
      </c>
      <c r="N107" s="69">
        <f t="shared" si="57"/>
        <v>0</v>
      </c>
      <c r="O107" s="69">
        <f t="shared" si="58"/>
        <v>105</v>
      </c>
      <c r="Q107" s="69">
        <f t="shared" si="41"/>
        <v>-1000</v>
      </c>
      <c r="R107" s="199"/>
      <c r="S107" s="67">
        <f t="shared" si="59"/>
        <v>0</v>
      </c>
      <c r="T107" s="67">
        <f t="shared" si="50"/>
        <v>1</v>
      </c>
      <c r="U107" s="68" t="str">
        <f t="shared" si="60"/>
        <v>B41</v>
      </c>
      <c r="V107" s="69">
        <f t="shared" si="61"/>
        <v>0</v>
      </c>
      <c r="W107" s="69">
        <f t="shared" si="62"/>
        <v>0</v>
      </c>
      <c r="X107" s="69">
        <f t="shared" si="63"/>
        <v>0</v>
      </c>
      <c r="Y107" s="69">
        <f t="shared" si="64"/>
        <v>105</v>
      </c>
      <c r="AA107" s="69">
        <f t="shared" si="51"/>
        <v>0</v>
      </c>
      <c r="AB107" s="66">
        <f t="shared" si="52"/>
        <v>1</v>
      </c>
      <c r="AC107" s="66">
        <f t="shared" si="53"/>
        <v>1</v>
      </c>
      <c r="AD107" s="66">
        <f>RANK(AC107,$AC$3:$AC$194,1)+COUNTIF(AC$3:AC107,AC107)-1</f>
        <v>105</v>
      </c>
      <c r="AF107" s="126" t="str">
        <f>S107&amp;COUNTIF(S$3:S107,S107)</f>
        <v>0105</v>
      </c>
    </row>
    <row r="108" spans="1:32" ht="22.2" thickTop="1" thickBot="1">
      <c r="A108" s="63" t="str">
        <f xml:space="preserve"> Recap!B108</f>
        <v>B42</v>
      </c>
      <c r="B108" s="64">
        <f>Recap!M108</f>
        <v>0</v>
      </c>
      <c r="C108" s="64">
        <f>Recap!O108</f>
        <v>0</v>
      </c>
      <c r="D108" s="64">
        <f>Recap!N108</f>
        <v>0</v>
      </c>
      <c r="E108" s="70">
        <f t="shared" si="48"/>
        <v>106</v>
      </c>
      <c r="F108" s="66">
        <f t="shared" si="34"/>
        <v>1</v>
      </c>
      <c r="G108" s="66">
        <f t="shared" si="49"/>
        <v>1</v>
      </c>
      <c r="H108" s="66">
        <f>RANK(G108,$G$3:$G$194,1)+COUNTIF(G$3:G108,G108)-1</f>
        <v>106</v>
      </c>
      <c r="I108" s="67">
        <f>IFERROR(INDEX(Liste!$G$7:$G$198,MATCH(K108,Liste!$I$7:$I$198,0)),"")</f>
        <v>0</v>
      </c>
      <c r="J108" s="67">
        <f t="shared" si="54"/>
        <v>1</v>
      </c>
      <c r="K108" s="68" t="str">
        <f t="shared" si="55"/>
        <v>B42</v>
      </c>
      <c r="L108" s="69">
        <f t="shared" si="56"/>
        <v>0</v>
      </c>
      <c r="M108" s="69">
        <f t="shared" si="38"/>
        <v>0</v>
      </c>
      <c r="N108" s="69">
        <f t="shared" si="57"/>
        <v>0</v>
      </c>
      <c r="O108" s="69">
        <f t="shared" si="58"/>
        <v>106</v>
      </c>
      <c r="Q108" s="69">
        <f t="shared" si="41"/>
        <v>-1000</v>
      </c>
      <c r="R108" s="199">
        <v>36</v>
      </c>
      <c r="S108" s="67">
        <f t="shared" si="59"/>
        <v>0</v>
      </c>
      <c r="T108" s="67">
        <f t="shared" si="50"/>
        <v>1</v>
      </c>
      <c r="U108" s="68" t="str">
        <f t="shared" si="60"/>
        <v>B42</v>
      </c>
      <c r="V108" s="69">
        <f t="shared" si="61"/>
        <v>0</v>
      </c>
      <c r="W108" s="69">
        <f t="shared" si="62"/>
        <v>0</v>
      </c>
      <c r="X108" s="69">
        <f t="shared" si="63"/>
        <v>0</v>
      </c>
      <c r="Y108" s="69">
        <f t="shared" si="64"/>
        <v>106</v>
      </c>
      <c r="AA108" s="69">
        <f t="shared" si="51"/>
        <v>0</v>
      </c>
      <c r="AB108" s="66">
        <f t="shared" si="52"/>
        <v>1</v>
      </c>
      <c r="AC108" s="66">
        <f t="shared" si="53"/>
        <v>1</v>
      </c>
      <c r="AD108" s="66">
        <f>RANK(AC108,$AC$3:$AC$194,1)+COUNTIF(AC$3:AC108,AC108)-1</f>
        <v>106</v>
      </c>
      <c r="AF108" s="126" t="str">
        <f>S108&amp;COUNTIF(S$3:S108,S108)</f>
        <v>0106</v>
      </c>
    </row>
    <row r="109" spans="1:32" ht="22.2" thickTop="1" thickBot="1">
      <c r="A109" s="63" t="str">
        <f xml:space="preserve"> Recap!B109</f>
        <v>B43</v>
      </c>
      <c r="B109" s="64">
        <f>Recap!M109</f>
        <v>0</v>
      </c>
      <c r="C109" s="64">
        <f>Recap!O109</f>
        <v>0</v>
      </c>
      <c r="D109" s="64">
        <f>Recap!N109</f>
        <v>0</v>
      </c>
      <c r="E109" s="70">
        <f t="shared" si="48"/>
        <v>107</v>
      </c>
      <c r="F109" s="66">
        <f t="shared" si="34"/>
        <v>1</v>
      </c>
      <c r="G109" s="66">
        <f t="shared" si="49"/>
        <v>1</v>
      </c>
      <c r="H109" s="66">
        <f>RANK(G109,$G$3:$G$194,1)+COUNTIF(G$3:G109,G109)-1</f>
        <v>107</v>
      </c>
      <c r="I109" s="67">
        <f>IFERROR(INDEX(Liste!$G$7:$G$198,MATCH(K109,Liste!$I$7:$I$198,0)),"")</f>
        <v>0</v>
      </c>
      <c r="J109" s="67">
        <f t="shared" si="54"/>
        <v>1</v>
      </c>
      <c r="K109" s="68" t="str">
        <f t="shared" si="55"/>
        <v>B43</v>
      </c>
      <c r="L109" s="69">
        <f t="shared" si="56"/>
        <v>0</v>
      </c>
      <c r="M109" s="69">
        <f t="shared" si="38"/>
        <v>0</v>
      </c>
      <c r="N109" s="69">
        <f t="shared" si="57"/>
        <v>0</v>
      </c>
      <c r="O109" s="69">
        <f t="shared" si="58"/>
        <v>107</v>
      </c>
      <c r="Q109" s="69">
        <f t="shared" si="41"/>
        <v>-1000</v>
      </c>
      <c r="R109" s="199"/>
      <c r="S109" s="67">
        <f t="shared" si="59"/>
        <v>0</v>
      </c>
      <c r="T109" s="67">
        <f t="shared" si="50"/>
        <v>1</v>
      </c>
      <c r="U109" s="68" t="str">
        <f t="shared" si="60"/>
        <v>B43</v>
      </c>
      <c r="V109" s="69">
        <f t="shared" si="61"/>
        <v>0</v>
      </c>
      <c r="W109" s="69">
        <f t="shared" si="62"/>
        <v>0</v>
      </c>
      <c r="X109" s="69">
        <f t="shared" si="63"/>
        <v>0</v>
      </c>
      <c r="Y109" s="69">
        <f t="shared" si="64"/>
        <v>107</v>
      </c>
      <c r="AA109" s="69">
        <f t="shared" si="51"/>
        <v>0</v>
      </c>
      <c r="AB109" s="66">
        <f t="shared" si="52"/>
        <v>1</v>
      </c>
      <c r="AC109" s="66">
        <f t="shared" si="53"/>
        <v>1</v>
      </c>
      <c r="AD109" s="66">
        <f>RANK(AC109,$AC$3:$AC$194,1)+COUNTIF(AC$3:AC109,AC109)-1</f>
        <v>107</v>
      </c>
      <c r="AF109" s="126" t="str">
        <f>S109&amp;COUNTIF(S$3:S109,S109)</f>
        <v>0107</v>
      </c>
    </row>
    <row r="110" spans="1:32" ht="22.2" thickTop="1" thickBot="1">
      <c r="A110" s="63" t="str">
        <f xml:space="preserve"> Recap!B110</f>
        <v>B44</v>
      </c>
      <c r="B110" s="64">
        <f>Recap!M110</f>
        <v>0</v>
      </c>
      <c r="C110" s="64">
        <f>Recap!O110</f>
        <v>0</v>
      </c>
      <c r="D110" s="64">
        <f>Recap!N110</f>
        <v>0</v>
      </c>
      <c r="E110" s="70">
        <f t="shared" si="48"/>
        <v>108</v>
      </c>
      <c r="F110" s="66">
        <f t="shared" si="34"/>
        <v>1</v>
      </c>
      <c r="G110" s="66">
        <f t="shared" si="49"/>
        <v>1</v>
      </c>
      <c r="H110" s="66">
        <f>RANK(G110,$G$3:$G$194,1)+COUNTIF(G$3:G110,G110)-1</f>
        <v>108</v>
      </c>
      <c r="I110" s="67">
        <f>IFERROR(INDEX(Liste!$G$7:$G$198,MATCH(K110,Liste!$I$7:$I$198,0)),"")</f>
        <v>0</v>
      </c>
      <c r="J110" s="67">
        <f t="shared" si="54"/>
        <v>1</v>
      </c>
      <c r="K110" s="68" t="str">
        <f t="shared" si="55"/>
        <v>B44</v>
      </c>
      <c r="L110" s="69">
        <f t="shared" si="56"/>
        <v>0</v>
      </c>
      <c r="M110" s="69">
        <f t="shared" si="38"/>
        <v>0</v>
      </c>
      <c r="N110" s="69">
        <f t="shared" si="57"/>
        <v>0</v>
      </c>
      <c r="O110" s="69">
        <f t="shared" si="58"/>
        <v>108</v>
      </c>
      <c r="Q110" s="69">
        <f t="shared" si="41"/>
        <v>-1000</v>
      </c>
      <c r="R110" s="199"/>
      <c r="S110" s="67">
        <f t="shared" si="59"/>
        <v>0</v>
      </c>
      <c r="T110" s="67">
        <f t="shared" si="50"/>
        <v>1</v>
      </c>
      <c r="U110" s="68" t="str">
        <f t="shared" si="60"/>
        <v>B44</v>
      </c>
      <c r="V110" s="69">
        <f t="shared" si="61"/>
        <v>0</v>
      </c>
      <c r="W110" s="69">
        <f t="shared" si="62"/>
        <v>0</v>
      </c>
      <c r="X110" s="69">
        <f t="shared" si="63"/>
        <v>0</v>
      </c>
      <c r="Y110" s="69">
        <f t="shared" si="64"/>
        <v>108</v>
      </c>
      <c r="AA110" s="69">
        <f t="shared" si="51"/>
        <v>0</v>
      </c>
      <c r="AB110" s="66">
        <f t="shared" si="52"/>
        <v>1</v>
      </c>
      <c r="AC110" s="66">
        <f t="shared" si="53"/>
        <v>1</v>
      </c>
      <c r="AD110" s="66">
        <f>RANK(AC110,$AC$3:$AC$194,1)+COUNTIF(AC$3:AC110,AC110)-1</f>
        <v>108</v>
      </c>
      <c r="AF110" s="126" t="str">
        <f>S110&amp;COUNTIF(S$3:S110,S110)</f>
        <v>0108</v>
      </c>
    </row>
    <row r="111" spans="1:32" ht="22.2" thickTop="1" thickBot="1">
      <c r="A111" s="63" t="str">
        <f xml:space="preserve"> Recap!B111</f>
        <v>B45</v>
      </c>
      <c r="B111" s="64">
        <f>Recap!M111</f>
        <v>0</v>
      </c>
      <c r="C111" s="64">
        <f>Recap!O111</f>
        <v>0</v>
      </c>
      <c r="D111" s="64">
        <f>Recap!N111</f>
        <v>0</v>
      </c>
      <c r="E111" s="70">
        <f t="shared" si="48"/>
        <v>109</v>
      </c>
      <c r="F111" s="66">
        <f t="shared" si="34"/>
        <v>1</v>
      </c>
      <c r="G111" s="66">
        <f t="shared" si="49"/>
        <v>1</v>
      </c>
      <c r="H111" s="66">
        <f>RANK(G111,$G$3:$G$194,1)+COUNTIF(G$3:G111,G111)-1</f>
        <v>109</v>
      </c>
      <c r="I111" s="67">
        <f>IFERROR(INDEX(Liste!$G$7:$G$198,MATCH(K111,Liste!$I$7:$I$198,0)),"")</f>
        <v>0</v>
      </c>
      <c r="J111" s="67">
        <f t="shared" si="54"/>
        <v>1</v>
      </c>
      <c r="K111" s="68" t="str">
        <f t="shared" si="55"/>
        <v>B45</v>
      </c>
      <c r="L111" s="69">
        <f t="shared" si="56"/>
        <v>0</v>
      </c>
      <c r="M111" s="69">
        <f t="shared" si="38"/>
        <v>0</v>
      </c>
      <c r="N111" s="69">
        <f t="shared" si="57"/>
        <v>0</v>
      </c>
      <c r="O111" s="69">
        <f t="shared" si="58"/>
        <v>109</v>
      </c>
      <c r="Q111" s="69">
        <f t="shared" si="41"/>
        <v>-1000</v>
      </c>
      <c r="R111" s="199">
        <v>37</v>
      </c>
      <c r="S111" s="67">
        <f t="shared" si="59"/>
        <v>0</v>
      </c>
      <c r="T111" s="67">
        <f t="shared" si="50"/>
        <v>1</v>
      </c>
      <c r="U111" s="68" t="str">
        <f t="shared" si="60"/>
        <v>B45</v>
      </c>
      <c r="V111" s="69">
        <f t="shared" si="61"/>
        <v>0</v>
      </c>
      <c r="W111" s="69">
        <f t="shared" si="62"/>
        <v>0</v>
      </c>
      <c r="X111" s="69">
        <f t="shared" si="63"/>
        <v>0</v>
      </c>
      <c r="Y111" s="69">
        <f t="shared" si="64"/>
        <v>109</v>
      </c>
      <c r="AA111" s="69">
        <f t="shared" si="51"/>
        <v>0</v>
      </c>
      <c r="AB111" s="66">
        <f t="shared" si="52"/>
        <v>1</v>
      </c>
      <c r="AC111" s="66">
        <f t="shared" si="53"/>
        <v>1</v>
      </c>
      <c r="AD111" s="66">
        <f>RANK(AC111,$AC$3:$AC$194,1)+COUNTIF(AC$3:AC111,AC111)-1</f>
        <v>109</v>
      </c>
      <c r="AF111" s="126" t="str">
        <f>S111&amp;COUNTIF(S$3:S111,S111)</f>
        <v>0109</v>
      </c>
    </row>
    <row r="112" spans="1:32" ht="22.2" thickTop="1" thickBot="1">
      <c r="A112" s="63" t="str">
        <f xml:space="preserve"> Recap!B112</f>
        <v>B46</v>
      </c>
      <c r="B112" s="64">
        <f>Recap!M112</f>
        <v>0</v>
      </c>
      <c r="C112" s="64">
        <f>Recap!O112</f>
        <v>0</v>
      </c>
      <c r="D112" s="64">
        <f>Recap!N112</f>
        <v>0</v>
      </c>
      <c r="E112" s="70">
        <f t="shared" si="48"/>
        <v>110</v>
      </c>
      <c r="F112" s="66">
        <f t="shared" si="34"/>
        <v>1</v>
      </c>
      <c r="G112" s="66">
        <f t="shared" si="49"/>
        <v>1</v>
      </c>
      <c r="H112" s="66">
        <f>RANK(G112,$G$3:$G$194,1)+COUNTIF(G$3:G112,G112)-1</f>
        <v>110</v>
      </c>
      <c r="I112" s="67">
        <f>IFERROR(INDEX(Liste!$G$7:$G$198,MATCH(K112,Liste!$I$7:$I$198,0)),"")</f>
        <v>0</v>
      </c>
      <c r="J112" s="67">
        <f t="shared" si="54"/>
        <v>1</v>
      </c>
      <c r="K112" s="68" t="str">
        <f t="shared" si="55"/>
        <v>B46</v>
      </c>
      <c r="L112" s="69">
        <f t="shared" si="56"/>
        <v>0</v>
      </c>
      <c r="M112" s="69">
        <f t="shared" si="38"/>
        <v>0</v>
      </c>
      <c r="N112" s="69">
        <f t="shared" si="57"/>
        <v>0</v>
      </c>
      <c r="O112" s="69">
        <f t="shared" si="58"/>
        <v>110</v>
      </c>
      <c r="Q112" s="69">
        <f t="shared" si="41"/>
        <v>-1000</v>
      </c>
      <c r="R112" s="199"/>
      <c r="S112" s="67">
        <f t="shared" si="59"/>
        <v>0</v>
      </c>
      <c r="T112" s="67">
        <f t="shared" si="50"/>
        <v>1</v>
      </c>
      <c r="U112" s="68" t="str">
        <f t="shared" si="60"/>
        <v>B46</v>
      </c>
      <c r="V112" s="69">
        <f t="shared" si="61"/>
        <v>0</v>
      </c>
      <c r="W112" s="69">
        <f t="shared" si="62"/>
        <v>0</v>
      </c>
      <c r="X112" s="69">
        <f t="shared" si="63"/>
        <v>0</v>
      </c>
      <c r="Y112" s="69">
        <f t="shared" si="64"/>
        <v>110</v>
      </c>
      <c r="AA112" s="69">
        <f t="shared" si="51"/>
        <v>0</v>
      </c>
      <c r="AB112" s="66">
        <f t="shared" si="52"/>
        <v>1</v>
      </c>
      <c r="AC112" s="66">
        <f t="shared" si="53"/>
        <v>1</v>
      </c>
      <c r="AD112" s="66">
        <f>RANK(AC112,$AC$3:$AC$194,1)+COUNTIF(AC$3:AC112,AC112)-1</f>
        <v>110</v>
      </c>
      <c r="AF112" s="126" t="str">
        <f>S112&amp;COUNTIF(S$3:S112,S112)</f>
        <v>0110</v>
      </c>
    </row>
    <row r="113" spans="1:32" ht="22.2" thickTop="1" thickBot="1">
      <c r="A113" s="63" t="str">
        <f xml:space="preserve"> Recap!B113</f>
        <v>B47</v>
      </c>
      <c r="B113" s="64">
        <f>Recap!M113</f>
        <v>0</v>
      </c>
      <c r="C113" s="64">
        <f>Recap!O113</f>
        <v>0</v>
      </c>
      <c r="D113" s="64">
        <f>Recap!N113</f>
        <v>0</v>
      </c>
      <c r="E113" s="70">
        <f t="shared" si="48"/>
        <v>111</v>
      </c>
      <c r="F113" s="66">
        <f t="shared" si="34"/>
        <v>1</v>
      </c>
      <c r="G113" s="66">
        <f t="shared" si="49"/>
        <v>1</v>
      </c>
      <c r="H113" s="66">
        <f>RANK(G113,$G$3:$G$194,1)+COUNTIF(G$3:G113,G113)-1</f>
        <v>111</v>
      </c>
      <c r="I113" s="67">
        <f>IFERROR(INDEX(Liste!$G$7:$G$198,MATCH(K113,Liste!$I$7:$I$198,0)),"")</f>
        <v>0</v>
      </c>
      <c r="J113" s="67">
        <f t="shared" si="54"/>
        <v>1</v>
      </c>
      <c r="K113" s="68" t="str">
        <f t="shared" si="55"/>
        <v>B47</v>
      </c>
      <c r="L113" s="69">
        <f t="shared" si="56"/>
        <v>0</v>
      </c>
      <c r="M113" s="69">
        <f t="shared" si="38"/>
        <v>0</v>
      </c>
      <c r="N113" s="69">
        <f t="shared" si="57"/>
        <v>0</v>
      </c>
      <c r="O113" s="69">
        <f t="shared" si="58"/>
        <v>111</v>
      </c>
      <c r="Q113" s="69">
        <f t="shared" si="41"/>
        <v>-1000</v>
      </c>
      <c r="R113" s="199"/>
      <c r="S113" s="67">
        <f t="shared" si="59"/>
        <v>0</v>
      </c>
      <c r="T113" s="67">
        <f t="shared" si="50"/>
        <v>1</v>
      </c>
      <c r="U113" s="68" t="str">
        <f t="shared" si="60"/>
        <v>B47</v>
      </c>
      <c r="V113" s="69">
        <f t="shared" si="61"/>
        <v>0</v>
      </c>
      <c r="W113" s="69">
        <f t="shared" si="62"/>
        <v>0</v>
      </c>
      <c r="X113" s="69">
        <f t="shared" si="63"/>
        <v>0</v>
      </c>
      <c r="Y113" s="69">
        <f t="shared" si="64"/>
        <v>111</v>
      </c>
      <c r="AA113" s="69">
        <f t="shared" si="51"/>
        <v>0</v>
      </c>
      <c r="AB113" s="66">
        <f t="shared" si="52"/>
        <v>1</v>
      </c>
      <c r="AC113" s="66">
        <f t="shared" si="53"/>
        <v>1</v>
      </c>
      <c r="AD113" s="66">
        <f>RANK(AC113,$AC$3:$AC$194,1)+COUNTIF(AC$3:AC113,AC113)-1</f>
        <v>111</v>
      </c>
      <c r="AF113" s="126" t="str">
        <f>S113&amp;COUNTIF(S$3:S113,S113)</f>
        <v>0111</v>
      </c>
    </row>
    <row r="114" spans="1:32" ht="22.2" thickTop="1" thickBot="1">
      <c r="A114" s="63" t="str">
        <f xml:space="preserve"> Recap!B114</f>
        <v>B48</v>
      </c>
      <c r="B114" s="64">
        <f>Recap!M114</f>
        <v>0</v>
      </c>
      <c r="C114" s="64">
        <f>Recap!O114</f>
        <v>0</v>
      </c>
      <c r="D114" s="64">
        <f>Recap!N114</f>
        <v>0</v>
      </c>
      <c r="E114" s="70">
        <f t="shared" si="48"/>
        <v>112</v>
      </c>
      <c r="F114" s="66">
        <f t="shared" si="34"/>
        <v>1</v>
      </c>
      <c r="G114" s="66">
        <f t="shared" si="49"/>
        <v>1</v>
      </c>
      <c r="H114" s="66">
        <f>RANK(G114,$G$3:$G$194,1)+COUNTIF(G$3:G114,G114)-1</f>
        <v>112</v>
      </c>
      <c r="I114" s="67">
        <f>IFERROR(INDEX(Liste!$G$7:$G$198,MATCH(K114,Liste!$I$7:$I$198,0)),"")</f>
        <v>0</v>
      </c>
      <c r="J114" s="67">
        <f t="shared" si="54"/>
        <v>1</v>
      </c>
      <c r="K114" s="68" t="str">
        <f t="shared" si="55"/>
        <v>B48</v>
      </c>
      <c r="L114" s="69">
        <f t="shared" si="56"/>
        <v>0</v>
      </c>
      <c r="M114" s="69">
        <f t="shared" si="38"/>
        <v>0</v>
      </c>
      <c r="N114" s="69">
        <f t="shared" si="57"/>
        <v>0</v>
      </c>
      <c r="O114" s="69">
        <f t="shared" si="58"/>
        <v>112</v>
      </c>
      <c r="Q114" s="69">
        <f t="shared" si="41"/>
        <v>-1000</v>
      </c>
      <c r="R114" s="199">
        <v>38</v>
      </c>
      <c r="S114" s="67">
        <f t="shared" si="59"/>
        <v>0</v>
      </c>
      <c r="T114" s="67">
        <f t="shared" si="50"/>
        <v>1</v>
      </c>
      <c r="U114" s="68" t="str">
        <f t="shared" si="60"/>
        <v>B48</v>
      </c>
      <c r="V114" s="69">
        <f t="shared" si="61"/>
        <v>0</v>
      </c>
      <c r="W114" s="69">
        <f t="shared" si="62"/>
        <v>0</v>
      </c>
      <c r="X114" s="69">
        <f t="shared" si="63"/>
        <v>0</v>
      </c>
      <c r="Y114" s="69">
        <f t="shared" si="64"/>
        <v>112</v>
      </c>
      <c r="AA114" s="69">
        <f t="shared" si="51"/>
        <v>0</v>
      </c>
      <c r="AB114" s="66">
        <f t="shared" si="52"/>
        <v>1</v>
      </c>
      <c r="AC114" s="66">
        <f t="shared" si="53"/>
        <v>1</v>
      </c>
      <c r="AD114" s="66">
        <f>RANK(AC114,$AC$3:$AC$194,1)+COUNTIF(AC$3:AC114,AC114)-1</f>
        <v>112</v>
      </c>
      <c r="AF114" s="126" t="str">
        <f>S114&amp;COUNTIF(S$3:S114,S114)</f>
        <v>0112</v>
      </c>
    </row>
    <row r="115" spans="1:32" ht="22.2" thickTop="1" thickBot="1">
      <c r="A115" s="63" t="str">
        <f xml:space="preserve"> Recap!B115</f>
        <v>B49</v>
      </c>
      <c r="B115" s="64">
        <f>Recap!M115</f>
        <v>0</v>
      </c>
      <c r="C115" s="64">
        <f>Recap!O115</f>
        <v>0</v>
      </c>
      <c r="D115" s="64">
        <f>Recap!N115</f>
        <v>0</v>
      </c>
      <c r="E115" s="70">
        <f t="shared" si="48"/>
        <v>113</v>
      </c>
      <c r="F115" s="66">
        <f t="shared" si="34"/>
        <v>1</v>
      </c>
      <c r="G115" s="66">
        <f t="shared" si="49"/>
        <v>1</v>
      </c>
      <c r="H115" s="66">
        <f>RANK(G115,$G$3:$G$194,1)+COUNTIF(G$3:G115,G115)-1</f>
        <v>113</v>
      </c>
      <c r="I115" s="67">
        <f>IFERROR(INDEX(Liste!$G$7:$G$198,MATCH(K115,Liste!$I$7:$I$198,0)),"")</f>
        <v>0</v>
      </c>
      <c r="J115" s="67">
        <f t="shared" si="54"/>
        <v>1</v>
      </c>
      <c r="K115" s="68" t="str">
        <f t="shared" si="55"/>
        <v>B49</v>
      </c>
      <c r="L115" s="69">
        <f t="shared" si="56"/>
        <v>0</v>
      </c>
      <c r="M115" s="69">
        <f t="shared" si="38"/>
        <v>0</v>
      </c>
      <c r="N115" s="69">
        <f t="shared" si="57"/>
        <v>0</v>
      </c>
      <c r="O115" s="69">
        <f t="shared" si="58"/>
        <v>113</v>
      </c>
      <c r="Q115" s="69">
        <f t="shared" si="41"/>
        <v>-1000</v>
      </c>
      <c r="R115" s="199"/>
      <c r="S115" s="67">
        <f t="shared" si="59"/>
        <v>0</v>
      </c>
      <c r="T115" s="67">
        <f t="shared" si="50"/>
        <v>1</v>
      </c>
      <c r="U115" s="68" t="str">
        <f t="shared" si="60"/>
        <v>B49</v>
      </c>
      <c r="V115" s="69">
        <f t="shared" si="61"/>
        <v>0</v>
      </c>
      <c r="W115" s="69">
        <f t="shared" si="62"/>
        <v>0</v>
      </c>
      <c r="X115" s="69">
        <f t="shared" si="63"/>
        <v>0</v>
      </c>
      <c r="Y115" s="69">
        <f t="shared" si="64"/>
        <v>113</v>
      </c>
      <c r="AA115" s="69">
        <f t="shared" si="51"/>
        <v>0</v>
      </c>
      <c r="AB115" s="66">
        <f t="shared" si="52"/>
        <v>1</v>
      </c>
      <c r="AC115" s="66">
        <f t="shared" si="53"/>
        <v>1</v>
      </c>
      <c r="AD115" s="66">
        <f>RANK(AC115,$AC$3:$AC$194,1)+COUNTIF(AC$3:AC115,AC115)-1</f>
        <v>113</v>
      </c>
      <c r="AF115" s="126" t="str">
        <f>S115&amp;COUNTIF(S$3:S115,S115)</f>
        <v>0113</v>
      </c>
    </row>
    <row r="116" spans="1:32" ht="22.2" thickTop="1" thickBot="1">
      <c r="A116" s="63" t="str">
        <f xml:space="preserve"> Recap!B116</f>
        <v>B50</v>
      </c>
      <c r="B116" s="64">
        <f>Recap!M116</f>
        <v>0</v>
      </c>
      <c r="C116" s="64">
        <f>Recap!O116</f>
        <v>0</v>
      </c>
      <c r="D116" s="64">
        <f>Recap!N116</f>
        <v>0</v>
      </c>
      <c r="E116" s="70">
        <f t="shared" si="48"/>
        <v>114</v>
      </c>
      <c r="F116" s="66">
        <f t="shared" si="34"/>
        <v>1</v>
      </c>
      <c r="G116" s="66">
        <f t="shared" si="49"/>
        <v>1</v>
      </c>
      <c r="H116" s="66">
        <f>RANK(G116,$G$3:$G$194,1)+COUNTIF(G$3:G116,G116)-1</f>
        <v>114</v>
      </c>
      <c r="I116" s="67">
        <f>IFERROR(INDEX(Liste!$G$7:$G$198,MATCH(K116,Liste!$I$7:$I$198,0)),"")</f>
        <v>0</v>
      </c>
      <c r="J116" s="67">
        <f t="shared" si="54"/>
        <v>1</v>
      </c>
      <c r="K116" s="68" t="str">
        <f t="shared" si="55"/>
        <v>B50</v>
      </c>
      <c r="L116" s="69">
        <f t="shared" si="56"/>
        <v>0</v>
      </c>
      <c r="M116" s="69">
        <f t="shared" si="38"/>
        <v>0</v>
      </c>
      <c r="N116" s="69">
        <f t="shared" si="57"/>
        <v>0</v>
      </c>
      <c r="O116" s="69">
        <f t="shared" si="58"/>
        <v>114</v>
      </c>
      <c r="Q116" s="69">
        <f t="shared" si="41"/>
        <v>-1000</v>
      </c>
      <c r="R116" s="199"/>
      <c r="S116" s="67">
        <f t="shared" si="59"/>
        <v>0</v>
      </c>
      <c r="T116" s="67">
        <f t="shared" si="50"/>
        <v>1</v>
      </c>
      <c r="U116" s="68" t="str">
        <f t="shared" si="60"/>
        <v>B50</v>
      </c>
      <c r="V116" s="69">
        <f t="shared" si="61"/>
        <v>0</v>
      </c>
      <c r="W116" s="69">
        <f t="shared" si="62"/>
        <v>0</v>
      </c>
      <c r="X116" s="69">
        <f t="shared" si="63"/>
        <v>0</v>
      </c>
      <c r="Y116" s="69">
        <f t="shared" si="64"/>
        <v>114</v>
      </c>
      <c r="AA116" s="69">
        <f t="shared" si="51"/>
        <v>0</v>
      </c>
      <c r="AB116" s="66">
        <f t="shared" si="52"/>
        <v>1</v>
      </c>
      <c r="AC116" s="66">
        <f t="shared" si="53"/>
        <v>1</v>
      </c>
      <c r="AD116" s="66">
        <f>RANK(AC116,$AC$3:$AC$194,1)+COUNTIF(AC$3:AC116,AC116)-1</f>
        <v>114</v>
      </c>
      <c r="AF116" s="126" t="str">
        <f>S116&amp;COUNTIF(S$3:S116,S116)</f>
        <v>0114</v>
      </c>
    </row>
    <row r="117" spans="1:32" ht="22.2" thickTop="1" thickBot="1">
      <c r="A117" s="63" t="str">
        <f xml:space="preserve"> Recap!B117</f>
        <v>B51</v>
      </c>
      <c r="B117" s="64">
        <f>Recap!M117</f>
        <v>0</v>
      </c>
      <c r="C117" s="64">
        <f>Recap!O117</f>
        <v>0</v>
      </c>
      <c r="D117" s="64">
        <f>Recap!N117</f>
        <v>0</v>
      </c>
      <c r="E117" s="70">
        <f t="shared" si="48"/>
        <v>115</v>
      </c>
      <c r="F117" s="66">
        <f t="shared" si="34"/>
        <v>1</v>
      </c>
      <c r="G117" s="66">
        <f t="shared" si="49"/>
        <v>1</v>
      </c>
      <c r="H117" s="66">
        <f>RANK(G117,$G$3:$G$194,1)+COUNTIF(G$3:G117,G117)-1</f>
        <v>115</v>
      </c>
      <c r="I117" s="67">
        <f>IFERROR(INDEX(Liste!$G$7:$G$198,MATCH(K117,Liste!$I$7:$I$198,0)),"")</f>
        <v>0</v>
      </c>
      <c r="J117" s="67">
        <f t="shared" si="54"/>
        <v>1</v>
      </c>
      <c r="K117" s="68" t="str">
        <f t="shared" si="55"/>
        <v>B51</v>
      </c>
      <c r="L117" s="69">
        <f t="shared" si="56"/>
        <v>0</v>
      </c>
      <c r="M117" s="69">
        <f t="shared" si="38"/>
        <v>0</v>
      </c>
      <c r="N117" s="69">
        <f t="shared" si="57"/>
        <v>0</v>
      </c>
      <c r="O117" s="69">
        <f t="shared" si="58"/>
        <v>115</v>
      </c>
      <c r="Q117" s="69">
        <f t="shared" si="41"/>
        <v>-1000</v>
      </c>
      <c r="R117" s="199">
        <v>39</v>
      </c>
      <c r="S117" s="67">
        <f t="shared" si="59"/>
        <v>0</v>
      </c>
      <c r="T117" s="67">
        <f t="shared" si="50"/>
        <v>1</v>
      </c>
      <c r="U117" s="68" t="str">
        <f t="shared" si="60"/>
        <v>B51</v>
      </c>
      <c r="V117" s="69">
        <f t="shared" si="61"/>
        <v>0</v>
      </c>
      <c r="W117" s="69">
        <f t="shared" si="62"/>
        <v>0</v>
      </c>
      <c r="X117" s="69">
        <f t="shared" si="63"/>
        <v>0</v>
      </c>
      <c r="Y117" s="69">
        <f t="shared" si="64"/>
        <v>115</v>
      </c>
      <c r="AA117" s="69">
        <f t="shared" si="51"/>
        <v>0</v>
      </c>
      <c r="AB117" s="66">
        <f t="shared" si="52"/>
        <v>1</v>
      </c>
      <c r="AC117" s="66">
        <f t="shared" si="53"/>
        <v>1</v>
      </c>
      <c r="AD117" s="66">
        <f>RANK(AC117,$AC$3:$AC$194,1)+COUNTIF(AC$3:AC117,AC117)-1</f>
        <v>115</v>
      </c>
      <c r="AF117" s="126" t="str">
        <f>S117&amp;COUNTIF(S$3:S117,S117)</f>
        <v>0115</v>
      </c>
    </row>
    <row r="118" spans="1:32" ht="22.2" thickTop="1" thickBot="1">
      <c r="A118" s="63" t="str">
        <f xml:space="preserve"> Recap!B118</f>
        <v>B52</v>
      </c>
      <c r="B118" s="64">
        <f>Recap!M118</f>
        <v>0</v>
      </c>
      <c r="C118" s="64">
        <f>Recap!O118</f>
        <v>0</v>
      </c>
      <c r="D118" s="64">
        <f>Recap!N118</f>
        <v>0</v>
      </c>
      <c r="E118" s="70">
        <f t="shared" si="48"/>
        <v>116</v>
      </c>
      <c r="F118" s="66">
        <f t="shared" si="34"/>
        <v>1</v>
      </c>
      <c r="G118" s="66">
        <f t="shared" si="49"/>
        <v>1</v>
      </c>
      <c r="H118" s="66">
        <f>RANK(G118,$G$3:$G$194,1)+COUNTIF(G$3:G118,G118)-1</f>
        <v>116</v>
      </c>
      <c r="I118" s="67">
        <f>IFERROR(INDEX(Liste!$G$7:$G$198,MATCH(K118,Liste!$I$7:$I$198,0)),"")</f>
        <v>0</v>
      </c>
      <c r="J118" s="67">
        <f t="shared" si="54"/>
        <v>1</v>
      </c>
      <c r="K118" s="68" t="str">
        <f t="shared" si="55"/>
        <v>B52</v>
      </c>
      <c r="L118" s="69">
        <f t="shared" si="56"/>
        <v>0</v>
      </c>
      <c r="M118" s="69">
        <f t="shared" si="38"/>
        <v>0</v>
      </c>
      <c r="N118" s="69">
        <f t="shared" si="57"/>
        <v>0</v>
      </c>
      <c r="O118" s="69">
        <f t="shared" si="58"/>
        <v>116</v>
      </c>
      <c r="Q118" s="69">
        <f t="shared" si="41"/>
        <v>-1000</v>
      </c>
      <c r="R118" s="199"/>
      <c r="S118" s="67">
        <f t="shared" si="59"/>
        <v>0</v>
      </c>
      <c r="T118" s="67">
        <f t="shared" si="50"/>
        <v>1</v>
      </c>
      <c r="U118" s="68" t="str">
        <f t="shared" si="60"/>
        <v>B52</v>
      </c>
      <c r="V118" s="69">
        <f t="shared" si="61"/>
        <v>0</v>
      </c>
      <c r="W118" s="69">
        <f t="shared" si="62"/>
        <v>0</v>
      </c>
      <c r="X118" s="69">
        <f t="shared" si="63"/>
        <v>0</v>
      </c>
      <c r="Y118" s="69">
        <f t="shared" si="64"/>
        <v>116</v>
      </c>
      <c r="AA118" s="69">
        <f t="shared" si="51"/>
        <v>0</v>
      </c>
      <c r="AB118" s="66">
        <f t="shared" si="52"/>
        <v>1</v>
      </c>
      <c r="AC118" s="66">
        <f t="shared" si="53"/>
        <v>1</v>
      </c>
      <c r="AD118" s="66">
        <f>RANK(AC118,$AC$3:$AC$194,1)+COUNTIF(AC$3:AC118,AC118)-1</f>
        <v>116</v>
      </c>
      <c r="AF118" s="126" t="str">
        <f>S118&amp;COUNTIF(S$3:S118,S118)</f>
        <v>0116</v>
      </c>
    </row>
    <row r="119" spans="1:32" ht="22.2" thickTop="1" thickBot="1">
      <c r="A119" s="63" t="str">
        <f xml:space="preserve"> Recap!B119</f>
        <v>B53</v>
      </c>
      <c r="B119" s="64">
        <f>Recap!M119</f>
        <v>0</v>
      </c>
      <c r="C119" s="64">
        <f>Recap!O119</f>
        <v>0</v>
      </c>
      <c r="D119" s="64">
        <f>Recap!N119</f>
        <v>0</v>
      </c>
      <c r="E119" s="70">
        <f t="shared" si="48"/>
        <v>117</v>
      </c>
      <c r="F119" s="66">
        <f t="shared" si="34"/>
        <v>1</v>
      </c>
      <c r="G119" s="66">
        <f t="shared" si="49"/>
        <v>1</v>
      </c>
      <c r="H119" s="66">
        <f>RANK(G119,$G$3:$G$194,1)+COUNTIF(G$3:G119,G119)-1</f>
        <v>117</v>
      </c>
      <c r="I119" s="67">
        <f>IFERROR(INDEX(Liste!$G$7:$G$198,MATCH(K119,Liste!$I$7:$I$198,0)),"")</f>
        <v>0</v>
      </c>
      <c r="J119" s="67">
        <f t="shared" si="54"/>
        <v>1</v>
      </c>
      <c r="K119" s="68" t="str">
        <f t="shared" si="55"/>
        <v>B53</v>
      </c>
      <c r="L119" s="69">
        <f t="shared" si="56"/>
        <v>0</v>
      </c>
      <c r="M119" s="69">
        <f t="shared" si="38"/>
        <v>0</v>
      </c>
      <c r="N119" s="69">
        <f t="shared" si="57"/>
        <v>0</v>
      </c>
      <c r="O119" s="69">
        <f t="shared" si="58"/>
        <v>117</v>
      </c>
      <c r="Q119" s="69">
        <f t="shared" si="41"/>
        <v>-1000</v>
      </c>
      <c r="R119" s="199"/>
      <c r="S119" s="67">
        <f t="shared" si="59"/>
        <v>0</v>
      </c>
      <c r="T119" s="67">
        <f t="shared" si="50"/>
        <v>1</v>
      </c>
      <c r="U119" s="68" t="str">
        <f t="shared" si="60"/>
        <v>B53</v>
      </c>
      <c r="V119" s="69">
        <f t="shared" si="61"/>
        <v>0</v>
      </c>
      <c r="W119" s="69">
        <f t="shared" si="62"/>
        <v>0</v>
      </c>
      <c r="X119" s="69">
        <f t="shared" si="63"/>
        <v>0</v>
      </c>
      <c r="Y119" s="69">
        <f t="shared" si="64"/>
        <v>117</v>
      </c>
      <c r="AA119" s="69">
        <f t="shared" si="51"/>
        <v>0</v>
      </c>
      <c r="AB119" s="66">
        <f t="shared" si="52"/>
        <v>1</v>
      </c>
      <c r="AC119" s="66">
        <f t="shared" si="53"/>
        <v>1</v>
      </c>
      <c r="AD119" s="66">
        <f>RANK(AC119,$AC$3:$AC$194,1)+COUNTIF(AC$3:AC119,AC119)-1</f>
        <v>117</v>
      </c>
      <c r="AF119" s="126" t="str">
        <f>S119&amp;COUNTIF(S$3:S119,S119)</f>
        <v>0117</v>
      </c>
    </row>
    <row r="120" spans="1:32" ht="22.2" thickTop="1" thickBot="1">
      <c r="A120" s="63" t="str">
        <f xml:space="preserve"> Recap!B120</f>
        <v>B54</v>
      </c>
      <c r="B120" s="64">
        <f>Recap!M120</f>
        <v>0</v>
      </c>
      <c r="C120" s="64">
        <f>Recap!O120</f>
        <v>0</v>
      </c>
      <c r="D120" s="64">
        <f>Recap!N120</f>
        <v>0</v>
      </c>
      <c r="E120" s="70">
        <f t="shared" si="48"/>
        <v>118</v>
      </c>
      <c r="F120" s="66">
        <f t="shared" si="34"/>
        <v>1</v>
      </c>
      <c r="G120" s="66">
        <f t="shared" si="49"/>
        <v>1</v>
      </c>
      <c r="H120" s="66">
        <f>RANK(G120,$G$3:$G$194,1)+COUNTIF(G$3:G120,G120)-1</f>
        <v>118</v>
      </c>
      <c r="I120" s="67">
        <f>IFERROR(INDEX(Liste!$G$7:$G$198,MATCH(K120,Liste!$I$7:$I$198,0)),"")</f>
        <v>0</v>
      </c>
      <c r="J120" s="67">
        <f t="shared" si="54"/>
        <v>1</v>
      </c>
      <c r="K120" s="68" t="str">
        <f t="shared" si="55"/>
        <v>B54</v>
      </c>
      <c r="L120" s="69">
        <f t="shared" si="56"/>
        <v>0</v>
      </c>
      <c r="M120" s="69">
        <f t="shared" si="38"/>
        <v>0</v>
      </c>
      <c r="N120" s="69">
        <f t="shared" si="57"/>
        <v>0</v>
      </c>
      <c r="O120" s="69">
        <f t="shared" si="58"/>
        <v>118</v>
      </c>
      <c r="Q120" s="69">
        <f t="shared" si="41"/>
        <v>-1000</v>
      </c>
      <c r="R120" s="199">
        <v>40</v>
      </c>
      <c r="S120" s="67">
        <f t="shared" si="59"/>
        <v>0</v>
      </c>
      <c r="T120" s="67">
        <f t="shared" si="50"/>
        <v>1</v>
      </c>
      <c r="U120" s="68" t="str">
        <f t="shared" si="60"/>
        <v>B54</v>
      </c>
      <c r="V120" s="69">
        <f t="shared" si="61"/>
        <v>0</v>
      </c>
      <c r="W120" s="69">
        <f t="shared" si="62"/>
        <v>0</v>
      </c>
      <c r="X120" s="69">
        <f t="shared" si="63"/>
        <v>0</v>
      </c>
      <c r="Y120" s="69">
        <f t="shared" si="64"/>
        <v>118</v>
      </c>
      <c r="AA120" s="69">
        <f t="shared" si="51"/>
        <v>0</v>
      </c>
      <c r="AB120" s="66">
        <f t="shared" si="52"/>
        <v>1</v>
      </c>
      <c r="AC120" s="66">
        <f t="shared" si="53"/>
        <v>1</v>
      </c>
      <c r="AD120" s="66">
        <f>RANK(AC120,$AC$3:$AC$194,1)+COUNTIF(AC$3:AC120,AC120)-1</f>
        <v>118</v>
      </c>
      <c r="AF120" s="126" t="str">
        <f>S120&amp;COUNTIF(S$3:S120,S120)</f>
        <v>0118</v>
      </c>
    </row>
    <row r="121" spans="1:32" ht="22.2" thickTop="1" thickBot="1">
      <c r="A121" s="63" t="str">
        <f xml:space="preserve"> Recap!B121</f>
        <v>B55</v>
      </c>
      <c r="B121" s="64">
        <f>Recap!M121</f>
        <v>0</v>
      </c>
      <c r="C121" s="64">
        <f>Recap!O121</f>
        <v>0</v>
      </c>
      <c r="D121" s="64">
        <f>Recap!N121</f>
        <v>0</v>
      </c>
      <c r="E121" s="70">
        <f t="shared" si="48"/>
        <v>119</v>
      </c>
      <c r="F121" s="66">
        <f t="shared" si="34"/>
        <v>1</v>
      </c>
      <c r="G121" s="66">
        <f t="shared" si="49"/>
        <v>1</v>
      </c>
      <c r="H121" s="66">
        <f>RANK(G121,$G$3:$G$194,1)+COUNTIF(G$3:G121,G121)-1</f>
        <v>119</v>
      </c>
      <c r="I121" s="67">
        <f>IFERROR(INDEX(Liste!$G$7:$G$198,MATCH(K121,Liste!$I$7:$I$198,0)),"")</f>
        <v>0</v>
      </c>
      <c r="J121" s="67">
        <f t="shared" si="54"/>
        <v>1</v>
      </c>
      <c r="K121" s="68" t="str">
        <f t="shared" si="55"/>
        <v>B55</v>
      </c>
      <c r="L121" s="69">
        <f t="shared" si="56"/>
        <v>0</v>
      </c>
      <c r="M121" s="69">
        <f t="shared" si="38"/>
        <v>0</v>
      </c>
      <c r="N121" s="69">
        <f t="shared" si="57"/>
        <v>0</v>
      </c>
      <c r="O121" s="69">
        <f t="shared" si="58"/>
        <v>119</v>
      </c>
      <c r="Q121" s="69">
        <f t="shared" si="41"/>
        <v>-1000</v>
      </c>
      <c r="R121" s="199"/>
      <c r="S121" s="67">
        <f t="shared" si="59"/>
        <v>0</v>
      </c>
      <c r="T121" s="67">
        <f t="shared" si="50"/>
        <v>1</v>
      </c>
      <c r="U121" s="68" t="str">
        <f t="shared" si="60"/>
        <v>B55</v>
      </c>
      <c r="V121" s="69">
        <f t="shared" si="61"/>
        <v>0</v>
      </c>
      <c r="W121" s="69">
        <f t="shared" si="62"/>
        <v>0</v>
      </c>
      <c r="X121" s="69">
        <f t="shared" si="63"/>
        <v>0</v>
      </c>
      <c r="Y121" s="69">
        <f t="shared" si="64"/>
        <v>119</v>
      </c>
      <c r="AA121" s="69">
        <f t="shared" si="51"/>
        <v>0</v>
      </c>
      <c r="AB121" s="66">
        <f t="shared" si="52"/>
        <v>1</v>
      </c>
      <c r="AC121" s="66">
        <f t="shared" si="53"/>
        <v>1</v>
      </c>
      <c r="AD121" s="66">
        <f>RANK(AC121,$AC$3:$AC$194,1)+COUNTIF(AC$3:AC121,AC121)-1</f>
        <v>119</v>
      </c>
      <c r="AF121" s="126" t="str">
        <f>S121&amp;COUNTIF(S$3:S121,S121)</f>
        <v>0119</v>
      </c>
    </row>
    <row r="122" spans="1:32" ht="22.2" thickTop="1" thickBot="1">
      <c r="A122" s="63" t="str">
        <f xml:space="preserve"> Recap!B122</f>
        <v>B56</v>
      </c>
      <c r="B122" s="64">
        <f>Recap!M122</f>
        <v>0</v>
      </c>
      <c r="C122" s="64">
        <f>Recap!O122</f>
        <v>0</v>
      </c>
      <c r="D122" s="64">
        <f>Recap!N122</f>
        <v>0</v>
      </c>
      <c r="E122" s="70">
        <f t="shared" si="48"/>
        <v>120</v>
      </c>
      <c r="F122" s="66">
        <f t="shared" si="34"/>
        <v>1</v>
      </c>
      <c r="G122" s="66">
        <f t="shared" si="49"/>
        <v>1</v>
      </c>
      <c r="H122" s="66">
        <f>RANK(G122,$G$3:$G$194,1)+COUNTIF(G$3:G122,G122)-1</f>
        <v>120</v>
      </c>
      <c r="I122" s="67">
        <f>IFERROR(INDEX(Liste!$G$7:$G$198,MATCH(K122,Liste!$I$7:$I$198,0)),"")</f>
        <v>0</v>
      </c>
      <c r="J122" s="67">
        <f t="shared" si="54"/>
        <v>1</v>
      </c>
      <c r="K122" s="68" t="str">
        <f t="shared" si="55"/>
        <v>B56</v>
      </c>
      <c r="L122" s="69">
        <f t="shared" si="56"/>
        <v>0</v>
      </c>
      <c r="M122" s="69">
        <f t="shared" si="38"/>
        <v>0</v>
      </c>
      <c r="N122" s="69">
        <f t="shared" si="57"/>
        <v>0</v>
      </c>
      <c r="O122" s="69">
        <f t="shared" si="58"/>
        <v>120</v>
      </c>
      <c r="Q122" s="69">
        <f t="shared" si="41"/>
        <v>-1000</v>
      </c>
      <c r="R122" s="199"/>
      <c r="S122" s="67">
        <f t="shared" si="59"/>
        <v>0</v>
      </c>
      <c r="T122" s="67">
        <f t="shared" si="50"/>
        <v>1</v>
      </c>
      <c r="U122" s="68" t="str">
        <f t="shared" si="60"/>
        <v>B56</v>
      </c>
      <c r="V122" s="69">
        <f t="shared" si="61"/>
        <v>0</v>
      </c>
      <c r="W122" s="69">
        <f t="shared" si="62"/>
        <v>0</v>
      </c>
      <c r="X122" s="69">
        <f t="shared" si="63"/>
        <v>0</v>
      </c>
      <c r="Y122" s="69">
        <f t="shared" si="64"/>
        <v>120</v>
      </c>
      <c r="AA122" s="69">
        <f t="shared" si="51"/>
        <v>0</v>
      </c>
      <c r="AB122" s="66">
        <f t="shared" si="52"/>
        <v>1</v>
      </c>
      <c r="AC122" s="66">
        <f t="shared" si="53"/>
        <v>1</v>
      </c>
      <c r="AD122" s="66">
        <f>RANK(AC122,$AC$3:$AC$194,1)+COUNTIF(AC$3:AC122,AC122)-1</f>
        <v>120</v>
      </c>
      <c r="AF122" s="126" t="str">
        <f>S122&amp;COUNTIF(S$3:S122,S122)</f>
        <v>0120</v>
      </c>
    </row>
    <row r="123" spans="1:32" ht="22.2" thickTop="1" thickBot="1">
      <c r="A123" s="63" t="str">
        <f xml:space="preserve"> Recap!B123</f>
        <v>B57</v>
      </c>
      <c r="B123" s="64">
        <f>Recap!M123</f>
        <v>0</v>
      </c>
      <c r="C123" s="64">
        <f>Recap!O123</f>
        <v>0</v>
      </c>
      <c r="D123" s="64">
        <f>Recap!N123</f>
        <v>0</v>
      </c>
      <c r="E123" s="70">
        <f t="shared" si="48"/>
        <v>121</v>
      </c>
      <c r="F123" s="66">
        <f t="shared" si="34"/>
        <v>1</v>
      </c>
      <c r="G123" s="66">
        <f t="shared" si="49"/>
        <v>1</v>
      </c>
      <c r="H123" s="66">
        <f>RANK(G123,$G$3:$G$194,1)+COUNTIF(G$3:G123,G123)-1</f>
        <v>121</v>
      </c>
      <c r="I123" s="67">
        <f>IFERROR(INDEX(Liste!$G$7:$G$198,MATCH(K123,Liste!$I$7:$I$198,0)),"")</f>
        <v>0</v>
      </c>
      <c r="J123" s="67">
        <f t="shared" si="54"/>
        <v>1</v>
      </c>
      <c r="K123" s="68" t="str">
        <f t="shared" si="55"/>
        <v>B57</v>
      </c>
      <c r="L123" s="69">
        <f t="shared" si="56"/>
        <v>0</v>
      </c>
      <c r="M123" s="69">
        <f t="shared" si="38"/>
        <v>0</v>
      </c>
      <c r="N123" s="69">
        <f t="shared" si="57"/>
        <v>0</v>
      </c>
      <c r="O123" s="69">
        <f t="shared" si="58"/>
        <v>121</v>
      </c>
      <c r="Q123" s="69">
        <f t="shared" si="41"/>
        <v>-1000</v>
      </c>
      <c r="R123" s="199">
        <v>41</v>
      </c>
      <c r="S123" s="67">
        <f t="shared" si="59"/>
        <v>0</v>
      </c>
      <c r="T123" s="67">
        <f t="shared" si="50"/>
        <v>1</v>
      </c>
      <c r="U123" s="68" t="str">
        <f t="shared" si="60"/>
        <v>B57</v>
      </c>
      <c r="V123" s="69">
        <f t="shared" si="61"/>
        <v>0</v>
      </c>
      <c r="W123" s="69">
        <f t="shared" si="62"/>
        <v>0</v>
      </c>
      <c r="X123" s="69">
        <f t="shared" si="63"/>
        <v>0</v>
      </c>
      <c r="Y123" s="69">
        <f t="shared" si="64"/>
        <v>121</v>
      </c>
      <c r="AA123" s="69">
        <f t="shared" si="51"/>
        <v>0</v>
      </c>
      <c r="AB123" s="66">
        <f t="shared" si="52"/>
        <v>1</v>
      </c>
      <c r="AC123" s="66">
        <f t="shared" si="53"/>
        <v>1</v>
      </c>
      <c r="AD123" s="66">
        <f>RANK(AC123,$AC$3:$AC$194,1)+COUNTIF(AC$3:AC123,AC123)-1</f>
        <v>121</v>
      </c>
      <c r="AF123" s="126" t="str">
        <f>S123&amp;COUNTIF(S$3:S123,S123)</f>
        <v>0121</v>
      </c>
    </row>
    <row r="124" spans="1:32" ht="22.2" thickTop="1" thickBot="1">
      <c r="A124" s="63" t="str">
        <f xml:space="preserve"> Recap!B124</f>
        <v>B58</v>
      </c>
      <c r="B124" s="64">
        <f>Recap!M124</f>
        <v>0</v>
      </c>
      <c r="C124" s="64">
        <f>Recap!O124</f>
        <v>0</v>
      </c>
      <c r="D124" s="64">
        <f>Recap!N124</f>
        <v>0</v>
      </c>
      <c r="E124" s="70">
        <f t="shared" si="48"/>
        <v>122</v>
      </c>
      <c r="F124" s="66">
        <f t="shared" si="34"/>
        <v>1</v>
      </c>
      <c r="G124" s="66">
        <f t="shared" si="49"/>
        <v>1</v>
      </c>
      <c r="H124" s="66">
        <f>RANK(G124,$G$3:$G$194,1)+COUNTIF(G$3:G124,G124)-1</f>
        <v>122</v>
      </c>
      <c r="I124" s="67">
        <f>IFERROR(INDEX(Liste!$G$7:$G$198,MATCH(K124,Liste!$I$7:$I$198,0)),"")</f>
        <v>0</v>
      </c>
      <c r="J124" s="67">
        <f t="shared" si="54"/>
        <v>1</v>
      </c>
      <c r="K124" s="68" t="str">
        <f t="shared" si="55"/>
        <v>B58</v>
      </c>
      <c r="L124" s="69">
        <f t="shared" si="56"/>
        <v>0</v>
      </c>
      <c r="M124" s="69">
        <f t="shared" si="38"/>
        <v>0</v>
      </c>
      <c r="N124" s="69">
        <f t="shared" si="57"/>
        <v>0</v>
      </c>
      <c r="O124" s="69">
        <f t="shared" si="58"/>
        <v>122</v>
      </c>
      <c r="Q124" s="69">
        <f t="shared" si="41"/>
        <v>-1000</v>
      </c>
      <c r="R124" s="199"/>
      <c r="S124" s="67">
        <f t="shared" si="59"/>
        <v>0</v>
      </c>
      <c r="T124" s="67">
        <f t="shared" si="50"/>
        <v>1</v>
      </c>
      <c r="U124" s="68" t="str">
        <f t="shared" si="60"/>
        <v>B58</v>
      </c>
      <c r="V124" s="69">
        <f t="shared" si="61"/>
        <v>0</v>
      </c>
      <c r="W124" s="69">
        <f t="shared" si="62"/>
        <v>0</v>
      </c>
      <c r="X124" s="69">
        <f t="shared" si="63"/>
        <v>0</v>
      </c>
      <c r="Y124" s="69">
        <f t="shared" si="64"/>
        <v>122</v>
      </c>
      <c r="AA124" s="69">
        <f t="shared" si="51"/>
        <v>0</v>
      </c>
      <c r="AB124" s="66">
        <f t="shared" si="52"/>
        <v>1</v>
      </c>
      <c r="AC124" s="66">
        <f t="shared" si="53"/>
        <v>1</v>
      </c>
      <c r="AD124" s="66">
        <f>RANK(AC124,$AC$3:$AC$194,1)+COUNTIF(AC$3:AC124,AC124)-1</f>
        <v>122</v>
      </c>
      <c r="AF124" s="126" t="str">
        <f>S124&amp;COUNTIF(S$3:S124,S124)</f>
        <v>0122</v>
      </c>
    </row>
    <row r="125" spans="1:32" ht="22.2" thickTop="1" thickBot="1">
      <c r="A125" s="63" t="str">
        <f xml:space="preserve"> Recap!B125</f>
        <v>B59</v>
      </c>
      <c r="B125" s="64">
        <f>Recap!M125</f>
        <v>0</v>
      </c>
      <c r="C125" s="64">
        <f>Recap!O125</f>
        <v>0</v>
      </c>
      <c r="D125" s="64">
        <f>Recap!N125</f>
        <v>0</v>
      </c>
      <c r="E125" s="70">
        <f t="shared" si="48"/>
        <v>123</v>
      </c>
      <c r="F125" s="66">
        <f t="shared" si="34"/>
        <v>1</v>
      </c>
      <c r="G125" s="66">
        <f t="shared" si="49"/>
        <v>1</v>
      </c>
      <c r="H125" s="66">
        <f>RANK(G125,$G$3:$G$194,1)+COUNTIF(G$3:G125,G125)-1</f>
        <v>123</v>
      </c>
      <c r="I125" s="67">
        <f>IFERROR(INDEX(Liste!$G$7:$G$198,MATCH(K125,Liste!$I$7:$I$198,0)),"")</f>
        <v>0</v>
      </c>
      <c r="J125" s="67">
        <f t="shared" si="54"/>
        <v>1</v>
      </c>
      <c r="K125" s="68" t="str">
        <f t="shared" si="55"/>
        <v>B59</v>
      </c>
      <c r="L125" s="69">
        <f t="shared" si="56"/>
        <v>0</v>
      </c>
      <c r="M125" s="69">
        <f t="shared" si="38"/>
        <v>0</v>
      </c>
      <c r="N125" s="69">
        <f t="shared" si="57"/>
        <v>0</v>
      </c>
      <c r="O125" s="69">
        <f t="shared" si="58"/>
        <v>123</v>
      </c>
      <c r="Q125" s="69">
        <f t="shared" si="41"/>
        <v>-1000</v>
      </c>
      <c r="R125" s="199"/>
      <c r="S125" s="67">
        <f t="shared" si="59"/>
        <v>0</v>
      </c>
      <c r="T125" s="67">
        <f t="shared" si="50"/>
        <v>1</v>
      </c>
      <c r="U125" s="68" t="str">
        <f t="shared" si="60"/>
        <v>B59</v>
      </c>
      <c r="V125" s="69">
        <f t="shared" si="61"/>
        <v>0</v>
      </c>
      <c r="W125" s="69">
        <f t="shared" si="62"/>
        <v>0</v>
      </c>
      <c r="X125" s="69">
        <f t="shared" si="63"/>
        <v>0</v>
      </c>
      <c r="Y125" s="69">
        <f t="shared" si="64"/>
        <v>123</v>
      </c>
      <c r="AA125" s="69">
        <f t="shared" si="51"/>
        <v>0</v>
      </c>
      <c r="AB125" s="66">
        <f t="shared" si="52"/>
        <v>1</v>
      </c>
      <c r="AC125" s="66">
        <f t="shared" si="53"/>
        <v>1</v>
      </c>
      <c r="AD125" s="66">
        <f>RANK(AC125,$AC$3:$AC$194,1)+COUNTIF(AC$3:AC125,AC125)-1</f>
        <v>123</v>
      </c>
      <c r="AF125" s="126" t="str">
        <f>S125&amp;COUNTIF(S$3:S125,S125)</f>
        <v>0123</v>
      </c>
    </row>
    <row r="126" spans="1:32" ht="22.2" thickTop="1" thickBot="1">
      <c r="A126" s="63" t="str">
        <f xml:space="preserve"> Recap!B126</f>
        <v>B60</v>
      </c>
      <c r="B126" s="64">
        <f>Recap!M126</f>
        <v>0</v>
      </c>
      <c r="C126" s="64">
        <f>Recap!O126</f>
        <v>0</v>
      </c>
      <c r="D126" s="64">
        <f>Recap!N126</f>
        <v>0</v>
      </c>
      <c r="E126" s="70">
        <f t="shared" si="48"/>
        <v>124</v>
      </c>
      <c r="F126" s="66">
        <f t="shared" si="34"/>
        <v>1</v>
      </c>
      <c r="G126" s="66">
        <f t="shared" si="49"/>
        <v>1</v>
      </c>
      <c r="H126" s="66">
        <f>RANK(G126,$G$3:$G$194,1)+COUNTIF(G$3:G126,G126)-1</f>
        <v>124</v>
      </c>
      <c r="I126" s="67">
        <f>IFERROR(INDEX(Liste!$G$7:$G$198,MATCH(K126,Liste!$I$7:$I$198,0)),"")</f>
        <v>0</v>
      </c>
      <c r="J126" s="67">
        <f t="shared" si="54"/>
        <v>1</v>
      </c>
      <c r="K126" s="68" t="str">
        <f t="shared" si="55"/>
        <v>B60</v>
      </c>
      <c r="L126" s="69">
        <f t="shared" si="56"/>
        <v>0</v>
      </c>
      <c r="M126" s="69">
        <f t="shared" si="38"/>
        <v>0</v>
      </c>
      <c r="N126" s="69">
        <f t="shared" si="57"/>
        <v>0</v>
      </c>
      <c r="O126" s="69">
        <f t="shared" si="58"/>
        <v>124</v>
      </c>
      <c r="Q126" s="69">
        <f t="shared" si="41"/>
        <v>-1000</v>
      </c>
      <c r="R126" s="199">
        <v>42</v>
      </c>
      <c r="S126" s="67">
        <f t="shared" si="59"/>
        <v>0</v>
      </c>
      <c r="T126" s="67">
        <f t="shared" si="50"/>
        <v>1</v>
      </c>
      <c r="U126" s="68" t="str">
        <f t="shared" si="60"/>
        <v>B60</v>
      </c>
      <c r="V126" s="69">
        <f t="shared" si="61"/>
        <v>0</v>
      </c>
      <c r="W126" s="69">
        <f t="shared" si="62"/>
        <v>0</v>
      </c>
      <c r="X126" s="69">
        <f t="shared" si="63"/>
        <v>0</v>
      </c>
      <c r="Y126" s="69">
        <f t="shared" si="64"/>
        <v>124</v>
      </c>
      <c r="AA126" s="69">
        <f t="shared" si="51"/>
        <v>0</v>
      </c>
      <c r="AB126" s="66">
        <f t="shared" si="52"/>
        <v>1</v>
      </c>
      <c r="AC126" s="66">
        <f t="shared" si="53"/>
        <v>1</v>
      </c>
      <c r="AD126" s="66">
        <f>RANK(AC126,$AC$3:$AC$194,1)+COUNTIF(AC$3:AC126,AC126)-1</f>
        <v>124</v>
      </c>
      <c r="AF126" s="126" t="str">
        <f>S126&amp;COUNTIF(S$3:S126,S126)</f>
        <v>0124</v>
      </c>
    </row>
    <row r="127" spans="1:32" ht="22.2" thickTop="1" thickBot="1">
      <c r="A127" s="63" t="str">
        <f xml:space="preserve"> Recap!B127</f>
        <v>B61</v>
      </c>
      <c r="B127" s="64">
        <f>Recap!M127</f>
        <v>0</v>
      </c>
      <c r="C127" s="64">
        <f>Recap!O127</f>
        <v>0</v>
      </c>
      <c r="D127" s="64">
        <f>Recap!N127</f>
        <v>0</v>
      </c>
      <c r="E127" s="70">
        <f t="shared" si="48"/>
        <v>125</v>
      </c>
      <c r="F127" s="66">
        <f t="shared" si="34"/>
        <v>1</v>
      </c>
      <c r="G127" s="66">
        <f t="shared" si="49"/>
        <v>1</v>
      </c>
      <c r="H127" s="66">
        <f>RANK(G127,$G$3:$G$194,1)+COUNTIF(G$3:G127,G127)-1</f>
        <v>125</v>
      </c>
      <c r="I127" s="67">
        <f>IFERROR(INDEX(Liste!$G$7:$G$198,MATCH(K127,Liste!$I$7:$I$198,0)),"")</f>
        <v>0</v>
      </c>
      <c r="J127" s="67">
        <f t="shared" si="54"/>
        <v>1</v>
      </c>
      <c r="K127" s="68" t="str">
        <f t="shared" si="55"/>
        <v>B61</v>
      </c>
      <c r="L127" s="69">
        <f t="shared" si="56"/>
        <v>0</v>
      </c>
      <c r="M127" s="69">
        <f t="shared" si="38"/>
        <v>0</v>
      </c>
      <c r="N127" s="69">
        <f t="shared" si="57"/>
        <v>0</v>
      </c>
      <c r="O127" s="69">
        <f t="shared" si="58"/>
        <v>125</v>
      </c>
      <c r="Q127" s="69">
        <f t="shared" si="41"/>
        <v>-1000</v>
      </c>
      <c r="R127" s="199"/>
      <c r="S127" s="67">
        <f t="shared" si="59"/>
        <v>0</v>
      </c>
      <c r="T127" s="67">
        <f t="shared" si="50"/>
        <v>1</v>
      </c>
      <c r="U127" s="68" t="str">
        <f t="shared" si="60"/>
        <v>B61</v>
      </c>
      <c r="V127" s="69">
        <f t="shared" si="61"/>
        <v>0</v>
      </c>
      <c r="W127" s="69">
        <f t="shared" si="62"/>
        <v>0</v>
      </c>
      <c r="X127" s="69">
        <f t="shared" si="63"/>
        <v>0</v>
      </c>
      <c r="Y127" s="69">
        <f t="shared" si="64"/>
        <v>125</v>
      </c>
      <c r="AA127" s="69">
        <f t="shared" si="51"/>
        <v>0</v>
      </c>
      <c r="AB127" s="66">
        <f t="shared" si="52"/>
        <v>1</v>
      </c>
      <c r="AC127" s="66">
        <f t="shared" si="53"/>
        <v>1</v>
      </c>
      <c r="AD127" s="66">
        <f>RANK(AC127,$AC$3:$AC$194,1)+COUNTIF(AC$3:AC127,AC127)-1</f>
        <v>125</v>
      </c>
      <c r="AF127" s="126" t="str">
        <f>S127&amp;COUNTIF(S$3:S127,S127)</f>
        <v>0125</v>
      </c>
    </row>
    <row r="128" spans="1:32" ht="22.2" thickTop="1" thickBot="1">
      <c r="A128" s="63" t="str">
        <f xml:space="preserve"> Recap!B128</f>
        <v>B62</v>
      </c>
      <c r="B128" s="64">
        <f>Recap!M128</f>
        <v>0</v>
      </c>
      <c r="C128" s="64">
        <f>Recap!O128</f>
        <v>0</v>
      </c>
      <c r="D128" s="64">
        <f>Recap!N128</f>
        <v>0</v>
      </c>
      <c r="E128" s="70">
        <f t="shared" si="48"/>
        <v>126</v>
      </c>
      <c r="F128" s="66">
        <f t="shared" si="34"/>
        <v>1</v>
      </c>
      <c r="G128" s="66">
        <f t="shared" si="49"/>
        <v>1</v>
      </c>
      <c r="H128" s="66">
        <f>RANK(G128,$G$3:$G$194,1)+COUNTIF(G$3:G128,G128)-1</f>
        <v>126</v>
      </c>
      <c r="I128" s="67">
        <f>IFERROR(INDEX(Liste!$G$7:$G$198,MATCH(K128,Liste!$I$7:$I$198,0)),"")</f>
        <v>0</v>
      </c>
      <c r="J128" s="67">
        <f t="shared" si="54"/>
        <v>1</v>
      </c>
      <c r="K128" s="68" t="str">
        <f t="shared" si="55"/>
        <v>B62</v>
      </c>
      <c r="L128" s="69">
        <f t="shared" si="56"/>
        <v>0</v>
      </c>
      <c r="M128" s="69">
        <f t="shared" si="38"/>
        <v>0</v>
      </c>
      <c r="N128" s="69">
        <f t="shared" si="57"/>
        <v>0</v>
      </c>
      <c r="O128" s="69">
        <f t="shared" si="58"/>
        <v>126</v>
      </c>
      <c r="Q128" s="69">
        <f t="shared" si="41"/>
        <v>-1000</v>
      </c>
      <c r="R128" s="199"/>
      <c r="S128" s="67">
        <f t="shared" si="59"/>
        <v>0</v>
      </c>
      <c r="T128" s="67">
        <f t="shared" si="50"/>
        <v>1</v>
      </c>
      <c r="U128" s="68" t="str">
        <f t="shared" si="60"/>
        <v>B62</v>
      </c>
      <c r="V128" s="69">
        <f t="shared" si="61"/>
        <v>0</v>
      </c>
      <c r="W128" s="69">
        <f t="shared" si="62"/>
        <v>0</v>
      </c>
      <c r="X128" s="69">
        <f t="shared" si="63"/>
        <v>0</v>
      </c>
      <c r="Y128" s="69">
        <f t="shared" si="64"/>
        <v>126</v>
      </c>
      <c r="AA128" s="69">
        <f t="shared" si="51"/>
        <v>0</v>
      </c>
      <c r="AB128" s="66">
        <f t="shared" si="52"/>
        <v>1</v>
      </c>
      <c r="AC128" s="66">
        <f t="shared" si="53"/>
        <v>1</v>
      </c>
      <c r="AD128" s="66">
        <f>RANK(AC128,$AC$3:$AC$194,1)+COUNTIF(AC$3:AC128,AC128)-1</f>
        <v>126</v>
      </c>
      <c r="AF128" s="126" t="str">
        <f>S128&amp;COUNTIF(S$3:S128,S128)</f>
        <v>0126</v>
      </c>
    </row>
    <row r="129" spans="1:32" ht="22.2" thickTop="1" thickBot="1">
      <c r="A129" s="63" t="str">
        <f xml:space="preserve"> Recap!B129</f>
        <v>B63</v>
      </c>
      <c r="B129" s="64">
        <f>Recap!M129</f>
        <v>0</v>
      </c>
      <c r="C129" s="64">
        <f>Recap!O129</f>
        <v>0</v>
      </c>
      <c r="D129" s="64">
        <f>Recap!N129</f>
        <v>0</v>
      </c>
      <c r="E129" s="70">
        <f t="shared" si="48"/>
        <v>127</v>
      </c>
      <c r="F129" s="66">
        <f t="shared" si="34"/>
        <v>1</v>
      </c>
      <c r="G129" s="66">
        <f t="shared" si="49"/>
        <v>1</v>
      </c>
      <c r="H129" s="66">
        <f>RANK(G129,$G$3:$G$194,1)+COUNTIF(G$3:G129,G129)-1</f>
        <v>127</v>
      </c>
      <c r="I129" s="67">
        <f>IFERROR(INDEX(Liste!$G$7:$G$198,MATCH(K129,Liste!$I$7:$I$198,0)),"")</f>
        <v>0</v>
      </c>
      <c r="J129" s="67">
        <f t="shared" si="54"/>
        <v>1</v>
      </c>
      <c r="K129" s="68" t="str">
        <f t="shared" si="55"/>
        <v>B63</v>
      </c>
      <c r="L129" s="69">
        <f t="shared" si="56"/>
        <v>0</v>
      </c>
      <c r="M129" s="69">
        <f t="shared" si="38"/>
        <v>0</v>
      </c>
      <c r="N129" s="69">
        <f t="shared" si="57"/>
        <v>0</v>
      </c>
      <c r="O129" s="69">
        <f t="shared" si="58"/>
        <v>127</v>
      </c>
      <c r="Q129" s="69">
        <f t="shared" si="41"/>
        <v>-1000</v>
      </c>
      <c r="R129" s="199">
        <v>43</v>
      </c>
      <c r="S129" s="67">
        <f t="shared" si="59"/>
        <v>0</v>
      </c>
      <c r="T129" s="67">
        <f t="shared" si="50"/>
        <v>1</v>
      </c>
      <c r="U129" s="68" t="str">
        <f t="shared" si="60"/>
        <v>B63</v>
      </c>
      <c r="V129" s="69">
        <f t="shared" si="61"/>
        <v>0</v>
      </c>
      <c r="W129" s="69">
        <f t="shared" si="62"/>
        <v>0</v>
      </c>
      <c r="X129" s="69">
        <f t="shared" si="63"/>
        <v>0</v>
      </c>
      <c r="Y129" s="69">
        <f t="shared" si="64"/>
        <v>127</v>
      </c>
      <c r="AA129" s="69">
        <f t="shared" si="51"/>
        <v>0</v>
      </c>
      <c r="AB129" s="66">
        <f t="shared" si="52"/>
        <v>1</v>
      </c>
      <c r="AC129" s="66">
        <f t="shared" si="53"/>
        <v>1</v>
      </c>
      <c r="AD129" s="66">
        <f>RANK(AC129,$AC$3:$AC$194,1)+COUNTIF(AC$3:AC129,AC129)-1</f>
        <v>127</v>
      </c>
      <c r="AF129" s="126" t="str">
        <f>S129&amp;COUNTIF(S$3:S129,S129)</f>
        <v>0127</v>
      </c>
    </row>
    <row r="130" spans="1:32" ht="22.2" thickTop="1" thickBot="1">
      <c r="A130" s="63" t="str">
        <f xml:space="preserve"> Recap!B130</f>
        <v>B64</v>
      </c>
      <c r="B130" s="64">
        <f>Recap!M130</f>
        <v>0</v>
      </c>
      <c r="C130" s="64">
        <f>Recap!O130</f>
        <v>0</v>
      </c>
      <c r="D130" s="64">
        <f>Recap!N130</f>
        <v>0</v>
      </c>
      <c r="E130" s="70">
        <f t="shared" si="48"/>
        <v>128</v>
      </c>
      <c r="F130" s="66">
        <f t="shared" si="34"/>
        <v>1</v>
      </c>
      <c r="G130" s="66">
        <f t="shared" si="49"/>
        <v>1</v>
      </c>
      <c r="H130" s="66">
        <f>RANK(G130,$G$3:$G$194,1)+COUNTIF(G$3:G130,G130)-1</f>
        <v>128</v>
      </c>
      <c r="I130" s="67">
        <f>IFERROR(INDEX(Liste!$G$7:$G$198,MATCH(K130,Liste!$I$7:$I$198,0)),"")</f>
        <v>0</v>
      </c>
      <c r="J130" s="67">
        <f t="shared" si="54"/>
        <v>1</v>
      </c>
      <c r="K130" s="68" t="str">
        <f t="shared" si="55"/>
        <v>B64</v>
      </c>
      <c r="L130" s="69">
        <f t="shared" si="56"/>
        <v>0</v>
      </c>
      <c r="M130" s="69">
        <f t="shared" si="38"/>
        <v>0</v>
      </c>
      <c r="N130" s="69">
        <f t="shared" si="57"/>
        <v>0</v>
      </c>
      <c r="O130" s="69">
        <f t="shared" si="58"/>
        <v>128</v>
      </c>
      <c r="Q130" s="69">
        <f t="shared" si="41"/>
        <v>-1000</v>
      </c>
      <c r="R130" s="199"/>
      <c r="S130" s="67">
        <f t="shared" si="59"/>
        <v>0</v>
      </c>
      <c r="T130" s="67">
        <f t="shared" si="50"/>
        <v>1</v>
      </c>
      <c r="U130" s="68" t="str">
        <f t="shared" si="60"/>
        <v>B64</v>
      </c>
      <c r="V130" s="69">
        <f t="shared" si="61"/>
        <v>0</v>
      </c>
      <c r="W130" s="69">
        <f t="shared" si="62"/>
        <v>0</v>
      </c>
      <c r="X130" s="69">
        <f t="shared" si="63"/>
        <v>0</v>
      </c>
      <c r="Y130" s="69">
        <f t="shared" si="64"/>
        <v>128</v>
      </c>
      <c r="AA130" s="69">
        <f t="shared" si="51"/>
        <v>0</v>
      </c>
      <c r="AB130" s="66">
        <f t="shared" si="52"/>
        <v>1</v>
      </c>
      <c r="AC130" s="66">
        <f t="shared" si="53"/>
        <v>1</v>
      </c>
      <c r="AD130" s="66">
        <f>RANK(AC130,$AC$3:$AC$194,1)+COUNTIF(AC$3:AC130,AC130)-1</f>
        <v>128</v>
      </c>
      <c r="AF130" s="126" t="str">
        <f>S130&amp;COUNTIF(S$3:S130,S130)</f>
        <v>0128</v>
      </c>
    </row>
    <row r="131" spans="1:32" ht="22.2" thickTop="1" thickBot="1">
      <c r="A131" s="63" t="str">
        <f xml:space="preserve"> Recap!B131</f>
        <v>C1</v>
      </c>
      <c r="B131" s="64">
        <f>Recap!M131</f>
        <v>0</v>
      </c>
      <c r="C131" s="64">
        <f>Recap!O131</f>
        <v>0</v>
      </c>
      <c r="D131" s="64">
        <f>Recap!N131</f>
        <v>0</v>
      </c>
      <c r="E131" s="70">
        <f t="shared" si="48"/>
        <v>129</v>
      </c>
      <c r="F131" s="66">
        <f t="shared" ref="F131:F194" si="65">100*C131+B131+(100-D131)/100</f>
        <v>1</v>
      </c>
      <c r="G131" s="66">
        <f t="shared" si="49"/>
        <v>1</v>
      </c>
      <c r="H131" s="66">
        <f>RANK(G131,$G$3:$G$194,1)+COUNTIF(G$3:G131,G131)-1</f>
        <v>129</v>
      </c>
      <c r="I131" s="67">
        <f>IFERROR(INDEX(Liste!$G$7:$G$198,MATCH(K131,Liste!$I$7:$I$198,0)),"")</f>
        <v>0</v>
      </c>
      <c r="J131" s="67">
        <f t="shared" ref="J131:J162" si="66">INDEX(G:G,MATCH(ROW()-2,H:H,0))</f>
        <v>1</v>
      </c>
      <c r="K131" s="68" t="str">
        <f t="shared" ref="K131:K162" si="67">INDEX(A:A,MATCH(ROW()-2,H:H,0))</f>
        <v>C1</v>
      </c>
      <c r="L131" s="69">
        <f t="shared" ref="L131:L162" si="68">INDEX(B:B,MATCH(ROW()-2,H:H,0))</f>
        <v>0</v>
      </c>
      <c r="M131" s="69">
        <f t="shared" ref="M131:M194" si="69">INDEX(C:C,MATCH(K131,A:A,0))</f>
        <v>0</v>
      </c>
      <c r="N131" s="69">
        <f t="shared" ref="N131:N162" si="70">INDEX(D:D,MATCH(ROW()-2,H:H,0))</f>
        <v>0</v>
      </c>
      <c r="O131" s="69">
        <f t="shared" ref="O131:O162" si="71">INDEX(E:E,MATCH(ROW()-2,H:H,0))</f>
        <v>129</v>
      </c>
      <c r="Q131" s="69">
        <f t="shared" ref="Q131:Q194" si="72">IF(SUM(M131:N131)=0,-1000,L131-N131)</f>
        <v>-1000</v>
      </c>
      <c r="R131" s="199"/>
      <c r="S131" s="67">
        <f t="shared" ref="S131:S162" si="73">INDEX(I:I,MATCH(U131,K:K,0))</f>
        <v>0</v>
      </c>
      <c r="T131" s="67">
        <f t="shared" si="50"/>
        <v>1</v>
      </c>
      <c r="U131" s="68" t="str">
        <f t="shared" ref="U131:U162" si="74">INDEX(K:K,MATCH(ROW()-2,$AD:$AD,0))</f>
        <v>C1</v>
      </c>
      <c r="V131" s="69">
        <f t="shared" ref="V131:V162" si="75">INDEX(L:L,MATCH(ROW()-2,$AD:$AD,0))</f>
        <v>0</v>
      </c>
      <c r="W131" s="69">
        <f t="shared" ref="W131:W162" si="76">INDEX(M:M,MATCH(ROW()-2,$AD:$AD,0))</f>
        <v>0</v>
      </c>
      <c r="X131" s="69">
        <f t="shared" ref="X131:X162" si="77">INDEX(N:N,MATCH(ROW()-2,$AD:$AD,0))</f>
        <v>0</v>
      </c>
      <c r="Y131" s="69">
        <f t="shared" ref="Y131:Y162" si="78">INDEX(O:O,MATCH(ROW()-2,$AD:$AD,0))</f>
        <v>129</v>
      </c>
      <c r="AA131" s="69">
        <f t="shared" si="51"/>
        <v>0</v>
      </c>
      <c r="AB131" s="66">
        <f t="shared" si="52"/>
        <v>1</v>
      </c>
      <c r="AC131" s="66">
        <f t="shared" si="53"/>
        <v>1</v>
      </c>
      <c r="AD131" s="66">
        <f>RANK(AC131,$AC$3:$AC$194,1)+COUNTIF(AC$3:AC131,AC131)-1</f>
        <v>129</v>
      </c>
      <c r="AF131" s="126" t="str">
        <f>S131&amp;COUNTIF(S$3:S131,S131)</f>
        <v>0129</v>
      </c>
    </row>
    <row r="132" spans="1:32" ht="22.2" thickTop="1" thickBot="1">
      <c r="A132" s="63" t="str">
        <f xml:space="preserve"> Recap!B132</f>
        <v>C2</v>
      </c>
      <c r="B132" s="64">
        <f>Recap!M132</f>
        <v>0</v>
      </c>
      <c r="C132" s="64">
        <f>Recap!O132</f>
        <v>0</v>
      </c>
      <c r="D132" s="64">
        <f>Recap!N132</f>
        <v>0</v>
      </c>
      <c r="E132" s="70">
        <f t="shared" ref="E132:E194" si="79">ROW()-2</f>
        <v>130</v>
      </c>
      <c r="F132" s="66">
        <f t="shared" si="65"/>
        <v>1</v>
      </c>
      <c r="G132" s="66">
        <f t="shared" ref="G132:G194" si="80">RANK(F132,$F$3:$F$194,0)</f>
        <v>1</v>
      </c>
      <c r="H132" s="66">
        <f>RANK(G132,$G$3:$G$194,1)+COUNTIF(G$3:G132,G132)-1</f>
        <v>130</v>
      </c>
      <c r="I132" s="67">
        <f>IFERROR(INDEX(Liste!$G$7:$G$198,MATCH(K132,Liste!$I$7:$I$198,0)),"")</f>
        <v>0</v>
      </c>
      <c r="J132" s="67">
        <f t="shared" si="66"/>
        <v>1</v>
      </c>
      <c r="K132" s="68" t="str">
        <f t="shared" si="67"/>
        <v>C2</v>
      </c>
      <c r="L132" s="69">
        <f t="shared" si="68"/>
        <v>0</v>
      </c>
      <c r="M132" s="69">
        <f t="shared" si="69"/>
        <v>0</v>
      </c>
      <c r="N132" s="69">
        <f t="shared" si="70"/>
        <v>0</v>
      </c>
      <c r="O132" s="69">
        <f t="shared" si="71"/>
        <v>130</v>
      </c>
      <c r="Q132" s="69">
        <f t="shared" si="72"/>
        <v>-1000</v>
      </c>
      <c r="R132" s="199">
        <v>44</v>
      </c>
      <c r="S132" s="67">
        <f t="shared" si="73"/>
        <v>0</v>
      </c>
      <c r="T132" s="67">
        <f t="shared" ref="T132:T194" si="81">INDEX(AC:AC,MATCH(ROW()-2,AD:AD,0))</f>
        <v>1</v>
      </c>
      <c r="U132" s="68" t="str">
        <f t="shared" si="74"/>
        <v>C2</v>
      </c>
      <c r="V132" s="69">
        <f t="shared" si="75"/>
        <v>0</v>
      </c>
      <c r="W132" s="69">
        <f t="shared" si="76"/>
        <v>0</v>
      </c>
      <c r="X132" s="69">
        <f t="shared" si="77"/>
        <v>0</v>
      </c>
      <c r="Y132" s="69">
        <f t="shared" si="78"/>
        <v>130</v>
      </c>
      <c r="AA132" s="69">
        <f t="shared" ref="AA132:AA194" si="82">V132-X132</f>
        <v>0</v>
      </c>
      <c r="AB132" s="66">
        <f t="shared" ref="AB132:AB194" si="83">$M132*10000+($Q132+ABS(MIN($Q:$Q)))*100+$L132+(100-$N132)/100</f>
        <v>1</v>
      </c>
      <c r="AC132" s="66">
        <f t="shared" ref="AC132:AC194" si="84">RANK(AB132,$AB$3:$AB$194,0)</f>
        <v>1</v>
      </c>
      <c r="AD132" s="66">
        <f>RANK(AC132,$AC$3:$AC$194,1)+COUNTIF(AC$3:AC132,AC132)-1</f>
        <v>130</v>
      </c>
      <c r="AF132" s="126" t="str">
        <f>S132&amp;COUNTIF(S$3:S132,S132)</f>
        <v>0130</v>
      </c>
    </row>
    <row r="133" spans="1:32" ht="22.2" thickTop="1" thickBot="1">
      <c r="A133" s="63" t="str">
        <f xml:space="preserve"> Recap!B133</f>
        <v>C3</v>
      </c>
      <c r="B133" s="64">
        <f>Recap!M133</f>
        <v>0</v>
      </c>
      <c r="C133" s="64">
        <f>Recap!O133</f>
        <v>0</v>
      </c>
      <c r="D133" s="64">
        <f>Recap!N133</f>
        <v>0</v>
      </c>
      <c r="E133" s="70">
        <f t="shared" si="79"/>
        <v>131</v>
      </c>
      <c r="F133" s="66">
        <f t="shared" si="65"/>
        <v>1</v>
      </c>
      <c r="G133" s="66">
        <f t="shared" si="80"/>
        <v>1</v>
      </c>
      <c r="H133" s="66">
        <f>RANK(G133,$G$3:$G$194,1)+COUNTIF(G$3:G133,G133)-1</f>
        <v>131</v>
      </c>
      <c r="I133" s="67">
        <f>IFERROR(INDEX(Liste!$G$7:$G$198,MATCH(K133,Liste!$I$7:$I$198,0)),"")</f>
        <v>0</v>
      </c>
      <c r="J133" s="67">
        <f t="shared" si="66"/>
        <v>1</v>
      </c>
      <c r="K133" s="68" t="str">
        <f t="shared" si="67"/>
        <v>C3</v>
      </c>
      <c r="L133" s="69">
        <f t="shared" si="68"/>
        <v>0</v>
      </c>
      <c r="M133" s="69">
        <f t="shared" si="69"/>
        <v>0</v>
      </c>
      <c r="N133" s="69">
        <f t="shared" si="70"/>
        <v>0</v>
      </c>
      <c r="O133" s="69">
        <f t="shared" si="71"/>
        <v>131</v>
      </c>
      <c r="Q133" s="69">
        <f t="shared" si="72"/>
        <v>-1000</v>
      </c>
      <c r="R133" s="199"/>
      <c r="S133" s="67">
        <f t="shared" si="73"/>
        <v>0</v>
      </c>
      <c r="T133" s="67">
        <f t="shared" si="81"/>
        <v>1</v>
      </c>
      <c r="U133" s="68" t="str">
        <f t="shared" si="74"/>
        <v>C3</v>
      </c>
      <c r="V133" s="69">
        <f t="shared" si="75"/>
        <v>0</v>
      </c>
      <c r="W133" s="69">
        <f t="shared" si="76"/>
        <v>0</v>
      </c>
      <c r="X133" s="69">
        <f t="shared" si="77"/>
        <v>0</v>
      </c>
      <c r="Y133" s="69">
        <f t="shared" si="78"/>
        <v>131</v>
      </c>
      <c r="AA133" s="69">
        <f t="shared" si="82"/>
        <v>0</v>
      </c>
      <c r="AB133" s="66">
        <f t="shared" si="83"/>
        <v>1</v>
      </c>
      <c r="AC133" s="66">
        <f t="shared" si="84"/>
        <v>1</v>
      </c>
      <c r="AD133" s="66">
        <f>RANK(AC133,$AC$3:$AC$194,1)+COUNTIF(AC$3:AC133,AC133)-1</f>
        <v>131</v>
      </c>
      <c r="AF133" s="126" t="str">
        <f>S133&amp;COUNTIF(S$3:S133,S133)</f>
        <v>0131</v>
      </c>
    </row>
    <row r="134" spans="1:32" ht="22.2" thickTop="1" thickBot="1">
      <c r="A134" s="63" t="str">
        <f xml:space="preserve"> Recap!B134</f>
        <v>C4</v>
      </c>
      <c r="B134" s="64">
        <f>Recap!M134</f>
        <v>0</v>
      </c>
      <c r="C134" s="64">
        <f>Recap!O134</f>
        <v>0</v>
      </c>
      <c r="D134" s="64">
        <f>Recap!N134</f>
        <v>0</v>
      </c>
      <c r="E134" s="70">
        <f t="shared" si="79"/>
        <v>132</v>
      </c>
      <c r="F134" s="66">
        <f t="shared" si="65"/>
        <v>1</v>
      </c>
      <c r="G134" s="66">
        <f t="shared" si="80"/>
        <v>1</v>
      </c>
      <c r="H134" s="66">
        <f>RANK(G134,$G$3:$G$194,1)+COUNTIF(G$3:G134,G134)-1</f>
        <v>132</v>
      </c>
      <c r="I134" s="67">
        <f>IFERROR(INDEX(Liste!$G$7:$G$198,MATCH(K134,Liste!$I$7:$I$198,0)),"")</f>
        <v>0</v>
      </c>
      <c r="J134" s="67">
        <f t="shared" si="66"/>
        <v>1</v>
      </c>
      <c r="K134" s="68" t="str">
        <f t="shared" si="67"/>
        <v>C4</v>
      </c>
      <c r="L134" s="69">
        <f t="shared" si="68"/>
        <v>0</v>
      </c>
      <c r="M134" s="69">
        <f t="shared" si="69"/>
        <v>0</v>
      </c>
      <c r="N134" s="69">
        <f t="shared" si="70"/>
        <v>0</v>
      </c>
      <c r="O134" s="69">
        <f t="shared" si="71"/>
        <v>132</v>
      </c>
      <c r="Q134" s="69">
        <f t="shared" si="72"/>
        <v>-1000</v>
      </c>
      <c r="R134" s="199"/>
      <c r="S134" s="67">
        <f t="shared" si="73"/>
        <v>0</v>
      </c>
      <c r="T134" s="67">
        <f t="shared" si="81"/>
        <v>1</v>
      </c>
      <c r="U134" s="68" t="str">
        <f t="shared" si="74"/>
        <v>C4</v>
      </c>
      <c r="V134" s="69">
        <f t="shared" si="75"/>
        <v>0</v>
      </c>
      <c r="W134" s="69">
        <f t="shared" si="76"/>
        <v>0</v>
      </c>
      <c r="X134" s="69">
        <f t="shared" si="77"/>
        <v>0</v>
      </c>
      <c r="Y134" s="69">
        <f t="shared" si="78"/>
        <v>132</v>
      </c>
      <c r="AA134" s="69">
        <f t="shared" si="82"/>
        <v>0</v>
      </c>
      <c r="AB134" s="66">
        <f t="shared" si="83"/>
        <v>1</v>
      </c>
      <c r="AC134" s="66">
        <f t="shared" si="84"/>
        <v>1</v>
      </c>
      <c r="AD134" s="66">
        <f>RANK(AC134,$AC$3:$AC$194,1)+COUNTIF(AC$3:AC134,AC134)-1</f>
        <v>132</v>
      </c>
      <c r="AF134" s="126" t="str">
        <f>S134&amp;COUNTIF(S$3:S134,S134)</f>
        <v>0132</v>
      </c>
    </row>
    <row r="135" spans="1:32" ht="22.2" thickTop="1" thickBot="1">
      <c r="A135" s="63" t="str">
        <f xml:space="preserve"> Recap!B135</f>
        <v>C5</v>
      </c>
      <c r="B135" s="64">
        <f>Recap!M135</f>
        <v>0</v>
      </c>
      <c r="C135" s="64">
        <f>Recap!O135</f>
        <v>0</v>
      </c>
      <c r="D135" s="64">
        <f>Recap!N135</f>
        <v>0</v>
      </c>
      <c r="E135" s="70">
        <f t="shared" si="79"/>
        <v>133</v>
      </c>
      <c r="F135" s="66">
        <f t="shared" si="65"/>
        <v>1</v>
      </c>
      <c r="G135" s="66">
        <f t="shared" si="80"/>
        <v>1</v>
      </c>
      <c r="H135" s="66">
        <f>RANK(G135,$G$3:$G$194,1)+COUNTIF(G$3:G135,G135)-1</f>
        <v>133</v>
      </c>
      <c r="I135" s="67">
        <f>IFERROR(INDEX(Liste!$G$7:$G$198,MATCH(K135,Liste!$I$7:$I$198,0)),"")</f>
        <v>0</v>
      </c>
      <c r="J135" s="67">
        <f t="shared" si="66"/>
        <v>1</v>
      </c>
      <c r="K135" s="68" t="str">
        <f t="shared" si="67"/>
        <v>C5</v>
      </c>
      <c r="L135" s="69">
        <f t="shared" si="68"/>
        <v>0</v>
      </c>
      <c r="M135" s="69">
        <f t="shared" si="69"/>
        <v>0</v>
      </c>
      <c r="N135" s="69">
        <f t="shared" si="70"/>
        <v>0</v>
      </c>
      <c r="O135" s="69">
        <f t="shared" si="71"/>
        <v>133</v>
      </c>
      <c r="Q135" s="69">
        <f t="shared" si="72"/>
        <v>-1000</v>
      </c>
      <c r="R135" s="199">
        <v>45</v>
      </c>
      <c r="S135" s="67">
        <f t="shared" si="73"/>
        <v>0</v>
      </c>
      <c r="T135" s="67">
        <f t="shared" si="81"/>
        <v>1</v>
      </c>
      <c r="U135" s="68" t="str">
        <f t="shared" si="74"/>
        <v>C5</v>
      </c>
      <c r="V135" s="69">
        <f t="shared" si="75"/>
        <v>0</v>
      </c>
      <c r="W135" s="69">
        <f t="shared" si="76"/>
        <v>0</v>
      </c>
      <c r="X135" s="69">
        <f t="shared" si="77"/>
        <v>0</v>
      </c>
      <c r="Y135" s="69">
        <f t="shared" si="78"/>
        <v>133</v>
      </c>
      <c r="AA135" s="69">
        <f t="shared" si="82"/>
        <v>0</v>
      </c>
      <c r="AB135" s="66">
        <f t="shared" si="83"/>
        <v>1</v>
      </c>
      <c r="AC135" s="66">
        <f t="shared" si="84"/>
        <v>1</v>
      </c>
      <c r="AD135" s="66">
        <f>RANK(AC135,$AC$3:$AC$194,1)+COUNTIF(AC$3:AC135,AC135)-1</f>
        <v>133</v>
      </c>
      <c r="AF135" s="126" t="str">
        <f>S135&amp;COUNTIF(S$3:S135,S135)</f>
        <v>0133</v>
      </c>
    </row>
    <row r="136" spans="1:32" ht="22.2" thickTop="1" thickBot="1">
      <c r="A136" s="63" t="str">
        <f xml:space="preserve"> Recap!B136</f>
        <v>C6</v>
      </c>
      <c r="B136" s="64">
        <f>Recap!M136</f>
        <v>0</v>
      </c>
      <c r="C136" s="64">
        <f>Recap!O136</f>
        <v>0</v>
      </c>
      <c r="D136" s="64">
        <f>Recap!N136</f>
        <v>0</v>
      </c>
      <c r="E136" s="70">
        <f t="shared" si="79"/>
        <v>134</v>
      </c>
      <c r="F136" s="66">
        <f t="shared" si="65"/>
        <v>1</v>
      </c>
      <c r="G136" s="66">
        <f t="shared" si="80"/>
        <v>1</v>
      </c>
      <c r="H136" s="66">
        <f>RANK(G136,$G$3:$G$194,1)+COUNTIF(G$3:G136,G136)-1</f>
        <v>134</v>
      </c>
      <c r="I136" s="67">
        <f>IFERROR(INDEX(Liste!$G$7:$G$198,MATCH(K136,Liste!$I$7:$I$198,0)),"")</f>
        <v>0</v>
      </c>
      <c r="J136" s="67">
        <f t="shared" si="66"/>
        <v>1</v>
      </c>
      <c r="K136" s="68" t="str">
        <f t="shared" si="67"/>
        <v>C6</v>
      </c>
      <c r="L136" s="69">
        <f t="shared" si="68"/>
        <v>0</v>
      </c>
      <c r="M136" s="69">
        <f t="shared" si="69"/>
        <v>0</v>
      </c>
      <c r="N136" s="69">
        <f t="shared" si="70"/>
        <v>0</v>
      </c>
      <c r="O136" s="69">
        <f t="shared" si="71"/>
        <v>134</v>
      </c>
      <c r="Q136" s="69">
        <f t="shared" si="72"/>
        <v>-1000</v>
      </c>
      <c r="R136" s="199"/>
      <c r="S136" s="67">
        <f t="shared" si="73"/>
        <v>0</v>
      </c>
      <c r="T136" s="67">
        <f t="shared" si="81"/>
        <v>1</v>
      </c>
      <c r="U136" s="68" t="str">
        <f t="shared" si="74"/>
        <v>C6</v>
      </c>
      <c r="V136" s="69">
        <f t="shared" si="75"/>
        <v>0</v>
      </c>
      <c r="W136" s="69">
        <f t="shared" si="76"/>
        <v>0</v>
      </c>
      <c r="X136" s="69">
        <f t="shared" si="77"/>
        <v>0</v>
      </c>
      <c r="Y136" s="69">
        <f t="shared" si="78"/>
        <v>134</v>
      </c>
      <c r="AA136" s="69">
        <f t="shared" si="82"/>
        <v>0</v>
      </c>
      <c r="AB136" s="66">
        <f t="shared" si="83"/>
        <v>1</v>
      </c>
      <c r="AC136" s="66">
        <f t="shared" si="84"/>
        <v>1</v>
      </c>
      <c r="AD136" s="66">
        <f>RANK(AC136,$AC$3:$AC$194,1)+COUNTIF(AC$3:AC136,AC136)-1</f>
        <v>134</v>
      </c>
      <c r="AF136" s="126" t="str">
        <f>S136&amp;COUNTIF(S$3:S136,S136)</f>
        <v>0134</v>
      </c>
    </row>
    <row r="137" spans="1:32" ht="22.2" thickTop="1" thickBot="1">
      <c r="A137" s="63" t="str">
        <f xml:space="preserve"> Recap!B137</f>
        <v>C7</v>
      </c>
      <c r="B137" s="64">
        <f>Recap!M137</f>
        <v>0</v>
      </c>
      <c r="C137" s="64">
        <f>Recap!O137</f>
        <v>0</v>
      </c>
      <c r="D137" s="64">
        <f>Recap!N137</f>
        <v>0</v>
      </c>
      <c r="E137" s="70">
        <f t="shared" si="79"/>
        <v>135</v>
      </c>
      <c r="F137" s="66">
        <f t="shared" si="65"/>
        <v>1</v>
      </c>
      <c r="G137" s="66">
        <f t="shared" si="80"/>
        <v>1</v>
      </c>
      <c r="H137" s="66">
        <f>RANK(G137,$G$3:$G$194,1)+COUNTIF(G$3:G137,G137)-1</f>
        <v>135</v>
      </c>
      <c r="I137" s="67">
        <f>IFERROR(INDEX(Liste!$G$7:$G$198,MATCH(K137,Liste!$I$7:$I$198,0)),"")</f>
        <v>0</v>
      </c>
      <c r="J137" s="67">
        <f t="shared" si="66"/>
        <v>1</v>
      </c>
      <c r="K137" s="68" t="str">
        <f t="shared" si="67"/>
        <v>C7</v>
      </c>
      <c r="L137" s="69">
        <f t="shared" si="68"/>
        <v>0</v>
      </c>
      <c r="M137" s="69">
        <f t="shared" si="69"/>
        <v>0</v>
      </c>
      <c r="N137" s="69">
        <f t="shared" si="70"/>
        <v>0</v>
      </c>
      <c r="O137" s="69">
        <f t="shared" si="71"/>
        <v>135</v>
      </c>
      <c r="Q137" s="69">
        <f t="shared" si="72"/>
        <v>-1000</v>
      </c>
      <c r="R137" s="199"/>
      <c r="S137" s="67">
        <f t="shared" si="73"/>
        <v>0</v>
      </c>
      <c r="T137" s="67">
        <f t="shared" si="81"/>
        <v>1</v>
      </c>
      <c r="U137" s="68" t="str">
        <f t="shared" si="74"/>
        <v>C7</v>
      </c>
      <c r="V137" s="69">
        <f t="shared" si="75"/>
        <v>0</v>
      </c>
      <c r="W137" s="69">
        <f t="shared" si="76"/>
        <v>0</v>
      </c>
      <c r="X137" s="69">
        <f t="shared" si="77"/>
        <v>0</v>
      </c>
      <c r="Y137" s="69">
        <f t="shared" si="78"/>
        <v>135</v>
      </c>
      <c r="AA137" s="69">
        <f t="shared" si="82"/>
        <v>0</v>
      </c>
      <c r="AB137" s="66">
        <f t="shared" si="83"/>
        <v>1</v>
      </c>
      <c r="AC137" s="66">
        <f t="shared" si="84"/>
        <v>1</v>
      </c>
      <c r="AD137" s="66">
        <f>RANK(AC137,$AC$3:$AC$194,1)+COUNTIF(AC$3:AC137,AC137)-1</f>
        <v>135</v>
      </c>
      <c r="AF137" s="126" t="str">
        <f>S137&amp;COUNTIF(S$3:S137,S137)</f>
        <v>0135</v>
      </c>
    </row>
    <row r="138" spans="1:32" ht="22.2" thickTop="1" thickBot="1">
      <c r="A138" s="63" t="str">
        <f xml:space="preserve"> Recap!B138</f>
        <v>C8</v>
      </c>
      <c r="B138" s="64">
        <f>Recap!M138</f>
        <v>0</v>
      </c>
      <c r="C138" s="64">
        <f>Recap!O138</f>
        <v>0</v>
      </c>
      <c r="D138" s="64">
        <f>Recap!N138</f>
        <v>0</v>
      </c>
      <c r="E138" s="70">
        <f t="shared" si="79"/>
        <v>136</v>
      </c>
      <c r="F138" s="66">
        <f t="shared" si="65"/>
        <v>1</v>
      </c>
      <c r="G138" s="66">
        <f t="shared" si="80"/>
        <v>1</v>
      </c>
      <c r="H138" s="66">
        <f>RANK(G138,$G$3:$G$194,1)+COUNTIF(G$3:G138,G138)-1</f>
        <v>136</v>
      </c>
      <c r="I138" s="67">
        <f>IFERROR(INDEX(Liste!$G$7:$G$198,MATCH(K138,Liste!$I$7:$I$198,0)),"")</f>
        <v>0</v>
      </c>
      <c r="J138" s="67">
        <f t="shared" si="66"/>
        <v>1</v>
      </c>
      <c r="K138" s="68" t="str">
        <f t="shared" si="67"/>
        <v>C8</v>
      </c>
      <c r="L138" s="69">
        <f t="shared" si="68"/>
        <v>0</v>
      </c>
      <c r="M138" s="69">
        <f t="shared" si="69"/>
        <v>0</v>
      </c>
      <c r="N138" s="69">
        <f t="shared" si="70"/>
        <v>0</v>
      </c>
      <c r="O138" s="69">
        <f t="shared" si="71"/>
        <v>136</v>
      </c>
      <c r="Q138" s="69">
        <f t="shared" si="72"/>
        <v>-1000</v>
      </c>
      <c r="R138" s="199">
        <v>46</v>
      </c>
      <c r="S138" s="67">
        <f t="shared" si="73"/>
        <v>0</v>
      </c>
      <c r="T138" s="67">
        <f t="shared" si="81"/>
        <v>1</v>
      </c>
      <c r="U138" s="68" t="str">
        <f t="shared" si="74"/>
        <v>C8</v>
      </c>
      <c r="V138" s="69">
        <f t="shared" si="75"/>
        <v>0</v>
      </c>
      <c r="W138" s="69">
        <f t="shared" si="76"/>
        <v>0</v>
      </c>
      <c r="X138" s="69">
        <f t="shared" si="77"/>
        <v>0</v>
      </c>
      <c r="Y138" s="69">
        <f t="shared" si="78"/>
        <v>136</v>
      </c>
      <c r="AA138" s="69">
        <f t="shared" si="82"/>
        <v>0</v>
      </c>
      <c r="AB138" s="66">
        <f t="shared" si="83"/>
        <v>1</v>
      </c>
      <c r="AC138" s="66">
        <f t="shared" si="84"/>
        <v>1</v>
      </c>
      <c r="AD138" s="66">
        <f>RANK(AC138,$AC$3:$AC$194,1)+COUNTIF(AC$3:AC138,AC138)-1</f>
        <v>136</v>
      </c>
      <c r="AF138" s="126" t="str">
        <f>S138&amp;COUNTIF(S$3:S138,S138)</f>
        <v>0136</v>
      </c>
    </row>
    <row r="139" spans="1:32" ht="22.2" thickTop="1" thickBot="1">
      <c r="A139" s="63" t="str">
        <f xml:space="preserve"> Recap!B139</f>
        <v>C9</v>
      </c>
      <c r="B139" s="64">
        <f>Recap!M139</f>
        <v>0</v>
      </c>
      <c r="C139" s="64">
        <f>Recap!O139</f>
        <v>0</v>
      </c>
      <c r="D139" s="64">
        <f>Recap!N139</f>
        <v>0</v>
      </c>
      <c r="E139" s="70">
        <f t="shared" si="79"/>
        <v>137</v>
      </c>
      <c r="F139" s="66">
        <f t="shared" si="65"/>
        <v>1</v>
      </c>
      <c r="G139" s="66">
        <f t="shared" si="80"/>
        <v>1</v>
      </c>
      <c r="H139" s="66">
        <f>RANK(G139,$G$3:$G$194,1)+COUNTIF(G$3:G139,G139)-1</f>
        <v>137</v>
      </c>
      <c r="I139" s="67">
        <f>IFERROR(INDEX(Liste!$G$7:$G$198,MATCH(K139,Liste!$I$7:$I$198,0)),"")</f>
        <v>0</v>
      </c>
      <c r="J139" s="67">
        <f t="shared" si="66"/>
        <v>1</v>
      </c>
      <c r="K139" s="68" t="str">
        <f t="shared" si="67"/>
        <v>C9</v>
      </c>
      <c r="L139" s="69">
        <f t="shared" si="68"/>
        <v>0</v>
      </c>
      <c r="M139" s="69">
        <f t="shared" si="69"/>
        <v>0</v>
      </c>
      <c r="N139" s="69">
        <f t="shared" si="70"/>
        <v>0</v>
      </c>
      <c r="O139" s="69">
        <f t="shared" si="71"/>
        <v>137</v>
      </c>
      <c r="Q139" s="69">
        <f t="shared" si="72"/>
        <v>-1000</v>
      </c>
      <c r="R139" s="199"/>
      <c r="S139" s="67">
        <f t="shared" si="73"/>
        <v>0</v>
      </c>
      <c r="T139" s="67">
        <f t="shared" si="81"/>
        <v>1</v>
      </c>
      <c r="U139" s="68" t="str">
        <f t="shared" si="74"/>
        <v>C9</v>
      </c>
      <c r="V139" s="69">
        <f t="shared" si="75"/>
        <v>0</v>
      </c>
      <c r="W139" s="69">
        <f t="shared" si="76"/>
        <v>0</v>
      </c>
      <c r="X139" s="69">
        <f t="shared" si="77"/>
        <v>0</v>
      </c>
      <c r="Y139" s="69">
        <f t="shared" si="78"/>
        <v>137</v>
      </c>
      <c r="AA139" s="69">
        <f t="shared" si="82"/>
        <v>0</v>
      </c>
      <c r="AB139" s="66">
        <f t="shared" si="83"/>
        <v>1</v>
      </c>
      <c r="AC139" s="66">
        <f t="shared" si="84"/>
        <v>1</v>
      </c>
      <c r="AD139" s="66">
        <f>RANK(AC139,$AC$3:$AC$194,1)+COUNTIF(AC$3:AC139,AC139)-1</f>
        <v>137</v>
      </c>
      <c r="AF139" s="126" t="str">
        <f>S139&amp;COUNTIF(S$3:S139,S139)</f>
        <v>0137</v>
      </c>
    </row>
    <row r="140" spans="1:32" ht="22.2" thickTop="1" thickBot="1">
      <c r="A140" s="63" t="str">
        <f xml:space="preserve"> Recap!B140</f>
        <v>C10</v>
      </c>
      <c r="B140" s="64">
        <f>Recap!M140</f>
        <v>0</v>
      </c>
      <c r="C140" s="64">
        <f>Recap!O140</f>
        <v>0</v>
      </c>
      <c r="D140" s="64">
        <f>Recap!N140</f>
        <v>0</v>
      </c>
      <c r="E140" s="70">
        <f t="shared" si="79"/>
        <v>138</v>
      </c>
      <c r="F140" s="66">
        <f t="shared" si="65"/>
        <v>1</v>
      </c>
      <c r="G140" s="66">
        <f t="shared" si="80"/>
        <v>1</v>
      </c>
      <c r="H140" s="66">
        <f>RANK(G140,$G$3:$G$194,1)+COUNTIF(G$3:G140,G140)-1</f>
        <v>138</v>
      </c>
      <c r="I140" s="67">
        <f>IFERROR(INDEX(Liste!$G$7:$G$198,MATCH(K140,Liste!$I$7:$I$198,0)),"")</f>
        <v>0</v>
      </c>
      <c r="J140" s="67">
        <f t="shared" si="66"/>
        <v>1</v>
      </c>
      <c r="K140" s="68" t="str">
        <f t="shared" si="67"/>
        <v>C10</v>
      </c>
      <c r="L140" s="69">
        <f t="shared" si="68"/>
        <v>0</v>
      </c>
      <c r="M140" s="69">
        <f t="shared" si="69"/>
        <v>0</v>
      </c>
      <c r="N140" s="69">
        <f t="shared" si="70"/>
        <v>0</v>
      </c>
      <c r="O140" s="69">
        <f t="shared" si="71"/>
        <v>138</v>
      </c>
      <c r="Q140" s="69">
        <f t="shared" si="72"/>
        <v>-1000</v>
      </c>
      <c r="R140" s="199"/>
      <c r="S140" s="67">
        <f t="shared" si="73"/>
        <v>0</v>
      </c>
      <c r="T140" s="67">
        <f t="shared" si="81"/>
        <v>1</v>
      </c>
      <c r="U140" s="68" t="str">
        <f t="shared" si="74"/>
        <v>C10</v>
      </c>
      <c r="V140" s="69">
        <f t="shared" si="75"/>
        <v>0</v>
      </c>
      <c r="W140" s="69">
        <f t="shared" si="76"/>
        <v>0</v>
      </c>
      <c r="X140" s="69">
        <f t="shared" si="77"/>
        <v>0</v>
      </c>
      <c r="Y140" s="69">
        <f t="shared" si="78"/>
        <v>138</v>
      </c>
      <c r="AA140" s="69">
        <f t="shared" si="82"/>
        <v>0</v>
      </c>
      <c r="AB140" s="66">
        <f t="shared" si="83"/>
        <v>1</v>
      </c>
      <c r="AC140" s="66">
        <f t="shared" si="84"/>
        <v>1</v>
      </c>
      <c r="AD140" s="66">
        <f>RANK(AC140,$AC$3:$AC$194,1)+COUNTIF(AC$3:AC140,AC140)-1</f>
        <v>138</v>
      </c>
      <c r="AF140" s="126" t="str">
        <f>S140&amp;COUNTIF(S$3:S140,S140)</f>
        <v>0138</v>
      </c>
    </row>
    <row r="141" spans="1:32" ht="22.2" thickTop="1" thickBot="1">
      <c r="A141" s="63" t="str">
        <f xml:space="preserve"> Recap!B141</f>
        <v>C11</v>
      </c>
      <c r="B141" s="64">
        <f>Recap!M141</f>
        <v>0</v>
      </c>
      <c r="C141" s="64">
        <f>Recap!O141</f>
        <v>0</v>
      </c>
      <c r="D141" s="64">
        <f>Recap!N141</f>
        <v>0</v>
      </c>
      <c r="E141" s="70">
        <f t="shared" si="79"/>
        <v>139</v>
      </c>
      <c r="F141" s="66">
        <f t="shared" si="65"/>
        <v>1</v>
      </c>
      <c r="G141" s="66">
        <f t="shared" si="80"/>
        <v>1</v>
      </c>
      <c r="H141" s="66">
        <f>RANK(G141,$G$3:$G$194,1)+COUNTIF(G$3:G141,G141)-1</f>
        <v>139</v>
      </c>
      <c r="I141" s="67">
        <f>IFERROR(INDEX(Liste!$G$7:$G$198,MATCH(K141,Liste!$I$7:$I$198,0)),"")</f>
        <v>0</v>
      </c>
      <c r="J141" s="67">
        <f t="shared" si="66"/>
        <v>1</v>
      </c>
      <c r="K141" s="68" t="str">
        <f t="shared" si="67"/>
        <v>C11</v>
      </c>
      <c r="L141" s="69">
        <f t="shared" si="68"/>
        <v>0</v>
      </c>
      <c r="M141" s="69">
        <f t="shared" si="69"/>
        <v>0</v>
      </c>
      <c r="N141" s="69">
        <f t="shared" si="70"/>
        <v>0</v>
      </c>
      <c r="O141" s="69">
        <f t="shared" si="71"/>
        <v>139</v>
      </c>
      <c r="Q141" s="69">
        <f t="shared" si="72"/>
        <v>-1000</v>
      </c>
      <c r="R141" s="199">
        <v>47</v>
      </c>
      <c r="S141" s="67">
        <f t="shared" si="73"/>
        <v>0</v>
      </c>
      <c r="T141" s="67">
        <f t="shared" si="81"/>
        <v>1</v>
      </c>
      <c r="U141" s="68" t="str">
        <f t="shared" si="74"/>
        <v>C11</v>
      </c>
      <c r="V141" s="69">
        <f t="shared" si="75"/>
        <v>0</v>
      </c>
      <c r="W141" s="69">
        <f t="shared" si="76"/>
        <v>0</v>
      </c>
      <c r="X141" s="69">
        <f t="shared" si="77"/>
        <v>0</v>
      </c>
      <c r="Y141" s="69">
        <f t="shared" si="78"/>
        <v>139</v>
      </c>
      <c r="AA141" s="69">
        <f t="shared" si="82"/>
        <v>0</v>
      </c>
      <c r="AB141" s="66">
        <f t="shared" si="83"/>
        <v>1</v>
      </c>
      <c r="AC141" s="66">
        <f t="shared" si="84"/>
        <v>1</v>
      </c>
      <c r="AD141" s="66">
        <f>RANK(AC141,$AC$3:$AC$194,1)+COUNTIF(AC$3:AC141,AC141)-1</f>
        <v>139</v>
      </c>
      <c r="AF141" s="126" t="str">
        <f>S141&amp;COUNTIF(S$3:S141,S141)</f>
        <v>0139</v>
      </c>
    </row>
    <row r="142" spans="1:32" ht="22.2" thickTop="1" thickBot="1">
      <c r="A142" s="63" t="str">
        <f xml:space="preserve"> Recap!B142</f>
        <v>C12</v>
      </c>
      <c r="B142" s="64">
        <f>Recap!M142</f>
        <v>0</v>
      </c>
      <c r="C142" s="64">
        <f>Recap!O142</f>
        <v>0</v>
      </c>
      <c r="D142" s="64">
        <f>Recap!N142</f>
        <v>0</v>
      </c>
      <c r="E142" s="70">
        <f t="shared" si="79"/>
        <v>140</v>
      </c>
      <c r="F142" s="66">
        <f t="shared" si="65"/>
        <v>1</v>
      </c>
      <c r="G142" s="66">
        <f t="shared" si="80"/>
        <v>1</v>
      </c>
      <c r="H142" s="66">
        <f>RANK(G142,$G$3:$G$194,1)+COUNTIF(G$3:G142,G142)-1</f>
        <v>140</v>
      </c>
      <c r="I142" s="67">
        <f>IFERROR(INDEX(Liste!$G$7:$G$198,MATCH(K142,Liste!$I$7:$I$198,0)),"")</f>
        <v>0</v>
      </c>
      <c r="J142" s="67">
        <f t="shared" si="66"/>
        <v>1</v>
      </c>
      <c r="K142" s="68" t="str">
        <f t="shared" si="67"/>
        <v>C12</v>
      </c>
      <c r="L142" s="69">
        <f t="shared" si="68"/>
        <v>0</v>
      </c>
      <c r="M142" s="69">
        <f t="shared" si="69"/>
        <v>0</v>
      </c>
      <c r="N142" s="69">
        <f t="shared" si="70"/>
        <v>0</v>
      </c>
      <c r="O142" s="69">
        <f t="shared" si="71"/>
        <v>140</v>
      </c>
      <c r="Q142" s="69">
        <f t="shared" si="72"/>
        <v>-1000</v>
      </c>
      <c r="R142" s="199"/>
      <c r="S142" s="67">
        <f t="shared" si="73"/>
        <v>0</v>
      </c>
      <c r="T142" s="67">
        <f t="shared" si="81"/>
        <v>1</v>
      </c>
      <c r="U142" s="68" t="str">
        <f t="shared" si="74"/>
        <v>C12</v>
      </c>
      <c r="V142" s="69">
        <f t="shared" si="75"/>
        <v>0</v>
      </c>
      <c r="W142" s="69">
        <f t="shared" si="76"/>
        <v>0</v>
      </c>
      <c r="X142" s="69">
        <f t="shared" si="77"/>
        <v>0</v>
      </c>
      <c r="Y142" s="69">
        <f t="shared" si="78"/>
        <v>140</v>
      </c>
      <c r="AA142" s="69">
        <f t="shared" si="82"/>
        <v>0</v>
      </c>
      <c r="AB142" s="66">
        <f t="shared" si="83"/>
        <v>1</v>
      </c>
      <c r="AC142" s="66">
        <f t="shared" si="84"/>
        <v>1</v>
      </c>
      <c r="AD142" s="66">
        <f>RANK(AC142,$AC$3:$AC$194,1)+COUNTIF(AC$3:AC142,AC142)-1</f>
        <v>140</v>
      </c>
      <c r="AF142" s="126" t="str">
        <f>S142&amp;COUNTIF(S$3:S142,S142)</f>
        <v>0140</v>
      </c>
    </row>
    <row r="143" spans="1:32" ht="22.2" thickTop="1" thickBot="1">
      <c r="A143" s="63" t="str">
        <f xml:space="preserve"> Recap!B143</f>
        <v>C13</v>
      </c>
      <c r="B143" s="64">
        <f>Recap!M143</f>
        <v>0</v>
      </c>
      <c r="C143" s="64">
        <f>Recap!O143</f>
        <v>0</v>
      </c>
      <c r="D143" s="64">
        <f>Recap!N143</f>
        <v>0</v>
      </c>
      <c r="E143" s="70">
        <f t="shared" si="79"/>
        <v>141</v>
      </c>
      <c r="F143" s="66">
        <f t="shared" si="65"/>
        <v>1</v>
      </c>
      <c r="G143" s="66">
        <f t="shared" si="80"/>
        <v>1</v>
      </c>
      <c r="H143" s="66">
        <f>RANK(G143,$G$3:$G$194,1)+COUNTIF(G$3:G143,G143)-1</f>
        <v>141</v>
      </c>
      <c r="I143" s="67">
        <f>IFERROR(INDEX(Liste!$G$7:$G$198,MATCH(K143,Liste!$I$7:$I$198,0)),"")</f>
        <v>0</v>
      </c>
      <c r="J143" s="67">
        <f t="shared" si="66"/>
        <v>1</v>
      </c>
      <c r="K143" s="68" t="str">
        <f t="shared" si="67"/>
        <v>C13</v>
      </c>
      <c r="L143" s="69">
        <f t="shared" si="68"/>
        <v>0</v>
      </c>
      <c r="M143" s="69">
        <f t="shared" si="69"/>
        <v>0</v>
      </c>
      <c r="N143" s="69">
        <f t="shared" si="70"/>
        <v>0</v>
      </c>
      <c r="O143" s="69">
        <f t="shared" si="71"/>
        <v>141</v>
      </c>
      <c r="Q143" s="69">
        <f t="shared" si="72"/>
        <v>-1000</v>
      </c>
      <c r="R143" s="199"/>
      <c r="S143" s="67">
        <f t="shared" si="73"/>
        <v>0</v>
      </c>
      <c r="T143" s="67">
        <f t="shared" si="81"/>
        <v>1</v>
      </c>
      <c r="U143" s="68" t="str">
        <f t="shared" si="74"/>
        <v>C13</v>
      </c>
      <c r="V143" s="69">
        <f t="shared" si="75"/>
        <v>0</v>
      </c>
      <c r="W143" s="69">
        <f t="shared" si="76"/>
        <v>0</v>
      </c>
      <c r="X143" s="69">
        <f t="shared" si="77"/>
        <v>0</v>
      </c>
      <c r="Y143" s="69">
        <f t="shared" si="78"/>
        <v>141</v>
      </c>
      <c r="AA143" s="69">
        <f t="shared" si="82"/>
        <v>0</v>
      </c>
      <c r="AB143" s="66">
        <f t="shared" si="83"/>
        <v>1</v>
      </c>
      <c r="AC143" s="66">
        <f t="shared" si="84"/>
        <v>1</v>
      </c>
      <c r="AD143" s="66">
        <f>RANK(AC143,$AC$3:$AC$194,1)+COUNTIF(AC$3:AC143,AC143)-1</f>
        <v>141</v>
      </c>
      <c r="AF143" s="126" t="str">
        <f>S143&amp;COUNTIF(S$3:S143,S143)</f>
        <v>0141</v>
      </c>
    </row>
    <row r="144" spans="1:32" ht="22.2" thickTop="1" thickBot="1">
      <c r="A144" s="63" t="str">
        <f xml:space="preserve"> Recap!B144</f>
        <v>C14</v>
      </c>
      <c r="B144" s="64">
        <f>Recap!M144</f>
        <v>0</v>
      </c>
      <c r="C144" s="64">
        <f>Recap!O144</f>
        <v>0</v>
      </c>
      <c r="D144" s="64">
        <f>Recap!N144</f>
        <v>0</v>
      </c>
      <c r="E144" s="70">
        <f t="shared" si="79"/>
        <v>142</v>
      </c>
      <c r="F144" s="66">
        <f t="shared" si="65"/>
        <v>1</v>
      </c>
      <c r="G144" s="66">
        <f t="shared" si="80"/>
        <v>1</v>
      </c>
      <c r="H144" s="66">
        <f>RANK(G144,$G$3:$G$194,1)+COUNTIF(G$3:G144,G144)-1</f>
        <v>142</v>
      </c>
      <c r="I144" s="67">
        <f>IFERROR(INDEX(Liste!$G$7:$G$198,MATCH(K144,Liste!$I$7:$I$198,0)),"")</f>
        <v>0</v>
      </c>
      <c r="J144" s="67">
        <f t="shared" si="66"/>
        <v>1</v>
      </c>
      <c r="K144" s="68" t="str">
        <f t="shared" si="67"/>
        <v>C14</v>
      </c>
      <c r="L144" s="69">
        <f t="shared" si="68"/>
        <v>0</v>
      </c>
      <c r="M144" s="69">
        <f t="shared" si="69"/>
        <v>0</v>
      </c>
      <c r="N144" s="69">
        <f t="shared" si="70"/>
        <v>0</v>
      </c>
      <c r="O144" s="69">
        <f t="shared" si="71"/>
        <v>142</v>
      </c>
      <c r="Q144" s="69">
        <f t="shared" si="72"/>
        <v>-1000</v>
      </c>
      <c r="R144" s="199">
        <v>48</v>
      </c>
      <c r="S144" s="67">
        <f t="shared" si="73"/>
        <v>0</v>
      </c>
      <c r="T144" s="67">
        <f t="shared" si="81"/>
        <v>1</v>
      </c>
      <c r="U144" s="68" t="str">
        <f t="shared" si="74"/>
        <v>C14</v>
      </c>
      <c r="V144" s="69">
        <f t="shared" si="75"/>
        <v>0</v>
      </c>
      <c r="W144" s="69">
        <f t="shared" si="76"/>
        <v>0</v>
      </c>
      <c r="X144" s="69">
        <f t="shared" si="77"/>
        <v>0</v>
      </c>
      <c r="Y144" s="69">
        <f t="shared" si="78"/>
        <v>142</v>
      </c>
      <c r="AA144" s="69">
        <f t="shared" si="82"/>
        <v>0</v>
      </c>
      <c r="AB144" s="66">
        <f t="shared" si="83"/>
        <v>1</v>
      </c>
      <c r="AC144" s="66">
        <f t="shared" si="84"/>
        <v>1</v>
      </c>
      <c r="AD144" s="66">
        <f>RANK(AC144,$AC$3:$AC$194,1)+COUNTIF(AC$3:AC144,AC144)-1</f>
        <v>142</v>
      </c>
      <c r="AF144" s="126" t="str">
        <f>S144&amp;COUNTIF(S$3:S144,S144)</f>
        <v>0142</v>
      </c>
    </row>
    <row r="145" spans="1:32" ht="22.2" thickTop="1" thickBot="1">
      <c r="A145" s="63" t="str">
        <f xml:space="preserve"> Recap!B145</f>
        <v>C15</v>
      </c>
      <c r="B145" s="64">
        <f>Recap!M145</f>
        <v>0</v>
      </c>
      <c r="C145" s="64">
        <f>Recap!O145</f>
        <v>0</v>
      </c>
      <c r="D145" s="64">
        <f>Recap!N145</f>
        <v>0</v>
      </c>
      <c r="E145" s="70">
        <f t="shared" si="79"/>
        <v>143</v>
      </c>
      <c r="F145" s="66">
        <f t="shared" si="65"/>
        <v>1</v>
      </c>
      <c r="G145" s="66">
        <f t="shared" si="80"/>
        <v>1</v>
      </c>
      <c r="H145" s="66">
        <f>RANK(G145,$G$3:$G$194,1)+COUNTIF(G$3:G145,G145)-1</f>
        <v>143</v>
      </c>
      <c r="I145" s="67">
        <f>IFERROR(INDEX(Liste!$G$7:$G$198,MATCH(K145,Liste!$I$7:$I$198,0)),"")</f>
        <v>0</v>
      </c>
      <c r="J145" s="67">
        <f t="shared" si="66"/>
        <v>1</v>
      </c>
      <c r="K145" s="68" t="str">
        <f t="shared" si="67"/>
        <v>C15</v>
      </c>
      <c r="L145" s="69">
        <f t="shared" si="68"/>
        <v>0</v>
      </c>
      <c r="M145" s="69">
        <f t="shared" si="69"/>
        <v>0</v>
      </c>
      <c r="N145" s="69">
        <f t="shared" si="70"/>
        <v>0</v>
      </c>
      <c r="O145" s="69">
        <f t="shared" si="71"/>
        <v>143</v>
      </c>
      <c r="Q145" s="69">
        <f t="shared" si="72"/>
        <v>-1000</v>
      </c>
      <c r="R145" s="199"/>
      <c r="S145" s="67">
        <f t="shared" si="73"/>
        <v>0</v>
      </c>
      <c r="T145" s="67">
        <f t="shared" si="81"/>
        <v>1</v>
      </c>
      <c r="U145" s="68" t="str">
        <f t="shared" si="74"/>
        <v>C15</v>
      </c>
      <c r="V145" s="69">
        <f t="shared" si="75"/>
        <v>0</v>
      </c>
      <c r="W145" s="69">
        <f t="shared" si="76"/>
        <v>0</v>
      </c>
      <c r="X145" s="69">
        <f t="shared" si="77"/>
        <v>0</v>
      </c>
      <c r="Y145" s="69">
        <f t="shared" si="78"/>
        <v>143</v>
      </c>
      <c r="AA145" s="69">
        <f t="shared" si="82"/>
        <v>0</v>
      </c>
      <c r="AB145" s="66">
        <f t="shared" si="83"/>
        <v>1</v>
      </c>
      <c r="AC145" s="66">
        <f t="shared" si="84"/>
        <v>1</v>
      </c>
      <c r="AD145" s="66">
        <f>RANK(AC145,$AC$3:$AC$194,1)+COUNTIF(AC$3:AC145,AC145)-1</f>
        <v>143</v>
      </c>
      <c r="AF145" s="126" t="str">
        <f>S145&amp;COUNTIF(S$3:S145,S145)</f>
        <v>0143</v>
      </c>
    </row>
    <row r="146" spans="1:32" ht="22.2" thickTop="1" thickBot="1">
      <c r="A146" s="63" t="str">
        <f xml:space="preserve"> Recap!B146</f>
        <v>C16</v>
      </c>
      <c r="B146" s="64">
        <f>Recap!M146</f>
        <v>0</v>
      </c>
      <c r="C146" s="64">
        <f>Recap!O146</f>
        <v>0</v>
      </c>
      <c r="D146" s="64">
        <f>Recap!N146</f>
        <v>0</v>
      </c>
      <c r="E146" s="70">
        <f t="shared" si="79"/>
        <v>144</v>
      </c>
      <c r="F146" s="66">
        <f t="shared" si="65"/>
        <v>1</v>
      </c>
      <c r="G146" s="66">
        <f t="shared" si="80"/>
        <v>1</v>
      </c>
      <c r="H146" s="66">
        <f>RANK(G146,$G$3:$G$194,1)+COUNTIF(G$3:G146,G146)-1</f>
        <v>144</v>
      </c>
      <c r="I146" s="67">
        <f>IFERROR(INDEX(Liste!$G$7:$G$198,MATCH(K146,Liste!$I$7:$I$198,0)),"")</f>
        <v>0</v>
      </c>
      <c r="J146" s="67">
        <f t="shared" si="66"/>
        <v>1</v>
      </c>
      <c r="K146" s="68" t="str">
        <f t="shared" si="67"/>
        <v>C16</v>
      </c>
      <c r="L146" s="69">
        <f t="shared" si="68"/>
        <v>0</v>
      </c>
      <c r="M146" s="69">
        <f t="shared" si="69"/>
        <v>0</v>
      </c>
      <c r="N146" s="69">
        <f t="shared" si="70"/>
        <v>0</v>
      </c>
      <c r="O146" s="69">
        <f t="shared" si="71"/>
        <v>144</v>
      </c>
      <c r="Q146" s="69">
        <f t="shared" si="72"/>
        <v>-1000</v>
      </c>
      <c r="R146" s="199"/>
      <c r="S146" s="67">
        <f t="shared" si="73"/>
        <v>0</v>
      </c>
      <c r="T146" s="67">
        <f t="shared" si="81"/>
        <v>1</v>
      </c>
      <c r="U146" s="68" t="str">
        <f t="shared" si="74"/>
        <v>C16</v>
      </c>
      <c r="V146" s="69">
        <f t="shared" si="75"/>
        <v>0</v>
      </c>
      <c r="W146" s="69">
        <f t="shared" si="76"/>
        <v>0</v>
      </c>
      <c r="X146" s="69">
        <f t="shared" si="77"/>
        <v>0</v>
      </c>
      <c r="Y146" s="69">
        <f t="shared" si="78"/>
        <v>144</v>
      </c>
      <c r="AA146" s="69">
        <f t="shared" si="82"/>
        <v>0</v>
      </c>
      <c r="AB146" s="66">
        <f t="shared" si="83"/>
        <v>1</v>
      </c>
      <c r="AC146" s="66">
        <f t="shared" si="84"/>
        <v>1</v>
      </c>
      <c r="AD146" s="66">
        <f>RANK(AC146,$AC$3:$AC$194,1)+COUNTIF(AC$3:AC146,AC146)-1</f>
        <v>144</v>
      </c>
      <c r="AF146" s="126" t="str">
        <f>S146&amp;COUNTIF(S$3:S146,S146)</f>
        <v>0144</v>
      </c>
    </row>
    <row r="147" spans="1:32" ht="22.2" thickTop="1" thickBot="1">
      <c r="A147" s="63" t="str">
        <f xml:space="preserve"> Recap!B147</f>
        <v>C17</v>
      </c>
      <c r="B147" s="64">
        <f>Recap!M147</f>
        <v>0</v>
      </c>
      <c r="C147" s="64">
        <f>Recap!O147</f>
        <v>0</v>
      </c>
      <c r="D147" s="64">
        <f>Recap!N147</f>
        <v>0</v>
      </c>
      <c r="E147" s="70">
        <f t="shared" si="79"/>
        <v>145</v>
      </c>
      <c r="F147" s="66">
        <f t="shared" si="65"/>
        <v>1</v>
      </c>
      <c r="G147" s="66">
        <f t="shared" si="80"/>
        <v>1</v>
      </c>
      <c r="H147" s="66">
        <f>RANK(G147,$G$3:$G$194,1)+COUNTIF(G$3:G147,G147)-1</f>
        <v>145</v>
      </c>
      <c r="I147" s="67">
        <f>IFERROR(INDEX(Liste!$G$7:$G$198,MATCH(K147,Liste!$I$7:$I$198,0)),"")</f>
        <v>0</v>
      </c>
      <c r="J147" s="67">
        <f t="shared" si="66"/>
        <v>1</v>
      </c>
      <c r="K147" s="68" t="str">
        <f t="shared" si="67"/>
        <v>C17</v>
      </c>
      <c r="L147" s="69">
        <f t="shared" si="68"/>
        <v>0</v>
      </c>
      <c r="M147" s="69">
        <f t="shared" si="69"/>
        <v>0</v>
      </c>
      <c r="N147" s="69">
        <f t="shared" si="70"/>
        <v>0</v>
      </c>
      <c r="O147" s="69">
        <f t="shared" si="71"/>
        <v>145</v>
      </c>
      <c r="Q147" s="69">
        <f t="shared" si="72"/>
        <v>-1000</v>
      </c>
      <c r="R147" s="199">
        <v>49</v>
      </c>
      <c r="S147" s="67">
        <f t="shared" si="73"/>
        <v>0</v>
      </c>
      <c r="T147" s="67">
        <f t="shared" si="81"/>
        <v>1</v>
      </c>
      <c r="U147" s="68" t="str">
        <f t="shared" si="74"/>
        <v>C17</v>
      </c>
      <c r="V147" s="69">
        <f t="shared" si="75"/>
        <v>0</v>
      </c>
      <c r="W147" s="69">
        <f t="shared" si="76"/>
        <v>0</v>
      </c>
      <c r="X147" s="69">
        <f t="shared" si="77"/>
        <v>0</v>
      </c>
      <c r="Y147" s="69">
        <f t="shared" si="78"/>
        <v>145</v>
      </c>
      <c r="AA147" s="69">
        <f t="shared" si="82"/>
        <v>0</v>
      </c>
      <c r="AB147" s="66">
        <f t="shared" si="83"/>
        <v>1</v>
      </c>
      <c r="AC147" s="66">
        <f t="shared" si="84"/>
        <v>1</v>
      </c>
      <c r="AD147" s="66">
        <f>RANK(AC147,$AC$3:$AC$194,1)+COUNTIF(AC$3:AC147,AC147)-1</f>
        <v>145</v>
      </c>
      <c r="AF147" s="126" t="str">
        <f>S147&amp;COUNTIF(S$3:S147,S147)</f>
        <v>0145</v>
      </c>
    </row>
    <row r="148" spans="1:32" ht="22.2" thickTop="1" thickBot="1">
      <c r="A148" s="63" t="str">
        <f xml:space="preserve"> Recap!B148</f>
        <v>C18</v>
      </c>
      <c r="B148" s="64">
        <f>Recap!M148</f>
        <v>0</v>
      </c>
      <c r="C148" s="64">
        <f>Recap!O148</f>
        <v>0</v>
      </c>
      <c r="D148" s="64">
        <f>Recap!N148</f>
        <v>0</v>
      </c>
      <c r="E148" s="70">
        <f t="shared" si="79"/>
        <v>146</v>
      </c>
      <c r="F148" s="66">
        <f t="shared" si="65"/>
        <v>1</v>
      </c>
      <c r="G148" s="66">
        <f t="shared" si="80"/>
        <v>1</v>
      </c>
      <c r="H148" s="66">
        <f>RANK(G148,$G$3:$G$194,1)+COUNTIF(G$3:G148,G148)-1</f>
        <v>146</v>
      </c>
      <c r="I148" s="67">
        <f>IFERROR(INDEX(Liste!$G$7:$G$198,MATCH(K148,Liste!$I$7:$I$198,0)),"")</f>
        <v>0</v>
      </c>
      <c r="J148" s="67">
        <f t="shared" si="66"/>
        <v>1</v>
      </c>
      <c r="K148" s="68" t="str">
        <f t="shared" si="67"/>
        <v>C18</v>
      </c>
      <c r="L148" s="69">
        <f t="shared" si="68"/>
        <v>0</v>
      </c>
      <c r="M148" s="69">
        <f t="shared" si="69"/>
        <v>0</v>
      </c>
      <c r="N148" s="69">
        <f t="shared" si="70"/>
        <v>0</v>
      </c>
      <c r="O148" s="69">
        <f t="shared" si="71"/>
        <v>146</v>
      </c>
      <c r="Q148" s="69">
        <f t="shared" si="72"/>
        <v>-1000</v>
      </c>
      <c r="R148" s="199"/>
      <c r="S148" s="67">
        <f t="shared" si="73"/>
        <v>0</v>
      </c>
      <c r="T148" s="67">
        <f t="shared" si="81"/>
        <v>1</v>
      </c>
      <c r="U148" s="68" t="str">
        <f t="shared" si="74"/>
        <v>C18</v>
      </c>
      <c r="V148" s="69">
        <f t="shared" si="75"/>
        <v>0</v>
      </c>
      <c r="W148" s="69">
        <f t="shared" si="76"/>
        <v>0</v>
      </c>
      <c r="X148" s="69">
        <f t="shared" si="77"/>
        <v>0</v>
      </c>
      <c r="Y148" s="69">
        <f t="shared" si="78"/>
        <v>146</v>
      </c>
      <c r="AA148" s="69">
        <f t="shared" si="82"/>
        <v>0</v>
      </c>
      <c r="AB148" s="66">
        <f t="shared" si="83"/>
        <v>1</v>
      </c>
      <c r="AC148" s="66">
        <f t="shared" si="84"/>
        <v>1</v>
      </c>
      <c r="AD148" s="66">
        <f>RANK(AC148,$AC$3:$AC$194,1)+COUNTIF(AC$3:AC148,AC148)-1</f>
        <v>146</v>
      </c>
      <c r="AF148" s="126" t="str">
        <f>S148&amp;COUNTIF(S$3:S148,S148)</f>
        <v>0146</v>
      </c>
    </row>
    <row r="149" spans="1:32" ht="22.2" thickTop="1" thickBot="1">
      <c r="A149" s="63" t="str">
        <f xml:space="preserve"> Recap!B149</f>
        <v>C19</v>
      </c>
      <c r="B149" s="64">
        <f>Recap!M149</f>
        <v>0</v>
      </c>
      <c r="C149" s="64">
        <f>Recap!O149</f>
        <v>0</v>
      </c>
      <c r="D149" s="64">
        <f>Recap!N149</f>
        <v>0</v>
      </c>
      <c r="E149" s="70">
        <f t="shared" si="79"/>
        <v>147</v>
      </c>
      <c r="F149" s="66">
        <f t="shared" si="65"/>
        <v>1</v>
      </c>
      <c r="G149" s="66">
        <f t="shared" si="80"/>
        <v>1</v>
      </c>
      <c r="H149" s="66">
        <f>RANK(G149,$G$3:$G$194,1)+COUNTIF(G$3:G149,G149)-1</f>
        <v>147</v>
      </c>
      <c r="I149" s="67">
        <f>IFERROR(INDEX(Liste!$G$7:$G$198,MATCH(K149,Liste!$I$7:$I$198,0)),"")</f>
        <v>0</v>
      </c>
      <c r="J149" s="67">
        <f t="shared" si="66"/>
        <v>1</v>
      </c>
      <c r="K149" s="68" t="str">
        <f t="shared" si="67"/>
        <v>C19</v>
      </c>
      <c r="L149" s="69">
        <f t="shared" si="68"/>
        <v>0</v>
      </c>
      <c r="M149" s="69">
        <f t="shared" si="69"/>
        <v>0</v>
      </c>
      <c r="N149" s="69">
        <f t="shared" si="70"/>
        <v>0</v>
      </c>
      <c r="O149" s="69">
        <f t="shared" si="71"/>
        <v>147</v>
      </c>
      <c r="Q149" s="69">
        <f t="shared" si="72"/>
        <v>-1000</v>
      </c>
      <c r="R149" s="199"/>
      <c r="S149" s="67">
        <f t="shared" si="73"/>
        <v>0</v>
      </c>
      <c r="T149" s="67">
        <f t="shared" si="81"/>
        <v>1</v>
      </c>
      <c r="U149" s="68" t="str">
        <f t="shared" si="74"/>
        <v>C19</v>
      </c>
      <c r="V149" s="69">
        <f t="shared" si="75"/>
        <v>0</v>
      </c>
      <c r="W149" s="69">
        <f t="shared" si="76"/>
        <v>0</v>
      </c>
      <c r="X149" s="69">
        <f t="shared" si="77"/>
        <v>0</v>
      </c>
      <c r="Y149" s="69">
        <f t="shared" si="78"/>
        <v>147</v>
      </c>
      <c r="AA149" s="69">
        <f t="shared" si="82"/>
        <v>0</v>
      </c>
      <c r="AB149" s="66">
        <f t="shared" si="83"/>
        <v>1</v>
      </c>
      <c r="AC149" s="66">
        <f t="shared" si="84"/>
        <v>1</v>
      </c>
      <c r="AD149" s="66">
        <f>RANK(AC149,$AC$3:$AC$194,1)+COUNTIF(AC$3:AC149,AC149)-1</f>
        <v>147</v>
      </c>
      <c r="AF149" s="126" t="str">
        <f>S149&amp;COUNTIF(S$3:S149,S149)</f>
        <v>0147</v>
      </c>
    </row>
    <row r="150" spans="1:32" ht="22.2" thickTop="1" thickBot="1">
      <c r="A150" s="63" t="str">
        <f xml:space="preserve"> Recap!B150</f>
        <v>C20</v>
      </c>
      <c r="B150" s="64">
        <f>Recap!M150</f>
        <v>0</v>
      </c>
      <c r="C150" s="64">
        <f>Recap!O150</f>
        <v>0</v>
      </c>
      <c r="D150" s="64">
        <f>Recap!N150</f>
        <v>0</v>
      </c>
      <c r="E150" s="70">
        <f t="shared" si="79"/>
        <v>148</v>
      </c>
      <c r="F150" s="66">
        <f t="shared" si="65"/>
        <v>1</v>
      </c>
      <c r="G150" s="66">
        <f t="shared" si="80"/>
        <v>1</v>
      </c>
      <c r="H150" s="66">
        <f>RANK(G150,$G$3:$G$194,1)+COUNTIF(G$3:G150,G150)-1</f>
        <v>148</v>
      </c>
      <c r="I150" s="67">
        <f>IFERROR(INDEX(Liste!$G$7:$G$198,MATCH(K150,Liste!$I$7:$I$198,0)),"")</f>
        <v>0</v>
      </c>
      <c r="J150" s="67">
        <f t="shared" si="66"/>
        <v>1</v>
      </c>
      <c r="K150" s="68" t="str">
        <f t="shared" si="67"/>
        <v>C20</v>
      </c>
      <c r="L150" s="69">
        <f t="shared" si="68"/>
        <v>0</v>
      </c>
      <c r="M150" s="69">
        <f t="shared" si="69"/>
        <v>0</v>
      </c>
      <c r="N150" s="69">
        <f t="shared" si="70"/>
        <v>0</v>
      </c>
      <c r="O150" s="69">
        <f t="shared" si="71"/>
        <v>148</v>
      </c>
      <c r="Q150" s="69">
        <f t="shared" si="72"/>
        <v>-1000</v>
      </c>
      <c r="R150" s="199">
        <v>50</v>
      </c>
      <c r="S150" s="67">
        <f t="shared" si="73"/>
        <v>0</v>
      </c>
      <c r="T150" s="67">
        <f t="shared" si="81"/>
        <v>1</v>
      </c>
      <c r="U150" s="68" t="str">
        <f t="shared" si="74"/>
        <v>C20</v>
      </c>
      <c r="V150" s="69">
        <f t="shared" si="75"/>
        <v>0</v>
      </c>
      <c r="W150" s="69">
        <f t="shared" si="76"/>
        <v>0</v>
      </c>
      <c r="X150" s="69">
        <f t="shared" si="77"/>
        <v>0</v>
      </c>
      <c r="Y150" s="69">
        <f t="shared" si="78"/>
        <v>148</v>
      </c>
      <c r="AA150" s="69">
        <f t="shared" si="82"/>
        <v>0</v>
      </c>
      <c r="AB150" s="66">
        <f t="shared" si="83"/>
        <v>1</v>
      </c>
      <c r="AC150" s="66">
        <f t="shared" si="84"/>
        <v>1</v>
      </c>
      <c r="AD150" s="66">
        <f>RANK(AC150,$AC$3:$AC$194,1)+COUNTIF(AC$3:AC150,AC150)-1</f>
        <v>148</v>
      </c>
      <c r="AF150" s="126" t="str">
        <f>S150&amp;COUNTIF(S$3:S150,S150)</f>
        <v>0148</v>
      </c>
    </row>
    <row r="151" spans="1:32" ht="22.2" thickTop="1" thickBot="1">
      <c r="A151" s="63" t="str">
        <f xml:space="preserve"> Recap!B151</f>
        <v>C21</v>
      </c>
      <c r="B151" s="64">
        <f>Recap!M151</f>
        <v>0</v>
      </c>
      <c r="C151" s="64">
        <f>Recap!O151</f>
        <v>0</v>
      </c>
      <c r="D151" s="64">
        <f>Recap!N151</f>
        <v>0</v>
      </c>
      <c r="E151" s="70">
        <f t="shared" si="79"/>
        <v>149</v>
      </c>
      <c r="F151" s="66">
        <f t="shared" si="65"/>
        <v>1</v>
      </c>
      <c r="G151" s="66">
        <f t="shared" si="80"/>
        <v>1</v>
      </c>
      <c r="H151" s="66">
        <f>RANK(G151,$G$3:$G$194,1)+COUNTIF(G$3:G151,G151)-1</f>
        <v>149</v>
      </c>
      <c r="I151" s="67">
        <f>IFERROR(INDEX(Liste!$G$7:$G$198,MATCH(K151,Liste!$I$7:$I$198,0)),"")</f>
        <v>0</v>
      </c>
      <c r="J151" s="67">
        <f t="shared" si="66"/>
        <v>1</v>
      </c>
      <c r="K151" s="68" t="str">
        <f t="shared" si="67"/>
        <v>C21</v>
      </c>
      <c r="L151" s="69">
        <f t="shared" si="68"/>
        <v>0</v>
      </c>
      <c r="M151" s="69">
        <f t="shared" si="69"/>
        <v>0</v>
      </c>
      <c r="N151" s="69">
        <f t="shared" si="70"/>
        <v>0</v>
      </c>
      <c r="O151" s="69">
        <f t="shared" si="71"/>
        <v>149</v>
      </c>
      <c r="Q151" s="69">
        <f t="shared" si="72"/>
        <v>-1000</v>
      </c>
      <c r="R151" s="199"/>
      <c r="S151" s="67">
        <f t="shared" si="73"/>
        <v>0</v>
      </c>
      <c r="T151" s="67">
        <f t="shared" si="81"/>
        <v>1</v>
      </c>
      <c r="U151" s="68" t="str">
        <f t="shared" si="74"/>
        <v>C21</v>
      </c>
      <c r="V151" s="69">
        <f t="shared" si="75"/>
        <v>0</v>
      </c>
      <c r="W151" s="69">
        <f t="shared" si="76"/>
        <v>0</v>
      </c>
      <c r="X151" s="69">
        <f t="shared" si="77"/>
        <v>0</v>
      </c>
      <c r="Y151" s="69">
        <f t="shared" si="78"/>
        <v>149</v>
      </c>
      <c r="AA151" s="69">
        <f t="shared" si="82"/>
        <v>0</v>
      </c>
      <c r="AB151" s="66">
        <f t="shared" si="83"/>
        <v>1</v>
      </c>
      <c r="AC151" s="66">
        <f t="shared" si="84"/>
        <v>1</v>
      </c>
      <c r="AD151" s="66">
        <f>RANK(AC151,$AC$3:$AC$194,1)+COUNTIF(AC$3:AC151,AC151)-1</f>
        <v>149</v>
      </c>
      <c r="AF151" s="126" t="str">
        <f>S151&amp;COUNTIF(S$3:S151,S151)</f>
        <v>0149</v>
      </c>
    </row>
    <row r="152" spans="1:32" ht="22.2" thickTop="1" thickBot="1">
      <c r="A152" s="63" t="str">
        <f xml:space="preserve"> Recap!B152</f>
        <v>C22</v>
      </c>
      <c r="B152" s="64">
        <f>Recap!M152</f>
        <v>0</v>
      </c>
      <c r="C152" s="64">
        <f>Recap!O152</f>
        <v>0</v>
      </c>
      <c r="D152" s="64">
        <f>Recap!N152</f>
        <v>0</v>
      </c>
      <c r="E152" s="70">
        <f t="shared" si="79"/>
        <v>150</v>
      </c>
      <c r="F152" s="66">
        <f t="shared" si="65"/>
        <v>1</v>
      </c>
      <c r="G152" s="66">
        <f t="shared" si="80"/>
        <v>1</v>
      </c>
      <c r="H152" s="66">
        <f>RANK(G152,$G$3:$G$194,1)+COUNTIF(G$3:G152,G152)-1</f>
        <v>150</v>
      </c>
      <c r="I152" s="67">
        <f>IFERROR(INDEX(Liste!$G$7:$G$198,MATCH(K152,Liste!$I$7:$I$198,0)),"")</f>
        <v>0</v>
      </c>
      <c r="J152" s="67">
        <f t="shared" si="66"/>
        <v>1</v>
      </c>
      <c r="K152" s="68" t="str">
        <f t="shared" si="67"/>
        <v>C22</v>
      </c>
      <c r="L152" s="69">
        <f t="shared" si="68"/>
        <v>0</v>
      </c>
      <c r="M152" s="69">
        <f t="shared" si="69"/>
        <v>0</v>
      </c>
      <c r="N152" s="69">
        <f t="shared" si="70"/>
        <v>0</v>
      </c>
      <c r="O152" s="69">
        <f t="shared" si="71"/>
        <v>150</v>
      </c>
      <c r="Q152" s="69">
        <f t="shared" si="72"/>
        <v>-1000</v>
      </c>
      <c r="R152" s="199"/>
      <c r="S152" s="67">
        <f t="shared" si="73"/>
        <v>0</v>
      </c>
      <c r="T152" s="67">
        <f t="shared" si="81"/>
        <v>1</v>
      </c>
      <c r="U152" s="68" t="str">
        <f t="shared" si="74"/>
        <v>C22</v>
      </c>
      <c r="V152" s="69">
        <f t="shared" si="75"/>
        <v>0</v>
      </c>
      <c r="W152" s="69">
        <f t="shared" si="76"/>
        <v>0</v>
      </c>
      <c r="X152" s="69">
        <f t="shared" si="77"/>
        <v>0</v>
      </c>
      <c r="Y152" s="69">
        <f t="shared" si="78"/>
        <v>150</v>
      </c>
      <c r="AA152" s="69">
        <f t="shared" si="82"/>
        <v>0</v>
      </c>
      <c r="AB152" s="66">
        <f t="shared" si="83"/>
        <v>1</v>
      </c>
      <c r="AC152" s="66">
        <f t="shared" si="84"/>
        <v>1</v>
      </c>
      <c r="AD152" s="66">
        <f>RANK(AC152,$AC$3:$AC$194,1)+COUNTIF(AC$3:AC152,AC152)-1</f>
        <v>150</v>
      </c>
      <c r="AF152" s="126" t="str">
        <f>S152&amp;COUNTIF(S$3:S152,S152)</f>
        <v>0150</v>
      </c>
    </row>
    <row r="153" spans="1:32" ht="22.2" thickTop="1" thickBot="1">
      <c r="A153" s="63" t="str">
        <f xml:space="preserve"> Recap!B153</f>
        <v>C23</v>
      </c>
      <c r="B153" s="64">
        <f>Recap!M153</f>
        <v>0</v>
      </c>
      <c r="C153" s="64">
        <f>Recap!O153</f>
        <v>0</v>
      </c>
      <c r="D153" s="64">
        <f>Recap!N153</f>
        <v>0</v>
      </c>
      <c r="E153" s="70">
        <f t="shared" si="79"/>
        <v>151</v>
      </c>
      <c r="F153" s="66">
        <f t="shared" si="65"/>
        <v>1</v>
      </c>
      <c r="G153" s="66">
        <f t="shared" si="80"/>
        <v>1</v>
      </c>
      <c r="H153" s="66">
        <f>RANK(G153,$G$3:$G$194,1)+COUNTIF(G$3:G153,G153)-1</f>
        <v>151</v>
      </c>
      <c r="I153" s="67">
        <f>IFERROR(INDEX(Liste!$G$7:$G$198,MATCH(K153,Liste!$I$7:$I$198,0)),"")</f>
        <v>0</v>
      </c>
      <c r="J153" s="67">
        <f t="shared" si="66"/>
        <v>1</v>
      </c>
      <c r="K153" s="68" t="str">
        <f t="shared" si="67"/>
        <v>C23</v>
      </c>
      <c r="L153" s="69">
        <f t="shared" si="68"/>
        <v>0</v>
      </c>
      <c r="M153" s="69">
        <f t="shared" si="69"/>
        <v>0</v>
      </c>
      <c r="N153" s="69">
        <f t="shared" si="70"/>
        <v>0</v>
      </c>
      <c r="O153" s="69">
        <f t="shared" si="71"/>
        <v>151</v>
      </c>
      <c r="Q153" s="69">
        <f t="shared" si="72"/>
        <v>-1000</v>
      </c>
      <c r="R153" s="199">
        <v>51</v>
      </c>
      <c r="S153" s="67">
        <f t="shared" si="73"/>
        <v>0</v>
      </c>
      <c r="T153" s="67">
        <f t="shared" si="81"/>
        <v>1</v>
      </c>
      <c r="U153" s="68" t="str">
        <f t="shared" si="74"/>
        <v>C23</v>
      </c>
      <c r="V153" s="69">
        <f t="shared" si="75"/>
        <v>0</v>
      </c>
      <c r="W153" s="69">
        <f t="shared" si="76"/>
        <v>0</v>
      </c>
      <c r="X153" s="69">
        <f t="shared" si="77"/>
        <v>0</v>
      </c>
      <c r="Y153" s="69">
        <f t="shared" si="78"/>
        <v>151</v>
      </c>
      <c r="AA153" s="69">
        <f t="shared" si="82"/>
        <v>0</v>
      </c>
      <c r="AB153" s="66">
        <f t="shared" si="83"/>
        <v>1</v>
      </c>
      <c r="AC153" s="66">
        <f t="shared" si="84"/>
        <v>1</v>
      </c>
      <c r="AD153" s="66">
        <f>RANK(AC153,$AC$3:$AC$194,1)+COUNTIF(AC$3:AC153,AC153)-1</f>
        <v>151</v>
      </c>
      <c r="AF153" s="126" t="str">
        <f>S153&amp;COUNTIF(S$3:S153,S153)</f>
        <v>0151</v>
      </c>
    </row>
    <row r="154" spans="1:32" ht="22.2" thickTop="1" thickBot="1">
      <c r="A154" s="63" t="str">
        <f xml:space="preserve"> Recap!B154</f>
        <v>C24</v>
      </c>
      <c r="B154" s="64">
        <f>Recap!M154</f>
        <v>0</v>
      </c>
      <c r="C154" s="64">
        <f>Recap!O154</f>
        <v>0</v>
      </c>
      <c r="D154" s="64">
        <f>Recap!N154</f>
        <v>0</v>
      </c>
      <c r="E154" s="70">
        <f t="shared" si="79"/>
        <v>152</v>
      </c>
      <c r="F154" s="66">
        <f t="shared" si="65"/>
        <v>1</v>
      </c>
      <c r="G154" s="66">
        <f t="shared" si="80"/>
        <v>1</v>
      </c>
      <c r="H154" s="66">
        <f>RANK(G154,$G$3:$G$194,1)+COUNTIF(G$3:G154,G154)-1</f>
        <v>152</v>
      </c>
      <c r="I154" s="67">
        <f>IFERROR(INDEX(Liste!$G$7:$G$198,MATCH(K154,Liste!$I$7:$I$198,0)),"")</f>
        <v>0</v>
      </c>
      <c r="J154" s="67">
        <f t="shared" si="66"/>
        <v>1</v>
      </c>
      <c r="K154" s="68" t="str">
        <f t="shared" si="67"/>
        <v>C24</v>
      </c>
      <c r="L154" s="69">
        <f t="shared" si="68"/>
        <v>0</v>
      </c>
      <c r="M154" s="69">
        <f t="shared" si="69"/>
        <v>0</v>
      </c>
      <c r="N154" s="69">
        <f t="shared" si="70"/>
        <v>0</v>
      </c>
      <c r="O154" s="69">
        <f t="shared" si="71"/>
        <v>152</v>
      </c>
      <c r="Q154" s="69">
        <f t="shared" si="72"/>
        <v>-1000</v>
      </c>
      <c r="R154" s="199"/>
      <c r="S154" s="67">
        <f t="shared" si="73"/>
        <v>0</v>
      </c>
      <c r="T154" s="67">
        <f t="shared" si="81"/>
        <v>1</v>
      </c>
      <c r="U154" s="68" t="str">
        <f t="shared" si="74"/>
        <v>C24</v>
      </c>
      <c r="V154" s="69">
        <f t="shared" si="75"/>
        <v>0</v>
      </c>
      <c r="W154" s="69">
        <f t="shared" si="76"/>
        <v>0</v>
      </c>
      <c r="X154" s="69">
        <f t="shared" si="77"/>
        <v>0</v>
      </c>
      <c r="Y154" s="69">
        <f t="shared" si="78"/>
        <v>152</v>
      </c>
      <c r="AA154" s="69">
        <f t="shared" si="82"/>
        <v>0</v>
      </c>
      <c r="AB154" s="66">
        <f t="shared" si="83"/>
        <v>1</v>
      </c>
      <c r="AC154" s="66">
        <f t="shared" si="84"/>
        <v>1</v>
      </c>
      <c r="AD154" s="66">
        <f>RANK(AC154,$AC$3:$AC$194,1)+COUNTIF(AC$3:AC154,AC154)-1</f>
        <v>152</v>
      </c>
      <c r="AF154" s="126" t="str">
        <f>S154&amp;COUNTIF(S$3:S154,S154)</f>
        <v>0152</v>
      </c>
    </row>
    <row r="155" spans="1:32" ht="22.2" thickTop="1" thickBot="1">
      <c r="A155" s="63" t="str">
        <f xml:space="preserve"> Recap!B155</f>
        <v>C25</v>
      </c>
      <c r="B155" s="64">
        <f>Recap!M155</f>
        <v>0</v>
      </c>
      <c r="C155" s="64">
        <f>Recap!O155</f>
        <v>0</v>
      </c>
      <c r="D155" s="64">
        <f>Recap!N155</f>
        <v>0</v>
      </c>
      <c r="E155" s="70">
        <f t="shared" si="79"/>
        <v>153</v>
      </c>
      <c r="F155" s="66">
        <f t="shared" si="65"/>
        <v>1</v>
      </c>
      <c r="G155" s="66">
        <f t="shared" si="80"/>
        <v>1</v>
      </c>
      <c r="H155" s="66">
        <f>RANK(G155,$G$3:$G$194,1)+COUNTIF(G$3:G155,G155)-1</f>
        <v>153</v>
      </c>
      <c r="I155" s="67">
        <f>IFERROR(INDEX(Liste!$G$7:$G$198,MATCH(K155,Liste!$I$7:$I$198,0)),"")</f>
        <v>0</v>
      </c>
      <c r="J155" s="67">
        <f t="shared" si="66"/>
        <v>1</v>
      </c>
      <c r="K155" s="68" t="str">
        <f t="shared" si="67"/>
        <v>C25</v>
      </c>
      <c r="L155" s="69">
        <f t="shared" si="68"/>
        <v>0</v>
      </c>
      <c r="M155" s="69">
        <f t="shared" si="69"/>
        <v>0</v>
      </c>
      <c r="N155" s="69">
        <f t="shared" si="70"/>
        <v>0</v>
      </c>
      <c r="O155" s="69">
        <f t="shared" si="71"/>
        <v>153</v>
      </c>
      <c r="Q155" s="69">
        <f t="shared" si="72"/>
        <v>-1000</v>
      </c>
      <c r="R155" s="199"/>
      <c r="S155" s="67">
        <f t="shared" si="73"/>
        <v>0</v>
      </c>
      <c r="T155" s="67">
        <f t="shared" si="81"/>
        <v>1</v>
      </c>
      <c r="U155" s="68" t="str">
        <f t="shared" si="74"/>
        <v>C25</v>
      </c>
      <c r="V155" s="69">
        <f t="shared" si="75"/>
        <v>0</v>
      </c>
      <c r="W155" s="69">
        <f t="shared" si="76"/>
        <v>0</v>
      </c>
      <c r="X155" s="69">
        <f t="shared" si="77"/>
        <v>0</v>
      </c>
      <c r="Y155" s="69">
        <f t="shared" si="78"/>
        <v>153</v>
      </c>
      <c r="AA155" s="69">
        <f t="shared" si="82"/>
        <v>0</v>
      </c>
      <c r="AB155" s="66">
        <f t="shared" si="83"/>
        <v>1</v>
      </c>
      <c r="AC155" s="66">
        <f t="shared" si="84"/>
        <v>1</v>
      </c>
      <c r="AD155" s="66">
        <f>RANK(AC155,$AC$3:$AC$194,1)+COUNTIF(AC$3:AC155,AC155)-1</f>
        <v>153</v>
      </c>
      <c r="AF155" s="126" t="str">
        <f>S155&amp;COUNTIF(S$3:S155,S155)</f>
        <v>0153</v>
      </c>
    </row>
    <row r="156" spans="1:32" ht="22.2" thickTop="1" thickBot="1">
      <c r="A156" s="63" t="str">
        <f xml:space="preserve"> Recap!B156</f>
        <v>C26</v>
      </c>
      <c r="B156" s="64">
        <f>Recap!M156</f>
        <v>0</v>
      </c>
      <c r="C156" s="64">
        <f>Recap!O156</f>
        <v>0</v>
      </c>
      <c r="D156" s="64">
        <f>Recap!N156</f>
        <v>0</v>
      </c>
      <c r="E156" s="70">
        <f t="shared" si="79"/>
        <v>154</v>
      </c>
      <c r="F156" s="66">
        <f t="shared" si="65"/>
        <v>1</v>
      </c>
      <c r="G156" s="66">
        <f t="shared" si="80"/>
        <v>1</v>
      </c>
      <c r="H156" s="66">
        <f>RANK(G156,$G$3:$G$194,1)+COUNTIF(G$3:G156,G156)-1</f>
        <v>154</v>
      </c>
      <c r="I156" s="67">
        <f>IFERROR(INDEX(Liste!$G$7:$G$198,MATCH(K156,Liste!$I$7:$I$198,0)),"")</f>
        <v>0</v>
      </c>
      <c r="J156" s="67">
        <f t="shared" si="66"/>
        <v>1</v>
      </c>
      <c r="K156" s="68" t="str">
        <f t="shared" si="67"/>
        <v>C26</v>
      </c>
      <c r="L156" s="69">
        <f t="shared" si="68"/>
        <v>0</v>
      </c>
      <c r="M156" s="69">
        <f t="shared" si="69"/>
        <v>0</v>
      </c>
      <c r="N156" s="69">
        <f t="shared" si="70"/>
        <v>0</v>
      </c>
      <c r="O156" s="69">
        <f t="shared" si="71"/>
        <v>154</v>
      </c>
      <c r="Q156" s="69">
        <f t="shared" si="72"/>
        <v>-1000</v>
      </c>
      <c r="R156" s="199">
        <v>52</v>
      </c>
      <c r="S156" s="67">
        <f t="shared" si="73"/>
        <v>0</v>
      </c>
      <c r="T156" s="67">
        <f t="shared" si="81"/>
        <v>1</v>
      </c>
      <c r="U156" s="68" t="str">
        <f t="shared" si="74"/>
        <v>C26</v>
      </c>
      <c r="V156" s="69">
        <f t="shared" si="75"/>
        <v>0</v>
      </c>
      <c r="W156" s="69">
        <f t="shared" si="76"/>
        <v>0</v>
      </c>
      <c r="X156" s="69">
        <f t="shared" si="77"/>
        <v>0</v>
      </c>
      <c r="Y156" s="69">
        <f t="shared" si="78"/>
        <v>154</v>
      </c>
      <c r="AA156" s="69">
        <f t="shared" si="82"/>
        <v>0</v>
      </c>
      <c r="AB156" s="66">
        <f t="shared" si="83"/>
        <v>1</v>
      </c>
      <c r="AC156" s="66">
        <f t="shared" si="84"/>
        <v>1</v>
      </c>
      <c r="AD156" s="66">
        <f>RANK(AC156,$AC$3:$AC$194,1)+COUNTIF(AC$3:AC156,AC156)-1</f>
        <v>154</v>
      </c>
      <c r="AF156" s="126" t="str">
        <f>S156&amp;COUNTIF(S$3:S156,S156)</f>
        <v>0154</v>
      </c>
    </row>
    <row r="157" spans="1:32" ht="22.2" thickTop="1" thickBot="1">
      <c r="A157" s="63" t="str">
        <f xml:space="preserve"> Recap!B157</f>
        <v>C27</v>
      </c>
      <c r="B157" s="64">
        <f>Recap!M157</f>
        <v>0</v>
      </c>
      <c r="C157" s="64">
        <f>Recap!O157</f>
        <v>0</v>
      </c>
      <c r="D157" s="64">
        <f>Recap!N157</f>
        <v>0</v>
      </c>
      <c r="E157" s="70">
        <f t="shared" si="79"/>
        <v>155</v>
      </c>
      <c r="F157" s="66">
        <f t="shared" si="65"/>
        <v>1</v>
      </c>
      <c r="G157" s="66">
        <f t="shared" si="80"/>
        <v>1</v>
      </c>
      <c r="H157" s="66">
        <f>RANK(G157,$G$3:$G$194,1)+COUNTIF(G$3:G157,G157)-1</f>
        <v>155</v>
      </c>
      <c r="I157" s="67">
        <f>IFERROR(INDEX(Liste!$G$7:$G$198,MATCH(K157,Liste!$I$7:$I$198,0)),"")</f>
        <v>0</v>
      </c>
      <c r="J157" s="67">
        <f t="shared" si="66"/>
        <v>1</v>
      </c>
      <c r="K157" s="68" t="str">
        <f t="shared" si="67"/>
        <v>C27</v>
      </c>
      <c r="L157" s="69">
        <f t="shared" si="68"/>
        <v>0</v>
      </c>
      <c r="M157" s="69">
        <f t="shared" si="69"/>
        <v>0</v>
      </c>
      <c r="N157" s="69">
        <f t="shared" si="70"/>
        <v>0</v>
      </c>
      <c r="O157" s="69">
        <f t="shared" si="71"/>
        <v>155</v>
      </c>
      <c r="Q157" s="69">
        <f t="shared" si="72"/>
        <v>-1000</v>
      </c>
      <c r="R157" s="199"/>
      <c r="S157" s="67">
        <f t="shared" si="73"/>
        <v>0</v>
      </c>
      <c r="T157" s="67">
        <f t="shared" si="81"/>
        <v>1</v>
      </c>
      <c r="U157" s="68" t="str">
        <f t="shared" si="74"/>
        <v>C27</v>
      </c>
      <c r="V157" s="69">
        <f t="shared" si="75"/>
        <v>0</v>
      </c>
      <c r="W157" s="69">
        <f t="shared" si="76"/>
        <v>0</v>
      </c>
      <c r="X157" s="69">
        <f t="shared" si="77"/>
        <v>0</v>
      </c>
      <c r="Y157" s="69">
        <f t="shared" si="78"/>
        <v>155</v>
      </c>
      <c r="AA157" s="69">
        <f t="shared" si="82"/>
        <v>0</v>
      </c>
      <c r="AB157" s="66">
        <f t="shared" si="83"/>
        <v>1</v>
      </c>
      <c r="AC157" s="66">
        <f t="shared" si="84"/>
        <v>1</v>
      </c>
      <c r="AD157" s="66">
        <f>RANK(AC157,$AC$3:$AC$194,1)+COUNTIF(AC$3:AC157,AC157)-1</f>
        <v>155</v>
      </c>
      <c r="AF157" s="126" t="str">
        <f>S157&amp;COUNTIF(S$3:S157,S157)</f>
        <v>0155</v>
      </c>
    </row>
    <row r="158" spans="1:32" ht="22.2" thickTop="1" thickBot="1">
      <c r="A158" s="63" t="str">
        <f xml:space="preserve"> Recap!B158</f>
        <v>C28</v>
      </c>
      <c r="B158" s="64">
        <f>Recap!M158</f>
        <v>0</v>
      </c>
      <c r="C158" s="64">
        <f>Recap!O158</f>
        <v>0</v>
      </c>
      <c r="D158" s="64">
        <f>Recap!N158</f>
        <v>0</v>
      </c>
      <c r="E158" s="70">
        <f t="shared" si="79"/>
        <v>156</v>
      </c>
      <c r="F158" s="66">
        <f t="shared" si="65"/>
        <v>1</v>
      </c>
      <c r="G158" s="66">
        <f t="shared" si="80"/>
        <v>1</v>
      </c>
      <c r="H158" s="66">
        <f>RANK(G158,$G$3:$G$194,1)+COUNTIF(G$3:G158,G158)-1</f>
        <v>156</v>
      </c>
      <c r="I158" s="67">
        <f>IFERROR(INDEX(Liste!$G$7:$G$198,MATCH(K158,Liste!$I$7:$I$198,0)),"")</f>
        <v>0</v>
      </c>
      <c r="J158" s="67">
        <f t="shared" si="66"/>
        <v>1</v>
      </c>
      <c r="K158" s="68" t="str">
        <f t="shared" si="67"/>
        <v>C28</v>
      </c>
      <c r="L158" s="69">
        <f t="shared" si="68"/>
        <v>0</v>
      </c>
      <c r="M158" s="69">
        <f t="shared" si="69"/>
        <v>0</v>
      </c>
      <c r="N158" s="69">
        <f t="shared" si="70"/>
        <v>0</v>
      </c>
      <c r="O158" s="69">
        <f t="shared" si="71"/>
        <v>156</v>
      </c>
      <c r="Q158" s="69">
        <f t="shared" si="72"/>
        <v>-1000</v>
      </c>
      <c r="R158" s="199"/>
      <c r="S158" s="67">
        <f t="shared" si="73"/>
        <v>0</v>
      </c>
      <c r="T158" s="67">
        <f t="shared" si="81"/>
        <v>1</v>
      </c>
      <c r="U158" s="68" t="str">
        <f t="shared" si="74"/>
        <v>C28</v>
      </c>
      <c r="V158" s="69">
        <f t="shared" si="75"/>
        <v>0</v>
      </c>
      <c r="W158" s="69">
        <f t="shared" si="76"/>
        <v>0</v>
      </c>
      <c r="X158" s="69">
        <f t="shared" si="77"/>
        <v>0</v>
      </c>
      <c r="Y158" s="69">
        <f t="shared" si="78"/>
        <v>156</v>
      </c>
      <c r="AA158" s="69">
        <f t="shared" si="82"/>
        <v>0</v>
      </c>
      <c r="AB158" s="66">
        <f t="shared" si="83"/>
        <v>1</v>
      </c>
      <c r="AC158" s="66">
        <f t="shared" si="84"/>
        <v>1</v>
      </c>
      <c r="AD158" s="66">
        <f>RANK(AC158,$AC$3:$AC$194,1)+COUNTIF(AC$3:AC158,AC158)-1</f>
        <v>156</v>
      </c>
      <c r="AF158" s="126" t="str">
        <f>S158&amp;COUNTIF(S$3:S158,S158)</f>
        <v>0156</v>
      </c>
    </row>
    <row r="159" spans="1:32" ht="22.2" thickTop="1" thickBot="1">
      <c r="A159" s="63" t="str">
        <f xml:space="preserve"> Recap!B159</f>
        <v>C29</v>
      </c>
      <c r="B159" s="64">
        <f>Recap!M159</f>
        <v>0</v>
      </c>
      <c r="C159" s="64">
        <f>Recap!O159</f>
        <v>0</v>
      </c>
      <c r="D159" s="64">
        <f>Recap!N159</f>
        <v>0</v>
      </c>
      <c r="E159" s="70">
        <f t="shared" si="79"/>
        <v>157</v>
      </c>
      <c r="F159" s="66">
        <f t="shared" si="65"/>
        <v>1</v>
      </c>
      <c r="G159" s="66">
        <f t="shared" si="80"/>
        <v>1</v>
      </c>
      <c r="H159" s="66">
        <f>RANK(G159,$G$3:$G$194,1)+COUNTIF(G$3:G159,G159)-1</f>
        <v>157</v>
      </c>
      <c r="I159" s="67">
        <f>IFERROR(INDEX(Liste!$G$7:$G$198,MATCH(K159,Liste!$I$7:$I$198,0)),"")</f>
        <v>0</v>
      </c>
      <c r="J159" s="67">
        <f t="shared" si="66"/>
        <v>1</v>
      </c>
      <c r="K159" s="68" t="str">
        <f t="shared" si="67"/>
        <v>C29</v>
      </c>
      <c r="L159" s="69">
        <f t="shared" si="68"/>
        <v>0</v>
      </c>
      <c r="M159" s="69">
        <f t="shared" si="69"/>
        <v>0</v>
      </c>
      <c r="N159" s="69">
        <f t="shared" si="70"/>
        <v>0</v>
      </c>
      <c r="O159" s="69">
        <f t="shared" si="71"/>
        <v>157</v>
      </c>
      <c r="Q159" s="69">
        <f t="shared" si="72"/>
        <v>-1000</v>
      </c>
      <c r="R159" s="199">
        <v>53</v>
      </c>
      <c r="S159" s="67">
        <f t="shared" si="73"/>
        <v>0</v>
      </c>
      <c r="T159" s="67">
        <f t="shared" si="81"/>
        <v>1</v>
      </c>
      <c r="U159" s="68" t="str">
        <f t="shared" si="74"/>
        <v>C29</v>
      </c>
      <c r="V159" s="69">
        <f t="shared" si="75"/>
        <v>0</v>
      </c>
      <c r="W159" s="69">
        <f t="shared" si="76"/>
        <v>0</v>
      </c>
      <c r="X159" s="69">
        <f t="shared" si="77"/>
        <v>0</v>
      </c>
      <c r="Y159" s="69">
        <f t="shared" si="78"/>
        <v>157</v>
      </c>
      <c r="AA159" s="69">
        <f t="shared" si="82"/>
        <v>0</v>
      </c>
      <c r="AB159" s="66">
        <f t="shared" si="83"/>
        <v>1</v>
      </c>
      <c r="AC159" s="66">
        <f t="shared" si="84"/>
        <v>1</v>
      </c>
      <c r="AD159" s="66">
        <f>RANK(AC159,$AC$3:$AC$194,1)+COUNTIF(AC$3:AC159,AC159)-1</f>
        <v>157</v>
      </c>
      <c r="AF159" s="126" t="str">
        <f>S159&amp;COUNTIF(S$3:S159,S159)</f>
        <v>0157</v>
      </c>
    </row>
    <row r="160" spans="1:32" ht="22.2" thickTop="1" thickBot="1">
      <c r="A160" s="63" t="str">
        <f xml:space="preserve"> Recap!B160</f>
        <v>C30</v>
      </c>
      <c r="B160" s="64">
        <f>Recap!M160</f>
        <v>0</v>
      </c>
      <c r="C160" s="64">
        <f>Recap!O160</f>
        <v>0</v>
      </c>
      <c r="D160" s="64">
        <f>Recap!N160</f>
        <v>0</v>
      </c>
      <c r="E160" s="70">
        <f t="shared" si="79"/>
        <v>158</v>
      </c>
      <c r="F160" s="66">
        <f t="shared" si="65"/>
        <v>1</v>
      </c>
      <c r="G160" s="66">
        <f t="shared" si="80"/>
        <v>1</v>
      </c>
      <c r="H160" s="66">
        <f>RANK(G160,$G$3:$G$194,1)+COUNTIF(G$3:G160,G160)-1</f>
        <v>158</v>
      </c>
      <c r="I160" s="67">
        <f>IFERROR(INDEX(Liste!$G$7:$G$198,MATCH(K160,Liste!$I$7:$I$198,0)),"")</f>
        <v>0</v>
      </c>
      <c r="J160" s="67">
        <f t="shared" si="66"/>
        <v>1</v>
      </c>
      <c r="K160" s="68" t="str">
        <f t="shared" si="67"/>
        <v>C30</v>
      </c>
      <c r="L160" s="69">
        <f t="shared" si="68"/>
        <v>0</v>
      </c>
      <c r="M160" s="69">
        <f t="shared" si="69"/>
        <v>0</v>
      </c>
      <c r="N160" s="69">
        <f t="shared" si="70"/>
        <v>0</v>
      </c>
      <c r="O160" s="69">
        <f t="shared" si="71"/>
        <v>158</v>
      </c>
      <c r="Q160" s="69">
        <f t="shared" si="72"/>
        <v>-1000</v>
      </c>
      <c r="R160" s="199"/>
      <c r="S160" s="67">
        <f t="shared" si="73"/>
        <v>0</v>
      </c>
      <c r="T160" s="67">
        <f t="shared" si="81"/>
        <v>1</v>
      </c>
      <c r="U160" s="68" t="str">
        <f t="shared" si="74"/>
        <v>C30</v>
      </c>
      <c r="V160" s="69">
        <f t="shared" si="75"/>
        <v>0</v>
      </c>
      <c r="W160" s="69">
        <f t="shared" si="76"/>
        <v>0</v>
      </c>
      <c r="X160" s="69">
        <f t="shared" si="77"/>
        <v>0</v>
      </c>
      <c r="Y160" s="69">
        <f t="shared" si="78"/>
        <v>158</v>
      </c>
      <c r="AA160" s="69">
        <f t="shared" si="82"/>
        <v>0</v>
      </c>
      <c r="AB160" s="66">
        <f t="shared" si="83"/>
        <v>1</v>
      </c>
      <c r="AC160" s="66">
        <f t="shared" si="84"/>
        <v>1</v>
      </c>
      <c r="AD160" s="66">
        <f>RANK(AC160,$AC$3:$AC$194,1)+COUNTIF(AC$3:AC160,AC160)-1</f>
        <v>158</v>
      </c>
      <c r="AF160" s="126" t="str">
        <f>S160&amp;COUNTIF(S$3:S160,S160)</f>
        <v>0158</v>
      </c>
    </row>
    <row r="161" spans="1:32" ht="22.2" thickTop="1" thickBot="1">
      <c r="A161" s="63" t="str">
        <f xml:space="preserve"> Recap!B161</f>
        <v>C31</v>
      </c>
      <c r="B161" s="64">
        <f>Recap!M161</f>
        <v>0</v>
      </c>
      <c r="C161" s="64">
        <f>Recap!O161</f>
        <v>0</v>
      </c>
      <c r="D161" s="64">
        <f>Recap!N161</f>
        <v>0</v>
      </c>
      <c r="E161" s="70">
        <f t="shared" si="79"/>
        <v>159</v>
      </c>
      <c r="F161" s="66">
        <f t="shared" si="65"/>
        <v>1</v>
      </c>
      <c r="G161" s="66">
        <f t="shared" si="80"/>
        <v>1</v>
      </c>
      <c r="H161" s="66">
        <f>RANK(G161,$G$3:$G$194,1)+COUNTIF(G$3:G161,G161)-1</f>
        <v>159</v>
      </c>
      <c r="I161" s="67">
        <f>IFERROR(INDEX(Liste!$G$7:$G$198,MATCH(K161,Liste!$I$7:$I$198,0)),"")</f>
        <v>0</v>
      </c>
      <c r="J161" s="67">
        <f t="shared" si="66"/>
        <v>1</v>
      </c>
      <c r="K161" s="68" t="str">
        <f t="shared" si="67"/>
        <v>C31</v>
      </c>
      <c r="L161" s="69">
        <f t="shared" si="68"/>
        <v>0</v>
      </c>
      <c r="M161" s="69">
        <f t="shared" si="69"/>
        <v>0</v>
      </c>
      <c r="N161" s="69">
        <f t="shared" si="70"/>
        <v>0</v>
      </c>
      <c r="O161" s="69">
        <f t="shared" si="71"/>
        <v>159</v>
      </c>
      <c r="Q161" s="69">
        <f t="shared" si="72"/>
        <v>-1000</v>
      </c>
      <c r="R161" s="199"/>
      <c r="S161" s="67">
        <f t="shared" si="73"/>
        <v>0</v>
      </c>
      <c r="T161" s="67">
        <f t="shared" si="81"/>
        <v>1</v>
      </c>
      <c r="U161" s="68" t="str">
        <f t="shared" si="74"/>
        <v>C31</v>
      </c>
      <c r="V161" s="69">
        <f t="shared" si="75"/>
        <v>0</v>
      </c>
      <c r="W161" s="69">
        <f t="shared" si="76"/>
        <v>0</v>
      </c>
      <c r="X161" s="69">
        <f t="shared" si="77"/>
        <v>0</v>
      </c>
      <c r="Y161" s="69">
        <f t="shared" si="78"/>
        <v>159</v>
      </c>
      <c r="AA161" s="69">
        <f t="shared" si="82"/>
        <v>0</v>
      </c>
      <c r="AB161" s="66">
        <f t="shared" si="83"/>
        <v>1</v>
      </c>
      <c r="AC161" s="66">
        <f t="shared" si="84"/>
        <v>1</v>
      </c>
      <c r="AD161" s="66">
        <f>RANK(AC161,$AC$3:$AC$194,1)+COUNTIF(AC$3:AC161,AC161)-1</f>
        <v>159</v>
      </c>
      <c r="AF161" s="126" t="str">
        <f>S161&amp;COUNTIF(S$3:S161,S161)</f>
        <v>0159</v>
      </c>
    </row>
    <row r="162" spans="1:32" ht="22.2" thickTop="1" thickBot="1">
      <c r="A162" s="63" t="str">
        <f xml:space="preserve"> Recap!B162</f>
        <v>C32</v>
      </c>
      <c r="B162" s="64">
        <f>Recap!M162</f>
        <v>0</v>
      </c>
      <c r="C162" s="64">
        <f>Recap!O162</f>
        <v>0</v>
      </c>
      <c r="D162" s="64">
        <f>Recap!N162</f>
        <v>0</v>
      </c>
      <c r="E162" s="70">
        <f t="shared" si="79"/>
        <v>160</v>
      </c>
      <c r="F162" s="66">
        <f t="shared" si="65"/>
        <v>1</v>
      </c>
      <c r="G162" s="66">
        <f t="shared" si="80"/>
        <v>1</v>
      </c>
      <c r="H162" s="66">
        <f>RANK(G162,$G$3:$G$194,1)+COUNTIF(G$3:G162,G162)-1</f>
        <v>160</v>
      </c>
      <c r="I162" s="67">
        <f>IFERROR(INDEX(Liste!$G$7:$G$198,MATCH(K162,Liste!$I$7:$I$198,0)),"")</f>
        <v>0</v>
      </c>
      <c r="J162" s="67">
        <f t="shared" si="66"/>
        <v>1</v>
      </c>
      <c r="K162" s="68" t="str">
        <f t="shared" si="67"/>
        <v>C32</v>
      </c>
      <c r="L162" s="69">
        <f t="shared" si="68"/>
        <v>0</v>
      </c>
      <c r="M162" s="69">
        <f t="shared" si="69"/>
        <v>0</v>
      </c>
      <c r="N162" s="69">
        <f t="shared" si="70"/>
        <v>0</v>
      </c>
      <c r="O162" s="69">
        <f t="shared" si="71"/>
        <v>160</v>
      </c>
      <c r="Q162" s="69">
        <f t="shared" si="72"/>
        <v>-1000</v>
      </c>
      <c r="R162" s="199">
        <v>54</v>
      </c>
      <c r="S162" s="67">
        <f t="shared" si="73"/>
        <v>0</v>
      </c>
      <c r="T162" s="67">
        <f t="shared" si="81"/>
        <v>1</v>
      </c>
      <c r="U162" s="68" t="str">
        <f t="shared" si="74"/>
        <v>C32</v>
      </c>
      <c r="V162" s="69">
        <f t="shared" si="75"/>
        <v>0</v>
      </c>
      <c r="W162" s="69">
        <f t="shared" si="76"/>
        <v>0</v>
      </c>
      <c r="X162" s="69">
        <f t="shared" si="77"/>
        <v>0</v>
      </c>
      <c r="Y162" s="69">
        <f t="shared" si="78"/>
        <v>160</v>
      </c>
      <c r="AA162" s="69">
        <f t="shared" si="82"/>
        <v>0</v>
      </c>
      <c r="AB162" s="66">
        <f t="shared" si="83"/>
        <v>1</v>
      </c>
      <c r="AC162" s="66">
        <f t="shared" si="84"/>
        <v>1</v>
      </c>
      <c r="AD162" s="66">
        <f>RANK(AC162,$AC$3:$AC$194,1)+COUNTIF(AC$3:AC162,AC162)-1</f>
        <v>160</v>
      </c>
      <c r="AF162" s="126" t="str">
        <f>S162&amp;COUNTIF(S$3:S162,S162)</f>
        <v>0160</v>
      </c>
    </row>
    <row r="163" spans="1:32" ht="22.2" thickTop="1" thickBot="1">
      <c r="A163" s="63" t="str">
        <f xml:space="preserve"> Recap!B163</f>
        <v>C33</v>
      </c>
      <c r="B163" s="64">
        <f>Recap!M163</f>
        <v>0</v>
      </c>
      <c r="C163" s="64">
        <f>Recap!O163</f>
        <v>0</v>
      </c>
      <c r="D163" s="64">
        <f>Recap!N163</f>
        <v>0</v>
      </c>
      <c r="E163" s="70">
        <f t="shared" si="79"/>
        <v>161</v>
      </c>
      <c r="F163" s="66">
        <f t="shared" si="65"/>
        <v>1</v>
      </c>
      <c r="G163" s="66">
        <f t="shared" si="80"/>
        <v>1</v>
      </c>
      <c r="H163" s="66">
        <f>RANK(G163,$G$3:$G$194,1)+COUNTIF(G$3:G163,G163)-1</f>
        <v>161</v>
      </c>
      <c r="I163" s="67">
        <f>IFERROR(INDEX(Liste!$G$7:$G$198,MATCH(K163,Liste!$I$7:$I$198,0)),"")</f>
        <v>0</v>
      </c>
      <c r="J163" s="67">
        <f t="shared" ref="J163:J194" si="85">INDEX(G:G,MATCH(ROW()-2,H:H,0))</f>
        <v>1</v>
      </c>
      <c r="K163" s="68" t="str">
        <f t="shared" ref="K163:K194" si="86">INDEX(A:A,MATCH(ROW()-2,H:H,0))</f>
        <v>C33</v>
      </c>
      <c r="L163" s="69">
        <f t="shared" ref="L163:L194" si="87">INDEX(B:B,MATCH(ROW()-2,H:H,0))</f>
        <v>0</v>
      </c>
      <c r="M163" s="69">
        <f t="shared" si="69"/>
        <v>0</v>
      </c>
      <c r="N163" s="69">
        <f t="shared" ref="N163:N194" si="88">INDEX(D:D,MATCH(ROW()-2,H:H,0))</f>
        <v>0</v>
      </c>
      <c r="O163" s="69">
        <f t="shared" ref="O163:O194" si="89">INDEX(E:E,MATCH(ROW()-2,H:H,0))</f>
        <v>161</v>
      </c>
      <c r="Q163" s="69">
        <f t="shared" si="72"/>
        <v>-1000</v>
      </c>
      <c r="R163" s="199"/>
      <c r="S163" s="67">
        <f t="shared" ref="S163:S194" si="90">INDEX(I:I,MATCH(U163,K:K,0))</f>
        <v>0</v>
      </c>
      <c r="T163" s="67">
        <f t="shared" si="81"/>
        <v>1</v>
      </c>
      <c r="U163" s="68" t="str">
        <f t="shared" ref="U163:U194" si="91">INDEX(K:K,MATCH(ROW()-2,$AD:$AD,0))</f>
        <v>C33</v>
      </c>
      <c r="V163" s="69">
        <f t="shared" ref="V163:V194" si="92">INDEX(L:L,MATCH(ROW()-2,$AD:$AD,0))</f>
        <v>0</v>
      </c>
      <c r="W163" s="69">
        <f t="shared" ref="W163:W194" si="93">INDEX(M:M,MATCH(ROW()-2,$AD:$AD,0))</f>
        <v>0</v>
      </c>
      <c r="X163" s="69">
        <f t="shared" ref="X163:X194" si="94">INDEX(N:N,MATCH(ROW()-2,$AD:$AD,0))</f>
        <v>0</v>
      </c>
      <c r="Y163" s="69">
        <f t="shared" ref="Y163:Y194" si="95">INDEX(O:O,MATCH(ROW()-2,$AD:$AD,0))</f>
        <v>161</v>
      </c>
      <c r="AA163" s="69">
        <f t="shared" si="82"/>
        <v>0</v>
      </c>
      <c r="AB163" s="66">
        <f t="shared" si="83"/>
        <v>1</v>
      </c>
      <c r="AC163" s="66">
        <f t="shared" si="84"/>
        <v>1</v>
      </c>
      <c r="AD163" s="66">
        <f>RANK(AC163,$AC$3:$AC$194,1)+COUNTIF(AC$3:AC163,AC163)-1</f>
        <v>161</v>
      </c>
      <c r="AF163" s="126" t="str">
        <f>S163&amp;COUNTIF(S$3:S163,S163)</f>
        <v>0161</v>
      </c>
    </row>
    <row r="164" spans="1:32" ht="22.2" thickTop="1" thickBot="1">
      <c r="A164" s="63" t="str">
        <f xml:space="preserve"> Recap!B164</f>
        <v>C34</v>
      </c>
      <c r="B164" s="64">
        <f>Recap!M164</f>
        <v>0</v>
      </c>
      <c r="C164" s="64">
        <f>Recap!O164</f>
        <v>0</v>
      </c>
      <c r="D164" s="64">
        <f>Recap!N164</f>
        <v>0</v>
      </c>
      <c r="E164" s="70">
        <f t="shared" si="79"/>
        <v>162</v>
      </c>
      <c r="F164" s="66">
        <f t="shared" si="65"/>
        <v>1</v>
      </c>
      <c r="G164" s="66">
        <f t="shared" si="80"/>
        <v>1</v>
      </c>
      <c r="H164" s="66">
        <f>RANK(G164,$G$3:$G$194,1)+COUNTIF(G$3:G164,G164)-1</f>
        <v>162</v>
      </c>
      <c r="I164" s="67">
        <f>IFERROR(INDEX(Liste!$G$7:$G$198,MATCH(K164,Liste!$I$7:$I$198,0)),"")</f>
        <v>0</v>
      </c>
      <c r="J164" s="67">
        <f t="shared" si="85"/>
        <v>1</v>
      </c>
      <c r="K164" s="68" t="str">
        <f t="shared" si="86"/>
        <v>C34</v>
      </c>
      <c r="L164" s="69">
        <f t="shared" si="87"/>
        <v>0</v>
      </c>
      <c r="M164" s="69">
        <f t="shared" si="69"/>
        <v>0</v>
      </c>
      <c r="N164" s="69">
        <f t="shared" si="88"/>
        <v>0</v>
      </c>
      <c r="O164" s="69">
        <f t="shared" si="89"/>
        <v>162</v>
      </c>
      <c r="Q164" s="69">
        <f t="shared" si="72"/>
        <v>-1000</v>
      </c>
      <c r="R164" s="199"/>
      <c r="S164" s="67">
        <f t="shared" si="90"/>
        <v>0</v>
      </c>
      <c r="T164" s="67">
        <f t="shared" si="81"/>
        <v>1</v>
      </c>
      <c r="U164" s="68" t="str">
        <f t="shared" si="91"/>
        <v>C34</v>
      </c>
      <c r="V164" s="69">
        <f t="shared" si="92"/>
        <v>0</v>
      </c>
      <c r="W164" s="69">
        <f t="shared" si="93"/>
        <v>0</v>
      </c>
      <c r="X164" s="69">
        <f t="shared" si="94"/>
        <v>0</v>
      </c>
      <c r="Y164" s="69">
        <f t="shared" si="95"/>
        <v>162</v>
      </c>
      <c r="AA164" s="69">
        <f t="shared" si="82"/>
        <v>0</v>
      </c>
      <c r="AB164" s="66">
        <f t="shared" si="83"/>
        <v>1</v>
      </c>
      <c r="AC164" s="66">
        <f t="shared" si="84"/>
        <v>1</v>
      </c>
      <c r="AD164" s="66">
        <f>RANK(AC164,$AC$3:$AC$194,1)+COUNTIF(AC$3:AC164,AC164)-1</f>
        <v>162</v>
      </c>
      <c r="AF164" s="126" t="str">
        <f>S164&amp;COUNTIF(S$3:S164,S164)</f>
        <v>0162</v>
      </c>
    </row>
    <row r="165" spans="1:32" ht="22.2" thickTop="1" thickBot="1">
      <c r="A165" s="63" t="str">
        <f xml:space="preserve"> Recap!B165</f>
        <v>C35</v>
      </c>
      <c r="B165" s="64">
        <f>Recap!M165</f>
        <v>0</v>
      </c>
      <c r="C165" s="64">
        <f>Recap!O165</f>
        <v>0</v>
      </c>
      <c r="D165" s="64">
        <f>Recap!N165</f>
        <v>0</v>
      </c>
      <c r="E165" s="70">
        <f t="shared" si="79"/>
        <v>163</v>
      </c>
      <c r="F165" s="66">
        <f t="shared" si="65"/>
        <v>1</v>
      </c>
      <c r="G165" s="66">
        <f t="shared" si="80"/>
        <v>1</v>
      </c>
      <c r="H165" s="66">
        <f>RANK(G165,$G$3:$G$194,1)+COUNTIF(G$3:G165,G165)-1</f>
        <v>163</v>
      </c>
      <c r="I165" s="67">
        <f>IFERROR(INDEX(Liste!$G$7:$G$198,MATCH(K165,Liste!$I$7:$I$198,0)),"")</f>
        <v>0</v>
      </c>
      <c r="J165" s="67">
        <f t="shared" si="85"/>
        <v>1</v>
      </c>
      <c r="K165" s="68" t="str">
        <f t="shared" si="86"/>
        <v>C35</v>
      </c>
      <c r="L165" s="69">
        <f t="shared" si="87"/>
        <v>0</v>
      </c>
      <c r="M165" s="69">
        <f t="shared" si="69"/>
        <v>0</v>
      </c>
      <c r="N165" s="69">
        <f t="shared" si="88"/>
        <v>0</v>
      </c>
      <c r="O165" s="69">
        <f t="shared" si="89"/>
        <v>163</v>
      </c>
      <c r="Q165" s="69">
        <f t="shared" si="72"/>
        <v>-1000</v>
      </c>
      <c r="R165" s="199">
        <v>55</v>
      </c>
      <c r="S165" s="67">
        <f t="shared" si="90"/>
        <v>0</v>
      </c>
      <c r="T165" s="67">
        <f t="shared" si="81"/>
        <v>1</v>
      </c>
      <c r="U165" s="68" t="str">
        <f t="shared" si="91"/>
        <v>C35</v>
      </c>
      <c r="V165" s="69">
        <f t="shared" si="92"/>
        <v>0</v>
      </c>
      <c r="W165" s="69">
        <f t="shared" si="93"/>
        <v>0</v>
      </c>
      <c r="X165" s="69">
        <f t="shared" si="94"/>
        <v>0</v>
      </c>
      <c r="Y165" s="69">
        <f t="shared" si="95"/>
        <v>163</v>
      </c>
      <c r="AA165" s="69">
        <f t="shared" si="82"/>
        <v>0</v>
      </c>
      <c r="AB165" s="66">
        <f t="shared" si="83"/>
        <v>1</v>
      </c>
      <c r="AC165" s="66">
        <f t="shared" si="84"/>
        <v>1</v>
      </c>
      <c r="AD165" s="66">
        <f>RANK(AC165,$AC$3:$AC$194,1)+COUNTIF(AC$3:AC165,AC165)-1</f>
        <v>163</v>
      </c>
      <c r="AF165" s="126" t="str">
        <f>S165&amp;COUNTIF(S$3:S165,S165)</f>
        <v>0163</v>
      </c>
    </row>
    <row r="166" spans="1:32" ht="22.2" thickTop="1" thickBot="1">
      <c r="A166" s="63" t="str">
        <f xml:space="preserve"> Recap!B166</f>
        <v>C36</v>
      </c>
      <c r="B166" s="64">
        <f>Recap!M166</f>
        <v>0</v>
      </c>
      <c r="C166" s="64">
        <f>Recap!O166</f>
        <v>0</v>
      </c>
      <c r="D166" s="64">
        <f>Recap!N166</f>
        <v>0</v>
      </c>
      <c r="E166" s="70">
        <f t="shared" si="79"/>
        <v>164</v>
      </c>
      <c r="F166" s="66">
        <f t="shared" si="65"/>
        <v>1</v>
      </c>
      <c r="G166" s="66">
        <f t="shared" si="80"/>
        <v>1</v>
      </c>
      <c r="H166" s="66">
        <f>RANK(G166,$G$3:$G$194,1)+COUNTIF(G$3:G166,G166)-1</f>
        <v>164</v>
      </c>
      <c r="I166" s="67">
        <f>IFERROR(INDEX(Liste!$G$7:$G$198,MATCH(K166,Liste!$I$7:$I$198,0)),"")</f>
        <v>0</v>
      </c>
      <c r="J166" s="67">
        <f t="shared" si="85"/>
        <v>1</v>
      </c>
      <c r="K166" s="68" t="str">
        <f t="shared" si="86"/>
        <v>C36</v>
      </c>
      <c r="L166" s="69">
        <f t="shared" si="87"/>
        <v>0</v>
      </c>
      <c r="M166" s="69">
        <f t="shared" si="69"/>
        <v>0</v>
      </c>
      <c r="N166" s="69">
        <f t="shared" si="88"/>
        <v>0</v>
      </c>
      <c r="O166" s="69">
        <f t="shared" si="89"/>
        <v>164</v>
      </c>
      <c r="Q166" s="69">
        <f t="shared" si="72"/>
        <v>-1000</v>
      </c>
      <c r="R166" s="199"/>
      <c r="S166" s="67">
        <f t="shared" si="90"/>
        <v>0</v>
      </c>
      <c r="T166" s="67">
        <f t="shared" si="81"/>
        <v>1</v>
      </c>
      <c r="U166" s="68" t="str">
        <f t="shared" si="91"/>
        <v>C36</v>
      </c>
      <c r="V166" s="69">
        <f t="shared" si="92"/>
        <v>0</v>
      </c>
      <c r="W166" s="69">
        <f t="shared" si="93"/>
        <v>0</v>
      </c>
      <c r="X166" s="69">
        <f t="shared" si="94"/>
        <v>0</v>
      </c>
      <c r="Y166" s="69">
        <f t="shared" si="95"/>
        <v>164</v>
      </c>
      <c r="AA166" s="69">
        <f t="shared" si="82"/>
        <v>0</v>
      </c>
      <c r="AB166" s="66">
        <f t="shared" si="83"/>
        <v>1</v>
      </c>
      <c r="AC166" s="66">
        <f t="shared" si="84"/>
        <v>1</v>
      </c>
      <c r="AD166" s="66">
        <f>RANK(AC166,$AC$3:$AC$194,1)+COUNTIF(AC$3:AC166,AC166)-1</f>
        <v>164</v>
      </c>
      <c r="AF166" s="126" t="str">
        <f>S166&amp;COUNTIF(S$3:S166,S166)</f>
        <v>0164</v>
      </c>
    </row>
    <row r="167" spans="1:32" ht="22.2" thickTop="1" thickBot="1">
      <c r="A167" s="63" t="str">
        <f xml:space="preserve"> Recap!B167</f>
        <v>C37</v>
      </c>
      <c r="B167" s="64">
        <f>Recap!M167</f>
        <v>0</v>
      </c>
      <c r="C167" s="64">
        <f>Recap!O167</f>
        <v>0</v>
      </c>
      <c r="D167" s="64">
        <f>Recap!N167</f>
        <v>0</v>
      </c>
      <c r="E167" s="70">
        <f t="shared" si="79"/>
        <v>165</v>
      </c>
      <c r="F167" s="66">
        <f t="shared" si="65"/>
        <v>1</v>
      </c>
      <c r="G167" s="66">
        <f t="shared" si="80"/>
        <v>1</v>
      </c>
      <c r="H167" s="66">
        <f>RANK(G167,$G$3:$G$194,1)+COUNTIF(G$3:G167,G167)-1</f>
        <v>165</v>
      </c>
      <c r="I167" s="67">
        <f>IFERROR(INDEX(Liste!$G$7:$G$198,MATCH(K167,Liste!$I$7:$I$198,0)),"")</f>
        <v>0</v>
      </c>
      <c r="J167" s="67">
        <f t="shared" si="85"/>
        <v>1</v>
      </c>
      <c r="K167" s="68" t="str">
        <f t="shared" si="86"/>
        <v>C37</v>
      </c>
      <c r="L167" s="69">
        <f t="shared" si="87"/>
        <v>0</v>
      </c>
      <c r="M167" s="69">
        <f t="shared" si="69"/>
        <v>0</v>
      </c>
      <c r="N167" s="69">
        <f t="shared" si="88"/>
        <v>0</v>
      </c>
      <c r="O167" s="69">
        <f t="shared" si="89"/>
        <v>165</v>
      </c>
      <c r="Q167" s="69">
        <f t="shared" si="72"/>
        <v>-1000</v>
      </c>
      <c r="R167" s="199"/>
      <c r="S167" s="67">
        <f t="shared" si="90"/>
        <v>0</v>
      </c>
      <c r="T167" s="67">
        <f t="shared" si="81"/>
        <v>1</v>
      </c>
      <c r="U167" s="68" t="str">
        <f t="shared" si="91"/>
        <v>C37</v>
      </c>
      <c r="V167" s="69">
        <f t="shared" si="92"/>
        <v>0</v>
      </c>
      <c r="W167" s="69">
        <f t="shared" si="93"/>
        <v>0</v>
      </c>
      <c r="X167" s="69">
        <f t="shared" si="94"/>
        <v>0</v>
      </c>
      <c r="Y167" s="69">
        <f t="shared" si="95"/>
        <v>165</v>
      </c>
      <c r="AA167" s="69">
        <f t="shared" si="82"/>
        <v>0</v>
      </c>
      <c r="AB167" s="66">
        <f t="shared" si="83"/>
        <v>1</v>
      </c>
      <c r="AC167" s="66">
        <f t="shared" si="84"/>
        <v>1</v>
      </c>
      <c r="AD167" s="66">
        <f>RANK(AC167,$AC$3:$AC$194,1)+COUNTIF(AC$3:AC167,AC167)-1</f>
        <v>165</v>
      </c>
      <c r="AF167" s="126" t="str">
        <f>S167&amp;COUNTIF(S$3:S167,S167)</f>
        <v>0165</v>
      </c>
    </row>
    <row r="168" spans="1:32" ht="22.2" thickTop="1" thickBot="1">
      <c r="A168" s="63" t="str">
        <f xml:space="preserve"> Recap!B168</f>
        <v>C38</v>
      </c>
      <c r="B168" s="64">
        <f>Recap!M168</f>
        <v>0</v>
      </c>
      <c r="C168" s="64">
        <f>Recap!O168</f>
        <v>0</v>
      </c>
      <c r="D168" s="64">
        <f>Recap!N168</f>
        <v>0</v>
      </c>
      <c r="E168" s="70">
        <f t="shared" si="79"/>
        <v>166</v>
      </c>
      <c r="F168" s="66">
        <f t="shared" si="65"/>
        <v>1</v>
      </c>
      <c r="G168" s="66">
        <f t="shared" si="80"/>
        <v>1</v>
      </c>
      <c r="H168" s="66">
        <f>RANK(G168,$G$3:$G$194,1)+COUNTIF(G$3:G168,G168)-1</f>
        <v>166</v>
      </c>
      <c r="I168" s="67">
        <f>IFERROR(INDEX(Liste!$G$7:$G$198,MATCH(K168,Liste!$I$7:$I$198,0)),"")</f>
        <v>0</v>
      </c>
      <c r="J168" s="67">
        <f t="shared" si="85"/>
        <v>1</v>
      </c>
      <c r="K168" s="68" t="str">
        <f t="shared" si="86"/>
        <v>C38</v>
      </c>
      <c r="L168" s="69">
        <f t="shared" si="87"/>
        <v>0</v>
      </c>
      <c r="M168" s="69">
        <f t="shared" si="69"/>
        <v>0</v>
      </c>
      <c r="N168" s="69">
        <f t="shared" si="88"/>
        <v>0</v>
      </c>
      <c r="O168" s="69">
        <f t="shared" si="89"/>
        <v>166</v>
      </c>
      <c r="Q168" s="69">
        <f t="shared" si="72"/>
        <v>-1000</v>
      </c>
      <c r="R168" s="199">
        <v>56</v>
      </c>
      <c r="S168" s="67">
        <f t="shared" si="90"/>
        <v>0</v>
      </c>
      <c r="T168" s="67">
        <f t="shared" si="81"/>
        <v>1</v>
      </c>
      <c r="U168" s="68" t="str">
        <f t="shared" si="91"/>
        <v>C38</v>
      </c>
      <c r="V168" s="69">
        <f t="shared" si="92"/>
        <v>0</v>
      </c>
      <c r="W168" s="69">
        <f t="shared" si="93"/>
        <v>0</v>
      </c>
      <c r="X168" s="69">
        <f t="shared" si="94"/>
        <v>0</v>
      </c>
      <c r="Y168" s="69">
        <f t="shared" si="95"/>
        <v>166</v>
      </c>
      <c r="AA168" s="69">
        <f t="shared" si="82"/>
        <v>0</v>
      </c>
      <c r="AB168" s="66">
        <f t="shared" si="83"/>
        <v>1</v>
      </c>
      <c r="AC168" s="66">
        <f t="shared" si="84"/>
        <v>1</v>
      </c>
      <c r="AD168" s="66">
        <f>RANK(AC168,$AC$3:$AC$194,1)+COUNTIF(AC$3:AC168,AC168)-1</f>
        <v>166</v>
      </c>
      <c r="AF168" s="126" t="str">
        <f>S168&amp;COUNTIF(S$3:S168,S168)</f>
        <v>0166</v>
      </c>
    </row>
    <row r="169" spans="1:32" ht="22.2" thickTop="1" thickBot="1">
      <c r="A169" s="63" t="str">
        <f xml:space="preserve"> Recap!B169</f>
        <v>C39</v>
      </c>
      <c r="B169" s="64">
        <f>Recap!M169</f>
        <v>0</v>
      </c>
      <c r="C169" s="64">
        <f>Recap!O169</f>
        <v>0</v>
      </c>
      <c r="D169" s="64">
        <f>Recap!N169</f>
        <v>0</v>
      </c>
      <c r="E169" s="70">
        <f t="shared" si="79"/>
        <v>167</v>
      </c>
      <c r="F169" s="66">
        <f t="shared" si="65"/>
        <v>1</v>
      </c>
      <c r="G169" s="66">
        <f t="shared" si="80"/>
        <v>1</v>
      </c>
      <c r="H169" s="66">
        <f>RANK(G169,$G$3:$G$194,1)+COUNTIF(G$3:G169,G169)-1</f>
        <v>167</v>
      </c>
      <c r="I169" s="67">
        <f>IFERROR(INDEX(Liste!$G$7:$G$198,MATCH(K169,Liste!$I$7:$I$198,0)),"")</f>
        <v>0</v>
      </c>
      <c r="J169" s="67">
        <f t="shared" si="85"/>
        <v>1</v>
      </c>
      <c r="K169" s="68" t="str">
        <f t="shared" si="86"/>
        <v>C39</v>
      </c>
      <c r="L169" s="69">
        <f t="shared" si="87"/>
        <v>0</v>
      </c>
      <c r="M169" s="69">
        <f t="shared" si="69"/>
        <v>0</v>
      </c>
      <c r="N169" s="69">
        <f t="shared" si="88"/>
        <v>0</v>
      </c>
      <c r="O169" s="69">
        <f t="shared" si="89"/>
        <v>167</v>
      </c>
      <c r="Q169" s="69">
        <f t="shared" si="72"/>
        <v>-1000</v>
      </c>
      <c r="R169" s="199"/>
      <c r="S169" s="67">
        <f t="shared" si="90"/>
        <v>0</v>
      </c>
      <c r="T169" s="67">
        <f t="shared" si="81"/>
        <v>1</v>
      </c>
      <c r="U169" s="68" t="str">
        <f t="shared" si="91"/>
        <v>C39</v>
      </c>
      <c r="V169" s="69">
        <f t="shared" si="92"/>
        <v>0</v>
      </c>
      <c r="W169" s="69">
        <f t="shared" si="93"/>
        <v>0</v>
      </c>
      <c r="X169" s="69">
        <f t="shared" si="94"/>
        <v>0</v>
      </c>
      <c r="Y169" s="69">
        <f t="shared" si="95"/>
        <v>167</v>
      </c>
      <c r="AA169" s="69">
        <f t="shared" si="82"/>
        <v>0</v>
      </c>
      <c r="AB169" s="66">
        <f t="shared" si="83"/>
        <v>1</v>
      </c>
      <c r="AC169" s="66">
        <f t="shared" si="84"/>
        <v>1</v>
      </c>
      <c r="AD169" s="66">
        <f>RANK(AC169,$AC$3:$AC$194,1)+COUNTIF(AC$3:AC169,AC169)-1</f>
        <v>167</v>
      </c>
      <c r="AF169" s="126" t="str">
        <f>S169&amp;COUNTIF(S$3:S169,S169)</f>
        <v>0167</v>
      </c>
    </row>
    <row r="170" spans="1:32" ht="22.2" thickTop="1" thickBot="1">
      <c r="A170" s="63" t="str">
        <f xml:space="preserve"> Recap!B170</f>
        <v>C40</v>
      </c>
      <c r="B170" s="64">
        <f>Recap!M170</f>
        <v>0</v>
      </c>
      <c r="C170" s="64">
        <f>Recap!O170</f>
        <v>0</v>
      </c>
      <c r="D170" s="64">
        <f>Recap!N170</f>
        <v>0</v>
      </c>
      <c r="E170" s="70">
        <f t="shared" si="79"/>
        <v>168</v>
      </c>
      <c r="F170" s="66">
        <f t="shared" si="65"/>
        <v>1</v>
      </c>
      <c r="G170" s="66">
        <f t="shared" si="80"/>
        <v>1</v>
      </c>
      <c r="H170" s="66">
        <f>RANK(G170,$G$3:$G$194,1)+COUNTIF(G$3:G170,G170)-1</f>
        <v>168</v>
      </c>
      <c r="I170" s="67">
        <f>IFERROR(INDEX(Liste!$G$7:$G$198,MATCH(K170,Liste!$I$7:$I$198,0)),"")</f>
        <v>0</v>
      </c>
      <c r="J170" s="67">
        <f t="shared" si="85"/>
        <v>1</v>
      </c>
      <c r="K170" s="68" t="str">
        <f t="shared" si="86"/>
        <v>C40</v>
      </c>
      <c r="L170" s="69">
        <f t="shared" si="87"/>
        <v>0</v>
      </c>
      <c r="M170" s="69">
        <f t="shared" si="69"/>
        <v>0</v>
      </c>
      <c r="N170" s="69">
        <f t="shared" si="88"/>
        <v>0</v>
      </c>
      <c r="O170" s="69">
        <f t="shared" si="89"/>
        <v>168</v>
      </c>
      <c r="Q170" s="69">
        <f t="shared" si="72"/>
        <v>-1000</v>
      </c>
      <c r="R170" s="199"/>
      <c r="S170" s="67">
        <f t="shared" si="90"/>
        <v>0</v>
      </c>
      <c r="T170" s="67">
        <f t="shared" si="81"/>
        <v>1</v>
      </c>
      <c r="U170" s="68" t="str">
        <f t="shared" si="91"/>
        <v>C40</v>
      </c>
      <c r="V170" s="69">
        <f t="shared" si="92"/>
        <v>0</v>
      </c>
      <c r="W170" s="69">
        <f t="shared" si="93"/>
        <v>0</v>
      </c>
      <c r="X170" s="69">
        <f t="shared" si="94"/>
        <v>0</v>
      </c>
      <c r="Y170" s="69">
        <f t="shared" si="95"/>
        <v>168</v>
      </c>
      <c r="AA170" s="69">
        <f t="shared" si="82"/>
        <v>0</v>
      </c>
      <c r="AB170" s="66">
        <f t="shared" si="83"/>
        <v>1</v>
      </c>
      <c r="AC170" s="66">
        <f t="shared" si="84"/>
        <v>1</v>
      </c>
      <c r="AD170" s="66">
        <f>RANK(AC170,$AC$3:$AC$194,1)+COUNTIF(AC$3:AC170,AC170)-1</f>
        <v>168</v>
      </c>
      <c r="AF170" s="126" t="str">
        <f>S170&amp;COUNTIF(S$3:S170,S170)</f>
        <v>0168</v>
      </c>
    </row>
    <row r="171" spans="1:32" ht="22.2" thickTop="1" thickBot="1">
      <c r="A171" s="63" t="str">
        <f xml:space="preserve"> Recap!B171</f>
        <v>C41</v>
      </c>
      <c r="B171" s="64">
        <f>Recap!M171</f>
        <v>0</v>
      </c>
      <c r="C171" s="64">
        <f>Recap!O171</f>
        <v>0</v>
      </c>
      <c r="D171" s="64">
        <f>Recap!N171</f>
        <v>0</v>
      </c>
      <c r="E171" s="70">
        <f t="shared" si="79"/>
        <v>169</v>
      </c>
      <c r="F171" s="66">
        <f t="shared" si="65"/>
        <v>1</v>
      </c>
      <c r="G171" s="66">
        <f t="shared" si="80"/>
        <v>1</v>
      </c>
      <c r="H171" s="66">
        <f>RANK(G171,$G$3:$G$194,1)+COUNTIF(G$3:G171,G171)-1</f>
        <v>169</v>
      </c>
      <c r="I171" s="67">
        <f>IFERROR(INDEX(Liste!$G$7:$G$198,MATCH(K171,Liste!$I$7:$I$198,0)),"")</f>
        <v>0</v>
      </c>
      <c r="J171" s="67">
        <f t="shared" si="85"/>
        <v>1</v>
      </c>
      <c r="K171" s="68" t="str">
        <f t="shared" si="86"/>
        <v>C41</v>
      </c>
      <c r="L171" s="69">
        <f t="shared" si="87"/>
        <v>0</v>
      </c>
      <c r="M171" s="69">
        <f t="shared" si="69"/>
        <v>0</v>
      </c>
      <c r="N171" s="69">
        <f t="shared" si="88"/>
        <v>0</v>
      </c>
      <c r="O171" s="69">
        <f t="shared" si="89"/>
        <v>169</v>
      </c>
      <c r="Q171" s="69">
        <f t="shared" si="72"/>
        <v>-1000</v>
      </c>
      <c r="R171" s="199">
        <v>57</v>
      </c>
      <c r="S171" s="67">
        <f t="shared" si="90"/>
        <v>0</v>
      </c>
      <c r="T171" s="67">
        <f t="shared" si="81"/>
        <v>1</v>
      </c>
      <c r="U171" s="68" t="str">
        <f t="shared" si="91"/>
        <v>C41</v>
      </c>
      <c r="V171" s="69">
        <f t="shared" si="92"/>
        <v>0</v>
      </c>
      <c r="W171" s="69">
        <f t="shared" si="93"/>
        <v>0</v>
      </c>
      <c r="X171" s="69">
        <f t="shared" si="94"/>
        <v>0</v>
      </c>
      <c r="Y171" s="69">
        <f t="shared" si="95"/>
        <v>169</v>
      </c>
      <c r="AA171" s="69">
        <f t="shared" si="82"/>
        <v>0</v>
      </c>
      <c r="AB171" s="66">
        <f t="shared" si="83"/>
        <v>1</v>
      </c>
      <c r="AC171" s="66">
        <f t="shared" si="84"/>
        <v>1</v>
      </c>
      <c r="AD171" s="66">
        <f>RANK(AC171,$AC$3:$AC$194,1)+COUNTIF(AC$3:AC171,AC171)-1</f>
        <v>169</v>
      </c>
      <c r="AF171" s="126" t="str">
        <f>S171&amp;COUNTIF(S$3:S171,S171)</f>
        <v>0169</v>
      </c>
    </row>
    <row r="172" spans="1:32" ht="22.2" thickTop="1" thickBot="1">
      <c r="A172" s="63" t="str">
        <f xml:space="preserve"> Recap!B172</f>
        <v>C42</v>
      </c>
      <c r="B172" s="64">
        <f>Recap!M172</f>
        <v>0</v>
      </c>
      <c r="C172" s="64">
        <f>Recap!O172</f>
        <v>0</v>
      </c>
      <c r="D172" s="64">
        <f>Recap!N172</f>
        <v>0</v>
      </c>
      <c r="E172" s="70">
        <f t="shared" si="79"/>
        <v>170</v>
      </c>
      <c r="F172" s="66">
        <f t="shared" si="65"/>
        <v>1</v>
      </c>
      <c r="G172" s="66">
        <f t="shared" si="80"/>
        <v>1</v>
      </c>
      <c r="H172" s="66">
        <f>RANK(G172,$G$3:$G$194,1)+COUNTIF(G$3:G172,G172)-1</f>
        <v>170</v>
      </c>
      <c r="I172" s="67">
        <f>IFERROR(INDEX(Liste!$G$7:$G$198,MATCH(K172,Liste!$I$7:$I$198,0)),"")</f>
        <v>0</v>
      </c>
      <c r="J172" s="67">
        <f t="shared" si="85"/>
        <v>1</v>
      </c>
      <c r="K172" s="68" t="str">
        <f t="shared" si="86"/>
        <v>C42</v>
      </c>
      <c r="L172" s="69">
        <f t="shared" si="87"/>
        <v>0</v>
      </c>
      <c r="M172" s="69">
        <f t="shared" si="69"/>
        <v>0</v>
      </c>
      <c r="N172" s="69">
        <f t="shared" si="88"/>
        <v>0</v>
      </c>
      <c r="O172" s="69">
        <f t="shared" si="89"/>
        <v>170</v>
      </c>
      <c r="Q172" s="69">
        <f t="shared" si="72"/>
        <v>-1000</v>
      </c>
      <c r="R172" s="199"/>
      <c r="S172" s="67">
        <f t="shared" si="90"/>
        <v>0</v>
      </c>
      <c r="T172" s="67">
        <f t="shared" si="81"/>
        <v>1</v>
      </c>
      <c r="U172" s="68" t="str">
        <f t="shared" si="91"/>
        <v>C42</v>
      </c>
      <c r="V172" s="69">
        <f t="shared" si="92"/>
        <v>0</v>
      </c>
      <c r="W172" s="69">
        <f t="shared" si="93"/>
        <v>0</v>
      </c>
      <c r="X172" s="69">
        <f t="shared" si="94"/>
        <v>0</v>
      </c>
      <c r="Y172" s="69">
        <f t="shared" si="95"/>
        <v>170</v>
      </c>
      <c r="AA172" s="69">
        <f t="shared" si="82"/>
        <v>0</v>
      </c>
      <c r="AB172" s="66">
        <f t="shared" si="83"/>
        <v>1</v>
      </c>
      <c r="AC172" s="66">
        <f t="shared" si="84"/>
        <v>1</v>
      </c>
      <c r="AD172" s="66">
        <f>RANK(AC172,$AC$3:$AC$194,1)+COUNTIF(AC$3:AC172,AC172)-1</f>
        <v>170</v>
      </c>
      <c r="AF172" s="126" t="str">
        <f>S172&amp;COUNTIF(S$3:S172,S172)</f>
        <v>0170</v>
      </c>
    </row>
    <row r="173" spans="1:32" ht="22.2" thickTop="1" thickBot="1">
      <c r="A173" s="63" t="str">
        <f xml:space="preserve"> Recap!B173</f>
        <v>C43</v>
      </c>
      <c r="B173" s="64">
        <f>Recap!M173</f>
        <v>0</v>
      </c>
      <c r="C173" s="64">
        <f>Recap!O173</f>
        <v>0</v>
      </c>
      <c r="D173" s="64">
        <f>Recap!N173</f>
        <v>0</v>
      </c>
      <c r="E173" s="70">
        <f t="shared" si="79"/>
        <v>171</v>
      </c>
      <c r="F173" s="66">
        <f t="shared" si="65"/>
        <v>1</v>
      </c>
      <c r="G173" s="66">
        <f t="shared" si="80"/>
        <v>1</v>
      </c>
      <c r="H173" s="66">
        <f>RANK(G173,$G$3:$G$194,1)+COUNTIF(G$3:G173,G173)-1</f>
        <v>171</v>
      </c>
      <c r="I173" s="67">
        <f>IFERROR(INDEX(Liste!$G$7:$G$198,MATCH(K173,Liste!$I$7:$I$198,0)),"")</f>
        <v>0</v>
      </c>
      <c r="J173" s="67">
        <f t="shared" si="85"/>
        <v>1</v>
      </c>
      <c r="K173" s="68" t="str">
        <f t="shared" si="86"/>
        <v>C43</v>
      </c>
      <c r="L173" s="69">
        <f t="shared" si="87"/>
        <v>0</v>
      </c>
      <c r="M173" s="69">
        <f t="shared" si="69"/>
        <v>0</v>
      </c>
      <c r="N173" s="69">
        <f t="shared" si="88"/>
        <v>0</v>
      </c>
      <c r="O173" s="69">
        <f t="shared" si="89"/>
        <v>171</v>
      </c>
      <c r="Q173" s="69">
        <f t="shared" si="72"/>
        <v>-1000</v>
      </c>
      <c r="R173" s="199"/>
      <c r="S173" s="67">
        <f t="shared" si="90"/>
        <v>0</v>
      </c>
      <c r="T173" s="67">
        <f t="shared" si="81"/>
        <v>1</v>
      </c>
      <c r="U173" s="68" t="str">
        <f t="shared" si="91"/>
        <v>C43</v>
      </c>
      <c r="V173" s="69">
        <f t="shared" si="92"/>
        <v>0</v>
      </c>
      <c r="W173" s="69">
        <f t="shared" si="93"/>
        <v>0</v>
      </c>
      <c r="X173" s="69">
        <f t="shared" si="94"/>
        <v>0</v>
      </c>
      <c r="Y173" s="69">
        <f t="shared" si="95"/>
        <v>171</v>
      </c>
      <c r="AA173" s="69">
        <f t="shared" si="82"/>
        <v>0</v>
      </c>
      <c r="AB173" s="66">
        <f t="shared" si="83"/>
        <v>1</v>
      </c>
      <c r="AC173" s="66">
        <f t="shared" si="84"/>
        <v>1</v>
      </c>
      <c r="AD173" s="66">
        <f>RANK(AC173,$AC$3:$AC$194,1)+COUNTIF(AC$3:AC173,AC173)-1</f>
        <v>171</v>
      </c>
      <c r="AF173" s="126" t="str">
        <f>S173&amp;COUNTIF(S$3:S173,S173)</f>
        <v>0171</v>
      </c>
    </row>
    <row r="174" spans="1:32" ht="22.2" thickTop="1" thickBot="1">
      <c r="A174" s="63" t="str">
        <f xml:space="preserve"> Recap!B174</f>
        <v>C44</v>
      </c>
      <c r="B174" s="64">
        <f>Recap!M174</f>
        <v>0</v>
      </c>
      <c r="C174" s="64">
        <f>Recap!O174</f>
        <v>0</v>
      </c>
      <c r="D174" s="64">
        <f>Recap!N174</f>
        <v>0</v>
      </c>
      <c r="E174" s="70">
        <f t="shared" si="79"/>
        <v>172</v>
      </c>
      <c r="F174" s="66">
        <f t="shared" si="65"/>
        <v>1</v>
      </c>
      <c r="G174" s="66">
        <f t="shared" si="80"/>
        <v>1</v>
      </c>
      <c r="H174" s="66">
        <f>RANK(G174,$G$3:$G$194,1)+COUNTIF(G$3:G174,G174)-1</f>
        <v>172</v>
      </c>
      <c r="I174" s="67">
        <f>IFERROR(INDEX(Liste!$G$7:$G$198,MATCH(K174,Liste!$I$7:$I$198,0)),"")</f>
        <v>0</v>
      </c>
      <c r="J174" s="67">
        <f t="shared" si="85"/>
        <v>1</v>
      </c>
      <c r="K174" s="68" t="str">
        <f t="shared" si="86"/>
        <v>C44</v>
      </c>
      <c r="L174" s="69">
        <f t="shared" si="87"/>
        <v>0</v>
      </c>
      <c r="M174" s="69">
        <f t="shared" si="69"/>
        <v>0</v>
      </c>
      <c r="N174" s="69">
        <f t="shared" si="88"/>
        <v>0</v>
      </c>
      <c r="O174" s="69">
        <f t="shared" si="89"/>
        <v>172</v>
      </c>
      <c r="Q174" s="69">
        <f t="shared" si="72"/>
        <v>-1000</v>
      </c>
      <c r="R174" s="199">
        <v>58</v>
      </c>
      <c r="S174" s="67">
        <f t="shared" si="90"/>
        <v>0</v>
      </c>
      <c r="T174" s="67">
        <f t="shared" si="81"/>
        <v>1</v>
      </c>
      <c r="U174" s="68" t="str">
        <f t="shared" si="91"/>
        <v>C44</v>
      </c>
      <c r="V174" s="69">
        <f t="shared" si="92"/>
        <v>0</v>
      </c>
      <c r="W174" s="69">
        <f t="shared" si="93"/>
        <v>0</v>
      </c>
      <c r="X174" s="69">
        <f t="shared" si="94"/>
        <v>0</v>
      </c>
      <c r="Y174" s="69">
        <f t="shared" si="95"/>
        <v>172</v>
      </c>
      <c r="AA174" s="69">
        <f t="shared" si="82"/>
        <v>0</v>
      </c>
      <c r="AB174" s="66">
        <f t="shared" si="83"/>
        <v>1</v>
      </c>
      <c r="AC174" s="66">
        <f t="shared" si="84"/>
        <v>1</v>
      </c>
      <c r="AD174" s="66">
        <f>RANK(AC174,$AC$3:$AC$194,1)+COUNTIF(AC$3:AC174,AC174)-1</f>
        <v>172</v>
      </c>
      <c r="AF174" s="126" t="str">
        <f>S174&amp;COUNTIF(S$3:S174,S174)</f>
        <v>0172</v>
      </c>
    </row>
    <row r="175" spans="1:32" ht="22.2" thickTop="1" thickBot="1">
      <c r="A175" s="63" t="str">
        <f xml:space="preserve"> Recap!B175</f>
        <v>C45</v>
      </c>
      <c r="B175" s="64">
        <f>Recap!M175</f>
        <v>0</v>
      </c>
      <c r="C175" s="64">
        <f>Recap!O175</f>
        <v>0</v>
      </c>
      <c r="D175" s="64">
        <f>Recap!N175</f>
        <v>0</v>
      </c>
      <c r="E175" s="70">
        <f t="shared" si="79"/>
        <v>173</v>
      </c>
      <c r="F175" s="66">
        <f t="shared" si="65"/>
        <v>1</v>
      </c>
      <c r="G175" s="66">
        <f t="shared" si="80"/>
        <v>1</v>
      </c>
      <c r="H175" s="66">
        <f>RANK(G175,$G$3:$G$194,1)+COUNTIF(G$3:G175,G175)-1</f>
        <v>173</v>
      </c>
      <c r="I175" s="67">
        <f>IFERROR(INDEX(Liste!$G$7:$G$198,MATCH(K175,Liste!$I$7:$I$198,0)),"")</f>
        <v>0</v>
      </c>
      <c r="J175" s="67">
        <f t="shared" si="85"/>
        <v>1</v>
      </c>
      <c r="K175" s="68" t="str">
        <f t="shared" si="86"/>
        <v>C45</v>
      </c>
      <c r="L175" s="69">
        <f t="shared" si="87"/>
        <v>0</v>
      </c>
      <c r="M175" s="69">
        <f t="shared" si="69"/>
        <v>0</v>
      </c>
      <c r="N175" s="69">
        <f t="shared" si="88"/>
        <v>0</v>
      </c>
      <c r="O175" s="69">
        <f t="shared" si="89"/>
        <v>173</v>
      </c>
      <c r="Q175" s="69">
        <f t="shared" si="72"/>
        <v>-1000</v>
      </c>
      <c r="R175" s="199"/>
      <c r="S175" s="67">
        <f t="shared" si="90"/>
        <v>0</v>
      </c>
      <c r="T175" s="67">
        <f t="shared" si="81"/>
        <v>1</v>
      </c>
      <c r="U175" s="68" t="str">
        <f t="shared" si="91"/>
        <v>C45</v>
      </c>
      <c r="V175" s="69">
        <f t="shared" si="92"/>
        <v>0</v>
      </c>
      <c r="W175" s="69">
        <f t="shared" si="93"/>
        <v>0</v>
      </c>
      <c r="X175" s="69">
        <f t="shared" si="94"/>
        <v>0</v>
      </c>
      <c r="Y175" s="69">
        <f t="shared" si="95"/>
        <v>173</v>
      </c>
      <c r="AA175" s="69">
        <f t="shared" si="82"/>
        <v>0</v>
      </c>
      <c r="AB175" s="66">
        <f t="shared" si="83"/>
        <v>1</v>
      </c>
      <c r="AC175" s="66">
        <f t="shared" si="84"/>
        <v>1</v>
      </c>
      <c r="AD175" s="66">
        <f>RANK(AC175,$AC$3:$AC$194,1)+COUNTIF(AC$3:AC175,AC175)-1</f>
        <v>173</v>
      </c>
      <c r="AF175" s="126" t="str">
        <f>S175&amp;COUNTIF(S$3:S175,S175)</f>
        <v>0173</v>
      </c>
    </row>
    <row r="176" spans="1:32" ht="22.2" thickTop="1" thickBot="1">
      <c r="A176" s="63" t="str">
        <f xml:space="preserve"> Recap!B176</f>
        <v>C46</v>
      </c>
      <c r="B176" s="64">
        <f>Recap!M176</f>
        <v>0</v>
      </c>
      <c r="C176" s="64">
        <f>Recap!O176</f>
        <v>0</v>
      </c>
      <c r="D176" s="64">
        <f>Recap!N176</f>
        <v>0</v>
      </c>
      <c r="E176" s="70">
        <f t="shared" si="79"/>
        <v>174</v>
      </c>
      <c r="F176" s="66">
        <f t="shared" si="65"/>
        <v>1</v>
      </c>
      <c r="G176" s="66">
        <f t="shared" si="80"/>
        <v>1</v>
      </c>
      <c r="H176" s="66">
        <f>RANK(G176,$G$3:$G$194,1)+COUNTIF(G$3:G176,G176)-1</f>
        <v>174</v>
      </c>
      <c r="I176" s="67">
        <f>IFERROR(INDEX(Liste!$G$7:$G$198,MATCH(K176,Liste!$I$7:$I$198,0)),"")</f>
        <v>0</v>
      </c>
      <c r="J176" s="67">
        <f t="shared" si="85"/>
        <v>1</v>
      </c>
      <c r="K176" s="68" t="str">
        <f t="shared" si="86"/>
        <v>C46</v>
      </c>
      <c r="L176" s="69">
        <f t="shared" si="87"/>
        <v>0</v>
      </c>
      <c r="M176" s="69">
        <f t="shared" si="69"/>
        <v>0</v>
      </c>
      <c r="N176" s="69">
        <f t="shared" si="88"/>
        <v>0</v>
      </c>
      <c r="O176" s="69">
        <f t="shared" si="89"/>
        <v>174</v>
      </c>
      <c r="Q176" s="69">
        <f t="shared" si="72"/>
        <v>-1000</v>
      </c>
      <c r="R176" s="199"/>
      <c r="S176" s="67">
        <f t="shared" si="90"/>
        <v>0</v>
      </c>
      <c r="T176" s="67">
        <f t="shared" si="81"/>
        <v>1</v>
      </c>
      <c r="U176" s="68" t="str">
        <f t="shared" si="91"/>
        <v>C46</v>
      </c>
      <c r="V176" s="69">
        <f t="shared" si="92"/>
        <v>0</v>
      </c>
      <c r="W176" s="69">
        <f t="shared" si="93"/>
        <v>0</v>
      </c>
      <c r="X176" s="69">
        <f t="shared" si="94"/>
        <v>0</v>
      </c>
      <c r="Y176" s="69">
        <f t="shared" si="95"/>
        <v>174</v>
      </c>
      <c r="AA176" s="69">
        <f t="shared" si="82"/>
        <v>0</v>
      </c>
      <c r="AB176" s="66">
        <f t="shared" si="83"/>
        <v>1</v>
      </c>
      <c r="AC176" s="66">
        <f t="shared" si="84"/>
        <v>1</v>
      </c>
      <c r="AD176" s="66">
        <f>RANK(AC176,$AC$3:$AC$194,1)+COUNTIF(AC$3:AC176,AC176)-1</f>
        <v>174</v>
      </c>
      <c r="AF176" s="126" t="str">
        <f>S176&amp;COUNTIF(S$3:S176,S176)</f>
        <v>0174</v>
      </c>
    </row>
    <row r="177" spans="1:32" ht="22.2" thickTop="1" thickBot="1">
      <c r="A177" s="63" t="str">
        <f xml:space="preserve"> Recap!B177</f>
        <v>C47</v>
      </c>
      <c r="B177" s="64">
        <f>Recap!M177</f>
        <v>0</v>
      </c>
      <c r="C177" s="64">
        <f>Recap!O177</f>
        <v>0</v>
      </c>
      <c r="D177" s="64">
        <f>Recap!N177</f>
        <v>0</v>
      </c>
      <c r="E177" s="70">
        <f t="shared" si="79"/>
        <v>175</v>
      </c>
      <c r="F177" s="66">
        <f t="shared" si="65"/>
        <v>1</v>
      </c>
      <c r="G177" s="66">
        <f t="shared" si="80"/>
        <v>1</v>
      </c>
      <c r="H177" s="66">
        <f>RANK(G177,$G$3:$G$194,1)+COUNTIF(G$3:G177,G177)-1</f>
        <v>175</v>
      </c>
      <c r="I177" s="67">
        <f>IFERROR(INDEX(Liste!$G$7:$G$198,MATCH(K177,Liste!$I$7:$I$198,0)),"")</f>
        <v>0</v>
      </c>
      <c r="J177" s="67">
        <f t="shared" si="85"/>
        <v>1</v>
      </c>
      <c r="K177" s="68" t="str">
        <f t="shared" si="86"/>
        <v>C47</v>
      </c>
      <c r="L177" s="69">
        <f t="shared" si="87"/>
        <v>0</v>
      </c>
      <c r="M177" s="69">
        <f t="shared" si="69"/>
        <v>0</v>
      </c>
      <c r="N177" s="69">
        <f t="shared" si="88"/>
        <v>0</v>
      </c>
      <c r="O177" s="69">
        <f t="shared" si="89"/>
        <v>175</v>
      </c>
      <c r="Q177" s="69">
        <f t="shared" si="72"/>
        <v>-1000</v>
      </c>
      <c r="R177" s="199">
        <v>59</v>
      </c>
      <c r="S177" s="67">
        <f t="shared" si="90"/>
        <v>0</v>
      </c>
      <c r="T177" s="67">
        <f t="shared" si="81"/>
        <v>1</v>
      </c>
      <c r="U177" s="68" t="str">
        <f t="shared" si="91"/>
        <v>C47</v>
      </c>
      <c r="V177" s="69">
        <f t="shared" si="92"/>
        <v>0</v>
      </c>
      <c r="W177" s="69">
        <f t="shared" si="93"/>
        <v>0</v>
      </c>
      <c r="X177" s="69">
        <f t="shared" si="94"/>
        <v>0</v>
      </c>
      <c r="Y177" s="69">
        <f t="shared" si="95"/>
        <v>175</v>
      </c>
      <c r="AA177" s="69">
        <f t="shared" si="82"/>
        <v>0</v>
      </c>
      <c r="AB177" s="66">
        <f t="shared" si="83"/>
        <v>1</v>
      </c>
      <c r="AC177" s="66">
        <f t="shared" si="84"/>
        <v>1</v>
      </c>
      <c r="AD177" s="66">
        <f>RANK(AC177,$AC$3:$AC$194,1)+COUNTIF(AC$3:AC177,AC177)-1</f>
        <v>175</v>
      </c>
      <c r="AF177" s="126" t="str">
        <f>S177&amp;COUNTIF(S$3:S177,S177)</f>
        <v>0175</v>
      </c>
    </row>
    <row r="178" spans="1:32" ht="22.2" thickTop="1" thickBot="1">
      <c r="A178" s="63" t="str">
        <f xml:space="preserve"> Recap!B178</f>
        <v>C48</v>
      </c>
      <c r="B178" s="64">
        <f>Recap!M178</f>
        <v>0</v>
      </c>
      <c r="C178" s="64">
        <f>Recap!O178</f>
        <v>0</v>
      </c>
      <c r="D178" s="64">
        <f>Recap!N178</f>
        <v>0</v>
      </c>
      <c r="E178" s="70">
        <f t="shared" si="79"/>
        <v>176</v>
      </c>
      <c r="F178" s="66">
        <f t="shared" si="65"/>
        <v>1</v>
      </c>
      <c r="G178" s="66">
        <f t="shared" si="80"/>
        <v>1</v>
      </c>
      <c r="H178" s="66">
        <f>RANK(G178,$G$3:$G$194,1)+COUNTIF(G$3:G178,G178)-1</f>
        <v>176</v>
      </c>
      <c r="I178" s="67">
        <f>IFERROR(INDEX(Liste!$G$7:$G$198,MATCH(K178,Liste!$I$7:$I$198,0)),"")</f>
        <v>0</v>
      </c>
      <c r="J178" s="67">
        <f t="shared" si="85"/>
        <v>1</v>
      </c>
      <c r="K178" s="68" t="str">
        <f t="shared" si="86"/>
        <v>C48</v>
      </c>
      <c r="L178" s="69">
        <f t="shared" si="87"/>
        <v>0</v>
      </c>
      <c r="M178" s="69">
        <f t="shared" si="69"/>
        <v>0</v>
      </c>
      <c r="N178" s="69">
        <f t="shared" si="88"/>
        <v>0</v>
      </c>
      <c r="O178" s="69">
        <f t="shared" si="89"/>
        <v>176</v>
      </c>
      <c r="Q178" s="69">
        <f t="shared" si="72"/>
        <v>-1000</v>
      </c>
      <c r="R178" s="199"/>
      <c r="S178" s="67">
        <f t="shared" si="90"/>
        <v>0</v>
      </c>
      <c r="T178" s="67">
        <f t="shared" si="81"/>
        <v>1</v>
      </c>
      <c r="U178" s="68" t="str">
        <f t="shared" si="91"/>
        <v>C48</v>
      </c>
      <c r="V178" s="69">
        <f t="shared" si="92"/>
        <v>0</v>
      </c>
      <c r="W178" s="69">
        <f t="shared" si="93"/>
        <v>0</v>
      </c>
      <c r="X178" s="69">
        <f t="shared" si="94"/>
        <v>0</v>
      </c>
      <c r="Y178" s="69">
        <f t="shared" si="95"/>
        <v>176</v>
      </c>
      <c r="AA178" s="69">
        <f t="shared" si="82"/>
        <v>0</v>
      </c>
      <c r="AB178" s="66">
        <f t="shared" si="83"/>
        <v>1</v>
      </c>
      <c r="AC178" s="66">
        <f t="shared" si="84"/>
        <v>1</v>
      </c>
      <c r="AD178" s="66">
        <f>RANK(AC178,$AC$3:$AC$194,1)+COUNTIF(AC$3:AC178,AC178)-1</f>
        <v>176</v>
      </c>
      <c r="AF178" s="126" t="str">
        <f>S178&amp;COUNTIF(S$3:S178,S178)</f>
        <v>0176</v>
      </c>
    </row>
    <row r="179" spans="1:32" ht="22.2" thickTop="1" thickBot="1">
      <c r="A179" s="63" t="str">
        <f xml:space="preserve"> Recap!B179</f>
        <v>C49</v>
      </c>
      <c r="B179" s="64">
        <f>Recap!M179</f>
        <v>0</v>
      </c>
      <c r="C179" s="64">
        <f>Recap!O179</f>
        <v>0</v>
      </c>
      <c r="D179" s="64">
        <f>Recap!N179</f>
        <v>0</v>
      </c>
      <c r="E179" s="70">
        <f t="shared" si="79"/>
        <v>177</v>
      </c>
      <c r="F179" s="66">
        <f t="shared" si="65"/>
        <v>1</v>
      </c>
      <c r="G179" s="66">
        <f t="shared" si="80"/>
        <v>1</v>
      </c>
      <c r="H179" s="66">
        <f>RANK(G179,$G$3:$G$194,1)+COUNTIF(G$3:G179,G179)-1</f>
        <v>177</v>
      </c>
      <c r="I179" s="67">
        <f>IFERROR(INDEX(Liste!$G$7:$G$198,MATCH(K179,Liste!$I$7:$I$198,0)),"")</f>
        <v>0</v>
      </c>
      <c r="J179" s="67">
        <f t="shared" si="85"/>
        <v>1</v>
      </c>
      <c r="K179" s="68" t="str">
        <f t="shared" si="86"/>
        <v>C49</v>
      </c>
      <c r="L179" s="69">
        <f t="shared" si="87"/>
        <v>0</v>
      </c>
      <c r="M179" s="69">
        <f t="shared" si="69"/>
        <v>0</v>
      </c>
      <c r="N179" s="69">
        <f t="shared" si="88"/>
        <v>0</v>
      </c>
      <c r="O179" s="69">
        <f t="shared" si="89"/>
        <v>177</v>
      </c>
      <c r="Q179" s="69">
        <f t="shared" si="72"/>
        <v>-1000</v>
      </c>
      <c r="R179" s="199"/>
      <c r="S179" s="67">
        <f t="shared" si="90"/>
        <v>0</v>
      </c>
      <c r="T179" s="67">
        <f t="shared" si="81"/>
        <v>1</v>
      </c>
      <c r="U179" s="68" t="str">
        <f t="shared" si="91"/>
        <v>C49</v>
      </c>
      <c r="V179" s="69">
        <f t="shared" si="92"/>
        <v>0</v>
      </c>
      <c r="W179" s="69">
        <f t="shared" si="93"/>
        <v>0</v>
      </c>
      <c r="X179" s="69">
        <f t="shared" si="94"/>
        <v>0</v>
      </c>
      <c r="Y179" s="69">
        <f t="shared" si="95"/>
        <v>177</v>
      </c>
      <c r="AA179" s="69">
        <f t="shared" si="82"/>
        <v>0</v>
      </c>
      <c r="AB179" s="66">
        <f t="shared" si="83"/>
        <v>1</v>
      </c>
      <c r="AC179" s="66">
        <f t="shared" si="84"/>
        <v>1</v>
      </c>
      <c r="AD179" s="66">
        <f>RANK(AC179,$AC$3:$AC$194,1)+COUNTIF(AC$3:AC179,AC179)-1</f>
        <v>177</v>
      </c>
      <c r="AF179" s="126" t="str">
        <f>S179&amp;COUNTIF(S$3:S179,S179)</f>
        <v>0177</v>
      </c>
    </row>
    <row r="180" spans="1:32" ht="22.2" thickTop="1" thickBot="1">
      <c r="A180" s="63" t="str">
        <f xml:space="preserve"> Recap!B180</f>
        <v>C50</v>
      </c>
      <c r="B180" s="64">
        <f>Recap!M180</f>
        <v>0</v>
      </c>
      <c r="C180" s="64">
        <f>Recap!O180</f>
        <v>0</v>
      </c>
      <c r="D180" s="64">
        <f>Recap!N180</f>
        <v>0</v>
      </c>
      <c r="E180" s="70">
        <f t="shared" si="79"/>
        <v>178</v>
      </c>
      <c r="F180" s="66">
        <f t="shared" si="65"/>
        <v>1</v>
      </c>
      <c r="G180" s="66">
        <f t="shared" si="80"/>
        <v>1</v>
      </c>
      <c r="H180" s="66">
        <f>RANK(G180,$G$3:$G$194,1)+COUNTIF(G$3:G180,G180)-1</f>
        <v>178</v>
      </c>
      <c r="I180" s="67">
        <f>IFERROR(INDEX(Liste!$G$7:$G$198,MATCH(K180,Liste!$I$7:$I$198,0)),"")</f>
        <v>0</v>
      </c>
      <c r="J180" s="67">
        <f t="shared" si="85"/>
        <v>1</v>
      </c>
      <c r="K180" s="68" t="str">
        <f t="shared" si="86"/>
        <v>C50</v>
      </c>
      <c r="L180" s="69">
        <f t="shared" si="87"/>
        <v>0</v>
      </c>
      <c r="M180" s="69">
        <f t="shared" si="69"/>
        <v>0</v>
      </c>
      <c r="N180" s="69">
        <f t="shared" si="88"/>
        <v>0</v>
      </c>
      <c r="O180" s="69">
        <f t="shared" si="89"/>
        <v>178</v>
      </c>
      <c r="Q180" s="69">
        <f t="shared" si="72"/>
        <v>-1000</v>
      </c>
      <c r="R180" s="199">
        <v>60</v>
      </c>
      <c r="S180" s="67">
        <f t="shared" si="90"/>
        <v>0</v>
      </c>
      <c r="T180" s="67">
        <f t="shared" si="81"/>
        <v>1</v>
      </c>
      <c r="U180" s="68" t="str">
        <f t="shared" si="91"/>
        <v>C50</v>
      </c>
      <c r="V180" s="69">
        <f t="shared" si="92"/>
        <v>0</v>
      </c>
      <c r="W180" s="69">
        <f t="shared" si="93"/>
        <v>0</v>
      </c>
      <c r="X180" s="69">
        <f t="shared" si="94"/>
        <v>0</v>
      </c>
      <c r="Y180" s="69">
        <f t="shared" si="95"/>
        <v>178</v>
      </c>
      <c r="AA180" s="69">
        <f t="shared" si="82"/>
        <v>0</v>
      </c>
      <c r="AB180" s="66">
        <f t="shared" si="83"/>
        <v>1</v>
      </c>
      <c r="AC180" s="66">
        <f t="shared" si="84"/>
        <v>1</v>
      </c>
      <c r="AD180" s="66">
        <f>RANK(AC180,$AC$3:$AC$194,1)+COUNTIF(AC$3:AC180,AC180)-1</f>
        <v>178</v>
      </c>
      <c r="AF180" s="126" t="str">
        <f>S180&amp;COUNTIF(S$3:S180,S180)</f>
        <v>0178</v>
      </c>
    </row>
    <row r="181" spans="1:32" ht="22.2" thickTop="1" thickBot="1">
      <c r="A181" s="63" t="str">
        <f xml:space="preserve"> Recap!B181</f>
        <v>C51</v>
      </c>
      <c r="B181" s="64">
        <f>Recap!M181</f>
        <v>0</v>
      </c>
      <c r="C181" s="64">
        <f>Recap!O181</f>
        <v>0</v>
      </c>
      <c r="D181" s="64">
        <f>Recap!N181</f>
        <v>0</v>
      </c>
      <c r="E181" s="70">
        <f t="shared" si="79"/>
        <v>179</v>
      </c>
      <c r="F181" s="66">
        <f t="shared" si="65"/>
        <v>1</v>
      </c>
      <c r="G181" s="66">
        <f t="shared" si="80"/>
        <v>1</v>
      </c>
      <c r="H181" s="66">
        <f>RANK(G181,$G$3:$G$194,1)+COUNTIF(G$3:G181,G181)-1</f>
        <v>179</v>
      </c>
      <c r="I181" s="67">
        <f>IFERROR(INDEX(Liste!$G$7:$G$198,MATCH(K181,Liste!$I$7:$I$198,0)),"")</f>
        <v>0</v>
      </c>
      <c r="J181" s="67">
        <f t="shared" si="85"/>
        <v>1</v>
      </c>
      <c r="K181" s="68" t="str">
        <f t="shared" si="86"/>
        <v>C51</v>
      </c>
      <c r="L181" s="69">
        <f t="shared" si="87"/>
        <v>0</v>
      </c>
      <c r="M181" s="69">
        <f t="shared" si="69"/>
        <v>0</v>
      </c>
      <c r="N181" s="69">
        <f t="shared" si="88"/>
        <v>0</v>
      </c>
      <c r="O181" s="69">
        <f t="shared" si="89"/>
        <v>179</v>
      </c>
      <c r="Q181" s="69">
        <f t="shared" si="72"/>
        <v>-1000</v>
      </c>
      <c r="R181" s="199"/>
      <c r="S181" s="67">
        <f t="shared" si="90"/>
        <v>0</v>
      </c>
      <c r="T181" s="67">
        <f t="shared" si="81"/>
        <v>1</v>
      </c>
      <c r="U181" s="68" t="str">
        <f t="shared" si="91"/>
        <v>C51</v>
      </c>
      <c r="V181" s="69">
        <f t="shared" si="92"/>
        <v>0</v>
      </c>
      <c r="W181" s="69">
        <f t="shared" si="93"/>
        <v>0</v>
      </c>
      <c r="X181" s="69">
        <f t="shared" si="94"/>
        <v>0</v>
      </c>
      <c r="Y181" s="69">
        <f t="shared" si="95"/>
        <v>179</v>
      </c>
      <c r="AA181" s="69">
        <f t="shared" si="82"/>
        <v>0</v>
      </c>
      <c r="AB181" s="66">
        <f t="shared" si="83"/>
        <v>1</v>
      </c>
      <c r="AC181" s="66">
        <f t="shared" si="84"/>
        <v>1</v>
      </c>
      <c r="AD181" s="66">
        <f>RANK(AC181,$AC$3:$AC$194,1)+COUNTIF(AC$3:AC181,AC181)-1</f>
        <v>179</v>
      </c>
      <c r="AF181" s="126" t="str">
        <f>S181&amp;COUNTIF(S$3:S181,S181)</f>
        <v>0179</v>
      </c>
    </row>
    <row r="182" spans="1:32" ht="22.2" thickTop="1" thickBot="1">
      <c r="A182" s="63" t="str">
        <f xml:space="preserve"> Recap!B182</f>
        <v>C52</v>
      </c>
      <c r="B182" s="64">
        <f>Recap!M182</f>
        <v>0</v>
      </c>
      <c r="C182" s="64">
        <f>Recap!O182</f>
        <v>0</v>
      </c>
      <c r="D182" s="64">
        <f>Recap!N182</f>
        <v>0</v>
      </c>
      <c r="E182" s="70">
        <f t="shared" si="79"/>
        <v>180</v>
      </c>
      <c r="F182" s="66">
        <f t="shared" si="65"/>
        <v>1</v>
      </c>
      <c r="G182" s="66">
        <f t="shared" si="80"/>
        <v>1</v>
      </c>
      <c r="H182" s="66">
        <f>RANK(G182,$G$3:$G$194,1)+COUNTIF(G$3:G182,G182)-1</f>
        <v>180</v>
      </c>
      <c r="I182" s="67">
        <f>IFERROR(INDEX(Liste!$G$7:$G$198,MATCH(K182,Liste!$I$7:$I$198,0)),"")</f>
        <v>0</v>
      </c>
      <c r="J182" s="67">
        <f t="shared" si="85"/>
        <v>1</v>
      </c>
      <c r="K182" s="68" t="str">
        <f t="shared" si="86"/>
        <v>C52</v>
      </c>
      <c r="L182" s="69">
        <f t="shared" si="87"/>
        <v>0</v>
      </c>
      <c r="M182" s="69">
        <f t="shared" si="69"/>
        <v>0</v>
      </c>
      <c r="N182" s="69">
        <f t="shared" si="88"/>
        <v>0</v>
      </c>
      <c r="O182" s="69">
        <f t="shared" si="89"/>
        <v>180</v>
      </c>
      <c r="Q182" s="69">
        <f t="shared" si="72"/>
        <v>-1000</v>
      </c>
      <c r="R182" s="199"/>
      <c r="S182" s="67">
        <f t="shared" si="90"/>
        <v>0</v>
      </c>
      <c r="T182" s="67">
        <f t="shared" si="81"/>
        <v>1</v>
      </c>
      <c r="U182" s="68" t="str">
        <f t="shared" si="91"/>
        <v>C52</v>
      </c>
      <c r="V182" s="69">
        <f t="shared" si="92"/>
        <v>0</v>
      </c>
      <c r="W182" s="69">
        <f t="shared" si="93"/>
        <v>0</v>
      </c>
      <c r="X182" s="69">
        <f t="shared" si="94"/>
        <v>0</v>
      </c>
      <c r="Y182" s="69">
        <f t="shared" si="95"/>
        <v>180</v>
      </c>
      <c r="AA182" s="69">
        <f t="shared" si="82"/>
        <v>0</v>
      </c>
      <c r="AB182" s="66">
        <f t="shared" si="83"/>
        <v>1</v>
      </c>
      <c r="AC182" s="66">
        <f t="shared" si="84"/>
        <v>1</v>
      </c>
      <c r="AD182" s="66">
        <f>RANK(AC182,$AC$3:$AC$194,1)+COUNTIF(AC$3:AC182,AC182)-1</f>
        <v>180</v>
      </c>
      <c r="AF182" s="126" t="str">
        <f>S182&amp;COUNTIF(S$3:S182,S182)</f>
        <v>0180</v>
      </c>
    </row>
    <row r="183" spans="1:32" ht="22.2" thickTop="1" thickBot="1">
      <c r="A183" s="63" t="str">
        <f xml:space="preserve"> Recap!B183</f>
        <v>C53</v>
      </c>
      <c r="B183" s="64">
        <f>Recap!M183</f>
        <v>0</v>
      </c>
      <c r="C183" s="64">
        <f>Recap!O183</f>
        <v>0</v>
      </c>
      <c r="D183" s="64">
        <f>Recap!N183</f>
        <v>0</v>
      </c>
      <c r="E183" s="70">
        <f t="shared" si="79"/>
        <v>181</v>
      </c>
      <c r="F183" s="66">
        <f t="shared" si="65"/>
        <v>1</v>
      </c>
      <c r="G183" s="66">
        <f t="shared" si="80"/>
        <v>1</v>
      </c>
      <c r="H183" s="66">
        <f>RANK(G183,$G$3:$G$194,1)+COUNTIF(G$3:G183,G183)-1</f>
        <v>181</v>
      </c>
      <c r="I183" s="67">
        <f>IFERROR(INDEX(Liste!$G$7:$G$198,MATCH(K183,Liste!$I$7:$I$198,0)),"")</f>
        <v>0</v>
      </c>
      <c r="J183" s="67">
        <f t="shared" si="85"/>
        <v>1</v>
      </c>
      <c r="K183" s="68" t="str">
        <f t="shared" si="86"/>
        <v>C53</v>
      </c>
      <c r="L183" s="69">
        <f t="shared" si="87"/>
        <v>0</v>
      </c>
      <c r="M183" s="69">
        <f t="shared" si="69"/>
        <v>0</v>
      </c>
      <c r="N183" s="69">
        <f t="shared" si="88"/>
        <v>0</v>
      </c>
      <c r="O183" s="69">
        <f t="shared" si="89"/>
        <v>181</v>
      </c>
      <c r="Q183" s="69">
        <f t="shared" si="72"/>
        <v>-1000</v>
      </c>
      <c r="R183" s="199">
        <v>61</v>
      </c>
      <c r="S183" s="67">
        <f t="shared" si="90"/>
        <v>0</v>
      </c>
      <c r="T183" s="67">
        <f t="shared" si="81"/>
        <v>1</v>
      </c>
      <c r="U183" s="68" t="str">
        <f t="shared" si="91"/>
        <v>C53</v>
      </c>
      <c r="V183" s="69">
        <f t="shared" si="92"/>
        <v>0</v>
      </c>
      <c r="W183" s="69">
        <f t="shared" si="93"/>
        <v>0</v>
      </c>
      <c r="X183" s="69">
        <f t="shared" si="94"/>
        <v>0</v>
      </c>
      <c r="Y183" s="69">
        <f t="shared" si="95"/>
        <v>181</v>
      </c>
      <c r="AA183" s="69">
        <f t="shared" si="82"/>
        <v>0</v>
      </c>
      <c r="AB183" s="66">
        <f t="shared" si="83"/>
        <v>1</v>
      </c>
      <c r="AC183" s="66">
        <f t="shared" si="84"/>
        <v>1</v>
      </c>
      <c r="AD183" s="66">
        <f>RANK(AC183,$AC$3:$AC$194,1)+COUNTIF(AC$3:AC183,AC183)-1</f>
        <v>181</v>
      </c>
      <c r="AF183" s="126" t="str">
        <f>S183&amp;COUNTIF(S$3:S183,S183)</f>
        <v>0181</v>
      </c>
    </row>
    <row r="184" spans="1:32" ht="22.2" thickTop="1" thickBot="1">
      <c r="A184" s="63" t="str">
        <f xml:space="preserve"> Recap!B184</f>
        <v>C54</v>
      </c>
      <c r="B184" s="64">
        <f>Recap!M184</f>
        <v>0</v>
      </c>
      <c r="C184" s="64">
        <f>Recap!O184</f>
        <v>0</v>
      </c>
      <c r="D184" s="64">
        <f>Recap!N184</f>
        <v>0</v>
      </c>
      <c r="E184" s="70">
        <f t="shared" si="79"/>
        <v>182</v>
      </c>
      <c r="F184" s="66">
        <f t="shared" si="65"/>
        <v>1</v>
      </c>
      <c r="G184" s="66">
        <f t="shared" si="80"/>
        <v>1</v>
      </c>
      <c r="H184" s="66">
        <f>RANK(G184,$G$3:$G$194,1)+COUNTIF(G$3:G184,G184)-1</f>
        <v>182</v>
      </c>
      <c r="I184" s="67">
        <f>IFERROR(INDEX(Liste!$G$7:$G$198,MATCH(K184,Liste!$I$7:$I$198,0)),"")</f>
        <v>0</v>
      </c>
      <c r="J184" s="67">
        <f t="shared" si="85"/>
        <v>1</v>
      </c>
      <c r="K184" s="68" t="str">
        <f t="shared" si="86"/>
        <v>C54</v>
      </c>
      <c r="L184" s="69">
        <f t="shared" si="87"/>
        <v>0</v>
      </c>
      <c r="M184" s="69">
        <f t="shared" si="69"/>
        <v>0</v>
      </c>
      <c r="N184" s="69">
        <f t="shared" si="88"/>
        <v>0</v>
      </c>
      <c r="O184" s="69">
        <f t="shared" si="89"/>
        <v>182</v>
      </c>
      <c r="Q184" s="69">
        <f t="shared" si="72"/>
        <v>-1000</v>
      </c>
      <c r="R184" s="199"/>
      <c r="S184" s="67">
        <f t="shared" si="90"/>
        <v>0</v>
      </c>
      <c r="T184" s="67">
        <f t="shared" si="81"/>
        <v>1</v>
      </c>
      <c r="U184" s="68" t="str">
        <f t="shared" si="91"/>
        <v>C54</v>
      </c>
      <c r="V184" s="69">
        <f t="shared" si="92"/>
        <v>0</v>
      </c>
      <c r="W184" s="69">
        <f t="shared" si="93"/>
        <v>0</v>
      </c>
      <c r="X184" s="69">
        <f t="shared" si="94"/>
        <v>0</v>
      </c>
      <c r="Y184" s="69">
        <f t="shared" si="95"/>
        <v>182</v>
      </c>
      <c r="AA184" s="69">
        <f t="shared" si="82"/>
        <v>0</v>
      </c>
      <c r="AB184" s="66">
        <f t="shared" si="83"/>
        <v>1</v>
      </c>
      <c r="AC184" s="66">
        <f t="shared" si="84"/>
        <v>1</v>
      </c>
      <c r="AD184" s="66">
        <f>RANK(AC184,$AC$3:$AC$194,1)+COUNTIF(AC$3:AC184,AC184)-1</f>
        <v>182</v>
      </c>
      <c r="AF184" s="126" t="str">
        <f>S184&amp;COUNTIF(S$3:S184,S184)</f>
        <v>0182</v>
      </c>
    </row>
    <row r="185" spans="1:32" ht="22.2" thickTop="1" thickBot="1">
      <c r="A185" s="63" t="str">
        <f xml:space="preserve"> Recap!B185</f>
        <v>C55</v>
      </c>
      <c r="B185" s="64">
        <f>Recap!M185</f>
        <v>0</v>
      </c>
      <c r="C185" s="64">
        <f>Recap!O185</f>
        <v>0</v>
      </c>
      <c r="D185" s="64">
        <f>Recap!N185</f>
        <v>0</v>
      </c>
      <c r="E185" s="70">
        <f t="shared" si="79"/>
        <v>183</v>
      </c>
      <c r="F185" s="66">
        <f t="shared" si="65"/>
        <v>1</v>
      </c>
      <c r="G185" s="66">
        <f t="shared" si="80"/>
        <v>1</v>
      </c>
      <c r="H185" s="66">
        <f>RANK(G185,$G$3:$G$194,1)+COUNTIF(G$3:G185,G185)-1</f>
        <v>183</v>
      </c>
      <c r="I185" s="67">
        <f>IFERROR(INDEX(Liste!$G$7:$G$198,MATCH(K185,Liste!$I$7:$I$198,0)),"")</f>
        <v>0</v>
      </c>
      <c r="J185" s="67">
        <f t="shared" si="85"/>
        <v>1</v>
      </c>
      <c r="K185" s="68" t="str">
        <f t="shared" si="86"/>
        <v>C55</v>
      </c>
      <c r="L185" s="69">
        <f t="shared" si="87"/>
        <v>0</v>
      </c>
      <c r="M185" s="69">
        <f t="shared" si="69"/>
        <v>0</v>
      </c>
      <c r="N185" s="69">
        <f t="shared" si="88"/>
        <v>0</v>
      </c>
      <c r="O185" s="69">
        <f t="shared" si="89"/>
        <v>183</v>
      </c>
      <c r="Q185" s="69">
        <f t="shared" si="72"/>
        <v>-1000</v>
      </c>
      <c r="R185" s="199"/>
      <c r="S185" s="67">
        <f t="shared" si="90"/>
        <v>0</v>
      </c>
      <c r="T185" s="67">
        <f t="shared" si="81"/>
        <v>1</v>
      </c>
      <c r="U185" s="68" t="str">
        <f t="shared" si="91"/>
        <v>C55</v>
      </c>
      <c r="V185" s="69">
        <f t="shared" si="92"/>
        <v>0</v>
      </c>
      <c r="W185" s="69">
        <f t="shared" si="93"/>
        <v>0</v>
      </c>
      <c r="X185" s="69">
        <f t="shared" si="94"/>
        <v>0</v>
      </c>
      <c r="Y185" s="69">
        <f t="shared" si="95"/>
        <v>183</v>
      </c>
      <c r="AA185" s="69">
        <f t="shared" si="82"/>
        <v>0</v>
      </c>
      <c r="AB185" s="66">
        <f t="shared" si="83"/>
        <v>1</v>
      </c>
      <c r="AC185" s="66">
        <f t="shared" si="84"/>
        <v>1</v>
      </c>
      <c r="AD185" s="66">
        <f>RANK(AC185,$AC$3:$AC$194,1)+COUNTIF(AC$3:AC185,AC185)-1</f>
        <v>183</v>
      </c>
      <c r="AF185" s="126" t="str">
        <f>S185&amp;COUNTIF(S$3:S185,S185)</f>
        <v>0183</v>
      </c>
    </row>
    <row r="186" spans="1:32" ht="22.2" thickTop="1" thickBot="1">
      <c r="A186" s="63" t="str">
        <f xml:space="preserve"> Recap!B186</f>
        <v>C56</v>
      </c>
      <c r="B186" s="64">
        <f>Recap!M186</f>
        <v>0</v>
      </c>
      <c r="C186" s="64">
        <f>Recap!O186</f>
        <v>0</v>
      </c>
      <c r="D186" s="64">
        <f>Recap!N186</f>
        <v>0</v>
      </c>
      <c r="E186" s="70">
        <f t="shared" si="79"/>
        <v>184</v>
      </c>
      <c r="F186" s="66">
        <f t="shared" si="65"/>
        <v>1</v>
      </c>
      <c r="G186" s="66">
        <f t="shared" si="80"/>
        <v>1</v>
      </c>
      <c r="H186" s="66">
        <f>RANK(G186,$G$3:$G$194,1)+COUNTIF(G$3:G186,G186)-1</f>
        <v>184</v>
      </c>
      <c r="I186" s="67">
        <f>IFERROR(INDEX(Liste!$G$7:$G$198,MATCH(K186,Liste!$I$7:$I$198,0)),"")</f>
        <v>0</v>
      </c>
      <c r="J186" s="67">
        <f t="shared" si="85"/>
        <v>1</v>
      </c>
      <c r="K186" s="68" t="str">
        <f t="shared" si="86"/>
        <v>C56</v>
      </c>
      <c r="L186" s="69">
        <f t="shared" si="87"/>
        <v>0</v>
      </c>
      <c r="M186" s="69">
        <f t="shared" si="69"/>
        <v>0</v>
      </c>
      <c r="N186" s="69">
        <f t="shared" si="88"/>
        <v>0</v>
      </c>
      <c r="O186" s="69">
        <f t="shared" si="89"/>
        <v>184</v>
      </c>
      <c r="Q186" s="69">
        <f t="shared" si="72"/>
        <v>-1000</v>
      </c>
      <c r="R186" s="199">
        <v>62</v>
      </c>
      <c r="S186" s="67">
        <f t="shared" si="90"/>
        <v>0</v>
      </c>
      <c r="T186" s="67">
        <f t="shared" si="81"/>
        <v>1</v>
      </c>
      <c r="U186" s="68" t="str">
        <f t="shared" si="91"/>
        <v>C56</v>
      </c>
      <c r="V186" s="69">
        <f t="shared" si="92"/>
        <v>0</v>
      </c>
      <c r="W186" s="69">
        <f t="shared" si="93"/>
        <v>0</v>
      </c>
      <c r="X186" s="69">
        <f t="shared" si="94"/>
        <v>0</v>
      </c>
      <c r="Y186" s="69">
        <f t="shared" si="95"/>
        <v>184</v>
      </c>
      <c r="AA186" s="69">
        <f t="shared" si="82"/>
        <v>0</v>
      </c>
      <c r="AB186" s="66">
        <f t="shared" si="83"/>
        <v>1</v>
      </c>
      <c r="AC186" s="66">
        <f t="shared" si="84"/>
        <v>1</v>
      </c>
      <c r="AD186" s="66">
        <f>RANK(AC186,$AC$3:$AC$194,1)+COUNTIF(AC$3:AC186,AC186)-1</f>
        <v>184</v>
      </c>
      <c r="AF186" s="126" t="str">
        <f>S186&amp;COUNTIF(S$3:S186,S186)</f>
        <v>0184</v>
      </c>
    </row>
    <row r="187" spans="1:32" ht="22.2" thickTop="1" thickBot="1">
      <c r="A187" s="63" t="str">
        <f xml:space="preserve"> Recap!B187</f>
        <v>C57</v>
      </c>
      <c r="B187" s="64">
        <f>Recap!M187</f>
        <v>0</v>
      </c>
      <c r="C187" s="64">
        <f>Recap!O187</f>
        <v>0</v>
      </c>
      <c r="D187" s="64">
        <f>Recap!N187</f>
        <v>0</v>
      </c>
      <c r="E187" s="70">
        <f t="shared" si="79"/>
        <v>185</v>
      </c>
      <c r="F187" s="66">
        <f t="shared" si="65"/>
        <v>1</v>
      </c>
      <c r="G187" s="66">
        <f t="shared" si="80"/>
        <v>1</v>
      </c>
      <c r="H187" s="66">
        <f>RANK(G187,$G$3:$G$194,1)+COUNTIF(G$3:G187,G187)-1</f>
        <v>185</v>
      </c>
      <c r="I187" s="67">
        <f>IFERROR(INDEX(Liste!$G$7:$G$198,MATCH(K187,Liste!$I$7:$I$198,0)),"")</f>
        <v>0</v>
      </c>
      <c r="J187" s="67">
        <f t="shared" si="85"/>
        <v>1</v>
      </c>
      <c r="K187" s="68" t="str">
        <f t="shared" si="86"/>
        <v>C57</v>
      </c>
      <c r="L187" s="69">
        <f t="shared" si="87"/>
        <v>0</v>
      </c>
      <c r="M187" s="69">
        <f t="shared" si="69"/>
        <v>0</v>
      </c>
      <c r="N187" s="69">
        <f t="shared" si="88"/>
        <v>0</v>
      </c>
      <c r="O187" s="69">
        <f t="shared" si="89"/>
        <v>185</v>
      </c>
      <c r="Q187" s="69">
        <f t="shared" si="72"/>
        <v>-1000</v>
      </c>
      <c r="R187" s="199"/>
      <c r="S187" s="67">
        <f t="shared" si="90"/>
        <v>0</v>
      </c>
      <c r="T187" s="67">
        <f t="shared" si="81"/>
        <v>1</v>
      </c>
      <c r="U187" s="68" t="str">
        <f t="shared" si="91"/>
        <v>C57</v>
      </c>
      <c r="V187" s="69">
        <f t="shared" si="92"/>
        <v>0</v>
      </c>
      <c r="W187" s="69">
        <f t="shared" si="93"/>
        <v>0</v>
      </c>
      <c r="X187" s="69">
        <f t="shared" si="94"/>
        <v>0</v>
      </c>
      <c r="Y187" s="69">
        <f t="shared" si="95"/>
        <v>185</v>
      </c>
      <c r="AA187" s="69">
        <f t="shared" si="82"/>
        <v>0</v>
      </c>
      <c r="AB187" s="66">
        <f t="shared" si="83"/>
        <v>1</v>
      </c>
      <c r="AC187" s="66">
        <f t="shared" si="84"/>
        <v>1</v>
      </c>
      <c r="AD187" s="66">
        <f>RANK(AC187,$AC$3:$AC$194,1)+COUNTIF(AC$3:AC187,AC187)-1</f>
        <v>185</v>
      </c>
      <c r="AF187" s="126" t="str">
        <f>S187&amp;COUNTIF(S$3:S187,S187)</f>
        <v>0185</v>
      </c>
    </row>
    <row r="188" spans="1:32" ht="22.2" thickTop="1" thickBot="1">
      <c r="A188" s="63" t="str">
        <f xml:space="preserve"> Recap!B188</f>
        <v>C58</v>
      </c>
      <c r="B188" s="64">
        <f>Recap!M188</f>
        <v>0</v>
      </c>
      <c r="C188" s="64">
        <f>Recap!O188</f>
        <v>0</v>
      </c>
      <c r="D188" s="64">
        <f>Recap!N188</f>
        <v>0</v>
      </c>
      <c r="E188" s="70">
        <f t="shared" si="79"/>
        <v>186</v>
      </c>
      <c r="F188" s="66">
        <f t="shared" si="65"/>
        <v>1</v>
      </c>
      <c r="G188" s="66">
        <f t="shared" si="80"/>
        <v>1</v>
      </c>
      <c r="H188" s="66">
        <f>RANK(G188,$G$3:$G$194,1)+COUNTIF(G$3:G188,G188)-1</f>
        <v>186</v>
      </c>
      <c r="I188" s="67">
        <f>IFERROR(INDEX(Liste!$G$7:$G$198,MATCH(K188,Liste!$I$7:$I$198,0)),"")</f>
        <v>0</v>
      </c>
      <c r="J188" s="67">
        <f t="shared" si="85"/>
        <v>1</v>
      </c>
      <c r="K188" s="68" t="str">
        <f t="shared" si="86"/>
        <v>C58</v>
      </c>
      <c r="L188" s="69">
        <f t="shared" si="87"/>
        <v>0</v>
      </c>
      <c r="M188" s="69">
        <f t="shared" si="69"/>
        <v>0</v>
      </c>
      <c r="N188" s="69">
        <f t="shared" si="88"/>
        <v>0</v>
      </c>
      <c r="O188" s="69">
        <f t="shared" si="89"/>
        <v>186</v>
      </c>
      <c r="Q188" s="69">
        <f t="shared" si="72"/>
        <v>-1000</v>
      </c>
      <c r="R188" s="199"/>
      <c r="S188" s="67">
        <f t="shared" si="90"/>
        <v>0</v>
      </c>
      <c r="T188" s="67">
        <f t="shared" si="81"/>
        <v>1</v>
      </c>
      <c r="U188" s="68" t="str">
        <f t="shared" si="91"/>
        <v>C58</v>
      </c>
      <c r="V188" s="69">
        <f t="shared" si="92"/>
        <v>0</v>
      </c>
      <c r="W188" s="69">
        <f t="shared" si="93"/>
        <v>0</v>
      </c>
      <c r="X188" s="69">
        <f t="shared" si="94"/>
        <v>0</v>
      </c>
      <c r="Y188" s="69">
        <f t="shared" si="95"/>
        <v>186</v>
      </c>
      <c r="AA188" s="69">
        <f t="shared" si="82"/>
        <v>0</v>
      </c>
      <c r="AB188" s="66">
        <f t="shared" si="83"/>
        <v>1</v>
      </c>
      <c r="AC188" s="66">
        <f t="shared" si="84"/>
        <v>1</v>
      </c>
      <c r="AD188" s="66">
        <f>RANK(AC188,$AC$3:$AC$194,1)+COUNTIF(AC$3:AC188,AC188)-1</f>
        <v>186</v>
      </c>
      <c r="AF188" s="126" t="str">
        <f>S188&amp;COUNTIF(S$3:S188,S188)</f>
        <v>0186</v>
      </c>
    </row>
    <row r="189" spans="1:32" ht="22.2" thickTop="1" thickBot="1">
      <c r="A189" s="63" t="str">
        <f xml:space="preserve"> Recap!B189</f>
        <v>C59</v>
      </c>
      <c r="B189" s="64">
        <f>Recap!M189</f>
        <v>0</v>
      </c>
      <c r="C189" s="64">
        <f>Recap!O189</f>
        <v>0</v>
      </c>
      <c r="D189" s="64">
        <f>Recap!N189</f>
        <v>0</v>
      </c>
      <c r="E189" s="70">
        <f t="shared" si="79"/>
        <v>187</v>
      </c>
      <c r="F189" s="66">
        <f t="shared" si="65"/>
        <v>1</v>
      </c>
      <c r="G189" s="66">
        <f t="shared" si="80"/>
        <v>1</v>
      </c>
      <c r="H189" s="66">
        <f>RANK(G189,$G$3:$G$194,1)+COUNTIF(G$3:G189,G189)-1</f>
        <v>187</v>
      </c>
      <c r="I189" s="67">
        <f>IFERROR(INDEX(Liste!$G$7:$G$198,MATCH(K189,Liste!$I$7:$I$198,0)),"")</f>
        <v>0</v>
      </c>
      <c r="J189" s="67">
        <f t="shared" si="85"/>
        <v>1</v>
      </c>
      <c r="K189" s="68" t="str">
        <f t="shared" si="86"/>
        <v>C59</v>
      </c>
      <c r="L189" s="69">
        <f t="shared" si="87"/>
        <v>0</v>
      </c>
      <c r="M189" s="69">
        <f t="shared" si="69"/>
        <v>0</v>
      </c>
      <c r="N189" s="69">
        <f t="shared" si="88"/>
        <v>0</v>
      </c>
      <c r="O189" s="69">
        <f t="shared" si="89"/>
        <v>187</v>
      </c>
      <c r="Q189" s="69">
        <f t="shared" si="72"/>
        <v>-1000</v>
      </c>
      <c r="R189" s="199">
        <v>63</v>
      </c>
      <c r="S189" s="67">
        <f t="shared" si="90"/>
        <v>0</v>
      </c>
      <c r="T189" s="67">
        <f t="shared" si="81"/>
        <v>1</v>
      </c>
      <c r="U189" s="68" t="str">
        <f t="shared" si="91"/>
        <v>C59</v>
      </c>
      <c r="V189" s="69">
        <f t="shared" si="92"/>
        <v>0</v>
      </c>
      <c r="W189" s="69">
        <f t="shared" si="93"/>
        <v>0</v>
      </c>
      <c r="X189" s="69">
        <f t="shared" si="94"/>
        <v>0</v>
      </c>
      <c r="Y189" s="69">
        <f t="shared" si="95"/>
        <v>187</v>
      </c>
      <c r="AA189" s="69">
        <f t="shared" si="82"/>
        <v>0</v>
      </c>
      <c r="AB189" s="66">
        <f t="shared" si="83"/>
        <v>1</v>
      </c>
      <c r="AC189" s="66">
        <f t="shared" si="84"/>
        <v>1</v>
      </c>
      <c r="AD189" s="66">
        <f>RANK(AC189,$AC$3:$AC$194,1)+COUNTIF(AC$3:AC189,AC189)-1</f>
        <v>187</v>
      </c>
      <c r="AF189" s="126" t="str">
        <f>S189&amp;COUNTIF(S$3:S189,S189)</f>
        <v>0187</v>
      </c>
    </row>
    <row r="190" spans="1:32" ht="22.2" thickTop="1" thickBot="1">
      <c r="A190" s="63" t="str">
        <f xml:space="preserve"> Recap!B190</f>
        <v>C60</v>
      </c>
      <c r="B190" s="64">
        <f>Recap!M190</f>
        <v>0</v>
      </c>
      <c r="C190" s="64">
        <f>Recap!O190</f>
        <v>0</v>
      </c>
      <c r="D190" s="64">
        <f>Recap!N190</f>
        <v>0</v>
      </c>
      <c r="E190" s="70">
        <f t="shared" si="79"/>
        <v>188</v>
      </c>
      <c r="F190" s="66">
        <f t="shared" si="65"/>
        <v>1</v>
      </c>
      <c r="G190" s="66">
        <f t="shared" si="80"/>
        <v>1</v>
      </c>
      <c r="H190" s="66">
        <f>RANK(G190,$G$3:$G$194,1)+COUNTIF(G$3:G190,G190)-1</f>
        <v>188</v>
      </c>
      <c r="I190" s="67">
        <f>IFERROR(INDEX(Liste!$G$7:$G$198,MATCH(K190,Liste!$I$7:$I$198,0)),"")</f>
        <v>0</v>
      </c>
      <c r="J190" s="67">
        <f t="shared" si="85"/>
        <v>1</v>
      </c>
      <c r="K190" s="68" t="str">
        <f t="shared" si="86"/>
        <v>C60</v>
      </c>
      <c r="L190" s="69">
        <f t="shared" si="87"/>
        <v>0</v>
      </c>
      <c r="M190" s="69">
        <f t="shared" si="69"/>
        <v>0</v>
      </c>
      <c r="N190" s="69">
        <f t="shared" si="88"/>
        <v>0</v>
      </c>
      <c r="O190" s="69">
        <f t="shared" si="89"/>
        <v>188</v>
      </c>
      <c r="Q190" s="69">
        <f t="shared" si="72"/>
        <v>-1000</v>
      </c>
      <c r="R190" s="199"/>
      <c r="S190" s="67">
        <f t="shared" si="90"/>
        <v>0</v>
      </c>
      <c r="T190" s="67">
        <f t="shared" si="81"/>
        <v>1</v>
      </c>
      <c r="U190" s="68" t="str">
        <f t="shared" si="91"/>
        <v>C60</v>
      </c>
      <c r="V190" s="69">
        <f t="shared" si="92"/>
        <v>0</v>
      </c>
      <c r="W190" s="69">
        <f t="shared" si="93"/>
        <v>0</v>
      </c>
      <c r="X190" s="69">
        <f t="shared" si="94"/>
        <v>0</v>
      </c>
      <c r="Y190" s="69">
        <f t="shared" si="95"/>
        <v>188</v>
      </c>
      <c r="AA190" s="69">
        <f t="shared" si="82"/>
        <v>0</v>
      </c>
      <c r="AB190" s="66">
        <f t="shared" si="83"/>
        <v>1</v>
      </c>
      <c r="AC190" s="66">
        <f t="shared" si="84"/>
        <v>1</v>
      </c>
      <c r="AD190" s="66">
        <f>RANK(AC190,$AC$3:$AC$194,1)+COUNTIF(AC$3:AC190,AC190)-1</f>
        <v>188</v>
      </c>
      <c r="AF190" s="126" t="str">
        <f>S190&amp;COUNTIF(S$3:S190,S190)</f>
        <v>0188</v>
      </c>
    </row>
    <row r="191" spans="1:32" ht="22.2" thickTop="1" thickBot="1">
      <c r="A191" s="63" t="str">
        <f xml:space="preserve"> Recap!B191</f>
        <v>C61</v>
      </c>
      <c r="B191" s="64">
        <f>Recap!M191</f>
        <v>0</v>
      </c>
      <c r="C191" s="64">
        <f>Recap!O191</f>
        <v>0</v>
      </c>
      <c r="D191" s="64">
        <f>Recap!N191</f>
        <v>0</v>
      </c>
      <c r="E191" s="70">
        <f t="shared" si="79"/>
        <v>189</v>
      </c>
      <c r="F191" s="66">
        <f t="shared" si="65"/>
        <v>1</v>
      </c>
      <c r="G191" s="66">
        <f t="shared" si="80"/>
        <v>1</v>
      </c>
      <c r="H191" s="66">
        <f>RANK(G191,$G$3:$G$194,1)+COUNTIF(G$3:G191,G191)-1</f>
        <v>189</v>
      </c>
      <c r="I191" s="67">
        <f>IFERROR(INDEX(Liste!$G$7:$G$198,MATCH(K191,Liste!$I$7:$I$198,0)),"")</f>
        <v>0</v>
      </c>
      <c r="J191" s="67">
        <f t="shared" si="85"/>
        <v>1</v>
      </c>
      <c r="K191" s="68" t="str">
        <f t="shared" si="86"/>
        <v>C61</v>
      </c>
      <c r="L191" s="69">
        <f t="shared" si="87"/>
        <v>0</v>
      </c>
      <c r="M191" s="69">
        <f t="shared" si="69"/>
        <v>0</v>
      </c>
      <c r="N191" s="69">
        <f t="shared" si="88"/>
        <v>0</v>
      </c>
      <c r="O191" s="69">
        <f t="shared" si="89"/>
        <v>189</v>
      </c>
      <c r="Q191" s="69">
        <f t="shared" si="72"/>
        <v>-1000</v>
      </c>
      <c r="R191" s="199"/>
      <c r="S191" s="67">
        <f t="shared" si="90"/>
        <v>0</v>
      </c>
      <c r="T191" s="67">
        <f t="shared" si="81"/>
        <v>1</v>
      </c>
      <c r="U191" s="68" t="str">
        <f t="shared" si="91"/>
        <v>C61</v>
      </c>
      <c r="V191" s="69">
        <f t="shared" si="92"/>
        <v>0</v>
      </c>
      <c r="W191" s="69">
        <f t="shared" si="93"/>
        <v>0</v>
      </c>
      <c r="X191" s="69">
        <f t="shared" si="94"/>
        <v>0</v>
      </c>
      <c r="Y191" s="69">
        <f t="shared" si="95"/>
        <v>189</v>
      </c>
      <c r="AA191" s="69">
        <f t="shared" si="82"/>
        <v>0</v>
      </c>
      <c r="AB191" s="66">
        <f t="shared" si="83"/>
        <v>1</v>
      </c>
      <c r="AC191" s="66">
        <f t="shared" si="84"/>
        <v>1</v>
      </c>
      <c r="AD191" s="66">
        <f>RANK(AC191,$AC$3:$AC$194,1)+COUNTIF(AC$3:AC191,AC191)-1</f>
        <v>189</v>
      </c>
      <c r="AF191" s="126" t="str">
        <f>S191&amp;COUNTIF(S$3:S191,S191)</f>
        <v>0189</v>
      </c>
    </row>
    <row r="192" spans="1:32" ht="22.2" thickTop="1" thickBot="1">
      <c r="A192" s="63" t="str">
        <f xml:space="preserve"> Recap!B192</f>
        <v>C62</v>
      </c>
      <c r="B192" s="64">
        <f>Recap!M192</f>
        <v>0</v>
      </c>
      <c r="C192" s="64">
        <f>Recap!O192</f>
        <v>0</v>
      </c>
      <c r="D192" s="64">
        <f>Recap!N192</f>
        <v>0</v>
      </c>
      <c r="E192" s="70">
        <f t="shared" si="79"/>
        <v>190</v>
      </c>
      <c r="F192" s="66">
        <f t="shared" si="65"/>
        <v>1</v>
      </c>
      <c r="G192" s="66">
        <f t="shared" si="80"/>
        <v>1</v>
      </c>
      <c r="H192" s="66">
        <f>RANK(G192,$G$3:$G$194,1)+COUNTIF(G$3:G192,G192)-1</f>
        <v>190</v>
      </c>
      <c r="I192" s="67">
        <f>IFERROR(INDEX(Liste!$G$7:$G$198,MATCH(K192,Liste!$I$7:$I$198,0)),"")</f>
        <v>0</v>
      </c>
      <c r="J192" s="67">
        <f t="shared" si="85"/>
        <v>1</v>
      </c>
      <c r="K192" s="68" t="str">
        <f t="shared" si="86"/>
        <v>C62</v>
      </c>
      <c r="L192" s="69">
        <f t="shared" si="87"/>
        <v>0</v>
      </c>
      <c r="M192" s="69">
        <f t="shared" si="69"/>
        <v>0</v>
      </c>
      <c r="N192" s="69">
        <f t="shared" si="88"/>
        <v>0</v>
      </c>
      <c r="O192" s="69">
        <f t="shared" si="89"/>
        <v>190</v>
      </c>
      <c r="Q192" s="69">
        <f t="shared" si="72"/>
        <v>-1000</v>
      </c>
      <c r="R192" s="199">
        <v>64</v>
      </c>
      <c r="S192" s="67">
        <f t="shared" si="90"/>
        <v>0</v>
      </c>
      <c r="T192" s="67">
        <f t="shared" si="81"/>
        <v>1</v>
      </c>
      <c r="U192" s="68" t="str">
        <f t="shared" si="91"/>
        <v>C62</v>
      </c>
      <c r="V192" s="69">
        <f t="shared" si="92"/>
        <v>0</v>
      </c>
      <c r="W192" s="69">
        <f t="shared" si="93"/>
        <v>0</v>
      </c>
      <c r="X192" s="69">
        <f t="shared" si="94"/>
        <v>0</v>
      </c>
      <c r="Y192" s="69">
        <f t="shared" si="95"/>
        <v>190</v>
      </c>
      <c r="AA192" s="69">
        <f t="shared" si="82"/>
        <v>0</v>
      </c>
      <c r="AB192" s="66">
        <f t="shared" si="83"/>
        <v>1</v>
      </c>
      <c r="AC192" s="66">
        <f t="shared" si="84"/>
        <v>1</v>
      </c>
      <c r="AD192" s="66">
        <f>RANK(AC192,$AC$3:$AC$194,1)+COUNTIF(AC$3:AC192,AC192)-1</f>
        <v>190</v>
      </c>
      <c r="AF192" s="126" t="str">
        <f>S192&amp;COUNTIF(S$3:S192,S192)</f>
        <v>0190</v>
      </c>
    </row>
    <row r="193" spans="1:32" ht="22.2" thickTop="1" thickBot="1">
      <c r="A193" s="63" t="str">
        <f xml:space="preserve"> Recap!B193</f>
        <v>C63</v>
      </c>
      <c r="B193" s="64">
        <f>Recap!M193</f>
        <v>0</v>
      </c>
      <c r="C193" s="64">
        <f>Recap!O193</f>
        <v>0</v>
      </c>
      <c r="D193" s="64">
        <f>Recap!N193</f>
        <v>0</v>
      </c>
      <c r="E193" s="70">
        <f t="shared" si="79"/>
        <v>191</v>
      </c>
      <c r="F193" s="66">
        <f t="shared" si="65"/>
        <v>1</v>
      </c>
      <c r="G193" s="66">
        <f t="shared" si="80"/>
        <v>1</v>
      </c>
      <c r="H193" s="66">
        <f>RANK(G193,$G$3:$G$194,1)+COUNTIF(G$3:G193,G193)-1</f>
        <v>191</v>
      </c>
      <c r="I193" s="67">
        <f>IFERROR(INDEX(Liste!$G$7:$G$198,MATCH(K193,Liste!$I$7:$I$198,0)),"")</f>
        <v>0</v>
      </c>
      <c r="J193" s="67">
        <f t="shared" si="85"/>
        <v>1</v>
      </c>
      <c r="K193" s="68" t="str">
        <f t="shared" si="86"/>
        <v>C63</v>
      </c>
      <c r="L193" s="69">
        <f t="shared" si="87"/>
        <v>0</v>
      </c>
      <c r="M193" s="69">
        <f t="shared" si="69"/>
        <v>0</v>
      </c>
      <c r="N193" s="69">
        <f t="shared" si="88"/>
        <v>0</v>
      </c>
      <c r="O193" s="69">
        <f t="shared" si="89"/>
        <v>191</v>
      </c>
      <c r="Q193" s="69">
        <f t="shared" si="72"/>
        <v>-1000</v>
      </c>
      <c r="R193" s="199"/>
      <c r="S193" s="67">
        <f t="shared" si="90"/>
        <v>0</v>
      </c>
      <c r="T193" s="67">
        <f t="shared" si="81"/>
        <v>1</v>
      </c>
      <c r="U193" s="68" t="str">
        <f t="shared" si="91"/>
        <v>C63</v>
      </c>
      <c r="V193" s="69">
        <f t="shared" si="92"/>
        <v>0</v>
      </c>
      <c r="W193" s="69">
        <f t="shared" si="93"/>
        <v>0</v>
      </c>
      <c r="X193" s="69">
        <f t="shared" si="94"/>
        <v>0</v>
      </c>
      <c r="Y193" s="69">
        <f t="shared" si="95"/>
        <v>191</v>
      </c>
      <c r="AA193" s="69">
        <f t="shared" si="82"/>
        <v>0</v>
      </c>
      <c r="AB193" s="66">
        <f t="shared" si="83"/>
        <v>1</v>
      </c>
      <c r="AC193" s="66">
        <f t="shared" si="84"/>
        <v>1</v>
      </c>
      <c r="AD193" s="66">
        <f>RANK(AC193,$AC$3:$AC$194,1)+COUNTIF(AC$3:AC193,AC193)-1</f>
        <v>191</v>
      </c>
      <c r="AF193" s="126" t="str">
        <f>S193&amp;COUNTIF(S$3:S193,S193)</f>
        <v>0191</v>
      </c>
    </row>
    <row r="194" spans="1:32" ht="22.2" thickTop="1" thickBot="1">
      <c r="A194" s="63" t="str">
        <f xml:space="preserve"> Recap!B194</f>
        <v>C64</v>
      </c>
      <c r="B194" s="64">
        <f>Recap!M194</f>
        <v>0</v>
      </c>
      <c r="C194" s="64">
        <f>Recap!O194</f>
        <v>0</v>
      </c>
      <c r="D194" s="64">
        <f>Recap!N194</f>
        <v>0</v>
      </c>
      <c r="E194" s="70">
        <f t="shared" si="79"/>
        <v>192</v>
      </c>
      <c r="F194" s="66">
        <f t="shared" si="65"/>
        <v>1</v>
      </c>
      <c r="G194" s="66">
        <f t="shared" si="80"/>
        <v>1</v>
      </c>
      <c r="H194" s="66">
        <f>RANK(G194,$G$3:$G$194,1)+COUNTIF(G$3:G194,G194)-1</f>
        <v>192</v>
      </c>
      <c r="I194" s="67">
        <f>IFERROR(INDEX(Liste!$G$7:$G$198,MATCH(K194,Liste!$I$7:$I$198,0)),"")</f>
        <v>0</v>
      </c>
      <c r="J194" s="67">
        <f t="shared" si="85"/>
        <v>1</v>
      </c>
      <c r="K194" s="68" t="str">
        <f t="shared" si="86"/>
        <v>C64</v>
      </c>
      <c r="L194" s="69">
        <f t="shared" si="87"/>
        <v>0</v>
      </c>
      <c r="M194" s="69">
        <f t="shared" si="69"/>
        <v>0</v>
      </c>
      <c r="N194" s="69">
        <f t="shared" si="88"/>
        <v>0</v>
      </c>
      <c r="O194" s="69">
        <f t="shared" si="89"/>
        <v>192</v>
      </c>
      <c r="Q194" s="69">
        <f t="shared" si="72"/>
        <v>-1000</v>
      </c>
      <c r="R194" s="199"/>
      <c r="S194" s="67">
        <f t="shared" si="90"/>
        <v>0</v>
      </c>
      <c r="T194" s="67">
        <f t="shared" si="81"/>
        <v>1</v>
      </c>
      <c r="U194" s="68" t="str">
        <f t="shared" si="91"/>
        <v>C64</v>
      </c>
      <c r="V194" s="69">
        <f t="shared" si="92"/>
        <v>0</v>
      </c>
      <c r="W194" s="69">
        <f t="shared" si="93"/>
        <v>0</v>
      </c>
      <c r="X194" s="69">
        <f t="shared" si="94"/>
        <v>0</v>
      </c>
      <c r="Y194" s="69">
        <f t="shared" si="95"/>
        <v>192</v>
      </c>
      <c r="AA194" s="69">
        <f t="shared" si="82"/>
        <v>0</v>
      </c>
      <c r="AB194" s="66">
        <f t="shared" si="83"/>
        <v>1</v>
      </c>
      <c r="AC194" s="66">
        <f t="shared" si="84"/>
        <v>1</v>
      </c>
      <c r="AD194" s="66">
        <f>RANK(AC194,$AC$3:$AC$194,1)+COUNTIF(AC$3:AC194,AC194)-1</f>
        <v>192</v>
      </c>
      <c r="AF194" s="126" t="str">
        <f>S194&amp;COUNTIF(S$3:S194,S194)</f>
        <v>0192</v>
      </c>
    </row>
    <row r="195" spans="1:32" ht="15.6" thickTop="1" thickBot="1">
      <c r="A195" s="63"/>
    </row>
    <row r="196" spans="1:32" ht="15" thickTop="1"/>
  </sheetData>
  <sheetProtection selectLockedCells="1"/>
  <sortState ref="U4:AA194">
    <sortCondition descending="1" ref="W4:W194"/>
    <sortCondition descending="1" ref="AA4:AA194"/>
    <sortCondition descending="1" ref="V4:V194"/>
    <sortCondition ref="X4:X194"/>
  </sortState>
  <mergeCells count="69">
    <mergeCell ref="R186:R188"/>
    <mergeCell ref="R189:R191"/>
    <mergeCell ref="R192:R194"/>
    <mergeCell ref="R171:R173"/>
    <mergeCell ref="R174:R176"/>
    <mergeCell ref="R177:R179"/>
    <mergeCell ref="R180:R182"/>
    <mergeCell ref="R183:R185"/>
    <mergeCell ref="R156:R158"/>
    <mergeCell ref="R159:R161"/>
    <mergeCell ref="R162:R164"/>
    <mergeCell ref="R165:R167"/>
    <mergeCell ref="R168:R170"/>
    <mergeCell ref="R141:R143"/>
    <mergeCell ref="R144:R146"/>
    <mergeCell ref="R147:R149"/>
    <mergeCell ref="R150:R152"/>
    <mergeCell ref="R153:R155"/>
    <mergeCell ref="R126:R128"/>
    <mergeCell ref="R129:R131"/>
    <mergeCell ref="R132:R134"/>
    <mergeCell ref="R135:R137"/>
    <mergeCell ref="R138:R140"/>
    <mergeCell ref="R111:R113"/>
    <mergeCell ref="R114:R116"/>
    <mergeCell ref="R117:R119"/>
    <mergeCell ref="R120:R122"/>
    <mergeCell ref="R123:R125"/>
    <mergeCell ref="R96:R98"/>
    <mergeCell ref="R99:R101"/>
    <mergeCell ref="R102:R104"/>
    <mergeCell ref="R105:R107"/>
    <mergeCell ref="R108:R110"/>
    <mergeCell ref="R81:R83"/>
    <mergeCell ref="R84:R86"/>
    <mergeCell ref="R87:R89"/>
    <mergeCell ref="R90:R92"/>
    <mergeCell ref="R93:R95"/>
    <mergeCell ref="R75:R77"/>
    <mergeCell ref="R78:R80"/>
    <mergeCell ref="A1:E1"/>
    <mergeCell ref="AG1:AK1"/>
    <mergeCell ref="I1:K1"/>
    <mergeCell ref="S1:U1"/>
    <mergeCell ref="AB1:AB2"/>
    <mergeCell ref="R3:R5"/>
    <mergeCell ref="R6:R8"/>
    <mergeCell ref="R9:R11"/>
    <mergeCell ref="R12:R14"/>
    <mergeCell ref="R15:R17"/>
    <mergeCell ref="R18:R20"/>
    <mergeCell ref="R21:R23"/>
    <mergeCell ref="R24:R26"/>
    <mergeCell ref="R27:R29"/>
    <mergeCell ref="R30:R32"/>
    <mergeCell ref="R33:R35"/>
    <mergeCell ref="R36:R38"/>
    <mergeCell ref="R39:R41"/>
    <mergeCell ref="R42:R44"/>
    <mergeCell ref="R45:R47"/>
    <mergeCell ref="R63:R65"/>
    <mergeCell ref="R66:R68"/>
    <mergeCell ref="R69:R71"/>
    <mergeCell ref="R72:R74"/>
    <mergeCell ref="R48:R50"/>
    <mergeCell ref="R51:R53"/>
    <mergeCell ref="R54:R56"/>
    <mergeCell ref="R57:R59"/>
    <mergeCell ref="R60:R62"/>
  </mergeCells>
  <conditionalFormatting sqref="Q3:Q194 J3:O194">
    <cfRule type="expression" dxfId="29" priority="58" stopIfTrue="1">
      <formula>EST.PAIR($P3)</formula>
    </cfRule>
  </conditionalFormatting>
  <conditionalFormatting sqref="AE3:AE6 AG3:AK6">
    <cfRule type="expression" dxfId="28" priority="56" stopIfTrue="1">
      <formula>EST.PAIR($P3)</formula>
    </cfRule>
  </conditionalFormatting>
  <conditionalFormatting sqref="AE8 AG8:AH8">
    <cfRule type="expression" dxfId="27" priority="55" stopIfTrue="1">
      <formula>EST.PAIR($P8)</formula>
    </cfRule>
  </conditionalFormatting>
  <conditionalFormatting sqref="AE8 AG8:AH8">
    <cfRule type="expression" dxfId="26" priority="54" stopIfTrue="1">
      <formula>EST.PAIR($P8)</formula>
    </cfRule>
  </conditionalFormatting>
  <conditionalFormatting sqref="AE8 AG8:AH8">
    <cfRule type="expression" dxfId="25" priority="53" stopIfTrue="1">
      <formula>EST.PAIR($P8)</formula>
    </cfRule>
  </conditionalFormatting>
  <conditionalFormatting sqref="AE8 AG8:AH8">
    <cfRule type="expression" dxfId="24" priority="52" stopIfTrue="1">
      <formula>EST.PAIR($P8)</formula>
    </cfRule>
  </conditionalFormatting>
  <conditionalFormatting sqref="AE8 AG8:AH8">
    <cfRule type="expression" dxfId="23" priority="51" stopIfTrue="1">
      <formula>EST.PAIR($P8)</formula>
    </cfRule>
  </conditionalFormatting>
  <conditionalFormatting sqref="AE8 AG8:AH8">
    <cfRule type="expression" dxfId="22" priority="50" stopIfTrue="1">
      <formula>EST.PAIR($P8)</formula>
    </cfRule>
  </conditionalFormatting>
  <conditionalFormatting sqref="AE9 AG9:AK9">
    <cfRule type="expression" dxfId="21" priority="49" stopIfTrue="1">
      <formula>EST.PAIR($P9)</formula>
    </cfRule>
  </conditionalFormatting>
  <conditionalFormatting sqref="AK3:AO6">
    <cfRule type="expression" dxfId="20" priority="48" stopIfTrue="1">
      <formula>EST.PAIR($P3)</formula>
    </cfRule>
  </conditionalFormatting>
  <conditionalFormatting sqref="AK8:AO8">
    <cfRule type="expression" dxfId="19" priority="47" stopIfTrue="1">
      <formula>EST.PAIR($P8)</formula>
    </cfRule>
  </conditionalFormatting>
  <conditionalFormatting sqref="AK8:AO8">
    <cfRule type="expression" dxfId="18" priority="46" stopIfTrue="1">
      <formula>EST.PAIR($P8)</formula>
    </cfRule>
  </conditionalFormatting>
  <conditionalFormatting sqref="AK8:AO8">
    <cfRule type="expression" dxfId="17" priority="45" stopIfTrue="1">
      <formula>EST.PAIR($P8)</formula>
    </cfRule>
  </conditionalFormatting>
  <conditionalFormatting sqref="AK8:AO8">
    <cfRule type="expression" dxfId="16" priority="44" stopIfTrue="1">
      <formula>EST.PAIR($P8)</formula>
    </cfRule>
  </conditionalFormatting>
  <conditionalFormatting sqref="AK8:AO8">
    <cfRule type="expression" dxfId="15" priority="43" stopIfTrue="1">
      <formula>EST.PAIR($P8)</formula>
    </cfRule>
  </conditionalFormatting>
  <conditionalFormatting sqref="AK8:AO8">
    <cfRule type="expression" dxfId="14" priority="42" stopIfTrue="1">
      <formula>EST.PAIR($P8)</formula>
    </cfRule>
  </conditionalFormatting>
  <conditionalFormatting sqref="AK9:AO9">
    <cfRule type="expression" dxfId="13" priority="41" stopIfTrue="1">
      <formula>EST.PAIR($P9)</formula>
    </cfRule>
  </conditionalFormatting>
  <conditionalFormatting sqref="T3:Y194 AA3:AA194">
    <cfRule type="expression" dxfId="12" priority="13" stopIfTrue="1">
      <formula>EST.PAIR($P3)</formula>
    </cfRule>
  </conditionalFormatting>
  <conditionalFormatting sqref="U3:U194">
    <cfRule type="expression" dxfId="11" priority="12">
      <formula>U3&lt;&gt;K3</formula>
    </cfRule>
  </conditionalFormatting>
  <conditionalFormatting sqref="I3:I194">
    <cfRule type="expression" dxfId="10" priority="11" stopIfTrue="1">
      <formula>EST.PAIR($P3)</formula>
    </cfRule>
  </conditionalFormatting>
  <conditionalFormatting sqref="S3:S194">
    <cfRule type="expression" dxfId="9" priority="10" stopIfTrue="1">
      <formula>EST.PAIR($P3)</formula>
    </cfRule>
  </conditionalFormatting>
  <conditionalFormatting sqref="AG9:AK9">
    <cfRule type="expression" dxfId="8" priority="9" stopIfTrue="1">
      <formula>EST.PAIR($P9)</formula>
    </cfRule>
  </conditionalFormatting>
  <conditionalFormatting sqref="AG3:AK6">
    <cfRule type="expression" dxfId="7" priority="8" stopIfTrue="1">
      <formula>EST.PAIR($P3)</formula>
    </cfRule>
  </conditionalFormatting>
  <conditionalFormatting sqref="AG8:AK8">
    <cfRule type="expression" dxfId="6" priority="7" stopIfTrue="1">
      <formula>EST.PAIR($P8)</formula>
    </cfRule>
  </conditionalFormatting>
  <conditionalFormatting sqref="AG8:AK8">
    <cfRule type="expression" dxfId="5" priority="6" stopIfTrue="1">
      <formula>EST.PAIR($P8)</formula>
    </cfRule>
  </conditionalFormatting>
  <conditionalFormatting sqref="AG8:AK8">
    <cfRule type="expression" dxfId="4" priority="5" stopIfTrue="1">
      <formula>EST.PAIR($P8)</formula>
    </cfRule>
  </conditionalFormatting>
  <conditionalFormatting sqref="AG8:AK8">
    <cfRule type="expression" dxfId="3" priority="4" stopIfTrue="1">
      <formula>EST.PAIR($P8)</formula>
    </cfRule>
  </conditionalFormatting>
  <conditionalFormatting sqref="AG8:AK8">
    <cfRule type="expression" dxfId="2" priority="3" stopIfTrue="1">
      <formula>EST.PAIR($P8)</formula>
    </cfRule>
  </conditionalFormatting>
  <conditionalFormatting sqref="AG8:AK8">
    <cfRule type="expression" dxfId="1" priority="2" stopIfTrue="1">
      <formula>EST.PAIR($P8)</formula>
    </cfRule>
  </conditionalFormatting>
  <conditionalFormatting sqref="A1:XFD1048576">
    <cfRule type="expression" dxfId="0" priority="1">
      <formula>TODAY()&gt;$AE$1</formula>
    </cfRule>
  </conditionalFormatting>
  <printOptions horizontalCentered="1"/>
  <pageMargins left="0" right="0" top="0.98425196850393704" bottom="0.98425196850393704" header="0.51181102362204722" footer="0.51181102362204722"/>
  <pageSetup paperSize="9" scale="170" firstPageNumber="0" orientation="portrait" horizontalDpi="300" verticalDpi="300" r:id="rId1"/>
  <headerFooter alignWithMargins="0">
    <oddHeader>&amp;C&amp;A</oddHeader>
    <oddFooter>&amp;CClub de Pétanque " Les Cigales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RetourListe">
                <anchor moveWithCells="1" sizeWithCells="1">
                  <from>
                    <xdr:col>33</xdr:col>
                    <xdr:colOff>76200</xdr:colOff>
                    <xdr:row>12</xdr:row>
                    <xdr:rowOff>121920</xdr:rowOff>
                  </from>
                  <to>
                    <xdr:col>35</xdr:col>
                    <xdr:colOff>533400</xdr:colOff>
                    <xdr:row>14</xdr:row>
                    <xdr:rowOff>60960</xdr:rowOff>
                  </to>
                </anchor>
              </controlPr>
            </control>
          </mc:Choice>
        </mc:AlternateContent>
        <mc:AlternateContent xmlns:mc="http://schemas.openxmlformats.org/markup-compatibility/2006">
          <mc:Choice Requires="x14">
            <control shapeId="10242" r:id="rId5" name="Button 2">
              <controlPr defaultSize="0" print="0" autoFill="0" autoPict="0" macro="[0]!Recap">
                <anchor moveWithCells="1" sizeWithCells="1">
                  <from>
                    <xdr:col>33</xdr:col>
                    <xdr:colOff>419100</xdr:colOff>
                    <xdr:row>15</xdr:row>
                    <xdr:rowOff>236220</xdr:rowOff>
                  </from>
                  <to>
                    <xdr:col>35</xdr:col>
                    <xdr:colOff>365760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38</vt:i4>
      </vt:variant>
    </vt:vector>
  </HeadingPairs>
  <TitlesOfParts>
    <vt:vector size="45" baseType="lpstr">
      <vt:lpstr>Liste</vt:lpstr>
      <vt:lpstr>Partie 1</vt:lpstr>
      <vt:lpstr>Partie 2</vt:lpstr>
      <vt:lpstr>Partie 3</vt:lpstr>
      <vt:lpstr>Partie 4</vt:lpstr>
      <vt:lpstr>Recap</vt:lpstr>
      <vt:lpstr>Classement Joueurs</vt:lpstr>
      <vt:lpstr>'Classement Joueurs'!Impression_des_titres</vt:lpstr>
      <vt:lpstr>'Partie 1'!Manche5</vt:lpstr>
      <vt:lpstr>'Partie 2'!Manche5</vt:lpstr>
      <vt:lpstr>'Partie 3'!Manche5</vt:lpstr>
      <vt:lpstr>'Partie 4'!Manche5</vt:lpstr>
      <vt:lpstr>'Partie 2'!P1A</vt:lpstr>
      <vt:lpstr>'Partie 3'!P1A</vt:lpstr>
      <vt:lpstr>'Partie 4'!P1A</vt:lpstr>
      <vt:lpstr>P1A</vt:lpstr>
      <vt:lpstr>'Partie 2'!P1B</vt:lpstr>
      <vt:lpstr>'Partie 3'!P1B</vt:lpstr>
      <vt:lpstr>'Partie 4'!P1B</vt:lpstr>
      <vt:lpstr>P1B</vt:lpstr>
      <vt:lpstr>'Partie 2'!P1C</vt:lpstr>
      <vt:lpstr>'Partie 3'!P1C</vt:lpstr>
      <vt:lpstr>'Partie 4'!P1C</vt:lpstr>
      <vt:lpstr>P1C</vt:lpstr>
      <vt:lpstr>'Partie 2'!P1D</vt:lpstr>
      <vt:lpstr>'Partie 3'!P1D</vt:lpstr>
      <vt:lpstr>'Partie 4'!P1D</vt:lpstr>
      <vt:lpstr>P1D</vt:lpstr>
      <vt:lpstr>'Partie 2'!P1E</vt:lpstr>
      <vt:lpstr>'Partie 3'!P1E</vt:lpstr>
      <vt:lpstr>'Partie 4'!P1E</vt:lpstr>
      <vt:lpstr>P1E</vt:lpstr>
      <vt:lpstr>'Partie 2'!P1F</vt:lpstr>
      <vt:lpstr>'Partie 3'!P1F</vt:lpstr>
      <vt:lpstr>'Partie 4'!P1F</vt:lpstr>
      <vt:lpstr>P1F</vt:lpstr>
      <vt:lpstr>'Partie 2'!P1G</vt:lpstr>
      <vt:lpstr>'Partie 3'!P1G</vt:lpstr>
      <vt:lpstr>'Partie 4'!P1G</vt:lpstr>
      <vt:lpstr>P1G</vt:lpstr>
      <vt:lpstr>'Partie 2'!P1H</vt:lpstr>
      <vt:lpstr>'Partie 3'!P1H</vt:lpstr>
      <vt:lpstr>'Partie 4'!P1H</vt:lpstr>
      <vt:lpstr>P1H</vt:lpstr>
      <vt:lpstr>'Classement Joueurs'!Zone_d_impression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TISSOT</dc:creator>
  <cp:lastModifiedBy>Dominique Laboureau</cp:lastModifiedBy>
  <dcterms:created xsi:type="dcterms:W3CDTF">2020-10-31T12:39:02Z</dcterms:created>
  <dcterms:modified xsi:type="dcterms:W3CDTF">2022-07-23T16:23:38Z</dcterms:modified>
</cp:coreProperties>
</file>