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dcola\Downloads\"/>
    </mc:Choice>
  </mc:AlternateContent>
  <xr:revisionPtr revIDLastSave="0" documentId="13_ncr:1_{C1F67C10-BAD3-413E-9EA0-2CF0FFBF5655}" xr6:coauthVersionLast="47" xr6:coauthVersionMax="47" xr10:uidLastSave="{00000000-0000-0000-0000-000000000000}"/>
  <bookViews>
    <workbookView xWindow="-120" yWindow="-120" windowWidth="29040" windowHeight="15720" xr2:uid="{1CE53B4A-9541-40AA-9870-92028DF363F4}"/>
  </bookViews>
  <sheets>
    <sheet name="Admin" sheetId="1" r:id="rId1"/>
    <sheet name="Résultats" sheetId="2" r:id="rId2"/>
    <sheet name="MERITES" sheetId="3" r:id="rId3"/>
    <sheet name="CONVOCATIONS" sheetId="4" r:id="rId4"/>
  </sheets>
  <calcPr calcId="18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4" l="1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2" i="4"/>
  <c r="B3" i="4"/>
  <c r="B4" i="4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2" i="4"/>
  <c r="A3" i="4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2" i="4"/>
  <c r="H19" i="1"/>
  <c r="H6" i="1"/>
  <c r="H7" i="1"/>
  <c r="H8" i="1"/>
  <c r="H9" i="1"/>
  <c r="H10" i="1"/>
  <c r="H11" i="1"/>
  <c r="H12" i="1"/>
  <c r="H13" i="1"/>
  <c r="H14" i="1"/>
  <c r="H15" i="1"/>
  <c r="H16" i="1"/>
  <c r="H17" i="1"/>
  <c r="H17" i="2" s="1"/>
  <c r="H18" i="1"/>
  <c r="H5" i="1"/>
  <c r="H5" i="2" s="1"/>
  <c r="A5" i="2"/>
  <c r="B5" i="2"/>
  <c r="C5" i="2"/>
  <c r="D5" i="2"/>
  <c r="E5" i="2"/>
  <c r="F5" i="2"/>
  <c r="G5" i="2"/>
  <c r="I5" i="2"/>
  <c r="J5" i="2"/>
  <c r="K5" i="2"/>
  <c r="L5" i="2"/>
  <c r="A6" i="2"/>
  <c r="B6" i="2"/>
  <c r="C6" i="2"/>
  <c r="D6" i="2"/>
  <c r="E6" i="2"/>
  <c r="F6" i="2"/>
  <c r="G6" i="2"/>
  <c r="I6" i="2"/>
  <c r="J6" i="2"/>
  <c r="K6" i="2"/>
  <c r="L6" i="2"/>
  <c r="A7" i="2"/>
  <c r="B7" i="2"/>
  <c r="C7" i="2"/>
  <c r="D7" i="2"/>
  <c r="E7" i="2"/>
  <c r="F7" i="2"/>
  <c r="G7" i="2"/>
  <c r="I7" i="2"/>
  <c r="J7" i="2"/>
  <c r="K7" i="2"/>
  <c r="L7" i="2"/>
  <c r="A8" i="2"/>
  <c r="B8" i="2"/>
  <c r="C8" i="2"/>
  <c r="D8" i="2"/>
  <c r="E8" i="2"/>
  <c r="F8" i="2"/>
  <c r="G8" i="2"/>
  <c r="I8" i="2"/>
  <c r="J8" i="2"/>
  <c r="K8" i="2"/>
  <c r="L8" i="2"/>
  <c r="A9" i="2"/>
  <c r="B9" i="2"/>
  <c r="C9" i="2"/>
  <c r="D9" i="2"/>
  <c r="E9" i="2"/>
  <c r="F9" i="2"/>
  <c r="G9" i="2"/>
  <c r="I9" i="2"/>
  <c r="J9" i="2"/>
  <c r="K9" i="2"/>
  <c r="L9" i="2"/>
  <c r="A10" i="2"/>
  <c r="B10" i="2"/>
  <c r="C10" i="2"/>
  <c r="D10" i="2"/>
  <c r="E10" i="2"/>
  <c r="F10" i="2"/>
  <c r="G10" i="2"/>
  <c r="I10" i="2"/>
  <c r="J10" i="2"/>
  <c r="K10" i="2"/>
  <c r="L10" i="2"/>
  <c r="A11" i="2"/>
  <c r="B11" i="2"/>
  <c r="C11" i="2"/>
  <c r="D11" i="2"/>
  <c r="E11" i="2"/>
  <c r="F11" i="2"/>
  <c r="G11" i="2"/>
  <c r="I11" i="2"/>
  <c r="J11" i="2"/>
  <c r="K11" i="2"/>
  <c r="L11" i="2"/>
  <c r="A12" i="2"/>
  <c r="B12" i="2"/>
  <c r="C12" i="2"/>
  <c r="D12" i="2"/>
  <c r="E12" i="2"/>
  <c r="F12" i="2"/>
  <c r="G12" i="2"/>
  <c r="I12" i="2"/>
  <c r="J12" i="2"/>
  <c r="K12" i="2"/>
  <c r="L12" i="2"/>
  <c r="A13" i="2"/>
  <c r="B13" i="2"/>
  <c r="C13" i="2"/>
  <c r="D13" i="2"/>
  <c r="E13" i="2"/>
  <c r="F13" i="2"/>
  <c r="G13" i="2"/>
  <c r="I13" i="2"/>
  <c r="J13" i="2"/>
  <c r="K13" i="2"/>
  <c r="L13" i="2"/>
  <c r="A14" i="2"/>
  <c r="B14" i="2"/>
  <c r="C14" i="2"/>
  <c r="D14" i="2"/>
  <c r="E14" i="2"/>
  <c r="F14" i="2"/>
  <c r="G14" i="2"/>
  <c r="I14" i="2"/>
  <c r="J14" i="2"/>
  <c r="K14" i="2"/>
  <c r="L14" i="2"/>
  <c r="A15" i="2"/>
  <c r="B15" i="2"/>
  <c r="C15" i="2"/>
  <c r="D15" i="2"/>
  <c r="E15" i="2"/>
  <c r="F15" i="2"/>
  <c r="G15" i="2"/>
  <c r="I15" i="2"/>
  <c r="J15" i="2"/>
  <c r="K15" i="2"/>
  <c r="L15" i="2"/>
  <c r="A16" i="2"/>
  <c r="B16" i="2"/>
  <c r="C16" i="2"/>
  <c r="D16" i="2"/>
  <c r="E16" i="2"/>
  <c r="F16" i="2"/>
  <c r="G16" i="2"/>
  <c r="I16" i="2"/>
  <c r="J16" i="2"/>
  <c r="K16" i="2"/>
  <c r="L16" i="2"/>
  <c r="A17" i="2"/>
  <c r="B17" i="2"/>
  <c r="C17" i="2"/>
  <c r="D17" i="2"/>
  <c r="E17" i="2"/>
  <c r="F17" i="2"/>
  <c r="G17" i="2"/>
  <c r="I17" i="2"/>
  <c r="J17" i="2"/>
  <c r="K17" i="2"/>
  <c r="L17" i="2"/>
  <c r="A18" i="2"/>
  <c r="B18" i="2"/>
  <c r="C18" i="2"/>
  <c r="D18" i="2"/>
  <c r="E18" i="2"/>
  <c r="F18" i="2"/>
  <c r="G18" i="2"/>
  <c r="I18" i="2"/>
  <c r="J18" i="2"/>
  <c r="K18" i="2"/>
  <c r="L18" i="2"/>
  <c r="A19" i="2"/>
  <c r="B19" i="2"/>
  <c r="C19" i="2"/>
  <c r="D19" i="2"/>
  <c r="E19" i="2"/>
  <c r="F19" i="2"/>
  <c r="G19" i="2"/>
  <c r="I19" i="2"/>
  <c r="J19" i="2"/>
  <c r="K19" i="2"/>
  <c r="L19" i="2"/>
  <c r="B4" i="2"/>
  <c r="C4" i="2"/>
  <c r="D4" i="2"/>
  <c r="E4" i="2"/>
  <c r="F4" i="2"/>
  <c r="G4" i="2"/>
  <c r="H4" i="2"/>
  <c r="I4" i="2"/>
  <c r="J4" i="2"/>
  <c r="K4" i="2"/>
  <c r="L4" i="2"/>
  <c r="A4" i="2"/>
  <c r="H18" i="2"/>
  <c r="H16" i="2"/>
  <c r="H7" i="2"/>
  <c r="H12" i="2"/>
  <c r="H14" i="2"/>
  <c r="H11" i="2"/>
  <c r="H13" i="2"/>
  <c r="H10" i="2"/>
  <c r="H6" i="2"/>
  <c r="H8" i="2"/>
  <c r="H9" i="2"/>
  <c r="H15" i="2"/>
  <c r="H19" i="2"/>
  <c r="M6" i="2" l="1"/>
  <c r="O6" i="2" s="1"/>
  <c r="M8" i="2"/>
  <c r="P8" i="2" s="1"/>
  <c r="M17" i="2"/>
  <c r="P17" i="2" s="1"/>
  <c r="M9" i="2"/>
  <c r="O9" i="2" s="1"/>
  <c r="M11" i="2"/>
  <c r="P11" i="2" s="1"/>
  <c r="M14" i="2"/>
  <c r="P14" i="2" s="1"/>
  <c r="M15" i="2"/>
  <c r="P15" i="2" s="1"/>
  <c r="M12" i="2"/>
  <c r="P12" i="2" s="1"/>
  <c r="M16" i="2"/>
  <c r="O16" i="2" s="1"/>
  <c r="M19" i="2"/>
  <c r="P19" i="2" s="1"/>
  <c r="M18" i="2"/>
  <c r="O18" i="2" s="1"/>
  <c r="M13" i="2"/>
  <c r="O13" i="2" s="1"/>
  <c r="M10" i="2"/>
  <c r="P10" i="2" s="1"/>
  <c r="M7" i="2"/>
  <c r="P7" i="2" s="1"/>
  <c r="M5" i="2"/>
  <c r="P5" i="2" s="1"/>
  <c r="P6" i="2"/>
  <c r="P9" i="2" l="1"/>
  <c r="O11" i="2"/>
  <c r="O17" i="2"/>
  <c r="O8" i="2"/>
  <c r="O19" i="2"/>
  <c r="P13" i="2"/>
  <c r="O14" i="2"/>
  <c r="O10" i="2"/>
  <c r="P16" i="2"/>
  <c r="O15" i="2"/>
  <c r="O7" i="2"/>
  <c r="N16" i="2"/>
  <c r="N7" i="2"/>
  <c r="O12" i="2"/>
  <c r="N10" i="2"/>
  <c r="N13" i="2"/>
  <c r="N12" i="2"/>
  <c r="N8" i="2"/>
  <c r="N6" i="2"/>
  <c r="N9" i="2"/>
  <c r="N19" i="2"/>
  <c r="N15" i="2"/>
  <c r="N5" i="2"/>
  <c r="O5" i="2"/>
  <c r="P18" i="2"/>
  <c r="N17" i="2"/>
  <c r="N18" i="2"/>
  <c r="N11" i="2"/>
  <c r="N14" i="2"/>
</calcChain>
</file>

<file path=xl/sharedStrings.xml><?xml version="1.0" encoding="utf-8"?>
<sst xmlns="http://schemas.openxmlformats.org/spreadsheetml/2006/main" count="72" uniqueCount="56">
  <si>
    <t>PRÉNOMS</t>
  </si>
  <si>
    <t>NOM</t>
  </si>
  <si>
    <t>N°</t>
  </si>
  <si>
    <t>DATE</t>
  </si>
  <si>
    <t>LIEU</t>
  </si>
  <si>
    <t>GENRE</t>
  </si>
  <si>
    <t>Moyenne</t>
  </si>
  <si>
    <t>Rang</t>
  </si>
  <si>
    <t>F</t>
  </si>
  <si>
    <t>M</t>
  </si>
  <si>
    <t>Fanta</t>
  </si>
  <si>
    <t>Sankara</t>
  </si>
  <si>
    <t>Toumany</t>
  </si>
  <si>
    <t>Martha</t>
  </si>
  <si>
    <t>Mahmoud</t>
  </si>
  <si>
    <t>Annette</t>
  </si>
  <si>
    <t>Fatima</t>
  </si>
  <si>
    <t>Salma</t>
  </si>
  <si>
    <t>Outhman</t>
  </si>
  <si>
    <t>Ibrahim</t>
  </si>
  <si>
    <t>Marc</t>
  </si>
  <si>
    <t>Adam</t>
  </si>
  <si>
    <t>Aïcha</t>
  </si>
  <si>
    <t>SA</t>
  </si>
  <si>
    <t>ONG</t>
  </si>
  <si>
    <t>COU</t>
  </si>
  <si>
    <t>RR</t>
  </si>
  <si>
    <t>MAN</t>
  </si>
  <si>
    <t>MÉ</t>
  </si>
  <si>
    <t>AYE</t>
  </si>
  <si>
    <t>LYE</t>
  </si>
  <si>
    <t>MAS</t>
  </si>
  <si>
    <t>LAF</t>
  </si>
  <si>
    <t>CIS</t>
  </si>
  <si>
    <t>DAN</t>
  </si>
  <si>
    <t>JEI</t>
  </si>
  <si>
    <t>OME</t>
  </si>
  <si>
    <t>TOUR</t>
  </si>
  <si>
    <t>Mara</t>
  </si>
  <si>
    <t>Oumar</t>
  </si>
  <si>
    <t>Total</t>
  </si>
  <si>
    <t>D1</t>
  </si>
  <si>
    <t>D2</t>
  </si>
  <si>
    <t>Comp</t>
  </si>
  <si>
    <t>Appréciations</t>
  </si>
  <si>
    <t>Décisions</t>
  </si>
  <si>
    <t>Note Conduite</t>
  </si>
  <si>
    <t>Nbre Abs</t>
  </si>
  <si>
    <t>1-      Calculer la "Note Conduite" qui dépend du "Nbre d’Absences"</t>
  </si>
  <si>
    <t>*Exemple pour la "Note Conduite" =&gt; -0,5 pts pour chaque élève qui aura 04 "Nbre d’Absences" et cela débute à partir de 05 "Nbre d’Absences" (SEUIL TOLÉRENCE)</t>
  </si>
  <si>
    <t>-          "Nbre d’Absences"  = De 00 à 05             =&gt;        "Note Conduite" = 20</t>
  </si>
  <si>
    <t>-          "Nbre d’Absences"  = 09 (05 +04)            =&gt;        "Note Conduite" = 20 - 0,5</t>
  </si>
  <si>
    <t>Dans cette feuille =&gt; il sera possible de remplir les MÉRITES automatiquement en fonction de (&gt;=10) et par ordre décroissant</t>
  </si>
  <si>
    <t>2-      Créer un tableau de remplissage automatique dans une nouvelle feuille3 qui aura comme nom = "Mérites"  </t>
  </si>
  <si>
    <t>4-    Peut-on AJOUTER "Ex" au RANG pour les ex-aequo</t>
  </si>
  <si>
    <t>3- CREATION AUTOMATIQUE d'une FEUILLE4 de CONVOCATION à Partir de 10 ABSENCES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</si>
</sst>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00"/>
    <numFmt numFmtId="165" formatCode="00.00"/>
    <numFmt numFmtId="166" formatCode="[=1]&quot;1er(e)&quot;;0&quot;ème&quot;"/>
    <numFmt numFmtId="170" formatCode="_-* #,##0.00\ &quot;€&quot;_-;\-* #,##0.00\ &quot;€&quot;_-;_-* &quot;-&quot;??\ &quot;€&quot;_-;_-@_-"/>
  </numFmts>
  <fonts count="12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Purista"/>
      <family val="3"/>
    </font>
    <font>
      <sz val="11"/>
      <color theme="1"/>
      <name val="Purista"/>
      <family val="3"/>
    </font>
    <font>
      <b/>
      <sz val="11"/>
      <color theme="0"/>
      <name val="Purista"/>
      <family val="3"/>
    </font>
    <font>
      <i/>
      <sz val="9"/>
      <color theme="1"/>
      <name val="Purista"/>
      <family val="3"/>
    </font>
    <font>
      <i/>
      <sz val="11"/>
      <color theme="1"/>
      <name val="Purista"/>
      <family val="3"/>
    </font>
    <font>
      <sz val="11"/>
      <color theme="0"/>
      <name val="Purista"/>
      <family val="3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70C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170" fontId="10" fillId="0" borderId="0" applyFont="0" applyFill="0" applyBorder="0" applyAlignment="0" applyProtection="0"/>
    <xf numFmtId="170" fontId="11" fillId="0" borderId="0" applyFont="0" applyFill="0" applyBorder="0" applyAlignment="0" applyProtection="0"/>
    <xf numFmtId="0" fontId="11" fillId="0" borderId="0"/>
    <xf numFmtId="170" fontId="1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1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165" fontId="4" fillId="0" borderId="1" xfId="0" applyNumberFormat="1" applyFont="1" applyBorder="1" applyAlignment="1">
      <alignment vertical="center"/>
    </xf>
    <xf numFmtId="166" fontId="4" fillId="0" borderId="1" xfId="0" applyNumberFormat="1" applyFont="1" applyBorder="1" applyAlignment="1">
      <alignment horizontal="center" vertical="center"/>
    </xf>
    <xf numFmtId="0" fontId="6" fillId="0" borderId="1" xfId="0" quotePrefix="1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8" fillId="3" borderId="0" xfId="0" applyFont="1" applyFill="1"/>
    <xf numFmtId="0" fontId="8" fillId="3" borderId="0" xfId="0" applyFont="1" applyFill="1" applyAlignment="1">
      <alignment vertical="center"/>
    </xf>
    <xf numFmtId="0" fontId="0" fillId="3" borderId="0" xfId="0" applyFill="1"/>
    <xf numFmtId="166" fontId="4" fillId="4" borderId="1" xfId="0" applyNumberFormat="1" applyFont="1" applyFill="1" applyBorder="1" applyAlignment="1">
      <alignment horizontal="center" vertical="center"/>
    </xf>
    <xf numFmtId="166" fontId="4" fillId="2" borderId="1" xfId="0" applyNumberFormat="1" applyFont="1" applyFill="1" applyBorder="1" applyAlignment="1">
      <alignment horizontal="center" vertical="center"/>
    </xf>
    <xf numFmtId="166" fontId="4" fillId="5" borderId="1" xfId="0" applyNumberFormat="1" applyFont="1" applyFill="1" applyBorder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2" fillId="3" borderId="0" xfId="0" applyFont="1" applyFill="1"/>
    <xf numFmtId="0" fontId="0" fillId="0" borderId="1" xfId="0" applyBorder="1"/>
    <xf numFmtId="165" fontId="0" fillId="0" borderId="1" xfId="0" applyNumberFormat="1" applyBorder="1"/>
    <xf numFmtId="0" fontId="5" fillId="6" borderId="1" xfId="0" applyFont="1" applyFill="1" applyBorder="1" applyAlignment="1">
      <alignment vertical="center"/>
    </xf>
    <xf numFmtId="0" fontId="1" fillId="6" borderId="1" xfId="0" applyFont="1" applyFill="1" applyBorder="1"/>
    <xf numFmtId="165" fontId="4" fillId="0" borderId="2" xfId="0" applyNumberFormat="1" applyFont="1" applyBorder="1" applyAlignment="1">
      <alignment vertical="center"/>
    </xf>
    <xf numFmtId="164" fontId="0" fillId="0" borderId="1" xfId="0" applyNumberFormat="1" applyBorder="1"/>
    <xf numFmtId="0" fontId="2" fillId="3" borderId="0" xfId="0" applyFont="1" applyFill="1" applyAlignment="1">
      <alignment horizontal="left" vertical="center" indent="8"/>
    </xf>
    <xf numFmtId="165" fontId="2" fillId="3" borderId="1" xfId="0" applyNumberFormat="1" applyFont="1" applyFill="1" applyBorder="1"/>
    <xf numFmtId="0" fontId="5" fillId="6" borderId="1" xfId="0" applyFont="1" applyFill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/>
    </xf>
  </cellXfs>
  <cellStyles count="10">
    <cellStyle name="Monétaire 2" xfId="2" xr:uid="{DA99E999-C7C2-40AC-A04F-EBFA53605A57}"/>
    <cellStyle name="Monétaire 2 2" xfId="5" xr:uid="{49441C6E-5B97-4E2A-AE0A-0A2F4840AA7B}"/>
    <cellStyle name="Monétaire 2 2 2" xfId="9" xr:uid="{8A4F4492-EE2B-44D8-9CFF-7ED2ADA9F979}"/>
    <cellStyle name="Monétaire 2 3" xfId="7" xr:uid="{BADB7F62-BFA0-4A47-B438-4C04D536D59E}"/>
    <cellStyle name="Monétaire 3" xfId="4" xr:uid="{1E7F66C7-A688-4DD7-A7D4-C63355E47424}"/>
    <cellStyle name="Monétaire 3 2" xfId="8" xr:uid="{901541DF-319B-4692-B11E-FBB2C1C5E6F2}"/>
    <cellStyle name="Monétaire 4" xfId="6" xr:uid="{8AC129EB-38A0-4D4B-B8A1-AD8D6EEE2EAD}"/>
    <cellStyle name="Monétaire 5" xfId="1" xr:uid="{F79F1D39-4561-4975-A4C4-2D39326ADF98}"/>
    <cellStyle name="Normal" xfId="0" builtinId="0"/>
    <cellStyle name="Normal 2" xfId="3" xr:uid="{2C3EFDC7-6B29-4422-966F-A74642AD3166}"/>
  </cellStyles>
  <dxfs count="51">
    <dxf>
      <fill>
        <patternFill patternType="none">
          <bgColor auto="1"/>
        </patternFill>
      </fill>
    </dxf>
    <dxf>
      <fill>
        <patternFill>
          <bgColor rgb="FFCCFFCC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border>
        <left style="medium">
          <color rgb="FF008000"/>
        </left>
        <right style="medium">
          <color rgb="FF008000"/>
        </right>
        <bottom style="medium">
          <color rgb="FF008000"/>
        </bottom>
        <vertical style="medium">
          <color rgb="FF008000"/>
        </vertic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Purista"/>
        <family val="3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Purista"/>
        <family val="3"/>
        <scheme val="none"/>
      </font>
      <numFmt numFmtId="0" formatCode="General"/>
      <alignment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Purista"/>
        <family val="3"/>
        <scheme val="none"/>
      </font>
      <alignment horizontal="general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theme="1"/>
        <name val="Purista"/>
        <family val="3"/>
        <scheme val="none"/>
      </font>
      <numFmt numFmtId="0" formatCode="General"/>
      <alignment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Purista"/>
        <family val="3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Purista"/>
        <family val="3"/>
        <scheme val="none"/>
      </font>
      <numFmt numFmtId="166" formatCode="[=1]&quot;1er(e)&quot;;0&quot;ème&quot;"/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Purista"/>
        <family val="3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Purista"/>
        <family val="3"/>
        <scheme val="none"/>
      </font>
      <numFmt numFmtId="165" formatCode="00.00"/>
      <alignment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Purista"/>
        <family val="3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Purista"/>
        <family val="3"/>
        <scheme val="none"/>
      </font>
      <numFmt numFmtId="165" formatCode="00.00"/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Purista"/>
        <family val="3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Purista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Purista"/>
        <family val="3"/>
        <scheme val="none"/>
      </font>
      <numFmt numFmtId="165" formatCode="00.00"/>
      <alignment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Purista"/>
        <family val="3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Purista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Purista"/>
        <family val="3"/>
        <scheme val="none"/>
      </font>
      <numFmt numFmtId="165" formatCode="00.00"/>
      <alignment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Purista"/>
        <family val="3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Purista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Purista"/>
        <family val="3"/>
        <scheme val="none"/>
      </font>
      <numFmt numFmtId="165" formatCode="00.00"/>
      <alignment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Purista"/>
        <family val="3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Purista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Purista"/>
        <family val="3"/>
        <scheme val="none"/>
      </font>
      <numFmt numFmtId="165" formatCode="00.00"/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Purista"/>
        <family val="3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Purista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Purista"/>
        <family val="3"/>
        <scheme val="none"/>
      </font>
      <numFmt numFmtId="164" formatCode="00"/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Purista"/>
        <family val="3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Purista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Purista"/>
        <family val="3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Purista"/>
        <family val="3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Purista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Purista"/>
        <family val="3"/>
        <scheme val="none"/>
      </font>
      <alignment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Purista"/>
        <family val="3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Purista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Purista"/>
        <family val="3"/>
        <scheme val="none"/>
      </font>
      <alignment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Purista"/>
        <family val="3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Purista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Purista"/>
        <family val="3"/>
        <scheme val="none"/>
      </font>
      <alignment horizontal="righ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Purista"/>
        <family val="3"/>
        <scheme val="none"/>
      </font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Purista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Purista"/>
        <family val="3"/>
        <scheme val="none"/>
      </font>
      <alignment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Purista"/>
        <family val="3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Purista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Purista"/>
        <family val="3"/>
        <scheme val="none"/>
      </font>
      <numFmt numFmtId="164" formatCode="00"/>
      <alignment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Purista"/>
        <family val="3"/>
        <scheme val="none"/>
      </font>
      <alignment horizontal="general"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Purista"/>
        <family val="3"/>
        <scheme val="none"/>
      </font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Purista"/>
        <family val="3"/>
        <scheme val="none"/>
      </font>
      <alignment vertical="center" textRotation="0" wrapText="0" indent="0" justifyLastLine="0" shrinkToFit="0" readingOrder="0"/>
    </dxf>
  </dxfs>
  <tableStyles count="1" defaultTableStyle="TableStyleMedium2" defaultPivotStyle="PivotStyleLight16">
    <tableStyle name="Style de tableau 1" pivot="0" count="4" xr9:uid="{45E5FF4D-8ECA-479A-B9FC-CF6C5326CF4A}">
      <tableStyleElement type="wholeTable" dxfId="3"/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399585</xdr:colOff>
      <xdr:row>19</xdr:row>
      <xdr:rowOff>51108</xdr:rowOff>
    </xdr:from>
    <xdr:to>
      <xdr:col>7</xdr:col>
      <xdr:colOff>399585</xdr:colOff>
      <xdr:row>20</xdr:row>
      <xdr:rowOff>130096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EE5F79BC-8954-4849-97AE-BCB340C09658}"/>
            </a:ext>
          </a:extLst>
        </xdr:cNvPr>
        <xdr:cNvCxnSpPr/>
      </xdr:nvCxnSpPr>
      <xdr:spPr>
        <a:xfrm flipV="1">
          <a:off x="3484756" y="3703132"/>
          <a:ext cx="0" cy="278781"/>
        </a:xfrm>
        <a:prstGeom prst="straightConnector1">
          <a:avLst/>
        </a:prstGeom>
        <a:ln w="2857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371708</xdr:colOff>
      <xdr:row>19</xdr:row>
      <xdr:rowOff>102220</xdr:rowOff>
    </xdr:from>
    <xdr:to>
      <xdr:col>13</xdr:col>
      <xdr:colOff>371708</xdr:colOff>
      <xdr:row>20</xdr:row>
      <xdr:rowOff>167268</xdr:rowOff>
    </xdr:to>
    <xdr:cxnSp macro="">
      <xdr:nvCxnSpPr>
        <xdr:cNvPr id="2" name="Straight Arrow Connector 1">
          <a:extLst>
            <a:ext uri="{FF2B5EF4-FFF2-40B4-BE49-F238E27FC236}">
              <a16:creationId xmlns:a16="http://schemas.microsoft.com/office/drawing/2014/main" id="{8CFF6F28-5A60-4988-A0B0-F46AA98C6DE9}"/>
            </a:ext>
          </a:extLst>
        </xdr:cNvPr>
        <xdr:cNvCxnSpPr/>
      </xdr:nvCxnSpPr>
      <xdr:spPr>
        <a:xfrm flipV="1">
          <a:off x="9220433" y="3759820"/>
          <a:ext cx="0" cy="265073"/>
        </a:xfrm>
        <a:prstGeom prst="straightConnector1">
          <a:avLst/>
        </a:prstGeom>
        <a:ln w="2857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5748</xdr:colOff>
      <xdr:row>25</xdr:row>
      <xdr:rowOff>80210</xdr:rowOff>
    </xdr:from>
    <xdr:to>
      <xdr:col>7</xdr:col>
      <xdr:colOff>5748</xdr:colOff>
      <xdr:row>27</xdr:row>
      <xdr:rowOff>127286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E465CFE9-E493-45E5-9E54-26A87BD4462B}"/>
            </a:ext>
          </a:extLst>
        </xdr:cNvPr>
        <xdr:cNvCxnSpPr/>
      </xdr:nvCxnSpPr>
      <xdr:spPr>
        <a:xfrm>
          <a:off x="3494906" y="5148513"/>
          <a:ext cx="0" cy="648655"/>
        </a:xfrm>
        <a:prstGeom prst="straightConnector1">
          <a:avLst/>
        </a:prstGeom>
        <a:ln w="2857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697564</xdr:colOff>
      <xdr:row>27</xdr:row>
      <xdr:rowOff>81639</xdr:rowOff>
    </xdr:from>
    <xdr:to>
      <xdr:col>13</xdr:col>
      <xdr:colOff>697564</xdr:colOff>
      <xdr:row>28</xdr:row>
      <xdr:rowOff>188013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C0BFCED8-0B90-42BB-9C01-7D220CD51BDC}"/>
            </a:ext>
          </a:extLst>
        </xdr:cNvPr>
        <xdr:cNvCxnSpPr/>
      </xdr:nvCxnSpPr>
      <xdr:spPr>
        <a:xfrm>
          <a:off x="7310635" y="5377539"/>
          <a:ext cx="0" cy="307760"/>
        </a:xfrm>
        <a:prstGeom prst="straightConnector1">
          <a:avLst/>
        </a:prstGeom>
        <a:ln w="2857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88DEECF-9A80-4AF5-99A7-752C87F8A295}" name="Table13" displayName="Table13" ref="A5:P19" headerRowCount="0" headerRowDxfId="50" dataDxfId="49" totalsRowDxfId="48">
  <tableColumns count="16">
    <tableColumn id="1" xr3:uid="{2EA9B1E5-FF82-4EE3-B418-D9FC2E725FDC}" name="0" totalsRowLabel="Total" headerRowDxfId="47" dataDxfId="46" totalsRowDxfId="45">
      <calculatedColumnFormula>INDEX(Admin!$A$4:$L$19,MATCH(Admin!$A5,Admin!$A$4:$A$19,0),MATCH(Admin!A$4,Admin!$A$4:$L$4,0))</calculatedColumnFormula>
    </tableColumn>
    <tableColumn id="2" xr3:uid="{AC51D6FD-81D3-4A67-8B38-1CCD5FE26CFF}" name="02" headerRowDxfId="44" dataDxfId="43" totalsRowDxfId="42">
      <calculatedColumnFormula>INDEX(Admin!$A$4:$L$19,MATCH(Admin!$A5,Admin!$A$4:$A$19,0),MATCH(Admin!B$4,Admin!$A$4:$L$4,0))</calculatedColumnFormula>
    </tableColumn>
    <tableColumn id="3" xr3:uid="{8653ED42-C8EF-4923-ABD0-09068BC5E263}" name="03" headerRowDxfId="41" dataDxfId="40" totalsRowDxfId="39">
      <calculatedColumnFormula>INDEX(Admin!$A$4:$L$19,MATCH(Admin!$A5,Admin!$A$4:$A$19,0),MATCH(Admin!C$4,Admin!$A$4:$L$4,0))</calculatedColumnFormula>
    </tableColumn>
    <tableColumn id="4" xr3:uid="{F294917E-C212-4F3C-8023-DEEA53A63CA4}" name="04" headerRowDxfId="38" dataDxfId="37" totalsRowDxfId="36">
      <calculatedColumnFormula>INDEX(Admin!$A$4:$L$19,MATCH(Admin!$A5,Admin!$A$4:$A$19,0),MATCH(Admin!D$4,Admin!$A$4:$L$4,0))</calculatedColumnFormula>
    </tableColumn>
    <tableColumn id="5" xr3:uid="{7A5B0735-F323-45E9-B0A3-5FA3F16E234A}" name="05" headerRowDxfId="35" dataDxfId="34" totalsRowDxfId="33">
      <calculatedColumnFormula>INDEX(Admin!$A$4:$L$19,MATCH(Admin!$A5,Admin!$A$4:$A$19,0),MATCH(Admin!E$4,Admin!$A$4:$L$4,0))</calculatedColumnFormula>
    </tableColumn>
    <tableColumn id="6" xr3:uid="{9B007B99-8FD8-4990-A1A5-F0E2C734BE58}" name="06" headerRowDxfId="32" dataDxfId="31" totalsRowDxfId="30">
      <calculatedColumnFormula>INDEX(Admin!$A$4:$L$19,MATCH(Admin!$A5,Admin!$A$4:$A$19,0),MATCH(Admin!F$4,Admin!$A$4:$L$4,0))</calculatedColumnFormula>
    </tableColumn>
    <tableColumn id="15" xr3:uid="{268E0631-45F5-4C96-A0F8-C6034DD32015}" name="07" headerRowDxfId="29" dataDxfId="28" totalsRowDxfId="27">
      <calculatedColumnFormula>INDEX(Admin!$A$4:$L$19,MATCH(Admin!$A5,Admin!$A$4:$A$19,0),MATCH(Admin!G$4,Admin!$A$4:$L$4,0))</calculatedColumnFormula>
    </tableColumn>
    <tableColumn id="14" xr3:uid="{E77D1795-5A6F-469B-8F80-3390E79501B6}" name="08" headerRowDxfId="26" dataDxfId="25" totalsRowDxfId="24">
      <calculatedColumnFormula>INDEX(Admin!$A$4:$L$19,MATCH(Admin!$A5,Admin!$A$4:$A$19,0),MATCH(Admin!H$4,Admin!$A$4:$L$4,0))</calculatedColumnFormula>
    </tableColumn>
    <tableColumn id="7" xr3:uid="{050329F3-1744-4309-BCCC-736D4A2BB131}" name="09" headerRowDxfId="23" dataDxfId="22" totalsRowDxfId="21">
      <calculatedColumnFormula>INDEX(Admin!$A$4:$L$19,MATCH(Admin!$A5,Admin!$A$4:$A$19,0),MATCH(Admin!I$4,Admin!$A$4:$L$4,0))</calculatedColumnFormula>
    </tableColumn>
    <tableColumn id="8" xr3:uid="{A729F466-8E2D-49FA-9ED4-3C810B50C6C9}" name="010" headerRowDxfId="20" dataDxfId="19" totalsRowDxfId="18">
      <calculatedColumnFormula>INDEX(Admin!$A$4:$L$19,MATCH(Admin!$A5,Admin!$A$4:$A$19,0),MATCH(Admin!J$4,Admin!$A$4:$L$4,0))</calculatedColumnFormula>
    </tableColumn>
    <tableColumn id="9" xr3:uid="{DA995B3D-521B-4244-946C-D0E6F71CBF39}" name="011" headerRowDxfId="17" dataDxfId="16" totalsRowDxfId="15">
      <calculatedColumnFormula>INDEX(Admin!$A$4:$L$19,MATCH(Admin!$A5,Admin!$A$4:$A$19,0),MATCH(Admin!K$4,Admin!$A$4:$L$4,0))</calculatedColumnFormula>
    </tableColumn>
    <tableColumn id="16" xr3:uid="{3E9CDFC0-0AB6-45A4-8A74-0AF8962133B8}" name="012" headerRowDxfId="14" dataDxfId="13">
      <calculatedColumnFormula>INDEX(Admin!$A$4:$L$19,MATCH(Admin!$A5,Admin!$A$4:$A$19,0),MATCH(Admin!L$4,Admin!$A$4:$L$4,0))</calculatedColumnFormula>
    </tableColumn>
    <tableColumn id="10" xr3:uid="{3CDA787E-140D-40A1-8C4F-BC51945FF5FF}" name="Moyenne" headerRowDxfId="12" dataDxfId="11">
      <calculatedColumnFormula>AVERAGE(Table13[[#This Row],[09]:[011]])</calculatedColumnFormula>
    </tableColumn>
    <tableColumn id="11" xr3:uid="{02EBB565-68B3-45DF-B634-EE0DD5F26A23}" name="Rang" headerRowDxfId="10" dataDxfId="9">
      <calculatedColumnFormula>RANK(Table13[[#This Row],[Moyenne]],Table13[Moyenne])</calculatedColumnFormula>
    </tableColumn>
    <tableColumn id="12" xr3:uid="{8F7D340D-EF3D-48B5-9AAF-3E25AD55BC8F}" name="Appréciation" headerRowDxfId="8" dataDxfId="7">
      <calculatedColumnFormula>IF(Table13[[#This Row],[Moyenne]]&gt;=16,"Félicitations",IF(Table13[[#This Row],[Moyenne]]&gt;=14,"Encouragement",IF(Table13[[#This Row],[Moyenne]]&gt;=12,"Tableau D'Honneur",IF(Table13[[#This Row],[Moyenne]]&gt;=0,"Pas D'Honneur"))))</calculatedColumnFormula>
    </tableColumn>
    <tableColumn id="13" xr3:uid="{B881E1D0-586D-4163-9E30-6E09B0285F42}" name="Décision" totalsRowFunction="count" headerRowDxfId="6" dataDxfId="5" totalsRowDxfId="4">
      <calculatedColumnFormula>IF(Table13[[#This Row],[Moyenne]]&gt;=9,"Passe","Redouble")</calculatedColumnFormula>
    </tableColumn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externalLinkPath" Target="file:///C:\Users\MAMPA\Desktop\REFS.xlsx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externalLinkPath" Target="file:///C:\Users\MAMPA\Desktop\REFS.xlsx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60D47D-4468-4F3E-B793-E35A4A0906A6}">
  <dimension ref="A2:V25"/>
  <sheetViews>
    <sheetView showGridLines="0" tabSelected="1" topLeftCell="A3" zoomScale="205" zoomScaleNormal="205" workbookViewId="0">
      <selection activeCell="A4" sqref="A4:C4"/>
    </sheetView>
  </sheetViews>
  <sheetFormatPr baseColWidth="10" defaultColWidth="9.140625" defaultRowHeight="15"/>
  <cols>
    <col min="1" max="1" width="3.85546875" style="2" bestFit="1" customWidth="1"/>
    <col min="2" max="2" width="10.85546875" style="2" bestFit="1" customWidth="1"/>
    <col min="3" max="3" width="5.85546875" style="2" bestFit="1" customWidth="1"/>
    <col min="4" max="4" width="5.5703125" style="2" bestFit="1" customWidth="1"/>
    <col min="5" max="5" width="4.7109375" style="2" bestFit="1" customWidth="1"/>
    <col min="6" max="6" width="6.85546875" style="2" bestFit="1" customWidth="1"/>
    <col min="7" max="7" width="8.5703125" style="2" bestFit="1" customWidth="1"/>
    <col min="8" max="8" width="14.140625" style="2" bestFit="1" customWidth="1"/>
    <col min="9" max="9" width="5.5703125" style="2" bestFit="1" customWidth="1"/>
    <col min="10" max="12" width="7.7109375" style="2" bestFit="1" customWidth="1"/>
    <col min="13" max="13" width="13.5703125" style="2" customWidth="1"/>
    <col min="14" max="14" width="19" style="2" customWidth="1"/>
    <col min="15" max="15" width="14.28515625" style="2" customWidth="1"/>
    <col min="16" max="16" width="8.7109375" style="2" customWidth="1"/>
    <col min="17" max="17" width="12" style="2" customWidth="1"/>
    <col min="18" max="18" width="9.140625" style="2"/>
    <col min="19" max="19" width="15.28515625" style="2" customWidth="1"/>
    <col min="20" max="20" width="13.28515625" style="2" customWidth="1"/>
    <col min="21" max="21" width="10.140625" style="2" customWidth="1"/>
    <col min="22" max="22" width="11.85546875" style="2" bestFit="1" customWidth="1"/>
    <col min="23" max="23" width="9.140625" style="2"/>
    <col min="24" max="24" width="11.7109375" style="2" customWidth="1"/>
    <col min="25" max="16384" width="9.140625" style="2"/>
  </cols>
  <sheetData>
    <row r="2" spans="1:22" ht="15.75">
      <c r="P2"/>
      <c r="Q2"/>
      <c r="R2"/>
      <c r="S2"/>
      <c r="T2"/>
      <c r="U2"/>
      <c r="V2"/>
    </row>
    <row r="3" spans="1:22" ht="5.0999999999999996" customHeight="1">
      <c r="P3"/>
      <c r="Q3"/>
      <c r="R3"/>
      <c r="S3"/>
      <c r="T3"/>
      <c r="U3"/>
      <c r="V3"/>
    </row>
    <row r="4" spans="1:22" ht="15.75">
      <c r="A4" s="19" t="s">
        <v>2</v>
      </c>
      <c r="B4" s="19" t="s">
        <v>0</v>
      </c>
      <c r="C4" s="20" t="s">
        <v>1</v>
      </c>
      <c r="D4" s="20" t="s">
        <v>3</v>
      </c>
      <c r="E4" s="20" t="s">
        <v>4</v>
      </c>
      <c r="F4" s="20" t="s">
        <v>5</v>
      </c>
      <c r="G4" s="20" t="s">
        <v>47</v>
      </c>
      <c r="H4" s="20" t="s">
        <v>46</v>
      </c>
      <c r="I4" s="20" t="s">
        <v>41</v>
      </c>
      <c r="J4" s="19" t="s">
        <v>42</v>
      </c>
      <c r="K4" s="19" t="s">
        <v>40</v>
      </c>
      <c r="L4" s="19" t="s">
        <v>43</v>
      </c>
    </row>
    <row r="5" spans="1:22" ht="15.75">
      <c r="A5" s="3">
        <v>1</v>
      </c>
      <c r="B5" s="3" t="s">
        <v>11</v>
      </c>
      <c r="C5" s="17" t="s">
        <v>29</v>
      </c>
      <c r="D5" s="17"/>
      <c r="E5" s="17"/>
      <c r="F5" s="17" t="s">
        <v>9</v>
      </c>
      <c r="G5" s="22">
        <v>1</v>
      </c>
      <c r="H5" s="24">
        <f>20-INT((MAX(G5-5,0)/4))*0.5</f>
        <v>20</v>
      </c>
      <c r="I5" s="18">
        <v>18</v>
      </c>
      <c r="J5" s="4">
        <v>16</v>
      </c>
      <c r="K5" s="4">
        <v>34</v>
      </c>
      <c r="L5" s="4">
        <v>5</v>
      </c>
    </row>
    <row r="6" spans="1:22" ht="15.75">
      <c r="A6" s="17">
        <v>2</v>
      </c>
      <c r="B6" s="17" t="s">
        <v>12</v>
      </c>
      <c r="C6" s="17" t="s">
        <v>33</v>
      </c>
      <c r="D6" s="17"/>
      <c r="E6" s="17"/>
      <c r="F6" s="17" t="s">
        <v>9</v>
      </c>
      <c r="G6" s="22">
        <v>16</v>
      </c>
      <c r="H6" s="24">
        <f t="shared" ref="H6:H18" si="0">20-INT((MAX(G6-5,0)/4))*0.5</f>
        <v>19</v>
      </c>
      <c r="I6" s="18">
        <v>14</v>
      </c>
      <c r="J6" s="4">
        <v>2</v>
      </c>
      <c r="K6" s="4">
        <v>16</v>
      </c>
      <c r="L6" s="4">
        <v>7</v>
      </c>
    </row>
    <row r="7" spans="1:22" ht="15.75">
      <c r="A7" s="3">
        <v>3</v>
      </c>
      <c r="B7" s="3" t="s">
        <v>15</v>
      </c>
      <c r="C7" s="17" t="s">
        <v>25</v>
      </c>
      <c r="D7" s="17"/>
      <c r="E7" s="17"/>
      <c r="F7" s="17" t="s">
        <v>8</v>
      </c>
      <c r="G7" s="22">
        <v>19</v>
      </c>
      <c r="H7" s="24">
        <f t="shared" si="0"/>
        <v>18.5</v>
      </c>
      <c r="I7" s="18">
        <v>11</v>
      </c>
      <c r="J7" s="4">
        <v>18</v>
      </c>
      <c r="K7" s="4">
        <v>29</v>
      </c>
      <c r="L7" s="4">
        <v>2</v>
      </c>
    </row>
    <row r="8" spans="1:22">
      <c r="A8" s="17">
        <v>4</v>
      </c>
      <c r="B8" s="17" t="s">
        <v>22</v>
      </c>
      <c r="C8" s="17" t="s">
        <v>34</v>
      </c>
      <c r="D8" s="17"/>
      <c r="E8" s="17"/>
      <c r="F8" s="17" t="s">
        <v>8</v>
      </c>
      <c r="G8" s="22">
        <v>16</v>
      </c>
      <c r="H8" s="24">
        <f t="shared" si="0"/>
        <v>19</v>
      </c>
      <c r="I8" s="18">
        <v>15</v>
      </c>
      <c r="J8" s="4">
        <v>13</v>
      </c>
      <c r="K8" s="4">
        <v>28</v>
      </c>
      <c r="L8" s="4">
        <v>15</v>
      </c>
    </row>
    <row r="9" spans="1:22" ht="15.75">
      <c r="A9" s="17">
        <v>5</v>
      </c>
      <c r="B9" s="17" t="s">
        <v>39</v>
      </c>
      <c r="C9" s="17" t="s">
        <v>35</v>
      </c>
      <c r="D9" s="17"/>
      <c r="E9" s="17"/>
      <c r="F9" s="17" t="s">
        <v>9</v>
      </c>
      <c r="G9" s="22">
        <v>0</v>
      </c>
      <c r="H9" s="24">
        <f t="shared" si="0"/>
        <v>20</v>
      </c>
      <c r="I9" s="18">
        <v>6</v>
      </c>
      <c r="J9" s="4">
        <v>18</v>
      </c>
      <c r="K9" s="4">
        <v>24</v>
      </c>
      <c r="L9" s="4">
        <v>17</v>
      </c>
    </row>
    <row r="10" spans="1:22" ht="15.75">
      <c r="A10" s="3">
        <v>6</v>
      </c>
      <c r="B10" s="3" t="s">
        <v>21</v>
      </c>
      <c r="C10" s="17" t="s">
        <v>32</v>
      </c>
      <c r="D10" s="17"/>
      <c r="E10" s="17"/>
      <c r="F10" s="17" t="s">
        <v>9</v>
      </c>
      <c r="G10" s="22">
        <v>9</v>
      </c>
      <c r="H10" s="24">
        <f t="shared" si="0"/>
        <v>19.5</v>
      </c>
      <c r="I10" s="18">
        <v>11</v>
      </c>
      <c r="J10" s="4">
        <v>17</v>
      </c>
      <c r="K10" s="4">
        <v>28</v>
      </c>
      <c r="L10" s="4">
        <v>8</v>
      </c>
    </row>
    <row r="11" spans="1:22" ht="15.75">
      <c r="A11" s="3">
        <v>7</v>
      </c>
      <c r="B11" s="3" t="s">
        <v>19</v>
      </c>
      <c r="C11" s="17" t="s">
        <v>30</v>
      </c>
      <c r="D11" s="17"/>
      <c r="E11" s="17"/>
      <c r="F11" s="17" t="s">
        <v>9</v>
      </c>
      <c r="G11" s="22">
        <v>5</v>
      </c>
      <c r="H11" s="24">
        <f t="shared" si="0"/>
        <v>20</v>
      </c>
      <c r="I11" s="18">
        <v>12</v>
      </c>
      <c r="J11" s="4">
        <v>12</v>
      </c>
      <c r="K11" s="4">
        <v>24</v>
      </c>
      <c r="L11" s="4">
        <v>20</v>
      </c>
    </row>
    <row r="12" spans="1:22" ht="15.75">
      <c r="A12" s="3">
        <v>8</v>
      </c>
      <c r="B12" s="3" t="s">
        <v>17</v>
      </c>
      <c r="C12" s="17" t="s">
        <v>27</v>
      </c>
      <c r="D12" s="17"/>
      <c r="E12" s="17"/>
      <c r="F12" s="17" t="s">
        <v>8</v>
      </c>
      <c r="G12" s="22">
        <v>0</v>
      </c>
      <c r="H12" s="24">
        <f t="shared" si="0"/>
        <v>20</v>
      </c>
      <c r="I12" s="18">
        <v>15</v>
      </c>
      <c r="J12" s="4">
        <v>6</v>
      </c>
      <c r="K12" s="4">
        <v>21</v>
      </c>
      <c r="L12" s="4">
        <v>13</v>
      </c>
    </row>
    <row r="13" spans="1:22" ht="15.75">
      <c r="A13" s="3">
        <v>9</v>
      </c>
      <c r="B13" s="3" t="s">
        <v>20</v>
      </c>
      <c r="C13" s="17" t="s">
        <v>31</v>
      </c>
      <c r="D13" s="17"/>
      <c r="E13" s="17"/>
      <c r="F13" s="17" t="s">
        <v>9</v>
      </c>
      <c r="G13" s="22">
        <v>4</v>
      </c>
      <c r="H13" s="24">
        <f t="shared" si="0"/>
        <v>20</v>
      </c>
      <c r="I13" s="18">
        <v>0</v>
      </c>
      <c r="J13" s="4">
        <v>18</v>
      </c>
      <c r="K13" s="4">
        <v>18</v>
      </c>
      <c r="L13" s="4">
        <v>13</v>
      </c>
    </row>
    <row r="14" spans="1:22">
      <c r="A14" s="3">
        <v>10</v>
      </c>
      <c r="B14" s="3" t="s">
        <v>18</v>
      </c>
      <c r="C14" s="17" t="s">
        <v>28</v>
      </c>
      <c r="D14" s="17"/>
      <c r="E14" s="17"/>
      <c r="F14" s="17" t="s">
        <v>9</v>
      </c>
      <c r="G14" s="22">
        <v>0</v>
      </c>
      <c r="H14" s="24">
        <f t="shared" si="0"/>
        <v>20</v>
      </c>
      <c r="I14" s="18">
        <v>1</v>
      </c>
      <c r="J14" s="4">
        <v>8</v>
      </c>
      <c r="K14" s="4">
        <v>9</v>
      </c>
      <c r="L14" s="4">
        <v>11</v>
      </c>
    </row>
    <row r="15" spans="1:22">
      <c r="A15" s="17">
        <v>11</v>
      </c>
      <c r="B15" s="17" t="s">
        <v>10</v>
      </c>
      <c r="C15" s="17" t="s">
        <v>36</v>
      </c>
      <c r="D15" s="17"/>
      <c r="E15" s="17"/>
      <c r="F15" s="17" t="s">
        <v>8</v>
      </c>
      <c r="G15" s="22">
        <v>0</v>
      </c>
      <c r="H15" s="24">
        <f t="shared" si="0"/>
        <v>20</v>
      </c>
      <c r="I15" s="18">
        <v>12</v>
      </c>
      <c r="J15" s="4">
        <v>13</v>
      </c>
      <c r="K15" s="4">
        <v>25</v>
      </c>
      <c r="L15" s="4">
        <v>12</v>
      </c>
    </row>
    <row r="16" spans="1:22">
      <c r="A16" s="3">
        <v>12</v>
      </c>
      <c r="B16" s="3" t="s">
        <v>14</v>
      </c>
      <c r="C16" s="17" t="s">
        <v>24</v>
      </c>
      <c r="D16" s="17"/>
      <c r="E16" s="17"/>
      <c r="F16" s="17" t="s">
        <v>9</v>
      </c>
      <c r="G16" s="22">
        <v>12</v>
      </c>
      <c r="H16" s="24">
        <f t="shared" si="0"/>
        <v>19.5</v>
      </c>
      <c r="I16" s="18">
        <v>13</v>
      </c>
      <c r="J16" s="4">
        <v>16</v>
      </c>
      <c r="K16" s="4">
        <v>29</v>
      </c>
      <c r="L16" s="4">
        <v>15</v>
      </c>
    </row>
    <row r="17" spans="1:22">
      <c r="A17" s="3">
        <v>13</v>
      </c>
      <c r="B17" s="3" t="s">
        <v>16</v>
      </c>
      <c r="C17" s="17" t="s">
        <v>26</v>
      </c>
      <c r="D17" s="17"/>
      <c r="E17" s="17"/>
      <c r="F17" s="17" t="s">
        <v>8</v>
      </c>
      <c r="G17" s="22">
        <v>0</v>
      </c>
      <c r="H17" s="24">
        <f t="shared" si="0"/>
        <v>20</v>
      </c>
      <c r="I17" s="18">
        <v>6</v>
      </c>
      <c r="J17" s="4">
        <v>14</v>
      </c>
      <c r="K17" s="4">
        <v>20</v>
      </c>
      <c r="L17" s="4">
        <v>8</v>
      </c>
    </row>
    <row r="18" spans="1:22">
      <c r="A18" s="3">
        <v>14</v>
      </c>
      <c r="B18" s="3" t="s">
        <v>13</v>
      </c>
      <c r="C18" s="17" t="s">
        <v>23</v>
      </c>
      <c r="D18" s="17"/>
      <c r="E18" s="17"/>
      <c r="F18" s="17" t="s">
        <v>8</v>
      </c>
      <c r="G18" s="22">
        <v>5</v>
      </c>
      <c r="H18" s="24">
        <f t="shared" si="0"/>
        <v>20</v>
      </c>
      <c r="I18" s="18">
        <v>15</v>
      </c>
      <c r="J18" s="4">
        <v>11</v>
      </c>
      <c r="K18" s="4">
        <v>26</v>
      </c>
      <c r="L18" s="4">
        <v>12</v>
      </c>
    </row>
    <row r="19" spans="1:22">
      <c r="A19" s="17">
        <v>15</v>
      </c>
      <c r="B19" s="17" t="s">
        <v>38</v>
      </c>
      <c r="C19" s="17" t="s">
        <v>37</v>
      </c>
      <c r="D19" s="17"/>
      <c r="E19" s="17"/>
      <c r="F19" s="17" t="s">
        <v>8</v>
      </c>
      <c r="G19" s="22">
        <v>2</v>
      </c>
      <c r="H19" s="24">
        <f>20-INT((MAX(G19-5,0)/4))*0.5</f>
        <v>20</v>
      </c>
      <c r="I19" s="18">
        <v>4</v>
      </c>
      <c r="J19" s="4">
        <v>19</v>
      </c>
      <c r="K19" s="4">
        <v>23</v>
      </c>
      <c r="L19" s="4">
        <v>19</v>
      </c>
    </row>
    <row r="20" spans="1:22">
      <c r="M20"/>
      <c r="N20"/>
      <c r="O20"/>
      <c r="P20"/>
      <c r="Q20"/>
      <c r="R20"/>
      <c r="S20"/>
      <c r="T20"/>
      <c r="U20"/>
      <c r="V20"/>
    </row>
    <row r="21" spans="1:22"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</row>
    <row r="22" spans="1:22">
      <c r="A22" s="16" t="s">
        <v>48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6"/>
      <c r="N22" s="16"/>
      <c r="O22" s="16"/>
      <c r="P22" s="16"/>
      <c r="Q22"/>
      <c r="R22"/>
      <c r="S22"/>
      <c r="T22"/>
      <c r="U22"/>
      <c r="V22"/>
    </row>
    <row r="23" spans="1:22">
      <c r="A23" s="16" t="s">
        <v>49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6"/>
      <c r="Q23"/>
      <c r="R23"/>
      <c r="S23"/>
      <c r="T23"/>
      <c r="U23"/>
      <c r="V23"/>
    </row>
    <row r="24" spans="1:22">
      <c r="A24" s="23" t="s">
        <v>50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</row>
    <row r="25" spans="1:22">
      <c r="A25" s="23" t="s">
        <v>51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</row>
  </sheetData>
  <sortState xmlns:xlrd2="http://schemas.microsoft.com/office/spreadsheetml/2017/richdata2" ref="A5:L19">
    <sortCondition ref="C5:C19"/>
    <sortCondition ref="B5:B19"/>
  </sortState>
  <dataConsolidate>
    <dataRefs count="1">
      <dataRef ref="A7:M11" sheet="Admin" r:id="rId1"/>
    </dataRefs>
  </dataConsolidate>
  <dataValidations count="1">
    <dataValidation type="list" allowBlank="1" showInputMessage="1" showErrorMessage="1" sqref="F5" xr:uid="{C30EB8B4-173D-468B-9305-99C202AF73E5}">
      <formula1>$F$15:$F$16</formula1>
    </dataValidation>
  </dataValidations>
  <pageMargins left="0.7" right="0.7" top="0.75" bottom="0.75" header="0.3" footer="0.3"/>
  <pageSetup orientation="portrait" horizontalDpi="300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6B119E-2C76-4B49-9753-1629F52D6992}">
  <dimension ref="A2:Z27"/>
  <sheetViews>
    <sheetView showGridLines="0" zoomScale="175" zoomScaleNormal="175" workbookViewId="0">
      <selection activeCell="H6" sqref="H6"/>
    </sheetView>
  </sheetViews>
  <sheetFormatPr baseColWidth="10" defaultColWidth="9.140625" defaultRowHeight="15"/>
  <cols>
    <col min="1" max="1" width="5.7109375" style="2" bestFit="1" customWidth="1"/>
    <col min="2" max="2" width="13.42578125" style="2" bestFit="1" customWidth="1"/>
    <col min="3" max="3" width="6.5703125" style="2" bestFit="1" customWidth="1"/>
    <col min="4" max="4" width="5.5703125" style="2" bestFit="1" customWidth="1"/>
    <col min="5" max="5" width="4.85546875" style="2" bestFit="1" customWidth="1"/>
    <col min="6" max="6" width="7" style="2" bestFit="1" customWidth="1"/>
    <col min="7" max="7" width="9.140625" style="2" bestFit="1" customWidth="1"/>
    <col min="8" max="8" width="14.140625" style="2" bestFit="1" customWidth="1"/>
    <col min="9" max="11" width="5.5703125" style="2" bestFit="1" customWidth="1"/>
    <col min="12" max="12" width="6.28515625" style="2" bestFit="1" customWidth="1"/>
    <col min="13" max="13" width="9.7109375" style="2" bestFit="1" customWidth="1"/>
    <col min="14" max="14" width="10.7109375" style="2" customWidth="1"/>
    <col min="15" max="15" width="16.5703125" style="2" bestFit="1" customWidth="1"/>
    <col min="16" max="16" width="10.7109375" style="2" bestFit="1" customWidth="1"/>
    <col min="17" max="17" width="13.5703125" style="2" customWidth="1"/>
    <col min="18" max="18" width="19" style="2" customWidth="1"/>
    <col min="19" max="19" width="14.28515625" style="2" customWidth="1"/>
    <col min="20" max="20" width="8.7109375" style="2" customWidth="1"/>
    <col min="21" max="21" width="12" style="2" customWidth="1"/>
    <col min="22" max="22" width="9.140625" style="2"/>
    <col min="23" max="23" width="15.28515625" style="2" customWidth="1"/>
    <col min="24" max="24" width="13.28515625" style="2" customWidth="1"/>
    <col min="25" max="25" width="10.140625" style="2" customWidth="1"/>
    <col min="26" max="26" width="11.85546875" style="2" bestFit="1" customWidth="1"/>
    <col min="27" max="27" width="9.140625" style="2"/>
    <col min="28" max="28" width="11.7109375" style="2" customWidth="1"/>
    <col min="29" max="16384" width="9.140625" style="2"/>
  </cols>
  <sheetData>
    <row r="2" spans="1:26" ht="15.75">
      <c r="T2"/>
      <c r="U2"/>
      <c r="V2"/>
      <c r="W2"/>
      <c r="X2"/>
      <c r="Y2"/>
      <c r="Z2"/>
    </row>
    <row r="3" spans="1:26" ht="5.0999999999999996" customHeight="1">
      <c r="T3"/>
      <c r="U3"/>
      <c r="V3"/>
      <c r="W3"/>
      <c r="X3"/>
      <c r="Y3"/>
      <c r="Z3"/>
    </row>
    <row r="4" spans="1:26">
      <c r="A4" s="20" t="str">
        <f>INDEX(Admin!$A$4:$L$19,MATCH(Admin!$A4,Admin!$A$4:$A$19,0),MATCH(Admin!A$4,Admin!$A$4:$L$4,0))</f>
        <v>N°</v>
      </c>
      <c r="B4" s="20" t="str">
        <f>INDEX(Admin!$A$4:$L$19,MATCH(Admin!$A4,Admin!$A$4:$A$19,0),MATCH(Admin!B$4,Admin!$A$4:$L$4,0))</f>
        <v>PRÉNOMS</v>
      </c>
      <c r="C4" s="20" t="str">
        <f>INDEX(Admin!$A$4:$L$19,MATCH(Admin!$A4,Admin!$A$4:$A$19,0),MATCH(Admin!C$4,Admin!$A$4:$L$4,0))</f>
        <v>NOM</v>
      </c>
      <c r="D4" s="20" t="str">
        <f>INDEX(Admin!$A$4:$L$19,MATCH(Admin!$A4,Admin!$A$4:$A$19,0),MATCH(Admin!D$4,Admin!$A$4:$L$4,0))</f>
        <v>DATE</v>
      </c>
      <c r="E4" s="20" t="str">
        <f>INDEX(Admin!$A$4:$L$19,MATCH(Admin!$A4,Admin!$A$4:$A$19,0),MATCH(Admin!E$4,Admin!$A$4:$L$4,0))</f>
        <v>LIEU</v>
      </c>
      <c r="F4" s="20" t="str">
        <f>INDEX(Admin!$A$4:$L$19,MATCH(Admin!$A4,Admin!$A$4:$A$19,0),MATCH(Admin!F$4,Admin!$A$4:$L$4,0))</f>
        <v>GENRE</v>
      </c>
      <c r="G4" s="20" t="str">
        <f>INDEX(Admin!$A$4:$L$19,MATCH(Admin!$A4,Admin!$A$4:$A$19,0),MATCH(Admin!G$4,Admin!$A$4:$L$4,0))</f>
        <v>Nbre Abs</v>
      </c>
      <c r="H4" s="20" t="str">
        <f>INDEX(Admin!$A$4:$L$19,MATCH(Admin!$A4,Admin!$A$4:$A$19,0),MATCH(Admin!H$4,Admin!$A$4:$L$4,0))</f>
        <v>Note Conduite</v>
      </c>
      <c r="I4" s="20" t="str">
        <f>INDEX(Admin!$A$4:$L$19,MATCH(Admin!$A4,Admin!$A$4:$A$19,0),MATCH(Admin!I$4,Admin!$A$4:$L$4,0))</f>
        <v>D1</v>
      </c>
      <c r="J4" s="20" t="str">
        <f>INDEX(Admin!$A$4:$L$19,MATCH(Admin!$A4,Admin!$A$4:$A$19,0),MATCH(Admin!J$4,Admin!$A$4:$L$4,0))</f>
        <v>D2</v>
      </c>
      <c r="K4" s="20" t="str">
        <f>INDEX(Admin!$A$4:$L$19,MATCH(Admin!$A4,Admin!$A$4:$A$19,0),MATCH(Admin!K$4,Admin!$A$4:$L$4,0))</f>
        <v>Total</v>
      </c>
      <c r="L4" s="20" t="str">
        <f>INDEX(Admin!$A$4:$L$19,MATCH(Admin!$A4,Admin!$A$4:$A$19,0),MATCH(Admin!L$4,Admin!$A$4:$L$4,0))</f>
        <v>Comp</v>
      </c>
      <c r="M4" s="20" t="s">
        <v>6</v>
      </c>
      <c r="N4" s="20" t="s">
        <v>7</v>
      </c>
      <c r="O4" s="20" t="s">
        <v>44</v>
      </c>
      <c r="P4" s="20" t="s">
        <v>45</v>
      </c>
      <c r="T4"/>
      <c r="U4"/>
      <c r="V4"/>
      <c r="W4"/>
      <c r="X4"/>
      <c r="Y4"/>
      <c r="Z4"/>
    </row>
    <row r="5" spans="1:26" ht="15.75">
      <c r="A5" s="17">
        <f>INDEX(Admin!$A$4:$L$19,MATCH(Admin!$A5,Admin!$A$4:$A$19,0),MATCH(Admin!A$4,Admin!$A$4:$L$4,0))</f>
        <v>1</v>
      </c>
      <c r="B5" s="17" t="str">
        <f>INDEX(Admin!$A$4:$L$19,MATCH(Admin!$A5,Admin!$A$4:$A$19,0),MATCH(Admin!B$4,Admin!$A$4:$L$4,0))</f>
        <v>Sankara</v>
      </c>
      <c r="C5" s="17" t="str">
        <f>INDEX(Admin!$A$4:$L$19,MATCH(Admin!$A5,Admin!$A$4:$A$19,0),MATCH(Admin!C$4,Admin!$A$4:$L$4,0))</f>
        <v>AYE</v>
      </c>
      <c r="D5" s="17">
        <f>INDEX(Admin!$A$4:$L$19,MATCH(Admin!$A5,Admin!$A$4:$A$19,0),MATCH(Admin!D$4,Admin!$A$4:$L$4,0))</f>
        <v>0</v>
      </c>
      <c r="E5" s="17">
        <f>INDEX(Admin!$A$4:$L$19,MATCH(Admin!$A5,Admin!$A$4:$A$19,0),MATCH(Admin!E$4,Admin!$A$4:$L$4,0))</f>
        <v>0</v>
      </c>
      <c r="F5" s="17" t="str">
        <f>INDEX(Admin!$A$4:$L$19,MATCH(Admin!$A5,Admin!$A$4:$A$19,0),MATCH(Admin!F$4,Admin!$A$4:$L$4,0))</f>
        <v>M</v>
      </c>
      <c r="G5" s="22">
        <f>INDEX(Admin!$A$4:$L$19,MATCH(Admin!$A5,Admin!$A$4:$A$19,0),MATCH(Admin!G$4,Admin!$A$4:$L$4,0))</f>
        <v>1</v>
      </c>
      <c r="H5" s="18">
        <f>INDEX(Admin!$A$4:$L$19,MATCH(Admin!$A5,Admin!$A$4:$A$19,0),MATCH(Admin!H$4,Admin!$A$4:$L$4,0))</f>
        <v>20</v>
      </c>
      <c r="I5" s="18">
        <f>INDEX(Admin!$A$4:$L$19,MATCH(Admin!$A5,Admin!$A$4:$A$19,0),MATCH(Admin!I$4,Admin!$A$4:$L$4,0))</f>
        <v>18</v>
      </c>
      <c r="J5" s="18">
        <f>INDEX(Admin!$A$4:$L$19,MATCH(Admin!$A5,Admin!$A$4:$A$19,0),MATCH(Admin!J$4,Admin!$A$4:$L$4,0))</f>
        <v>16</v>
      </c>
      <c r="K5" s="18">
        <f>INDEX(Admin!$A$4:$L$19,MATCH(Admin!$A5,Admin!$A$4:$A$19,0),MATCH(Admin!K$4,Admin!$A$4:$L$4,0))</f>
        <v>34</v>
      </c>
      <c r="L5" s="18">
        <f>INDEX(Admin!$A$4:$L$19,MATCH(Admin!$A5,Admin!$A$4:$A$19,0),MATCH(Admin!L$4,Admin!$A$4:$L$4,0))</f>
        <v>5</v>
      </c>
      <c r="M5" s="21">
        <f>AVERAGE(Table13[[#This Row],[09]:[011]])</f>
        <v>22.666666666666668</v>
      </c>
      <c r="N5" s="13">
        <f>RANK(Table13[[#This Row],[Moyenne]],Table13[Moyenne])</f>
        <v>1</v>
      </c>
      <c r="O5" s="6" t="str">
        <f>IF(Table13[[#This Row],[Moyenne]]&gt;=16,"Félicitations",IF(Table13[[#This Row],[Moyenne]]&gt;=14,"Encouragement",IF(Table13[[#This Row],[Moyenne]]&gt;=12,"Tableau D'Honneur",IF(Table13[[#This Row],[Moyenne]]&gt;=0,"Pas D'Honneur"))))</f>
        <v>Félicitations</v>
      </c>
      <c r="P5" s="7" t="str">
        <f>IF(Table13[[#This Row],[Moyenne]]&gt;=9,"Passe","Redouble")</f>
        <v>Passe</v>
      </c>
      <c r="Q5" s="1"/>
      <c r="T5"/>
      <c r="U5"/>
      <c r="V5"/>
      <c r="W5"/>
      <c r="X5"/>
      <c r="Y5"/>
      <c r="Z5"/>
    </row>
    <row r="6" spans="1:26" ht="15.75">
      <c r="A6" s="17">
        <f>INDEX(Admin!$A$4:$L$19,MATCH(Admin!$A6,Admin!$A$4:$A$19,0),MATCH(Admin!A$4,Admin!$A$4:$L$4,0))</f>
        <v>2</v>
      </c>
      <c r="B6" s="17" t="str">
        <f>INDEX(Admin!$A$4:$L$19,MATCH(Admin!$A6,Admin!$A$4:$A$19,0),MATCH(Admin!B$4,Admin!$A$4:$L$4,0))</f>
        <v>Toumany</v>
      </c>
      <c r="C6" s="17" t="str">
        <f>INDEX(Admin!$A$4:$L$19,MATCH(Admin!$A6,Admin!$A$4:$A$19,0),MATCH(Admin!C$4,Admin!$A$4:$L$4,0))</f>
        <v>CIS</v>
      </c>
      <c r="D6" s="17">
        <f>INDEX(Admin!$A$4:$L$19,MATCH(Admin!$A6,Admin!$A$4:$A$19,0),MATCH(Admin!D$4,Admin!$A$4:$L$4,0))</f>
        <v>0</v>
      </c>
      <c r="E6" s="17">
        <f>INDEX(Admin!$A$4:$L$19,MATCH(Admin!$A6,Admin!$A$4:$A$19,0),MATCH(Admin!E$4,Admin!$A$4:$L$4,0))</f>
        <v>0</v>
      </c>
      <c r="F6" s="17" t="str">
        <f>INDEX(Admin!$A$4:$L$19,MATCH(Admin!$A6,Admin!$A$4:$A$19,0),MATCH(Admin!F$4,Admin!$A$4:$L$4,0))</f>
        <v>M</v>
      </c>
      <c r="G6" s="22">
        <f>INDEX(Admin!$A$4:$L$19,MATCH(Admin!$A6,Admin!$A$4:$A$19,0),MATCH(Admin!G$4,Admin!$A$4:$L$4,0))</f>
        <v>16</v>
      </c>
      <c r="H6" s="18">
        <f>INDEX(Admin!$A$4:$L$19,MATCH(Admin!$A6,Admin!$A$4:$A$19,0),MATCH(Admin!H$4,Admin!$A$4:$L$4,0))</f>
        <v>19</v>
      </c>
      <c r="I6" s="18">
        <f>INDEX(Admin!$A$4:$L$19,MATCH(Admin!$A6,Admin!$A$4:$A$19,0),MATCH(Admin!I$4,Admin!$A$4:$L$4,0))</f>
        <v>14</v>
      </c>
      <c r="J6" s="18">
        <f>INDEX(Admin!$A$4:$L$19,MATCH(Admin!$A6,Admin!$A$4:$A$19,0),MATCH(Admin!J$4,Admin!$A$4:$L$4,0))</f>
        <v>2</v>
      </c>
      <c r="K6" s="18">
        <f>INDEX(Admin!$A$4:$L$19,MATCH(Admin!$A6,Admin!$A$4:$A$19,0),MATCH(Admin!K$4,Admin!$A$4:$L$4,0))</f>
        <v>16</v>
      </c>
      <c r="L6" s="18">
        <f>INDEX(Admin!$A$4:$L$19,MATCH(Admin!$A6,Admin!$A$4:$A$19,0),MATCH(Admin!L$4,Admin!$A$4:$L$4,0))</f>
        <v>7</v>
      </c>
      <c r="M6" s="21">
        <f>AVERAGE(Table13[[#This Row],[09]:[011]])</f>
        <v>10.666666666666666</v>
      </c>
      <c r="N6" s="5">
        <f>RANK(Table13[[#This Row],[Moyenne]],Table13[Moyenne])</f>
        <v>14</v>
      </c>
      <c r="O6" s="8" t="str">
        <f>IF(Table13[[#This Row],[Moyenne]]&gt;=16,"Félicitations",IF(Table13[[#This Row],[Moyenne]]&gt;=14,"Encouragement",IF(Table13[[#This Row],[Moyenne]]&gt;=12,"Tableau D'Honneur",IF(Table13[[#This Row],[Moyenne]]&gt;=0,"Pas D'Honneur"))))</f>
        <v>Pas D'Honneur</v>
      </c>
      <c r="P6" s="7" t="str">
        <f>IF(Table13[[#This Row],[Moyenne]]&gt;=9,"Passe","Redouble")</f>
        <v>Passe</v>
      </c>
      <c r="T6"/>
      <c r="U6"/>
      <c r="V6"/>
      <c r="W6"/>
      <c r="X6"/>
      <c r="Y6"/>
      <c r="Z6"/>
    </row>
    <row r="7" spans="1:26" ht="15.75">
      <c r="A7" s="17">
        <f>INDEX(Admin!$A$4:$L$19,MATCH(Admin!$A7,Admin!$A$4:$A$19,0),MATCH(Admin!A$4,Admin!$A$4:$L$4,0))</f>
        <v>3</v>
      </c>
      <c r="B7" s="17" t="str">
        <f>INDEX(Admin!$A$4:$L$19,MATCH(Admin!$A7,Admin!$A$4:$A$19,0),MATCH(Admin!B$4,Admin!$A$4:$L$4,0))</f>
        <v>Annette</v>
      </c>
      <c r="C7" s="17" t="str">
        <f>INDEX(Admin!$A$4:$L$19,MATCH(Admin!$A7,Admin!$A$4:$A$19,0),MATCH(Admin!C$4,Admin!$A$4:$L$4,0))</f>
        <v>COU</v>
      </c>
      <c r="D7" s="17">
        <f>INDEX(Admin!$A$4:$L$19,MATCH(Admin!$A7,Admin!$A$4:$A$19,0),MATCH(Admin!D$4,Admin!$A$4:$L$4,0))</f>
        <v>0</v>
      </c>
      <c r="E7" s="17">
        <f>INDEX(Admin!$A$4:$L$19,MATCH(Admin!$A7,Admin!$A$4:$A$19,0),MATCH(Admin!E$4,Admin!$A$4:$L$4,0))</f>
        <v>0</v>
      </c>
      <c r="F7" s="17" t="str">
        <f>INDEX(Admin!$A$4:$L$19,MATCH(Admin!$A7,Admin!$A$4:$A$19,0),MATCH(Admin!F$4,Admin!$A$4:$L$4,0))</f>
        <v>F</v>
      </c>
      <c r="G7" s="22">
        <f>INDEX(Admin!$A$4:$L$19,MATCH(Admin!$A7,Admin!$A$4:$A$19,0),MATCH(Admin!G$4,Admin!$A$4:$L$4,0))</f>
        <v>19</v>
      </c>
      <c r="H7" s="18">
        <f>INDEX(Admin!$A$4:$L$19,MATCH(Admin!$A7,Admin!$A$4:$A$19,0),MATCH(Admin!H$4,Admin!$A$4:$L$4,0))</f>
        <v>18.5</v>
      </c>
      <c r="I7" s="18">
        <f>INDEX(Admin!$A$4:$L$19,MATCH(Admin!$A7,Admin!$A$4:$A$19,0),MATCH(Admin!I$4,Admin!$A$4:$L$4,0))</f>
        <v>11</v>
      </c>
      <c r="J7" s="18">
        <f>INDEX(Admin!$A$4:$L$19,MATCH(Admin!$A7,Admin!$A$4:$A$19,0),MATCH(Admin!J$4,Admin!$A$4:$L$4,0))</f>
        <v>18</v>
      </c>
      <c r="K7" s="18">
        <f>INDEX(Admin!$A$4:$L$19,MATCH(Admin!$A7,Admin!$A$4:$A$19,0),MATCH(Admin!K$4,Admin!$A$4:$L$4,0))</f>
        <v>29</v>
      </c>
      <c r="L7" s="18">
        <f>INDEX(Admin!$A$4:$L$19,MATCH(Admin!$A7,Admin!$A$4:$A$19,0),MATCH(Admin!L$4,Admin!$A$4:$L$4,0))</f>
        <v>2</v>
      </c>
      <c r="M7" s="21">
        <f>AVERAGE(Table13[[#This Row],[09]:[011]])</f>
        <v>19.333333333333332</v>
      </c>
      <c r="N7" s="5">
        <f>RANK(Table13[[#This Row],[Moyenne]],Table13[Moyenne])</f>
        <v>2</v>
      </c>
      <c r="O7" s="8" t="str">
        <f>IF(Table13[[#This Row],[Moyenne]]&gt;=16,"Félicitations",IF(Table13[[#This Row],[Moyenne]]&gt;=14,"Encouragement",IF(Table13[[#This Row],[Moyenne]]&gt;=12,"Tableau D'Honneur",IF(Table13[[#This Row],[Moyenne]]&gt;=0,"Pas D'Honneur"))))</f>
        <v>Félicitations</v>
      </c>
      <c r="P7" s="7" t="str">
        <f>IF(Table13[[#This Row],[Moyenne]]&gt;=9,"Passe","Redouble")</f>
        <v>Passe</v>
      </c>
      <c r="T7"/>
      <c r="U7"/>
      <c r="V7"/>
      <c r="W7"/>
      <c r="X7"/>
      <c r="Y7"/>
      <c r="Z7"/>
    </row>
    <row r="8" spans="1:26" ht="15.75">
      <c r="A8" s="17">
        <f>INDEX(Admin!$A$4:$L$19,MATCH(Admin!$A8,Admin!$A$4:$A$19,0),MATCH(Admin!A$4,Admin!$A$4:$L$4,0))</f>
        <v>4</v>
      </c>
      <c r="B8" s="17" t="str">
        <f>INDEX(Admin!$A$4:$L$19,MATCH(Admin!$A8,Admin!$A$4:$A$19,0),MATCH(Admin!B$4,Admin!$A$4:$L$4,0))</f>
        <v>Aïcha</v>
      </c>
      <c r="C8" s="17" t="str">
        <f>INDEX(Admin!$A$4:$L$19,MATCH(Admin!$A8,Admin!$A$4:$A$19,0),MATCH(Admin!C$4,Admin!$A$4:$L$4,0))</f>
        <v>DAN</v>
      </c>
      <c r="D8" s="17">
        <f>INDEX(Admin!$A$4:$L$19,MATCH(Admin!$A8,Admin!$A$4:$A$19,0),MATCH(Admin!D$4,Admin!$A$4:$L$4,0))</f>
        <v>0</v>
      </c>
      <c r="E8" s="17">
        <f>INDEX(Admin!$A$4:$L$19,MATCH(Admin!$A8,Admin!$A$4:$A$19,0),MATCH(Admin!E$4,Admin!$A$4:$L$4,0))</f>
        <v>0</v>
      </c>
      <c r="F8" s="17" t="str">
        <f>INDEX(Admin!$A$4:$L$19,MATCH(Admin!$A8,Admin!$A$4:$A$19,0),MATCH(Admin!F$4,Admin!$A$4:$L$4,0))</f>
        <v>F</v>
      </c>
      <c r="G8" s="22">
        <f>INDEX(Admin!$A$4:$L$19,MATCH(Admin!$A8,Admin!$A$4:$A$19,0),MATCH(Admin!G$4,Admin!$A$4:$L$4,0))</f>
        <v>16</v>
      </c>
      <c r="H8" s="18">
        <f>INDEX(Admin!$A$4:$L$19,MATCH(Admin!$A8,Admin!$A$4:$A$19,0),MATCH(Admin!H$4,Admin!$A$4:$L$4,0))</f>
        <v>19</v>
      </c>
      <c r="I8" s="18">
        <f>INDEX(Admin!$A$4:$L$19,MATCH(Admin!$A8,Admin!$A$4:$A$19,0),MATCH(Admin!I$4,Admin!$A$4:$L$4,0))</f>
        <v>15</v>
      </c>
      <c r="J8" s="18">
        <f>INDEX(Admin!$A$4:$L$19,MATCH(Admin!$A8,Admin!$A$4:$A$19,0),MATCH(Admin!J$4,Admin!$A$4:$L$4,0))</f>
        <v>13</v>
      </c>
      <c r="K8" s="18">
        <f>INDEX(Admin!$A$4:$L$19,MATCH(Admin!$A8,Admin!$A$4:$A$19,0),MATCH(Admin!K$4,Admin!$A$4:$L$4,0))</f>
        <v>28</v>
      </c>
      <c r="L8" s="18">
        <f>INDEX(Admin!$A$4:$L$19,MATCH(Admin!$A8,Admin!$A$4:$A$19,0),MATCH(Admin!L$4,Admin!$A$4:$L$4,0))</f>
        <v>15</v>
      </c>
      <c r="M8" s="21">
        <f>AVERAGE(Table13[[#This Row],[09]:[011]])</f>
        <v>18.666666666666668</v>
      </c>
      <c r="N8" s="14">
        <f>RANK(Table13[[#This Row],[Moyenne]],Table13[Moyenne])</f>
        <v>4</v>
      </c>
      <c r="O8" s="8" t="str">
        <f>IF(Table13[[#This Row],[Moyenne]]&gt;=16,"Félicitations",IF(Table13[[#This Row],[Moyenne]]&gt;=14,"Encouragement",IF(Table13[[#This Row],[Moyenne]]&gt;=12,"Tableau D'Honneur",IF(Table13[[#This Row],[Moyenne]]&gt;=0,"Pas D'Honneur"))))</f>
        <v>Félicitations</v>
      </c>
      <c r="P8" s="7" t="str">
        <f>IF(Table13[[#This Row],[Moyenne]]&gt;=9,"Passe","Redouble")</f>
        <v>Passe</v>
      </c>
      <c r="T8"/>
      <c r="U8"/>
      <c r="V8"/>
      <c r="W8"/>
      <c r="X8"/>
      <c r="Y8"/>
      <c r="Z8"/>
    </row>
    <row r="9" spans="1:26" ht="15.75">
      <c r="A9" s="17">
        <f>INDEX(Admin!$A$4:$L$19,MATCH(Admin!$A9,Admin!$A$4:$A$19,0),MATCH(Admin!A$4,Admin!$A$4:$L$4,0))</f>
        <v>5</v>
      </c>
      <c r="B9" s="17" t="str">
        <f>INDEX(Admin!$A$4:$L$19,MATCH(Admin!$A9,Admin!$A$4:$A$19,0),MATCH(Admin!B$4,Admin!$A$4:$L$4,0))</f>
        <v>Oumar</v>
      </c>
      <c r="C9" s="17" t="str">
        <f>INDEX(Admin!$A$4:$L$19,MATCH(Admin!$A9,Admin!$A$4:$A$19,0),MATCH(Admin!C$4,Admin!$A$4:$L$4,0))</f>
        <v>JEI</v>
      </c>
      <c r="D9" s="17">
        <f>INDEX(Admin!$A$4:$L$19,MATCH(Admin!$A9,Admin!$A$4:$A$19,0),MATCH(Admin!D$4,Admin!$A$4:$L$4,0))</f>
        <v>0</v>
      </c>
      <c r="E9" s="17">
        <f>INDEX(Admin!$A$4:$L$19,MATCH(Admin!$A9,Admin!$A$4:$A$19,0),MATCH(Admin!E$4,Admin!$A$4:$L$4,0))</f>
        <v>0</v>
      </c>
      <c r="F9" s="17" t="str">
        <f>INDEX(Admin!$A$4:$L$19,MATCH(Admin!$A9,Admin!$A$4:$A$19,0),MATCH(Admin!F$4,Admin!$A$4:$L$4,0))</f>
        <v>M</v>
      </c>
      <c r="G9" s="22">
        <f>INDEX(Admin!$A$4:$L$19,MATCH(Admin!$A9,Admin!$A$4:$A$19,0),MATCH(Admin!G$4,Admin!$A$4:$L$4,0))</f>
        <v>0</v>
      </c>
      <c r="H9" s="18">
        <f>INDEX(Admin!$A$4:$L$19,MATCH(Admin!$A9,Admin!$A$4:$A$19,0),MATCH(Admin!H$4,Admin!$A$4:$L$4,0))</f>
        <v>20</v>
      </c>
      <c r="I9" s="18">
        <f>INDEX(Admin!$A$4:$L$19,MATCH(Admin!$A9,Admin!$A$4:$A$19,0),MATCH(Admin!I$4,Admin!$A$4:$L$4,0))</f>
        <v>6</v>
      </c>
      <c r="J9" s="18">
        <f>INDEX(Admin!$A$4:$L$19,MATCH(Admin!$A9,Admin!$A$4:$A$19,0),MATCH(Admin!J$4,Admin!$A$4:$L$4,0))</f>
        <v>18</v>
      </c>
      <c r="K9" s="18">
        <f>INDEX(Admin!$A$4:$L$19,MATCH(Admin!$A9,Admin!$A$4:$A$19,0),MATCH(Admin!K$4,Admin!$A$4:$L$4,0))</f>
        <v>24</v>
      </c>
      <c r="L9" s="18">
        <f>INDEX(Admin!$A$4:$L$19,MATCH(Admin!$A9,Admin!$A$4:$A$19,0),MATCH(Admin!L$4,Admin!$A$4:$L$4,0))</f>
        <v>17</v>
      </c>
      <c r="M9" s="21">
        <f>AVERAGE(Table13[[#This Row],[09]:[011]])</f>
        <v>16</v>
      </c>
      <c r="N9" s="5">
        <f>RANK(Table13[[#This Row],[Moyenne]],Table13[Moyenne])</f>
        <v>8</v>
      </c>
      <c r="O9" s="8" t="str">
        <f>IF(Table13[[#This Row],[Moyenne]]&gt;=16,"Félicitations",IF(Table13[[#This Row],[Moyenne]]&gt;=14,"Encouragement",IF(Table13[[#This Row],[Moyenne]]&gt;=12,"Tableau D'Honneur",IF(Table13[[#This Row],[Moyenne]]&gt;=0,"Pas D'Honneur"))))</f>
        <v>Félicitations</v>
      </c>
      <c r="P9" s="7" t="str">
        <f>IF(Table13[[#This Row],[Moyenne]]&gt;=9,"Passe","Redouble")</f>
        <v>Passe</v>
      </c>
      <c r="T9"/>
      <c r="U9"/>
      <c r="V9"/>
      <c r="W9"/>
      <c r="X9"/>
      <c r="Y9"/>
      <c r="Z9"/>
    </row>
    <row r="10" spans="1:26" ht="15.75">
      <c r="A10" s="17">
        <f>INDEX(Admin!$A$4:$L$19,MATCH(Admin!$A10,Admin!$A$4:$A$19,0),MATCH(Admin!A$4,Admin!$A$4:$L$4,0))</f>
        <v>6</v>
      </c>
      <c r="B10" s="17" t="str">
        <f>INDEX(Admin!$A$4:$L$19,MATCH(Admin!$A10,Admin!$A$4:$A$19,0),MATCH(Admin!B$4,Admin!$A$4:$L$4,0))</f>
        <v>Adam</v>
      </c>
      <c r="C10" s="17" t="str">
        <f>INDEX(Admin!$A$4:$L$19,MATCH(Admin!$A10,Admin!$A$4:$A$19,0),MATCH(Admin!C$4,Admin!$A$4:$L$4,0))</f>
        <v>LAF</v>
      </c>
      <c r="D10" s="17">
        <f>INDEX(Admin!$A$4:$L$19,MATCH(Admin!$A10,Admin!$A$4:$A$19,0),MATCH(Admin!D$4,Admin!$A$4:$L$4,0))</f>
        <v>0</v>
      </c>
      <c r="E10" s="17">
        <f>INDEX(Admin!$A$4:$L$19,MATCH(Admin!$A10,Admin!$A$4:$A$19,0),MATCH(Admin!E$4,Admin!$A$4:$L$4,0))</f>
        <v>0</v>
      </c>
      <c r="F10" s="17" t="str">
        <f>INDEX(Admin!$A$4:$L$19,MATCH(Admin!$A10,Admin!$A$4:$A$19,0),MATCH(Admin!F$4,Admin!$A$4:$L$4,0))</f>
        <v>M</v>
      </c>
      <c r="G10" s="22">
        <f>INDEX(Admin!$A$4:$L$19,MATCH(Admin!$A10,Admin!$A$4:$A$19,0),MATCH(Admin!G$4,Admin!$A$4:$L$4,0))</f>
        <v>9</v>
      </c>
      <c r="H10" s="18">
        <f>INDEX(Admin!$A$4:$L$19,MATCH(Admin!$A10,Admin!$A$4:$A$19,0),MATCH(Admin!H$4,Admin!$A$4:$L$4,0))</f>
        <v>19.5</v>
      </c>
      <c r="I10" s="18">
        <f>INDEX(Admin!$A$4:$L$19,MATCH(Admin!$A10,Admin!$A$4:$A$19,0),MATCH(Admin!I$4,Admin!$A$4:$L$4,0))</f>
        <v>11</v>
      </c>
      <c r="J10" s="18">
        <f>INDEX(Admin!$A$4:$L$19,MATCH(Admin!$A10,Admin!$A$4:$A$19,0),MATCH(Admin!J$4,Admin!$A$4:$L$4,0))</f>
        <v>17</v>
      </c>
      <c r="K10" s="18">
        <f>INDEX(Admin!$A$4:$L$19,MATCH(Admin!$A10,Admin!$A$4:$A$19,0),MATCH(Admin!K$4,Admin!$A$4:$L$4,0))</f>
        <v>28</v>
      </c>
      <c r="L10" s="18">
        <f>INDEX(Admin!$A$4:$L$19,MATCH(Admin!$A10,Admin!$A$4:$A$19,0),MATCH(Admin!L$4,Admin!$A$4:$L$4,0))</f>
        <v>8</v>
      </c>
      <c r="M10" s="21">
        <f>AVERAGE(Table13[[#This Row],[09]:[011]])</f>
        <v>18.666666666666668</v>
      </c>
      <c r="N10" s="5">
        <f>RANK(Table13[[#This Row],[Moyenne]],Table13[Moyenne])</f>
        <v>4</v>
      </c>
      <c r="O10" s="8" t="str">
        <f>IF(Table13[[#This Row],[Moyenne]]&gt;=16,"Félicitations",IF(Table13[[#This Row],[Moyenne]]&gt;=14,"Encouragement",IF(Table13[[#This Row],[Moyenne]]&gt;=12,"Tableau D'Honneur",IF(Table13[[#This Row],[Moyenne]]&gt;=0,"Pas D'Honneur"))))</f>
        <v>Félicitations</v>
      </c>
      <c r="P10" s="7" t="str">
        <f>IF(Table13[[#This Row],[Moyenne]]&gt;=9,"Passe","Redouble")</f>
        <v>Passe</v>
      </c>
      <c r="T10"/>
      <c r="U10"/>
      <c r="V10"/>
      <c r="W10"/>
      <c r="X10"/>
      <c r="Y10"/>
      <c r="Z10"/>
    </row>
    <row r="11" spans="1:26" ht="15.75">
      <c r="A11" s="17">
        <f>INDEX(Admin!$A$4:$L$19,MATCH(Admin!$A11,Admin!$A$4:$A$19,0),MATCH(Admin!A$4,Admin!$A$4:$L$4,0))</f>
        <v>7</v>
      </c>
      <c r="B11" s="17" t="str">
        <f>INDEX(Admin!$A$4:$L$19,MATCH(Admin!$A11,Admin!$A$4:$A$19,0),MATCH(Admin!B$4,Admin!$A$4:$L$4,0))</f>
        <v>Ibrahim</v>
      </c>
      <c r="C11" s="17" t="str">
        <f>INDEX(Admin!$A$4:$L$19,MATCH(Admin!$A11,Admin!$A$4:$A$19,0),MATCH(Admin!C$4,Admin!$A$4:$L$4,0))</f>
        <v>LYE</v>
      </c>
      <c r="D11" s="17">
        <f>INDEX(Admin!$A$4:$L$19,MATCH(Admin!$A11,Admin!$A$4:$A$19,0),MATCH(Admin!D$4,Admin!$A$4:$L$4,0))</f>
        <v>0</v>
      </c>
      <c r="E11" s="17">
        <f>INDEX(Admin!$A$4:$L$19,MATCH(Admin!$A11,Admin!$A$4:$A$19,0),MATCH(Admin!E$4,Admin!$A$4:$L$4,0))</f>
        <v>0</v>
      </c>
      <c r="F11" s="17" t="str">
        <f>INDEX(Admin!$A$4:$L$19,MATCH(Admin!$A11,Admin!$A$4:$A$19,0),MATCH(Admin!F$4,Admin!$A$4:$L$4,0))</f>
        <v>M</v>
      </c>
      <c r="G11" s="22">
        <f>INDEX(Admin!$A$4:$L$19,MATCH(Admin!$A11,Admin!$A$4:$A$19,0),MATCH(Admin!G$4,Admin!$A$4:$L$4,0))</f>
        <v>5</v>
      </c>
      <c r="H11" s="18">
        <f>INDEX(Admin!$A$4:$L$19,MATCH(Admin!$A11,Admin!$A$4:$A$19,0),MATCH(Admin!H$4,Admin!$A$4:$L$4,0))</f>
        <v>20</v>
      </c>
      <c r="I11" s="18">
        <f>INDEX(Admin!$A$4:$L$19,MATCH(Admin!$A11,Admin!$A$4:$A$19,0),MATCH(Admin!I$4,Admin!$A$4:$L$4,0))</f>
        <v>12</v>
      </c>
      <c r="J11" s="18">
        <f>INDEX(Admin!$A$4:$L$19,MATCH(Admin!$A11,Admin!$A$4:$A$19,0),MATCH(Admin!J$4,Admin!$A$4:$L$4,0))</f>
        <v>12</v>
      </c>
      <c r="K11" s="18">
        <f>INDEX(Admin!$A$4:$L$19,MATCH(Admin!$A11,Admin!$A$4:$A$19,0),MATCH(Admin!K$4,Admin!$A$4:$L$4,0))</f>
        <v>24</v>
      </c>
      <c r="L11" s="18">
        <f>INDEX(Admin!$A$4:$L$19,MATCH(Admin!$A11,Admin!$A$4:$A$19,0),MATCH(Admin!L$4,Admin!$A$4:$L$4,0))</f>
        <v>20</v>
      </c>
      <c r="M11" s="21">
        <f>AVERAGE(Table13[[#This Row],[09]:[011]])</f>
        <v>16</v>
      </c>
      <c r="N11" s="5">
        <f>RANK(Table13[[#This Row],[Moyenne]],Table13[Moyenne])</f>
        <v>8</v>
      </c>
      <c r="O11" s="8" t="str">
        <f>IF(Table13[[#This Row],[Moyenne]]&gt;=16,"Félicitations",IF(Table13[[#This Row],[Moyenne]]&gt;=14,"Encouragement",IF(Table13[[#This Row],[Moyenne]]&gt;=12,"Tableau D'Honneur",IF(Table13[[#This Row],[Moyenne]]&gt;=0,"Pas D'Honneur"))))</f>
        <v>Félicitations</v>
      </c>
      <c r="P11" s="7" t="str">
        <f>IF(Table13[[#This Row],[Moyenne]]&gt;=9,"Passe","Redouble")</f>
        <v>Passe</v>
      </c>
      <c r="T11"/>
      <c r="U11"/>
      <c r="V11"/>
      <c r="W11"/>
      <c r="X11"/>
      <c r="Y11"/>
      <c r="Z11"/>
    </row>
    <row r="12" spans="1:26" ht="15.75">
      <c r="A12" s="17">
        <f>INDEX(Admin!$A$4:$L$19,MATCH(Admin!$A12,Admin!$A$4:$A$19,0),MATCH(Admin!A$4,Admin!$A$4:$L$4,0))</f>
        <v>8</v>
      </c>
      <c r="B12" s="17" t="str">
        <f>INDEX(Admin!$A$4:$L$19,MATCH(Admin!$A12,Admin!$A$4:$A$19,0),MATCH(Admin!B$4,Admin!$A$4:$L$4,0))</f>
        <v>Salma</v>
      </c>
      <c r="C12" s="17" t="str">
        <f>INDEX(Admin!$A$4:$L$19,MATCH(Admin!$A12,Admin!$A$4:$A$19,0),MATCH(Admin!C$4,Admin!$A$4:$L$4,0))</f>
        <v>MAN</v>
      </c>
      <c r="D12" s="17">
        <f>INDEX(Admin!$A$4:$L$19,MATCH(Admin!$A12,Admin!$A$4:$A$19,0),MATCH(Admin!D$4,Admin!$A$4:$L$4,0))</f>
        <v>0</v>
      </c>
      <c r="E12" s="17">
        <f>INDEX(Admin!$A$4:$L$19,MATCH(Admin!$A12,Admin!$A$4:$A$19,0),MATCH(Admin!E$4,Admin!$A$4:$L$4,0))</f>
        <v>0</v>
      </c>
      <c r="F12" s="17" t="str">
        <f>INDEX(Admin!$A$4:$L$19,MATCH(Admin!$A12,Admin!$A$4:$A$19,0),MATCH(Admin!F$4,Admin!$A$4:$L$4,0))</f>
        <v>F</v>
      </c>
      <c r="G12" s="22">
        <f>INDEX(Admin!$A$4:$L$19,MATCH(Admin!$A12,Admin!$A$4:$A$19,0),MATCH(Admin!G$4,Admin!$A$4:$L$4,0))</f>
        <v>0</v>
      </c>
      <c r="H12" s="18">
        <f>INDEX(Admin!$A$4:$L$19,MATCH(Admin!$A12,Admin!$A$4:$A$19,0),MATCH(Admin!H$4,Admin!$A$4:$L$4,0))</f>
        <v>20</v>
      </c>
      <c r="I12" s="18">
        <f>INDEX(Admin!$A$4:$L$19,MATCH(Admin!$A12,Admin!$A$4:$A$19,0),MATCH(Admin!I$4,Admin!$A$4:$L$4,0))</f>
        <v>15</v>
      </c>
      <c r="J12" s="18">
        <f>INDEX(Admin!$A$4:$L$19,MATCH(Admin!$A12,Admin!$A$4:$A$19,0),MATCH(Admin!J$4,Admin!$A$4:$L$4,0))</f>
        <v>6</v>
      </c>
      <c r="K12" s="18">
        <f>INDEX(Admin!$A$4:$L$19,MATCH(Admin!$A12,Admin!$A$4:$A$19,0),MATCH(Admin!K$4,Admin!$A$4:$L$4,0))</f>
        <v>21</v>
      </c>
      <c r="L12" s="18">
        <f>INDEX(Admin!$A$4:$L$19,MATCH(Admin!$A12,Admin!$A$4:$A$19,0),MATCH(Admin!L$4,Admin!$A$4:$L$4,0))</f>
        <v>13</v>
      </c>
      <c r="M12" s="21">
        <f>AVERAGE(Table13[[#This Row],[09]:[011]])</f>
        <v>14</v>
      </c>
      <c r="N12" s="5">
        <f>RANK(Table13[[#This Row],[Moyenne]],Table13[Moyenne])</f>
        <v>11</v>
      </c>
      <c r="O12" s="8" t="str">
        <f>IF(Table13[[#This Row],[Moyenne]]&gt;=16,"Félicitations",IF(Table13[[#This Row],[Moyenne]]&gt;=14,"Encouragement",IF(Table13[[#This Row],[Moyenne]]&gt;=12,"Tableau D'Honneur",IF(Table13[[#This Row],[Moyenne]]&gt;=0,"Pas D'Honneur"))))</f>
        <v>Encouragement</v>
      </c>
      <c r="P12" s="7" t="str">
        <f>IF(Table13[[#This Row],[Moyenne]]&gt;=9,"Passe","Redouble")</f>
        <v>Passe</v>
      </c>
      <c r="T12"/>
      <c r="U12"/>
      <c r="V12"/>
      <c r="W12"/>
      <c r="X12"/>
      <c r="Y12"/>
      <c r="Z12"/>
    </row>
    <row r="13" spans="1:26" ht="15.75">
      <c r="A13" s="17">
        <f>INDEX(Admin!$A$4:$L$19,MATCH(Admin!$A13,Admin!$A$4:$A$19,0),MATCH(Admin!A$4,Admin!$A$4:$L$4,0))</f>
        <v>9</v>
      </c>
      <c r="B13" s="17" t="str">
        <f>INDEX(Admin!$A$4:$L$19,MATCH(Admin!$A13,Admin!$A$4:$A$19,0),MATCH(Admin!B$4,Admin!$A$4:$L$4,0))</f>
        <v>Marc</v>
      </c>
      <c r="C13" s="17" t="str">
        <f>INDEX(Admin!$A$4:$L$19,MATCH(Admin!$A13,Admin!$A$4:$A$19,0),MATCH(Admin!C$4,Admin!$A$4:$L$4,0))</f>
        <v>MAS</v>
      </c>
      <c r="D13" s="17">
        <f>INDEX(Admin!$A$4:$L$19,MATCH(Admin!$A13,Admin!$A$4:$A$19,0),MATCH(Admin!D$4,Admin!$A$4:$L$4,0))</f>
        <v>0</v>
      </c>
      <c r="E13" s="17">
        <f>INDEX(Admin!$A$4:$L$19,MATCH(Admin!$A13,Admin!$A$4:$A$19,0),MATCH(Admin!E$4,Admin!$A$4:$L$4,0))</f>
        <v>0</v>
      </c>
      <c r="F13" s="17" t="str">
        <f>INDEX(Admin!$A$4:$L$19,MATCH(Admin!$A13,Admin!$A$4:$A$19,0),MATCH(Admin!F$4,Admin!$A$4:$L$4,0))</f>
        <v>M</v>
      </c>
      <c r="G13" s="22">
        <f>INDEX(Admin!$A$4:$L$19,MATCH(Admin!$A13,Admin!$A$4:$A$19,0),MATCH(Admin!G$4,Admin!$A$4:$L$4,0))</f>
        <v>4</v>
      </c>
      <c r="H13" s="18">
        <f>INDEX(Admin!$A$4:$L$19,MATCH(Admin!$A13,Admin!$A$4:$A$19,0),MATCH(Admin!H$4,Admin!$A$4:$L$4,0))</f>
        <v>20</v>
      </c>
      <c r="I13" s="18">
        <f>INDEX(Admin!$A$4:$L$19,MATCH(Admin!$A13,Admin!$A$4:$A$19,0),MATCH(Admin!I$4,Admin!$A$4:$L$4,0))</f>
        <v>0</v>
      </c>
      <c r="J13" s="18">
        <f>INDEX(Admin!$A$4:$L$19,MATCH(Admin!$A13,Admin!$A$4:$A$19,0),MATCH(Admin!J$4,Admin!$A$4:$L$4,0))</f>
        <v>18</v>
      </c>
      <c r="K13" s="18">
        <f>INDEX(Admin!$A$4:$L$19,MATCH(Admin!$A13,Admin!$A$4:$A$19,0),MATCH(Admin!K$4,Admin!$A$4:$L$4,0))</f>
        <v>18</v>
      </c>
      <c r="L13" s="18">
        <f>INDEX(Admin!$A$4:$L$19,MATCH(Admin!$A13,Admin!$A$4:$A$19,0),MATCH(Admin!L$4,Admin!$A$4:$L$4,0))</f>
        <v>13</v>
      </c>
      <c r="M13" s="21">
        <f>AVERAGE(Table13[[#This Row],[09]:[011]])</f>
        <v>12</v>
      </c>
      <c r="N13" s="5">
        <f>RANK(Table13[[#This Row],[Moyenne]],Table13[Moyenne])</f>
        <v>13</v>
      </c>
      <c r="O13" s="8" t="str">
        <f>IF(Table13[[#This Row],[Moyenne]]&gt;=16,"Félicitations",IF(Table13[[#This Row],[Moyenne]]&gt;=14,"Encouragement",IF(Table13[[#This Row],[Moyenne]]&gt;=12,"Tableau D'Honneur",IF(Table13[[#This Row],[Moyenne]]&gt;=0,"Pas D'Honneur"))))</f>
        <v>Tableau D'Honneur</v>
      </c>
      <c r="P13" s="7" t="str">
        <f>IF(Table13[[#This Row],[Moyenne]]&gt;=9,"Passe","Redouble")</f>
        <v>Passe</v>
      </c>
      <c r="T13"/>
      <c r="U13"/>
      <c r="V13"/>
      <c r="W13"/>
      <c r="X13"/>
      <c r="Y13"/>
      <c r="Z13"/>
    </row>
    <row r="14" spans="1:26" ht="15.75">
      <c r="A14" s="17">
        <f>INDEX(Admin!$A$4:$L$19,MATCH(Admin!$A14,Admin!$A$4:$A$19,0),MATCH(Admin!A$4,Admin!$A$4:$L$4,0))</f>
        <v>10</v>
      </c>
      <c r="B14" s="17" t="str">
        <f>INDEX(Admin!$A$4:$L$19,MATCH(Admin!$A14,Admin!$A$4:$A$19,0),MATCH(Admin!B$4,Admin!$A$4:$L$4,0))</f>
        <v>Outhman</v>
      </c>
      <c r="C14" s="17" t="str">
        <f>INDEX(Admin!$A$4:$L$19,MATCH(Admin!$A14,Admin!$A$4:$A$19,0),MATCH(Admin!C$4,Admin!$A$4:$L$4,0))</f>
        <v>MÉ</v>
      </c>
      <c r="D14" s="17">
        <f>INDEX(Admin!$A$4:$L$19,MATCH(Admin!$A14,Admin!$A$4:$A$19,0),MATCH(Admin!D$4,Admin!$A$4:$L$4,0))</f>
        <v>0</v>
      </c>
      <c r="E14" s="17">
        <f>INDEX(Admin!$A$4:$L$19,MATCH(Admin!$A14,Admin!$A$4:$A$19,0),MATCH(Admin!E$4,Admin!$A$4:$L$4,0))</f>
        <v>0</v>
      </c>
      <c r="F14" s="17" t="str">
        <f>INDEX(Admin!$A$4:$L$19,MATCH(Admin!$A14,Admin!$A$4:$A$19,0),MATCH(Admin!F$4,Admin!$A$4:$L$4,0))</f>
        <v>M</v>
      </c>
      <c r="G14" s="22">
        <f>INDEX(Admin!$A$4:$L$19,MATCH(Admin!$A14,Admin!$A$4:$A$19,0),MATCH(Admin!G$4,Admin!$A$4:$L$4,0))</f>
        <v>0</v>
      </c>
      <c r="H14" s="18">
        <f>INDEX(Admin!$A$4:$L$19,MATCH(Admin!$A14,Admin!$A$4:$A$19,0),MATCH(Admin!H$4,Admin!$A$4:$L$4,0))</f>
        <v>20</v>
      </c>
      <c r="I14" s="18">
        <f>INDEX(Admin!$A$4:$L$19,MATCH(Admin!$A14,Admin!$A$4:$A$19,0),MATCH(Admin!I$4,Admin!$A$4:$L$4,0))</f>
        <v>1</v>
      </c>
      <c r="J14" s="18">
        <f>INDEX(Admin!$A$4:$L$19,MATCH(Admin!$A14,Admin!$A$4:$A$19,0),MATCH(Admin!J$4,Admin!$A$4:$L$4,0))</f>
        <v>8</v>
      </c>
      <c r="K14" s="18">
        <f>INDEX(Admin!$A$4:$L$19,MATCH(Admin!$A14,Admin!$A$4:$A$19,0),MATCH(Admin!K$4,Admin!$A$4:$L$4,0))</f>
        <v>9</v>
      </c>
      <c r="L14" s="18">
        <f>INDEX(Admin!$A$4:$L$19,MATCH(Admin!$A14,Admin!$A$4:$A$19,0),MATCH(Admin!L$4,Admin!$A$4:$L$4,0))</f>
        <v>11</v>
      </c>
      <c r="M14" s="21">
        <f>AVERAGE(Table13[[#This Row],[09]:[011]])</f>
        <v>6</v>
      </c>
      <c r="N14" s="13">
        <f>RANK(Table13[[#This Row],[Moyenne]],Table13[Moyenne])</f>
        <v>15</v>
      </c>
      <c r="O14" s="8" t="str">
        <f>IF(Table13[[#This Row],[Moyenne]]&gt;=16,"Félicitations",IF(Table13[[#This Row],[Moyenne]]&gt;=14,"Encouragement",IF(Table13[[#This Row],[Moyenne]]&gt;=12,"Tableau D'Honneur",IF(Table13[[#This Row],[Moyenne]]&gt;=0,"Pas D'Honneur"))))</f>
        <v>Pas D'Honneur</v>
      </c>
      <c r="P14" s="7" t="str">
        <f>IF(Table13[[#This Row],[Moyenne]]&gt;=9,"Passe","Redouble")</f>
        <v>Redouble</v>
      </c>
      <c r="T14"/>
      <c r="U14"/>
      <c r="V14"/>
      <c r="W14"/>
      <c r="X14"/>
      <c r="Y14"/>
      <c r="Z14"/>
    </row>
    <row r="15" spans="1:26" ht="15.75">
      <c r="A15" s="17">
        <f>INDEX(Admin!$A$4:$L$19,MATCH(Admin!$A15,Admin!$A$4:$A$19,0),MATCH(Admin!A$4,Admin!$A$4:$L$4,0))</f>
        <v>11</v>
      </c>
      <c r="B15" s="17" t="str">
        <f>INDEX(Admin!$A$4:$L$19,MATCH(Admin!$A15,Admin!$A$4:$A$19,0),MATCH(Admin!B$4,Admin!$A$4:$L$4,0))</f>
        <v>Fanta</v>
      </c>
      <c r="C15" s="17" t="str">
        <f>INDEX(Admin!$A$4:$L$19,MATCH(Admin!$A15,Admin!$A$4:$A$19,0),MATCH(Admin!C$4,Admin!$A$4:$L$4,0))</f>
        <v>OME</v>
      </c>
      <c r="D15" s="17">
        <f>INDEX(Admin!$A$4:$L$19,MATCH(Admin!$A15,Admin!$A$4:$A$19,0),MATCH(Admin!D$4,Admin!$A$4:$L$4,0))</f>
        <v>0</v>
      </c>
      <c r="E15" s="17">
        <f>INDEX(Admin!$A$4:$L$19,MATCH(Admin!$A15,Admin!$A$4:$A$19,0),MATCH(Admin!E$4,Admin!$A$4:$L$4,0))</f>
        <v>0</v>
      </c>
      <c r="F15" s="17" t="str">
        <f>INDEX(Admin!$A$4:$L$19,MATCH(Admin!$A15,Admin!$A$4:$A$19,0),MATCH(Admin!F$4,Admin!$A$4:$L$4,0))</f>
        <v>F</v>
      </c>
      <c r="G15" s="22">
        <f>INDEX(Admin!$A$4:$L$19,MATCH(Admin!$A15,Admin!$A$4:$A$19,0),MATCH(Admin!G$4,Admin!$A$4:$L$4,0))</f>
        <v>0</v>
      </c>
      <c r="H15" s="18">
        <f>INDEX(Admin!$A$4:$L$19,MATCH(Admin!$A15,Admin!$A$4:$A$19,0),MATCH(Admin!H$4,Admin!$A$4:$L$4,0))</f>
        <v>20</v>
      </c>
      <c r="I15" s="18">
        <f>INDEX(Admin!$A$4:$L$19,MATCH(Admin!$A15,Admin!$A$4:$A$19,0),MATCH(Admin!I$4,Admin!$A$4:$L$4,0))</f>
        <v>12</v>
      </c>
      <c r="J15" s="18">
        <f>INDEX(Admin!$A$4:$L$19,MATCH(Admin!$A15,Admin!$A$4:$A$19,0),MATCH(Admin!J$4,Admin!$A$4:$L$4,0))</f>
        <v>13</v>
      </c>
      <c r="K15" s="18">
        <f>INDEX(Admin!$A$4:$L$19,MATCH(Admin!$A15,Admin!$A$4:$A$19,0),MATCH(Admin!K$4,Admin!$A$4:$L$4,0))</f>
        <v>25</v>
      </c>
      <c r="L15" s="18">
        <f>INDEX(Admin!$A$4:$L$19,MATCH(Admin!$A15,Admin!$A$4:$A$19,0),MATCH(Admin!L$4,Admin!$A$4:$L$4,0))</f>
        <v>12</v>
      </c>
      <c r="M15" s="21">
        <f>AVERAGE(Table13[[#This Row],[09]:[011]])</f>
        <v>16.666666666666668</v>
      </c>
      <c r="N15" s="5">
        <f>RANK(Table13[[#This Row],[Moyenne]],Table13[Moyenne])</f>
        <v>7</v>
      </c>
      <c r="O15" s="8" t="str">
        <f>IF(Table13[[#This Row],[Moyenne]]&gt;=16,"Félicitations",IF(Table13[[#This Row],[Moyenne]]&gt;=14,"Encouragement",IF(Table13[[#This Row],[Moyenne]]&gt;=12,"Tableau D'Honneur",IF(Table13[[#This Row],[Moyenne]]&gt;=0,"Pas D'Honneur"))))</f>
        <v>Félicitations</v>
      </c>
      <c r="P15" s="7" t="str">
        <f>IF(Table13[[#This Row],[Moyenne]]&gt;=9,"Passe","Redouble")</f>
        <v>Passe</v>
      </c>
      <c r="Q15"/>
      <c r="R15"/>
      <c r="S15"/>
      <c r="T15"/>
      <c r="U15"/>
      <c r="V15"/>
      <c r="W15"/>
      <c r="X15"/>
      <c r="Y15"/>
      <c r="Z15"/>
    </row>
    <row r="16" spans="1:26" ht="15.75">
      <c r="A16" s="17">
        <f>INDEX(Admin!$A$4:$L$19,MATCH(Admin!$A16,Admin!$A$4:$A$19,0),MATCH(Admin!A$4,Admin!$A$4:$L$4,0))</f>
        <v>12</v>
      </c>
      <c r="B16" s="17" t="str">
        <f>INDEX(Admin!$A$4:$L$19,MATCH(Admin!$A16,Admin!$A$4:$A$19,0),MATCH(Admin!B$4,Admin!$A$4:$L$4,0))</f>
        <v>Mahmoud</v>
      </c>
      <c r="C16" s="17" t="str">
        <f>INDEX(Admin!$A$4:$L$19,MATCH(Admin!$A16,Admin!$A$4:$A$19,0),MATCH(Admin!C$4,Admin!$A$4:$L$4,0))</f>
        <v>ONG</v>
      </c>
      <c r="D16" s="17">
        <f>INDEX(Admin!$A$4:$L$19,MATCH(Admin!$A16,Admin!$A$4:$A$19,0),MATCH(Admin!D$4,Admin!$A$4:$L$4,0))</f>
        <v>0</v>
      </c>
      <c r="E16" s="17">
        <f>INDEX(Admin!$A$4:$L$19,MATCH(Admin!$A16,Admin!$A$4:$A$19,0),MATCH(Admin!E$4,Admin!$A$4:$L$4,0))</f>
        <v>0</v>
      </c>
      <c r="F16" s="17" t="str">
        <f>INDEX(Admin!$A$4:$L$19,MATCH(Admin!$A16,Admin!$A$4:$A$19,0),MATCH(Admin!F$4,Admin!$A$4:$L$4,0))</f>
        <v>M</v>
      </c>
      <c r="G16" s="22">
        <f>INDEX(Admin!$A$4:$L$19,MATCH(Admin!$A16,Admin!$A$4:$A$19,0),MATCH(Admin!G$4,Admin!$A$4:$L$4,0))</f>
        <v>12</v>
      </c>
      <c r="H16" s="18">
        <f>INDEX(Admin!$A$4:$L$19,MATCH(Admin!$A16,Admin!$A$4:$A$19,0),MATCH(Admin!H$4,Admin!$A$4:$L$4,0))</f>
        <v>19.5</v>
      </c>
      <c r="I16" s="18">
        <f>INDEX(Admin!$A$4:$L$19,MATCH(Admin!$A16,Admin!$A$4:$A$19,0),MATCH(Admin!I$4,Admin!$A$4:$L$4,0))</f>
        <v>13</v>
      </c>
      <c r="J16" s="18">
        <f>INDEX(Admin!$A$4:$L$19,MATCH(Admin!$A16,Admin!$A$4:$A$19,0),MATCH(Admin!J$4,Admin!$A$4:$L$4,0))</f>
        <v>16</v>
      </c>
      <c r="K16" s="18">
        <f>INDEX(Admin!$A$4:$L$19,MATCH(Admin!$A16,Admin!$A$4:$A$19,0),MATCH(Admin!K$4,Admin!$A$4:$L$4,0))</f>
        <v>29</v>
      </c>
      <c r="L16" s="18">
        <f>INDEX(Admin!$A$4:$L$19,MATCH(Admin!$A16,Admin!$A$4:$A$19,0),MATCH(Admin!L$4,Admin!$A$4:$L$4,0))</f>
        <v>15</v>
      </c>
      <c r="M16" s="21">
        <f>AVERAGE(Table13[[#This Row],[09]:[011]])</f>
        <v>19.333333333333332</v>
      </c>
      <c r="N16" s="5">
        <f>RANK(Table13[[#This Row],[Moyenne]],Table13[Moyenne])</f>
        <v>2</v>
      </c>
      <c r="O16" s="8" t="str">
        <f>IF(Table13[[#This Row],[Moyenne]]&gt;=16,"Félicitations",IF(Table13[[#This Row],[Moyenne]]&gt;=14,"Encouragement",IF(Table13[[#This Row],[Moyenne]]&gt;=12,"Tableau D'Honneur",IF(Table13[[#This Row],[Moyenne]]&gt;=0,"Pas D'Honneur"))))</f>
        <v>Félicitations</v>
      </c>
      <c r="P16" s="7" t="str">
        <f>IF(Table13[[#This Row],[Moyenne]]&gt;=9,"Passe","Redouble")</f>
        <v>Passe</v>
      </c>
      <c r="Q16"/>
      <c r="R16"/>
      <c r="S16"/>
      <c r="T16"/>
      <c r="U16"/>
      <c r="V16"/>
      <c r="W16"/>
      <c r="X16"/>
      <c r="Y16"/>
      <c r="Z16"/>
    </row>
    <row r="17" spans="1:26" ht="15.75">
      <c r="A17" s="17">
        <f>INDEX(Admin!$A$4:$L$19,MATCH(Admin!$A17,Admin!$A$4:$A$19,0),MATCH(Admin!A$4,Admin!$A$4:$L$4,0))</f>
        <v>13</v>
      </c>
      <c r="B17" s="17" t="str">
        <f>INDEX(Admin!$A$4:$L$19,MATCH(Admin!$A17,Admin!$A$4:$A$19,0),MATCH(Admin!B$4,Admin!$A$4:$L$4,0))</f>
        <v>Fatima</v>
      </c>
      <c r="C17" s="17" t="str">
        <f>INDEX(Admin!$A$4:$L$19,MATCH(Admin!$A17,Admin!$A$4:$A$19,0),MATCH(Admin!C$4,Admin!$A$4:$L$4,0))</f>
        <v>RR</v>
      </c>
      <c r="D17" s="17">
        <f>INDEX(Admin!$A$4:$L$19,MATCH(Admin!$A17,Admin!$A$4:$A$19,0),MATCH(Admin!D$4,Admin!$A$4:$L$4,0))</f>
        <v>0</v>
      </c>
      <c r="E17" s="17">
        <f>INDEX(Admin!$A$4:$L$19,MATCH(Admin!$A17,Admin!$A$4:$A$19,0),MATCH(Admin!E$4,Admin!$A$4:$L$4,0))</f>
        <v>0</v>
      </c>
      <c r="F17" s="17" t="str">
        <f>INDEX(Admin!$A$4:$L$19,MATCH(Admin!$A17,Admin!$A$4:$A$19,0),MATCH(Admin!F$4,Admin!$A$4:$L$4,0))</f>
        <v>F</v>
      </c>
      <c r="G17" s="22">
        <f>INDEX(Admin!$A$4:$L$19,MATCH(Admin!$A17,Admin!$A$4:$A$19,0),MATCH(Admin!G$4,Admin!$A$4:$L$4,0))</f>
        <v>0</v>
      </c>
      <c r="H17" s="18">
        <f>INDEX(Admin!$A$4:$L$19,MATCH(Admin!$A17,Admin!$A$4:$A$19,0),MATCH(Admin!H$4,Admin!$A$4:$L$4,0))</f>
        <v>20</v>
      </c>
      <c r="I17" s="18">
        <f>INDEX(Admin!$A$4:$L$19,MATCH(Admin!$A17,Admin!$A$4:$A$19,0),MATCH(Admin!I$4,Admin!$A$4:$L$4,0))</f>
        <v>6</v>
      </c>
      <c r="J17" s="18">
        <f>INDEX(Admin!$A$4:$L$19,MATCH(Admin!$A17,Admin!$A$4:$A$19,0),MATCH(Admin!J$4,Admin!$A$4:$L$4,0))</f>
        <v>14</v>
      </c>
      <c r="K17" s="18">
        <f>INDEX(Admin!$A$4:$L$19,MATCH(Admin!$A17,Admin!$A$4:$A$19,0),MATCH(Admin!K$4,Admin!$A$4:$L$4,0))</f>
        <v>20</v>
      </c>
      <c r="L17" s="18">
        <f>INDEX(Admin!$A$4:$L$19,MATCH(Admin!$A17,Admin!$A$4:$A$19,0),MATCH(Admin!L$4,Admin!$A$4:$L$4,0))</f>
        <v>8</v>
      </c>
      <c r="M17" s="21">
        <f>AVERAGE(Table13[[#This Row],[09]:[011]])</f>
        <v>13.333333333333334</v>
      </c>
      <c r="N17" s="12">
        <f>RANK(Table13[[#This Row],[Moyenne]],Table13[Moyenne])</f>
        <v>12</v>
      </c>
      <c r="O17" s="8" t="str">
        <f>IF(Table13[[#This Row],[Moyenne]]&gt;=16,"Félicitations",IF(Table13[[#This Row],[Moyenne]]&gt;=14,"Encouragement",IF(Table13[[#This Row],[Moyenne]]&gt;=12,"Tableau D'Honneur",IF(Table13[[#This Row],[Moyenne]]&gt;=0,"Pas D'Honneur"))))</f>
        <v>Tableau D'Honneur</v>
      </c>
      <c r="P17" s="7" t="str">
        <f>IF(Table13[[#This Row],[Moyenne]]&gt;=9,"Passe","Redouble")</f>
        <v>Passe</v>
      </c>
      <c r="Q17"/>
      <c r="R17"/>
      <c r="S17"/>
      <c r="T17"/>
      <c r="U17"/>
      <c r="V17"/>
      <c r="W17"/>
      <c r="X17"/>
      <c r="Y17"/>
      <c r="Z17"/>
    </row>
    <row r="18" spans="1:26" ht="15.75">
      <c r="A18" s="17">
        <f>INDEX(Admin!$A$4:$L$19,MATCH(Admin!$A18,Admin!$A$4:$A$19,0),MATCH(Admin!A$4,Admin!$A$4:$L$4,0))</f>
        <v>14</v>
      </c>
      <c r="B18" s="17" t="str">
        <f>INDEX(Admin!$A$4:$L$19,MATCH(Admin!$A18,Admin!$A$4:$A$19,0),MATCH(Admin!B$4,Admin!$A$4:$L$4,0))</f>
        <v>Martha</v>
      </c>
      <c r="C18" s="17" t="str">
        <f>INDEX(Admin!$A$4:$L$19,MATCH(Admin!$A18,Admin!$A$4:$A$19,0),MATCH(Admin!C$4,Admin!$A$4:$L$4,0))</f>
        <v>SA</v>
      </c>
      <c r="D18" s="17">
        <f>INDEX(Admin!$A$4:$L$19,MATCH(Admin!$A18,Admin!$A$4:$A$19,0),MATCH(Admin!D$4,Admin!$A$4:$L$4,0))</f>
        <v>0</v>
      </c>
      <c r="E18" s="17">
        <f>INDEX(Admin!$A$4:$L$19,MATCH(Admin!$A18,Admin!$A$4:$A$19,0),MATCH(Admin!E$4,Admin!$A$4:$L$4,0))</f>
        <v>0</v>
      </c>
      <c r="F18" s="17" t="str">
        <f>INDEX(Admin!$A$4:$L$19,MATCH(Admin!$A18,Admin!$A$4:$A$19,0),MATCH(Admin!F$4,Admin!$A$4:$L$4,0))</f>
        <v>F</v>
      </c>
      <c r="G18" s="22">
        <f>INDEX(Admin!$A$4:$L$19,MATCH(Admin!$A18,Admin!$A$4:$A$19,0),MATCH(Admin!G$4,Admin!$A$4:$L$4,0))</f>
        <v>5</v>
      </c>
      <c r="H18" s="18">
        <f>INDEX(Admin!$A$4:$L$19,MATCH(Admin!$A18,Admin!$A$4:$A$19,0),MATCH(Admin!H$4,Admin!$A$4:$L$4,0))</f>
        <v>20</v>
      </c>
      <c r="I18" s="18">
        <f>INDEX(Admin!$A$4:$L$19,MATCH(Admin!$A18,Admin!$A$4:$A$19,0),MATCH(Admin!I$4,Admin!$A$4:$L$4,0))</f>
        <v>15</v>
      </c>
      <c r="J18" s="18">
        <f>INDEX(Admin!$A$4:$L$19,MATCH(Admin!$A18,Admin!$A$4:$A$19,0),MATCH(Admin!J$4,Admin!$A$4:$L$4,0))</f>
        <v>11</v>
      </c>
      <c r="K18" s="18">
        <f>INDEX(Admin!$A$4:$L$19,MATCH(Admin!$A18,Admin!$A$4:$A$19,0),MATCH(Admin!K$4,Admin!$A$4:$L$4,0))</f>
        <v>26</v>
      </c>
      <c r="L18" s="18">
        <f>INDEX(Admin!$A$4:$L$19,MATCH(Admin!$A18,Admin!$A$4:$A$19,0),MATCH(Admin!L$4,Admin!$A$4:$L$4,0))</f>
        <v>12</v>
      </c>
      <c r="M18" s="21">
        <f>AVERAGE(Table13[[#This Row],[09]:[011]])</f>
        <v>17.333333333333332</v>
      </c>
      <c r="N18" s="12">
        <f>RANK(Table13[[#This Row],[Moyenne]],Table13[Moyenne])</f>
        <v>6</v>
      </c>
      <c r="O18" s="8" t="str">
        <f>IF(Table13[[#This Row],[Moyenne]]&gt;=16,"Félicitations",IF(Table13[[#This Row],[Moyenne]]&gt;=14,"Encouragement",IF(Table13[[#This Row],[Moyenne]]&gt;=12,"Tableau D'Honneur",IF(Table13[[#This Row],[Moyenne]]&gt;=0,"Pas D'Honneur"))))</f>
        <v>Félicitations</v>
      </c>
      <c r="P18" s="7" t="str">
        <f>IF(Table13[[#This Row],[Moyenne]]&gt;=9,"Passe","Redouble")</f>
        <v>Passe</v>
      </c>
      <c r="Q18"/>
      <c r="R18"/>
      <c r="S18"/>
      <c r="T18"/>
      <c r="U18"/>
      <c r="V18"/>
      <c r="W18"/>
      <c r="X18"/>
      <c r="Y18"/>
      <c r="Z18"/>
    </row>
    <row r="19" spans="1:26" ht="15.75">
      <c r="A19" s="17">
        <f>INDEX(Admin!$A$4:$L$19,MATCH(Admin!$A19,Admin!$A$4:$A$19,0),MATCH(Admin!A$4,Admin!$A$4:$L$4,0))</f>
        <v>15</v>
      </c>
      <c r="B19" s="17" t="str">
        <f>INDEX(Admin!$A$4:$L$19,MATCH(Admin!$A19,Admin!$A$4:$A$19,0),MATCH(Admin!B$4,Admin!$A$4:$L$4,0))</f>
        <v>Mara</v>
      </c>
      <c r="C19" s="17" t="str">
        <f>INDEX(Admin!$A$4:$L$19,MATCH(Admin!$A19,Admin!$A$4:$A$19,0),MATCH(Admin!C$4,Admin!$A$4:$L$4,0))</f>
        <v>TOUR</v>
      </c>
      <c r="D19" s="17">
        <f>INDEX(Admin!$A$4:$L$19,MATCH(Admin!$A19,Admin!$A$4:$A$19,0),MATCH(Admin!D$4,Admin!$A$4:$L$4,0))</f>
        <v>0</v>
      </c>
      <c r="E19" s="17">
        <f>INDEX(Admin!$A$4:$L$19,MATCH(Admin!$A19,Admin!$A$4:$A$19,0),MATCH(Admin!E$4,Admin!$A$4:$L$4,0))</f>
        <v>0</v>
      </c>
      <c r="F19" s="17" t="str">
        <f>INDEX(Admin!$A$4:$L$19,MATCH(Admin!$A19,Admin!$A$4:$A$19,0),MATCH(Admin!F$4,Admin!$A$4:$L$4,0))</f>
        <v>F</v>
      </c>
      <c r="G19" s="22">
        <f>INDEX(Admin!$A$4:$L$19,MATCH(Admin!$A19,Admin!$A$4:$A$19,0),MATCH(Admin!G$4,Admin!$A$4:$L$4,0))</f>
        <v>2</v>
      </c>
      <c r="H19" s="18">
        <f>INDEX(Admin!$A$4:$L$19,MATCH(Admin!$A19,Admin!$A$4:$A$19,0),MATCH(Admin!H$4,Admin!$A$4:$L$4,0))</f>
        <v>20</v>
      </c>
      <c r="I19" s="18">
        <f>INDEX(Admin!$A$4:$L$19,MATCH(Admin!$A19,Admin!$A$4:$A$19,0),MATCH(Admin!I$4,Admin!$A$4:$L$4,0))</f>
        <v>4</v>
      </c>
      <c r="J19" s="18">
        <f>INDEX(Admin!$A$4:$L$19,MATCH(Admin!$A19,Admin!$A$4:$A$19,0),MATCH(Admin!J$4,Admin!$A$4:$L$4,0))</f>
        <v>19</v>
      </c>
      <c r="K19" s="18">
        <f>INDEX(Admin!$A$4:$L$19,MATCH(Admin!$A19,Admin!$A$4:$A$19,0),MATCH(Admin!K$4,Admin!$A$4:$L$4,0))</f>
        <v>23</v>
      </c>
      <c r="L19" s="18">
        <f>INDEX(Admin!$A$4:$L$19,MATCH(Admin!$A19,Admin!$A$4:$A$19,0),MATCH(Admin!L$4,Admin!$A$4:$L$4,0))</f>
        <v>19</v>
      </c>
      <c r="M19" s="21">
        <f>AVERAGE(Table13[[#This Row],[09]:[011]])</f>
        <v>15.333333333333334</v>
      </c>
      <c r="N19" s="14">
        <f>RANK(Table13[[#This Row],[Moyenne]],Table13[Moyenne])</f>
        <v>10</v>
      </c>
      <c r="O19" s="8" t="str">
        <f>IF(Table13[[#This Row],[Moyenne]]&gt;=16,"Félicitations",IF(Table13[[#This Row],[Moyenne]]&gt;=14,"Encouragement",IF(Table13[[#This Row],[Moyenne]]&gt;=12,"Tableau D'Honneur",IF(Table13[[#This Row],[Moyenne]]&gt;=0,"Pas D'Honneur"))))</f>
        <v>Encouragement</v>
      </c>
      <c r="P19" s="7" t="str">
        <f>IF(Table13[[#This Row],[Moyenne]]&gt;=9,"Passe","Redouble")</f>
        <v>Passe</v>
      </c>
      <c r="Q19"/>
      <c r="R19"/>
      <c r="S19"/>
      <c r="T19"/>
      <c r="U19"/>
      <c r="V19"/>
      <c r="W19"/>
      <c r="X19"/>
      <c r="Y19"/>
      <c r="Z19"/>
    </row>
    <row r="20" spans="1:26">
      <c r="Q20"/>
      <c r="R20"/>
      <c r="S20"/>
      <c r="T20"/>
      <c r="U20"/>
      <c r="V20"/>
      <c r="W20"/>
      <c r="X20"/>
      <c r="Y20"/>
      <c r="Z20"/>
    </row>
    <row r="21" spans="1:26">
      <c r="Q21"/>
      <c r="R21"/>
      <c r="S21"/>
      <c r="T21"/>
      <c r="U21"/>
      <c r="V21"/>
      <c r="W21"/>
      <c r="X21"/>
      <c r="Y21"/>
      <c r="Z21"/>
    </row>
    <row r="22" spans="1:26">
      <c r="N22" s="10" t="s">
        <v>54</v>
      </c>
      <c r="O22" s="10"/>
      <c r="P22" s="10"/>
      <c r="Q22" s="11"/>
      <c r="R22" s="11"/>
      <c r="S22"/>
      <c r="T22"/>
      <c r="U22"/>
      <c r="V22"/>
      <c r="W22"/>
      <c r="X22"/>
      <c r="Y22"/>
      <c r="Z22"/>
    </row>
    <row r="23" spans="1:26">
      <c r="Q23"/>
      <c r="R23"/>
      <c r="S23"/>
      <c r="T23"/>
      <c r="U23"/>
      <c r="V23"/>
      <c r="W23"/>
      <c r="X23"/>
      <c r="Y23"/>
      <c r="Z23"/>
    </row>
    <row r="24" spans="1:26">
      <c r="A24" s="9" t="s">
        <v>53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5"/>
      <c r="T24"/>
      <c r="U24"/>
      <c r="V24"/>
      <c r="W24"/>
      <c r="X24"/>
      <c r="Y24"/>
      <c r="Z24"/>
    </row>
    <row r="25" spans="1:26">
      <c r="A25" s="9" t="s">
        <v>52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5"/>
    </row>
    <row r="27" spans="1:26">
      <c r="J27" s="16" t="s">
        <v>55</v>
      </c>
      <c r="K27" s="10"/>
      <c r="L27" s="10"/>
      <c r="M27" s="10"/>
      <c r="N27" s="10"/>
      <c r="O27" s="10"/>
      <c r="P27" s="10"/>
      <c r="Q27" s="10"/>
    </row>
  </sheetData>
  <dataConsolidate>
    <dataRefs count="1">
      <dataRef ref="A7:M11" sheet="Admin" r:id="rId1"/>
    </dataRefs>
  </dataConsolidate>
  <phoneticPr fontId="9" type="noConversion"/>
  <pageMargins left="0.7" right="0.7" top="0.75" bottom="0.75" header="0.3" footer="0.3"/>
  <pageSetup orientation="portrait" horizontalDpi="300" verticalDpi="0" r:id="rId2"/>
  <drawing r:id="rId3"/>
  <tableParts count="1"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763F5E-42DA-4C3A-88D9-4E54752D7E82}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342989-E1E2-4C7E-A411-BE5CD43C2539}">
  <dimension ref="A1:C18"/>
  <sheetViews>
    <sheetView zoomScale="200" zoomScaleNormal="200" workbookViewId="0">
      <selection activeCell="F2" sqref="F2"/>
    </sheetView>
  </sheetViews>
  <sheetFormatPr baseColWidth="10" defaultRowHeight="15"/>
  <cols>
    <col min="1" max="1" width="11.42578125" style="27"/>
  </cols>
  <sheetData>
    <row r="1" spans="1:3" ht="15.75">
      <c r="A1" s="25" t="s">
        <v>2</v>
      </c>
      <c r="B1" s="19" t="s">
        <v>0</v>
      </c>
      <c r="C1" s="20" t="s">
        <v>1</v>
      </c>
    </row>
    <row r="2" spans="1:3">
      <c r="A2" s="27">
        <f>IFERROR(INDEX(Admin!$A:$A,_xlfn.AGGREGATE(15,6,ROW(Admin!$5:$19)/(Admin!$G$5:$G$19&gt;10),ROW(A1))),"")</f>
        <v>2</v>
      </c>
      <c r="B2" t="str">
        <f>IFERROR(INDEX(Admin!B$5:B$19,CONVOCATIONS!$A2),"")</f>
        <v>Toumany</v>
      </c>
      <c r="C2" s="26" t="str">
        <f>IFERROR(INDEX(Admin!C$5:C$19,CONVOCATIONS!$A2),"")</f>
        <v>CIS</v>
      </c>
    </row>
    <row r="3" spans="1:3">
      <c r="A3" s="27">
        <f>IFERROR(INDEX(Admin!$A:$A,_xlfn.AGGREGATE(15,6,ROW(Admin!$5:$19)/(Admin!$G$5:$G$19&gt;10),ROW(A2))),"")</f>
        <v>3</v>
      </c>
      <c r="B3" s="26" t="str">
        <f>IFERROR(INDEX(Admin!B$5:B$19,CONVOCATIONS!$A3),"")</f>
        <v>Annette</v>
      </c>
      <c r="C3" s="26" t="str">
        <f>IFERROR(INDEX(Admin!C$5:C$19,CONVOCATIONS!$A3),"")</f>
        <v>COU</v>
      </c>
    </row>
    <row r="4" spans="1:3">
      <c r="A4" s="27">
        <f>IFERROR(INDEX(Admin!$A:$A,_xlfn.AGGREGATE(15,6,ROW(Admin!$5:$19)/(Admin!$G$5:$G$19&gt;10),ROW(A3))),"")</f>
        <v>4</v>
      </c>
      <c r="B4" s="26" t="str">
        <f>IFERROR(INDEX(Admin!B$5:B$19,CONVOCATIONS!$A4),"")</f>
        <v>Aïcha</v>
      </c>
      <c r="C4" s="26" t="str">
        <f>IFERROR(INDEX(Admin!C$5:C$19,CONVOCATIONS!$A4),"")</f>
        <v>DAN</v>
      </c>
    </row>
    <row r="5" spans="1:3">
      <c r="A5" s="27">
        <f>IFERROR(INDEX(Admin!$A:$A,_xlfn.AGGREGATE(15,6,ROW(Admin!$5:$19)/(Admin!$G$5:$G$19&gt;10),ROW(A4))),"")</f>
        <v>12</v>
      </c>
      <c r="B5" s="26" t="str">
        <f>IFERROR(INDEX(Admin!B$5:B$19,CONVOCATIONS!$A5),"")</f>
        <v>Mahmoud</v>
      </c>
      <c r="C5" s="26" t="str">
        <f>IFERROR(INDEX(Admin!C$5:C$19,CONVOCATIONS!$A5),"")</f>
        <v>ONG</v>
      </c>
    </row>
    <row r="6" spans="1:3">
      <c r="A6" s="27" t="str">
        <f>IFERROR(INDEX(Admin!$A:$A,_xlfn.AGGREGATE(15,6,ROW(Admin!$5:$19)/(Admin!$G$5:$G$19&gt;10),ROW(A5))),"")</f>
        <v/>
      </c>
      <c r="B6" s="26" t="str">
        <f>IFERROR(INDEX(Admin!B$5:B$19,CONVOCATIONS!$A6),"")</f>
        <v/>
      </c>
      <c r="C6" s="26" t="str">
        <f>IFERROR(INDEX(Admin!C$5:C$19,CONVOCATIONS!$A6),"")</f>
        <v/>
      </c>
    </row>
    <row r="7" spans="1:3">
      <c r="A7" s="27" t="str">
        <f>IFERROR(INDEX(Admin!$A:$A,_xlfn.AGGREGATE(15,6,ROW(Admin!$5:$19)/(Admin!$G$5:$G$19&gt;10),ROW(A6))),"")</f>
        <v/>
      </c>
      <c r="B7" s="26" t="str">
        <f>IFERROR(INDEX(Admin!B$5:B$19,CONVOCATIONS!$A7),"")</f>
        <v/>
      </c>
      <c r="C7" s="26" t="str">
        <f>IFERROR(INDEX(Admin!C$5:C$19,CONVOCATIONS!$A7),"")</f>
        <v/>
      </c>
    </row>
    <row r="8" spans="1:3">
      <c r="A8" s="27" t="str">
        <f>IFERROR(INDEX(Admin!$A:$A,_xlfn.AGGREGATE(15,6,ROW(Admin!$5:$19)/(Admin!$G$5:$G$19&gt;10),ROW(A7))),"")</f>
        <v/>
      </c>
      <c r="B8" s="26" t="str">
        <f>IFERROR(INDEX(Admin!B$5:B$19,CONVOCATIONS!$A8),"")</f>
        <v/>
      </c>
      <c r="C8" s="26" t="str">
        <f>IFERROR(INDEX(Admin!C$5:C$19,CONVOCATIONS!$A8),"")</f>
        <v/>
      </c>
    </row>
    <row r="9" spans="1:3">
      <c r="A9" s="27" t="str">
        <f>IFERROR(INDEX(Admin!$A:$A,_xlfn.AGGREGATE(15,6,ROW(Admin!$5:$19)/(Admin!$G$5:$G$19&gt;10),ROW(A8))),"")</f>
        <v/>
      </c>
      <c r="B9" s="26" t="str">
        <f>IFERROR(INDEX(Admin!B$5:B$19,CONVOCATIONS!$A9),"")</f>
        <v/>
      </c>
      <c r="C9" s="26" t="str">
        <f>IFERROR(INDEX(Admin!C$5:C$19,CONVOCATIONS!$A9),"")</f>
        <v/>
      </c>
    </row>
    <row r="10" spans="1:3">
      <c r="A10" s="27" t="str">
        <f>IFERROR(INDEX(Admin!$A:$A,_xlfn.AGGREGATE(15,6,ROW(Admin!$5:$19)/(Admin!$G$5:$G$19&gt;10),ROW(A9))),"")</f>
        <v/>
      </c>
      <c r="B10" s="26" t="str">
        <f>IFERROR(INDEX(Admin!B$5:B$19,CONVOCATIONS!$A10),"")</f>
        <v/>
      </c>
      <c r="C10" s="26" t="str">
        <f>IFERROR(INDEX(Admin!C$5:C$19,CONVOCATIONS!$A10),"")</f>
        <v/>
      </c>
    </row>
    <row r="11" spans="1:3">
      <c r="A11" s="27" t="str">
        <f>IFERROR(INDEX(Admin!$A:$A,_xlfn.AGGREGATE(15,6,ROW(Admin!$5:$19)/(Admin!$G$5:$G$19&gt;10),ROW(A10))),"")</f>
        <v/>
      </c>
      <c r="B11" s="26" t="str">
        <f>IFERROR(INDEX(Admin!B$5:B$19,CONVOCATIONS!$A11),"")</f>
        <v/>
      </c>
      <c r="C11" s="26" t="str">
        <f>IFERROR(INDEX(Admin!C$5:C$19,CONVOCATIONS!$A11),"")</f>
        <v/>
      </c>
    </row>
    <row r="12" spans="1:3">
      <c r="A12" s="27" t="str">
        <f>IFERROR(INDEX(Admin!$A:$A,_xlfn.AGGREGATE(15,6,ROW(Admin!$5:$19)/(Admin!$G$5:$G$19&gt;10),ROW(A11))),"")</f>
        <v/>
      </c>
      <c r="B12" s="26" t="str">
        <f>IFERROR(INDEX(Admin!B$5:B$19,CONVOCATIONS!$A12),"")</f>
        <v/>
      </c>
      <c r="C12" s="26" t="str">
        <f>IFERROR(INDEX(Admin!C$5:C$19,CONVOCATIONS!$A12),"")</f>
        <v/>
      </c>
    </row>
    <row r="13" spans="1:3">
      <c r="A13" s="27" t="str">
        <f>IFERROR(INDEX(Admin!$A:$A,_xlfn.AGGREGATE(15,6,ROW(Admin!$5:$19)/(Admin!$G$5:$G$19&gt;10),ROW(A12))),"")</f>
        <v/>
      </c>
      <c r="B13" s="26" t="str">
        <f>IFERROR(INDEX(Admin!B$5:B$19,CONVOCATIONS!$A13),"")</f>
        <v/>
      </c>
      <c r="C13" s="26" t="str">
        <f>IFERROR(INDEX(Admin!C$5:C$19,CONVOCATIONS!$A13),"")</f>
        <v/>
      </c>
    </row>
    <row r="14" spans="1:3">
      <c r="A14" s="27" t="str">
        <f>IFERROR(INDEX(Admin!$A:$A,_xlfn.AGGREGATE(15,6,ROW(Admin!$5:$19)/(Admin!$G$5:$G$19&gt;10),ROW(A13))),"")</f>
        <v/>
      </c>
      <c r="B14" s="26" t="str">
        <f>IFERROR(INDEX(Admin!B$5:B$19,CONVOCATIONS!$A14),"")</f>
        <v/>
      </c>
      <c r="C14" s="26" t="str">
        <f>IFERROR(INDEX(Admin!C$5:C$19,CONVOCATIONS!$A14),"")</f>
        <v/>
      </c>
    </row>
    <row r="15" spans="1:3">
      <c r="A15" s="27" t="str">
        <f>IFERROR(INDEX(Admin!$A:$A,_xlfn.AGGREGATE(15,6,ROW(Admin!$5:$19)/(Admin!$G$5:$G$19&gt;10),ROW(A14))),"")</f>
        <v/>
      </c>
      <c r="B15" s="26" t="str">
        <f>IFERROR(INDEX(Admin!B$5:B$19,CONVOCATIONS!$A15),"")</f>
        <v/>
      </c>
      <c r="C15" s="26" t="str">
        <f>IFERROR(INDEX(Admin!C$5:C$19,CONVOCATIONS!$A15),"")</f>
        <v/>
      </c>
    </row>
    <row r="16" spans="1:3">
      <c r="A16" s="27" t="str">
        <f>IFERROR(INDEX(Admin!$A:$A,_xlfn.AGGREGATE(15,6,ROW(Admin!$5:$19)/(Admin!$G$5:$G$19&gt;10),ROW(A15))),"")</f>
        <v/>
      </c>
      <c r="B16" s="26" t="str">
        <f>IFERROR(INDEX(Admin!B$5:B$19,CONVOCATIONS!$A16),"")</f>
        <v/>
      </c>
      <c r="C16" s="26" t="str">
        <f>IFERROR(INDEX(Admin!C$5:C$19,CONVOCATIONS!$A16),"")</f>
        <v/>
      </c>
    </row>
    <row r="17" spans="1:3">
      <c r="A17" s="27" t="str">
        <f>IFERROR(INDEX(Admin!$A:$A,_xlfn.AGGREGATE(15,6,ROW(Admin!$5:$19)/(Admin!$G$5:$G$19&gt;10),ROW(A16))),"")</f>
        <v/>
      </c>
      <c r="B17" s="26" t="str">
        <f>IFERROR(INDEX(Admin!B$5:B$19,CONVOCATIONS!$A17),"")</f>
        <v/>
      </c>
      <c r="C17" s="26" t="str">
        <f>IFERROR(INDEX(Admin!C$5:C$19,CONVOCATIONS!$A17),"")</f>
        <v/>
      </c>
    </row>
    <row r="18" spans="1:3">
      <c r="B18" s="26"/>
      <c r="C18" s="26" t="str">
        <f>IFERROR(INDEX(Admin!C$5:C$19,CONVOCATIONS!$A18),"")</f>
        <v>SA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Admin</vt:lpstr>
      <vt:lpstr>Résultats</vt:lpstr>
      <vt:lpstr>MERITES</vt:lpstr>
      <vt:lpstr>CONVOCATIONS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MAMPA</dc:creator>
  <cp:lastModifiedBy>Daniel Colardelle</cp:lastModifiedBy>
  <dcterms:created xsi:type="dcterms:W3CDTF">2022-06-10T14:03:02Z</dcterms:created>
  <dcterms:modified xsi:type="dcterms:W3CDTF">2022-06-11T09:11:09Z</dcterms:modified>
</cp:coreProperties>
</file>